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105" activeTab="1"/>
  </bookViews>
  <sheets>
    <sheet name="TPC-DS-500GB-executor_cores2-ex" sheetId="1" r:id="rId1"/>
    <sheet name="testing-queries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<sst xmlns="http://schemas.openxmlformats.org/spreadsheetml/2006/main" count="173" uniqueCount="122">
  <si>
    <t>executor_instances</t>
  </si>
  <si>
    <t>executor_cores</t>
  </si>
  <si>
    <t>executor-memory (MB)</t>
  </si>
  <si>
    <t>input data size (MB)</t>
  </si>
  <si>
    <t>query</t>
  </si>
  <si>
    <t>dag depth</t>
  </si>
  <si>
    <t xml:space="preserve"> dag width</t>
  </si>
  <si>
    <t>stage_count</t>
  </si>
  <si>
    <t xml:space="preserve"> predicted_runtime(seconds)</t>
  </si>
  <si>
    <t>actual</t>
  </si>
  <si>
    <t>Foresight-error</t>
  </si>
  <si>
    <t>RFLoca</t>
  </si>
  <si>
    <t>reloca_error</t>
  </si>
  <si>
    <t>Auto-Exeuctor-prediction</t>
  </si>
  <si>
    <t>Auto-Exeuctor_error</t>
  </si>
  <si>
    <t>FileScan</t>
  </si>
  <si>
    <t>Filter</t>
  </si>
  <si>
    <t>BroadcastHashJoin</t>
  </si>
  <si>
    <t>BroadcastExchange</t>
  </si>
  <si>
    <t>HashAggregate</t>
  </si>
  <si>
    <t>Project</t>
  </si>
  <si>
    <t>Sort</t>
  </si>
  <si>
    <t>SortMergeJoin</t>
  </si>
  <si>
    <t>Subquery</t>
  </si>
  <si>
    <t>Union</t>
  </si>
  <si>
    <t>Expand</t>
  </si>
  <si>
    <t>ExchangeHashpartitioning</t>
  </si>
  <si>
    <t>ExchangeSinglePartition</t>
  </si>
  <si>
    <t>ReusedExchange</t>
  </si>
  <si>
    <t>Empty</t>
  </si>
  <si>
    <t>TakeOrderedAndProject</t>
  </si>
  <si>
    <t>CollectLimit</t>
  </si>
  <si>
    <t>Error</t>
  </si>
  <si>
    <t>Q11</t>
  </si>
  <si>
    <t>Q12</t>
  </si>
  <si>
    <t>Q13</t>
  </si>
  <si>
    <t>Q15</t>
  </si>
  <si>
    <t>Q16</t>
  </si>
  <si>
    <t>Q17</t>
  </si>
  <si>
    <t>Q18</t>
  </si>
  <si>
    <t>Q19</t>
  </si>
  <si>
    <t>Q20</t>
  </si>
  <si>
    <t>Q21</t>
  </si>
  <si>
    <t>Q22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</si>
  <si>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</si>
  <si>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</si>
  <si>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</si>
  <si>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</si>
  <si>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</si>
  <si>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</si>
  <si>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</si>
  <si>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</si>
  <si>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</si>
  <si>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</si>
  <si>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</si>
  <si>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</si>
  <si>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</si>
  <si>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</si>
  <si>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</si>
  <si>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</si>
  <si>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</si>
  <si>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</si>
  <si>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</si>
  <si>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</si>
  <si>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</si>
  <si>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</si>
  <si>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</si>
  <si>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</si>
  <si>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</si>
  <si>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</si>
  <si>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</si>
  <si>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</si>
  <si>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</si>
  <si>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</si>
  <si>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</si>
  <si>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</si>
  <si>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</si>
  <si>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</si>
  <si>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</si>
  <si>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</si>
  <si>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</si>
  <si>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</si>
  <si>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</si>
  <si>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</si>
  <si>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</si>
  <si>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</si>
  <si>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</si>
  <si>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</si>
  <si>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</si>
  <si>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</si>
  <si>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</si>
  <si>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</si>
  <si>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</si>
  <si>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</si>
  <si>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</si>
  <si>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</si>
  <si>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</si>
  <si>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</si>
  <si>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</si>
  <si>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</si>
  <si>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</si>
  <si>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</si>
  <si>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</si>
  <si>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</si>
  <si>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</si>
  <si>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</si>
  <si>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</si>
  <si>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</si>
  <si>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</si>
  <si>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</si>
  <si>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</si>
  <si>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</si>
  <si>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</si>
  <si>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</si>
  <si>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</si>
  <si>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</si>
  <si>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</si>
  <si>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</si>
  <si>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Foresight</t>
  </si>
  <si>
    <t>Auto-Exeuctor</t>
  </si>
  <si>
    <t>AVG</t>
  </si>
  <si>
    <t>accuracy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</si>
</sst>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27" borderId="0" applyNumberFormat="false" applyBorder="false" applyAlignment="false" applyProtection="false">
      <alignment vertical="center"/>
    </xf>
    <xf numFmtId="0" fontId="3" fillId="33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9" fillId="31" borderId="8" applyNumberFormat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17" fillId="15" borderId="8" applyNumberFormat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18" fillId="29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0" fontId="9" fillId="9" borderId="6" applyNumberFormat="false" applyAlignment="false" applyProtection="false">
      <alignment vertical="center"/>
    </xf>
    <xf numFmtId="0" fontId="12" fillId="15" borderId="7" applyNumberFormat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0" fillId="6" borderId="5" applyNumberFormat="false" applyFont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0" fillId="2" borderId="0" xfId="0" applyFill="true">
      <alignment vertical="center"/>
    </xf>
    <xf numFmtId="0" fontId="0" fillId="0" borderId="0" xfId="0" applyBorder="true">
      <alignment vertical="center"/>
    </xf>
    <xf numFmtId="0" fontId="0" fillId="2" borderId="0" xfId="0" applyFill="true" applyBorder="true">
      <alignment vertical="center"/>
    </xf>
    <xf numFmtId="9" fontId="0" fillId="0" borderId="0" xfId="0" applyNumberFormat="true" applyBorder="true">
      <alignment vertical="center"/>
    </xf>
    <xf numFmtId="176" fontId="0" fillId="0" borderId="0" xfId="0" applyNumberFormat="true">
      <alignment vertical="center"/>
    </xf>
    <xf numFmtId="9" fontId="0" fillId="0" borderId="0" xfId="0" applyNumberFormat="true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'testing-queries'!$I$1</c:f>
              <c:strCache>
                <c:ptCount val="1"/>
                <c:pt idx="0">
                  <c:v>Foresight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false"/>
          <c:dLbls>
            <c:delete val="true"/>
          </c:dLbls>
          <c:cat>
            <c:strRef>
              <c:f>'testing-queries'!$E$2:$E$21</c:f>
              <c:strCache>
                <c:ptCount val="20"/>
                <c:pt idx="0">
                  <c:v>Q12</c:v>
                </c:pt>
                <c:pt idx="1">
                  <c:v>Q19</c:v>
                </c:pt>
                <c:pt idx="2">
                  <c:v>Q20</c:v>
                </c:pt>
                <c:pt idx="3">
                  <c:v>Q25</c:v>
                </c:pt>
                <c:pt idx="4">
                  <c:v>Q28</c:v>
                </c:pt>
                <c:pt idx="5">
                  <c:v>Q31</c:v>
                </c:pt>
                <c:pt idx="6">
                  <c:v>Q32</c:v>
                </c:pt>
                <c:pt idx="7">
                  <c:v>Q38</c:v>
                </c:pt>
                <c:pt idx="8">
                  <c:v>Q44</c:v>
                </c:pt>
                <c:pt idx="9">
                  <c:v>Q61</c:v>
                </c:pt>
                <c:pt idx="10">
                  <c:v>Q62</c:v>
                </c:pt>
                <c:pt idx="11">
                  <c:v>Q63</c:v>
                </c:pt>
                <c:pt idx="12">
                  <c:v>Q74</c:v>
                </c:pt>
                <c:pt idx="13">
                  <c:v>Q84</c:v>
                </c:pt>
                <c:pt idx="14">
                  <c:v>Q86</c:v>
                </c:pt>
                <c:pt idx="15">
                  <c:v>Q89</c:v>
                </c:pt>
                <c:pt idx="16">
                  <c:v>Q90</c:v>
                </c:pt>
                <c:pt idx="17">
                  <c:v>Q92</c:v>
                </c:pt>
                <c:pt idx="18">
                  <c:v>Q96</c:v>
                </c:pt>
                <c:pt idx="19">
                  <c:v>Q98</c:v>
                </c:pt>
              </c:strCache>
            </c:strRef>
          </c:cat>
          <c:val>
            <c:numRef>
              <c:f>'testing-queries'!$I$2:$I$21</c:f>
              <c:numCache>
                <c:formatCode>General</c:formatCode>
                <c:ptCount val="20"/>
                <c:pt idx="0">
                  <c:v>40</c:v>
                </c:pt>
                <c:pt idx="1">
                  <c:v>59</c:v>
                </c:pt>
                <c:pt idx="2">
                  <c:v>40</c:v>
                </c:pt>
                <c:pt idx="3">
                  <c:v>304</c:v>
                </c:pt>
                <c:pt idx="4">
                  <c:v>92</c:v>
                </c:pt>
                <c:pt idx="5">
                  <c:v>92</c:v>
                </c:pt>
                <c:pt idx="6">
                  <c:v>42</c:v>
                </c:pt>
                <c:pt idx="7">
                  <c:v>127</c:v>
                </c:pt>
                <c:pt idx="8">
                  <c:v>50</c:v>
                </c:pt>
                <c:pt idx="9">
                  <c:v>59</c:v>
                </c:pt>
                <c:pt idx="10">
                  <c:v>38</c:v>
                </c:pt>
                <c:pt idx="11">
                  <c:v>47</c:v>
                </c:pt>
                <c:pt idx="12">
                  <c:v>174</c:v>
                </c:pt>
                <c:pt idx="13">
                  <c:v>52</c:v>
                </c:pt>
                <c:pt idx="14">
                  <c:v>40</c:v>
                </c:pt>
                <c:pt idx="15">
                  <c:v>48</c:v>
                </c:pt>
                <c:pt idx="16">
                  <c:v>32</c:v>
                </c:pt>
                <c:pt idx="17">
                  <c:v>40</c:v>
                </c:pt>
                <c:pt idx="18">
                  <c:v>37</c:v>
                </c:pt>
                <c:pt idx="19">
                  <c:v>50</c:v>
                </c:pt>
              </c:numCache>
            </c:numRef>
          </c:val>
        </c:ser>
        <c:ser>
          <c:idx val="1"/>
          <c:order val="1"/>
          <c:tx>
            <c:strRef>
              <c:f>'testing-queries'!$J$1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false"/>
          <c:dLbls>
            <c:delete val="true"/>
          </c:dLbls>
          <c:cat>
            <c:strRef>
              <c:f>'testing-queries'!$E$2:$E$21</c:f>
              <c:strCache>
                <c:ptCount val="20"/>
                <c:pt idx="0">
                  <c:v>Q12</c:v>
                </c:pt>
                <c:pt idx="1">
                  <c:v>Q19</c:v>
                </c:pt>
                <c:pt idx="2">
                  <c:v>Q20</c:v>
                </c:pt>
                <c:pt idx="3">
                  <c:v>Q25</c:v>
                </c:pt>
                <c:pt idx="4">
                  <c:v>Q28</c:v>
                </c:pt>
                <c:pt idx="5">
                  <c:v>Q31</c:v>
                </c:pt>
                <c:pt idx="6">
                  <c:v>Q32</c:v>
                </c:pt>
                <c:pt idx="7">
                  <c:v>Q38</c:v>
                </c:pt>
                <c:pt idx="8">
                  <c:v>Q44</c:v>
                </c:pt>
                <c:pt idx="9">
                  <c:v>Q61</c:v>
                </c:pt>
                <c:pt idx="10">
                  <c:v>Q62</c:v>
                </c:pt>
                <c:pt idx="11">
                  <c:v>Q63</c:v>
                </c:pt>
                <c:pt idx="12">
                  <c:v>Q74</c:v>
                </c:pt>
                <c:pt idx="13">
                  <c:v>Q84</c:v>
                </c:pt>
                <c:pt idx="14">
                  <c:v>Q86</c:v>
                </c:pt>
                <c:pt idx="15">
                  <c:v>Q89</c:v>
                </c:pt>
                <c:pt idx="16">
                  <c:v>Q90</c:v>
                </c:pt>
                <c:pt idx="17">
                  <c:v>Q92</c:v>
                </c:pt>
                <c:pt idx="18">
                  <c:v>Q96</c:v>
                </c:pt>
                <c:pt idx="19">
                  <c:v>Q98</c:v>
                </c:pt>
              </c:strCache>
            </c:strRef>
          </c:cat>
          <c:val>
            <c:numRef>
              <c:f>'testing-queries'!$J$2:$J$21</c:f>
              <c:numCache>
                <c:formatCode>General</c:formatCode>
                <c:ptCount val="20"/>
                <c:pt idx="0">
                  <c:v>46</c:v>
                </c:pt>
                <c:pt idx="1">
                  <c:v>59</c:v>
                </c:pt>
                <c:pt idx="2">
                  <c:v>47</c:v>
                </c:pt>
                <c:pt idx="3">
                  <c:v>312</c:v>
                </c:pt>
                <c:pt idx="4">
                  <c:v>96</c:v>
                </c:pt>
                <c:pt idx="5">
                  <c:v>84</c:v>
                </c:pt>
                <c:pt idx="6">
                  <c:v>50</c:v>
                </c:pt>
                <c:pt idx="7">
                  <c:v>120</c:v>
                </c:pt>
                <c:pt idx="8">
                  <c:v>56</c:v>
                </c:pt>
                <c:pt idx="9">
                  <c:v>72</c:v>
                </c:pt>
                <c:pt idx="10">
                  <c:v>44</c:v>
                </c:pt>
                <c:pt idx="11">
                  <c:v>54</c:v>
                </c:pt>
                <c:pt idx="12">
                  <c:v>162</c:v>
                </c:pt>
                <c:pt idx="13">
                  <c:v>48</c:v>
                </c:pt>
                <c:pt idx="14">
                  <c:v>47</c:v>
                </c:pt>
                <c:pt idx="15">
                  <c:v>55</c:v>
                </c:pt>
                <c:pt idx="16">
                  <c:v>39</c:v>
                </c:pt>
                <c:pt idx="17">
                  <c:v>47</c:v>
                </c:pt>
                <c:pt idx="18">
                  <c:v>43</c:v>
                </c:pt>
                <c:pt idx="19">
                  <c:v>55</c:v>
                </c:pt>
              </c:numCache>
            </c:numRef>
          </c:val>
        </c:ser>
        <c:ser>
          <c:idx val="2"/>
          <c:order val="2"/>
          <c:tx>
            <c:strRef>
              <c:f>'testing-queries'!$L$1</c:f>
              <c:strCache>
                <c:ptCount val="1"/>
                <c:pt idx="0">
                  <c:v>RFLoca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false"/>
          <c:dLbls>
            <c:delete val="true"/>
          </c:dLbls>
          <c:cat>
            <c:strRef>
              <c:f>'testing-queries'!$E$2:$E$21</c:f>
              <c:strCache>
                <c:ptCount val="20"/>
                <c:pt idx="0">
                  <c:v>Q12</c:v>
                </c:pt>
                <c:pt idx="1">
                  <c:v>Q19</c:v>
                </c:pt>
                <c:pt idx="2">
                  <c:v>Q20</c:v>
                </c:pt>
                <c:pt idx="3">
                  <c:v>Q25</c:v>
                </c:pt>
                <c:pt idx="4">
                  <c:v>Q28</c:v>
                </c:pt>
                <c:pt idx="5">
                  <c:v>Q31</c:v>
                </c:pt>
                <c:pt idx="6">
                  <c:v>Q32</c:v>
                </c:pt>
                <c:pt idx="7">
                  <c:v>Q38</c:v>
                </c:pt>
                <c:pt idx="8">
                  <c:v>Q44</c:v>
                </c:pt>
                <c:pt idx="9">
                  <c:v>Q61</c:v>
                </c:pt>
                <c:pt idx="10">
                  <c:v>Q62</c:v>
                </c:pt>
                <c:pt idx="11">
                  <c:v>Q63</c:v>
                </c:pt>
                <c:pt idx="12">
                  <c:v>Q74</c:v>
                </c:pt>
                <c:pt idx="13">
                  <c:v>Q84</c:v>
                </c:pt>
                <c:pt idx="14">
                  <c:v>Q86</c:v>
                </c:pt>
                <c:pt idx="15">
                  <c:v>Q89</c:v>
                </c:pt>
                <c:pt idx="16">
                  <c:v>Q90</c:v>
                </c:pt>
                <c:pt idx="17">
                  <c:v>Q92</c:v>
                </c:pt>
                <c:pt idx="18">
                  <c:v>Q96</c:v>
                </c:pt>
                <c:pt idx="19">
                  <c:v>Q98</c:v>
                </c:pt>
              </c:strCache>
            </c:strRef>
          </c:cat>
          <c:val>
            <c:numRef>
              <c:f>'testing-queries'!$L$2:$L$21</c:f>
              <c:numCache>
                <c:formatCode>General</c:formatCode>
                <c:ptCount val="20"/>
                <c:pt idx="0">
                  <c:v>67</c:v>
                </c:pt>
                <c:pt idx="1">
                  <c:v>73</c:v>
                </c:pt>
                <c:pt idx="2">
                  <c:v>62</c:v>
                </c:pt>
                <c:pt idx="3">
                  <c:v>427</c:v>
                </c:pt>
                <c:pt idx="4">
                  <c:v>128</c:v>
                </c:pt>
                <c:pt idx="5">
                  <c:v>103</c:v>
                </c:pt>
                <c:pt idx="6">
                  <c:v>78</c:v>
                </c:pt>
                <c:pt idx="7">
                  <c:v>145</c:v>
                </c:pt>
                <c:pt idx="8">
                  <c:v>86</c:v>
                </c:pt>
                <c:pt idx="9">
                  <c:v>94</c:v>
                </c:pt>
                <c:pt idx="10">
                  <c:v>23</c:v>
                </c:pt>
                <c:pt idx="11">
                  <c:v>85</c:v>
                </c:pt>
                <c:pt idx="12">
                  <c:v>93</c:v>
                </c:pt>
                <c:pt idx="13">
                  <c:v>36</c:v>
                </c:pt>
                <c:pt idx="14">
                  <c:v>67</c:v>
                </c:pt>
                <c:pt idx="15">
                  <c:v>78</c:v>
                </c:pt>
                <c:pt idx="16">
                  <c:v>56</c:v>
                </c:pt>
                <c:pt idx="17">
                  <c:v>62</c:v>
                </c:pt>
                <c:pt idx="18">
                  <c:v>52</c:v>
                </c:pt>
                <c:pt idx="19">
                  <c:v>68</c:v>
                </c:pt>
              </c:numCache>
            </c:numRef>
          </c:val>
        </c:ser>
        <c:ser>
          <c:idx val="3"/>
          <c:order val="3"/>
          <c:tx>
            <c:strRef>
              <c:f>'testing-queries'!$N$1</c:f>
              <c:strCache>
                <c:ptCount val="1"/>
                <c:pt idx="0">
                  <c:v>Auto-Exeuctor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false"/>
          <c:dLbls>
            <c:delete val="true"/>
          </c:dLbls>
          <c:cat>
            <c:strRef>
              <c:f>'testing-queries'!$E$2:$E$21</c:f>
              <c:strCache>
                <c:ptCount val="20"/>
                <c:pt idx="0">
                  <c:v>Q12</c:v>
                </c:pt>
                <c:pt idx="1">
                  <c:v>Q19</c:v>
                </c:pt>
                <c:pt idx="2">
                  <c:v>Q20</c:v>
                </c:pt>
                <c:pt idx="3">
                  <c:v>Q25</c:v>
                </c:pt>
                <c:pt idx="4">
                  <c:v>Q28</c:v>
                </c:pt>
                <c:pt idx="5">
                  <c:v>Q31</c:v>
                </c:pt>
                <c:pt idx="6">
                  <c:v>Q32</c:v>
                </c:pt>
                <c:pt idx="7">
                  <c:v>Q38</c:v>
                </c:pt>
                <c:pt idx="8">
                  <c:v>Q44</c:v>
                </c:pt>
                <c:pt idx="9">
                  <c:v>Q61</c:v>
                </c:pt>
                <c:pt idx="10">
                  <c:v>Q62</c:v>
                </c:pt>
                <c:pt idx="11">
                  <c:v>Q63</c:v>
                </c:pt>
                <c:pt idx="12">
                  <c:v>Q74</c:v>
                </c:pt>
                <c:pt idx="13">
                  <c:v>Q84</c:v>
                </c:pt>
                <c:pt idx="14">
                  <c:v>Q86</c:v>
                </c:pt>
                <c:pt idx="15">
                  <c:v>Q89</c:v>
                </c:pt>
                <c:pt idx="16">
                  <c:v>Q90</c:v>
                </c:pt>
                <c:pt idx="17">
                  <c:v>Q92</c:v>
                </c:pt>
                <c:pt idx="18">
                  <c:v>Q96</c:v>
                </c:pt>
                <c:pt idx="19">
                  <c:v>Q98</c:v>
                </c:pt>
              </c:strCache>
            </c:strRef>
          </c:cat>
          <c:val>
            <c:numRef>
              <c:f>'testing-queries'!$N$2:$N$21</c:f>
              <c:numCache>
                <c:formatCode>General</c:formatCode>
                <c:ptCount val="20"/>
                <c:pt idx="0">
                  <c:v>60</c:v>
                </c:pt>
                <c:pt idx="1">
                  <c:v>65</c:v>
                </c:pt>
                <c:pt idx="2">
                  <c:v>56</c:v>
                </c:pt>
                <c:pt idx="3">
                  <c:v>417</c:v>
                </c:pt>
                <c:pt idx="4">
                  <c:v>102</c:v>
                </c:pt>
                <c:pt idx="5">
                  <c:v>96</c:v>
                </c:pt>
                <c:pt idx="6">
                  <c:v>65</c:v>
                </c:pt>
                <c:pt idx="7">
                  <c:v>135</c:v>
                </c:pt>
                <c:pt idx="8">
                  <c:v>78</c:v>
                </c:pt>
                <c:pt idx="9">
                  <c:v>87</c:v>
                </c:pt>
                <c:pt idx="10">
                  <c:v>67</c:v>
                </c:pt>
                <c:pt idx="11">
                  <c:v>78</c:v>
                </c:pt>
                <c:pt idx="12">
                  <c:v>87</c:v>
                </c:pt>
                <c:pt idx="13">
                  <c:v>35</c:v>
                </c:pt>
                <c:pt idx="14">
                  <c:v>54</c:v>
                </c:pt>
                <c:pt idx="15">
                  <c:v>64</c:v>
                </c:pt>
                <c:pt idx="16">
                  <c:v>45</c:v>
                </c:pt>
                <c:pt idx="17">
                  <c:v>56</c:v>
                </c:pt>
                <c:pt idx="18">
                  <c:v>56</c:v>
                </c:pt>
                <c:pt idx="19">
                  <c:v>67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88"/>
        <c:overlap val="-5"/>
        <c:axId val="924399443"/>
        <c:axId val="503672278"/>
      </c:barChart>
      <c:catAx>
        <c:axId val="924399443"/>
        <c:scaling>
          <c:orientation val="minMax"/>
        </c:scaling>
        <c:delete val="false"/>
        <c:axPos val="b"/>
        <c:title>
          <c:layout>
            <c:manualLayout>
              <c:xMode val="edge"/>
              <c:yMode val="edge"/>
              <c:x val="0.444068751761059"/>
              <c:y val="0.820732124529593"/>
            </c:manualLayout>
          </c:layout>
          <c:overlay val="false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true"/>
            <a:lstStyle/>
            <a:p>
              <a:pPr>
                <a:defRPr lang="zh-CN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03672278"/>
        <c:crosses val="autoZero"/>
        <c:auto val="true"/>
        <c:lblAlgn val="ctr"/>
        <c:lblOffset val="100"/>
        <c:noMultiLvlLbl val="false"/>
      </c:catAx>
      <c:valAx>
        <c:axId val="503672278"/>
        <c:scaling>
          <c:orientation val="minMax"/>
        </c:scaling>
        <c:delete val="false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/>
                  <a:t>Runtime (s)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54973231896309"/>
              <c:y val="0.366404379062607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24399443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369892927585235"/>
          <c:y val="0.139411563462196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000" b="1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1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title>
    <c:autoTitleDeleted val="false"/>
    <c:plotArea>
      <c:layout/>
      <c:barChart>
        <c:barDir val="col"/>
        <c:grouping val="clustered"/>
        <c:varyColors val="false"/>
        <c:ser>
          <c:idx val="0"/>
          <c:order val="0"/>
          <c:tx>
            <c:strRef>
              <c:f>'testing-queries'!$I$1</c:f>
              <c:strCache>
                <c:ptCount val="1"/>
                <c:pt idx="0">
                  <c:v>Foresight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false"/>
          <c:dLbls>
            <c:delete val="true"/>
          </c:dLbls>
          <c:cat>
            <c:strRef>
              <c:f>'testing-queries'!$E$2:$E$21</c:f>
              <c:strCache>
                <c:ptCount val="20"/>
                <c:pt idx="0">
                  <c:v>Q12</c:v>
                </c:pt>
                <c:pt idx="1">
                  <c:v>Q19</c:v>
                </c:pt>
                <c:pt idx="2">
                  <c:v>Q20</c:v>
                </c:pt>
                <c:pt idx="3">
                  <c:v>Q25</c:v>
                </c:pt>
                <c:pt idx="4">
                  <c:v>Q28</c:v>
                </c:pt>
                <c:pt idx="5">
                  <c:v>Q31</c:v>
                </c:pt>
                <c:pt idx="6">
                  <c:v>Q32</c:v>
                </c:pt>
                <c:pt idx="7">
                  <c:v>Q38</c:v>
                </c:pt>
                <c:pt idx="8">
                  <c:v>Q44</c:v>
                </c:pt>
                <c:pt idx="9">
                  <c:v>Q61</c:v>
                </c:pt>
                <c:pt idx="10">
                  <c:v>Q62</c:v>
                </c:pt>
                <c:pt idx="11">
                  <c:v>Q63</c:v>
                </c:pt>
                <c:pt idx="12">
                  <c:v>Q74</c:v>
                </c:pt>
                <c:pt idx="13">
                  <c:v>Q84</c:v>
                </c:pt>
                <c:pt idx="14">
                  <c:v>Q86</c:v>
                </c:pt>
                <c:pt idx="15">
                  <c:v>Q89</c:v>
                </c:pt>
                <c:pt idx="16">
                  <c:v>Q90</c:v>
                </c:pt>
                <c:pt idx="17">
                  <c:v>Q92</c:v>
                </c:pt>
                <c:pt idx="18">
                  <c:v>Q96</c:v>
                </c:pt>
                <c:pt idx="19">
                  <c:v>Q98</c:v>
                </c:pt>
              </c:strCache>
            </c:strRef>
          </c:cat>
          <c:val>
            <c:numRef>
              <c:f>'testing-queries'!$I$2:$I$21</c:f>
              <c:numCache>
                <c:formatCode>General</c:formatCode>
                <c:ptCount val="20"/>
                <c:pt idx="0">
                  <c:v>40</c:v>
                </c:pt>
                <c:pt idx="1">
                  <c:v>59</c:v>
                </c:pt>
                <c:pt idx="2">
                  <c:v>40</c:v>
                </c:pt>
                <c:pt idx="3">
                  <c:v>304</c:v>
                </c:pt>
                <c:pt idx="4">
                  <c:v>92</c:v>
                </c:pt>
                <c:pt idx="5">
                  <c:v>92</c:v>
                </c:pt>
                <c:pt idx="6">
                  <c:v>42</c:v>
                </c:pt>
                <c:pt idx="7">
                  <c:v>127</c:v>
                </c:pt>
                <c:pt idx="8">
                  <c:v>50</c:v>
                </c:pt>
                <c:pt idx="9">
                  <c:v>59</c:v>
                </c:pt>
                <c:pt idx="10">
                  <c:v>38</c:v>
                </c:pt>
                <c:pt idx="11">
                  <c:v>47</c:v>
                </c:pt>
                <c:pt idx="12">
                  <c:v>174</c:v>
                </c:pt>
                <c:pt idx="13">
                  <c:v>52</c:v>
                </c:pt>
                <c:pt idx="14">
                  <c:v>40</c:v>
                </c:pt>
                <c:pt idx="15">
                  <c:v>48</c:v>
                </c:pt>
                <c:pt idx="16">
                  <c:v>32</c:v>
                </c:pt>
                <c:pt idx="17">
                  <c:v>40</c:v>
                </c:pt>
                <c:pt idx="18">
                  <c:v>37</c:v>
                </c:pt>
                <c:pt idx="19">
                  <c:v>50</c:v>
                </c:pt>
              </c:numCache>
            </c:numRef>
          </c:val>
        </c:ser>
        <c:ser>
          <c:idx val="1"/>
          <c:order val="1"/>
          <c:tx>
            <c:strRef>
              <c:f>'testing-queries'!$J$1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false"/>
          <c:dLbls>
            <c:delete val="true"/>
          </c:dLbls>
          <c:cat>
            <c:strRef>
              <c:f>'testing-queries'!$E$2:$E$21</c:f>
              <c:strCache>
                <c:ptCount val="20"/>
                <c:pt idx="0">
                  <c:v>Q12</c:v>
                </c:pt>
                <c:pt idx="1">
                  <c:v>Q19</c:v>
                </c:pt>
                <c:pt idx="2">
                  <c:v>Q20</c:v>
                </c:pt>
                <c:pt idx="3">
                  <c:v>Q25</c:v>
                </c:pt>
                <c:pt idx="4">
                  <c:v>Q28</c:v>
                </c:pt>
                <c:pt idx="5">
                  <c:v>Q31</c:v>
                </c:pt>
                <c:pt idx="6">
                  <c:v>Q32</c:v>
                </c:pt>
                <c:pt idx="7">
                  <c:v>Q38</c:v>
                </c:pt>
                <c:pt idx="8">
                  <c:v>Q44</c:v>
                </c:pt>
                <c:pt idx="9">
                  <c:v>Q61</c:v>
                </c:pt>
                <c:pt idx="10">
                  <c:v>Q62</c:v>
                </c:pt>
                <c:pt idx="11">
                  <c:v>Q63</c:v>
                </c:pt>
                <c:pt idx="12">
                  <c:v>Q74</c:v>
                </c:pt>
                <c:pt idx="13">
                  <c:v>Q84</c:v>
                </c:pt>
                <c:pt idx="14">
                  <c:v>Q86</c:v>
                </c:pt>
                <c:pt idx="15">
                  <c:v>Q89</c:v>
                </c:pt>
                <c:pt idx="16">
                  <c:v>Q90</c:v>
                </c:pt>
                <c:pt idx="17">
                  <c:v>Q92</c:v>
                </c:pt>
                <c:pt idx="18">
                  <c:v>Q96</c:v>
                </c:pt>
                <c:pt idx="19">
                  <c:v>Q98</c:v>
                </c:pt>
              </c:strCache>
            </c:strRef>
          </c:cat>
          <c:val>
            <c:numRef>
              <c:f>'testing-queries'!$J$2:$J$21</c:f>
              <c:numCache>
                <c:formatCode>General</c:formatCode>
                <c:ptCount val="20"/>
                <c:pt idx="0">
                  <c:v>46</c:v>
                </c:pt>
                <c:pt idx="1">
                  <c:v>59</c:v>
                </c:pt>
                <c:pt idx="2">
                  <c:v>47</c:v>
                </c:pt>
                <c:pt idx="3">
                  <c:v>312</c:v>
                </c:pt>
                <c:pt idx="4">
                  <c:v>96</c:v>
                </c:pt>
                <c:pt idx="5">
                  <c:v>84</c:v>
                </c:pt>
                <c:pt idx="6">
                  <c:v>50</c:v>
                </c:pt>
                <c:pt idx="7">
                  <c:v>120</c:v>
                </c:pt>
                <c:pt idx="8">
                  <c:v>56</c:v>
                </c:pt>
                <c:pt idx="9">
                  <c:v>72</c:v>
                </c:pt>
                <c:pt idx="10">
                  <c:v>44</c:v>
                </c:pt>
                <c:pt idx="11">
                  <c:v>54</c:v>
                </c:pt>
                <c:pt idx="12">
                  <c:v>162</c:v>
                </c:pt>
                <c:pt idx="13">
                  <c:v>48</c:v>
                </c:pt>
                <c:pt idx="14">
                  <c:v>47</c:v>
                </c:pt>
                <c:pt idx="15">
                  <c:v>55</c:v>
                </c:pt>
                <c:pt idx="16">
                  <c:v>39</c:v>
                </c:pt>
                <c:pt idx="17">
                  <c:v>47</c:v>
                </c:pt>
                <c:pt idx="18">
                  <c:v>43</c:v>
                </c:pt>
                <c:pt idx="19">
                  <c:v>55</c:v>
                </c:pt>
              </c:numCache>
            </c:numRef>
          </c:val>
        </c:ser>
        <c:ser>
          <c:idx val="2"/>
          <c:order val="2"/>
          <c:tx>
            <c:strRef>
              <c:f>'testing-queries'!$L$1</c:f>
              <c:strCache>
                <c:ptCount val="1"/>
                <c:pt idx="0">
                  <c:v>RFLoca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false"/>
          <c:dLbls>
            <c:delete val="true"/>
          </c:dLbls>
          <c:cat>
            <c:strRef>
              <c:f>'testing-queries'!$E$2:$E$21</c:f>
              <c:strCache>
                <c:ptCount val="20"/>
                <c:pt idx="0">
                  <c:v>Q12</c:v>
                </c:pt>
                <c:pt idx="1">
                  <c:v>Q19</c:v>
                </c:pt>
                <c:pt idx="2">
                  <c:v>Q20</c:v>
                </c:pt>
                <c:pt idx="3">
                  <c:v>Q25</c:v>
                </c:pt>
                <c:pt idx="4">
                  <c:v>Q28</c:v>
                </c:pt>
                <c:pt idx="5">
                  <c:v>Q31</c:v>
                </c:pt>
                <c:pt idx="6">
                  <c:v>Q32</c:v>
                </c:pt>
                <c:pt idx="7">
                  <c:v>Q38</c:v>
                </c:pt>
                <c:pt idx="8">
                  <c:v>Q44</c:v>
                </c:pt>
                <c:pt idx="9">
                  <c:v>Q61</c:v>
                </c:pt>
                <c:pt idx="10">
                  <c:v>Q62</c:v>
                </c:pt>
                <c:pt idx="11">
                  <c:v>Q63</c:v>
                </c:pt>
                <c:pt idx="12">
                  <c:v>Q74</c:v>
                </c:pt>
                <c:pt idx="13">
                  <c:v>Q84</c:v>
                </c:pt>
                <c:pt idx="14">
                  <c:v>Q86</c:v>
                </c:pt>
                <c:pt idx="15">
                  <c:v>Q89</c:v>
                </c:pt>
                <c:pt idx="16">
                  <c:v>Q90</c:v>
                </c:pt>
                <c:pt idx="17">
                  <c:v>Q92</c:v>
                </c:pt>
                <c:pt idx="18">
                  <c:v>Q96</c:v>
                </c:pt>
                <c:pt idx="19">
                  <c:v>Q98</c:v>
                </c:pt>
              </c:strCache>
            </c:strRef>
          </c:cat>
          <c:val>
            <c:numRef>
              <c:f>'testing-queries'!$L$2:$L$21</c:f>
              <c:numCache>
                <c:formatCode>General</c:formatCode>
                <c:ptCount val="20"/>
                <c:pt idx="0">
                  <c:v>67</c:v>
                </c:pt>
                <c:pt idx="1">
                  <c:v>73</c:v>
                </c:pt>
                <c:pt idx="2">
                  <c:v>62</c:v>
                </c:pt>
                <c:pt idx="3">
                  <c:v>427</c:v>
                </c:pt>
                <c:pt idx="4">
                  <c:v>128</c:v>
                </c:pt>
                <c:pt idx="5">
                  <c:v>103</c:v>
                </c:pt>
                <c:pt idx="6">
                  <c:v>78</c:v>
                </c:pt>
                <c:pt idx="7">
                  <c:v>145</c:v>
                </c:pt>
                <c:pt idx="8">
                  <c:v>86</c:v>
                </c:pt>
                <c:pt idx="9">
                  <c:v>94</c:v>
                </c:pt>
                <c:pt idx="10">
                  <c:v>23</c:v>
                </c:pt>
                <c:pt idx="11">
                  <c:v>85</c:v>
                </c:pt>
                <c:pt idx="12">
                  <c:v>93</c:v>
                </c:pt>
                <c:pt idx="13">
                  <c:v>36</c:v>
                </c:pt>
                <c:pt idx="14">
                  <c:v>67</c:v>
                </c:pt>
                <c:pt idx="15">
                  <c:v>78</c:v>
                </c:pt>
                <c:pt idx="16">
                  <c:v>56</c:v>
                </c:pt>
                <c:pt idx="17">
                  <c:v>62</c:v>
                </c:pt>
                <c:pt idx="18">
                  <c:v>52</c:v>
                </c:pt>
                <c:pt idx="19">
                  <c:v>68</c:v>
                </c:pt>
              </c:numCache>
            </c:numRef>
          </c:val>
        </c:ser>
        <c:ser>
          <c:idx val="3"/>
          <c:order val="3"/>
          <c:tx>
            <c:strRef>
              <c:f>'testing-queries'!$N$1</c:f>
              <c:strCache>
                <c:ptCount val="1"/>
                <c:pt idx="0">
                  <c:v>Auto-Exeuctor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false"/>
          <c:dLbls>
            <c:delete val="true"/>
          </c:dLbls>
          <c:cat>
            <c:strRef>
              <c:f>'testing-queries'!$E$2:$E$21</c:f>
              <c:strCache>
                <c:ptCount val="20"/>
                <c:pt idx="0">
                  <c:v>Q12</c:v>
                </c:pt>
                <c:pt idx="1">
                  <c:v>Q19</c:v>
                </c:pt>
                <c:pt idx="2">
                  <c:v>Q20</c:v>
                </c:pt>
                <c:pt idx="3">
                  <c:v>Q25</c:v>
                </c:pt>
                <c:pt idx="4">
                  <c:v>Q28</c:v>
                </c:pt>
                <c:pt idx="5">
                  <c:v>Q31</c:v>
                </c:pt>
                <c:pt idx="6">
                  <c:v>Q32</c:v>
                </c:pt>
                <c:pt idx="7">
                  <c:v>Q38</c:v>
                </c:pt>
                <c:pt idx="8">
                  <c:v>Q44</c:v>
                </c:pt>
                <c:pt idx="9">
                  <c:v>Q61</c:v>
                </c:pt>
                <c:pt idx="10">
                  <c:v>Q62</c:v>
                </c:pt>
                <c:pt idx="11">
                  <c:v>Q63</c:v>
                </c:pt>
                <c:pt idx="12">
                  <c:v>Q74</c:v>
                </c:pt>
                <c:pt idx="13">
                  <c:v>Q84</c:v>
                </c:pt>
                <c:pt idx="14">
                  <c:v>Q86</c:v>
                </c:pt>
                <c:pt idx="15">
                  <c:v>Q89</c:v>
                </c:pt>
                <c:pt idx="16">
                  <c:v>Q90</c:v>
                </c:pt>
                <c:pt idx="17">
                  <c:v>Q92</c:v>
                </c:pt>
                <c:pt idx="18">
                  <c:v>Q96</c:v>
                </c:pt>
                <c:pt idx="19">
                  <c:v>Q98</c:v>
                </c:pt>
              </c:strCache>
            </c:strRef>
          </c:cat>
          <c:val>
            <c:numRef>
              <c:f>'testing-queries'!$N$2:$N$21</c:f>
              <c:numCache>
                <c:formatCode>General</c:formatCode>
                <c:ptCount val="20"/>
                <c:pt idx="0">
                  <c:v>60</c:v>
                </c:pt>
                <c:pt idx="1">
                  <c:v>65</c:v>
                </c:pt>
                <c:pt idx="2">
                  <c:v>56</c:v>
                </c:pt>
                <c:pt idx="3">
                  <c:v>417</c:v>
                </c:pt>
                <c:pt idx="4">
                  <c:v>102</c:v>
                </c:pt>
                <c:pt idx="5">
                  <c:v>96</c:v>
                </c:pt>
                <c:pt idx="6">
                  <c:v>65</c:v>
                </c:pt>
                <c:pt idx="7">
                  <c:v>135</c:v>
                </c:pt>
                <c:pt idx="8">
                  <c:v>78</c:v>
                </c:pt>
                <c:pt idx="9">
                  <c:v>87</c:v>
                </c:pt>
                <c:pt idx="10">
                  <c:v>67</c:v>
                </c:pt>
                <c:pt idx="11">
                  <c:v>78</c:v>
                </c:pt>
                <c:pt idx="12">
                  <c:v>87</c:v>
                </c:pt>
                <c:pt idx="13">
                  <c:v>35</c:v>
                </c:pt>
                <c:pt idx="14">
                  <c:v>54</c:v>
                </c:pt>
                <c:pt idx="15">
                  <c:v>64</c:v>
                </c:pt>
                <c:pt idx="16">
                  <c:v>45</c:v>
                </c:pt>
                <c:pt idx="17">
                  <c:v>56</c:v>
                </c:pt>
                <c:pt idx="18">
                  <c:v>56</c:v>
                </c:pt>
                <c:pt idx="19">
                  <c:v>67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88"/>
        <c:overlap val="-5"/>
        <c:axId val="924399443"/>
        <c:axId val="503672278"/>
      </c:barChart>
      <c:catAx>
        <c:axId val="924399443"/>
        <c:scaling>
          <c:orientation val="minMax"/>
        </c:scaling>
        <c:delete val="false"/>
        <c:axPos val="b"/>
        <c:title>
          <c:layout>
            <c:manualLayout>
              <c:xMode val="edge"/>
              <c:yMode val="edge"/>
              <c:x val="0.444068751761059"/>
              <c:y val="0.820732124529593"/>
            </c:manualLayout>
          </c:layout>
          <c:overlay val="false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true"/>
            <a:lstStyle/>
            <a:p>
              <a:pPr>
                <a:defRPr lang="zh-CN"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03672278"/>
        <c:crosses val="autoZero"/>
        <c:auto val="true"/>
        <c:lblAlgn val="ctr"/>
        <c:lblOffset val="100"/>
        <c:noMultiLvlLbl val="false"/>
      </c:catAx>
      <c:valAx>
        <c:axId val="503672278"/>
        <c:scaling>
          <c:orientation val="minMax"/>
        </c:scaling>
        <c:delete val="false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/>
                  <a:t>Runtime (s)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54973231896309"/>
              <c:y val="0.366404379062607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24399443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true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369892927585235"/>
          <c:y val="0.139411563462196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zh-CN" sz="1000" b="1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1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67945</xdr:colOff>
      <xdr:row>10</xdr:row>
      <xdr:rowOff>64770</xdr:rowOff>
    </xdr:from>
    <xdr:to>
      <xdr:col>19</xdr:col>
      <xdr:colOff>144780</xdr:colOff>
      <xdr:row>29</xdr:row>
      <xdr:rowOff>74930</xdr:rowOff>
    </xdr:to>
    <xdr:graphicFrame>
      <xdr:nvGraphicFramePr>
        <xdr:cNvPr id="2" name="图表 1"/>
        <xdr:cNvGraphicFramePr/>
      </xdr:nvGraphicFramePr>
      <xdr:xfrm>
        <a:off x="5554345" y="1969770"/>
        <a:ext cx="9086215" cy="37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11</xdr:col>
      <xdr:colOff>452120</xdr:colOff>
      <xdr:row>17</xdr:row>
      <xdr:rowOff>33655</xdr:rowOff>
    </xdr:to>
    <xdr:graphicFrame>
      <xdr:nvGraphicFramePr>
        <xdr:cNvPr id="2" name="图表 1"/>
        <xdr:cNvGraphicFramePr/>
      </xdr:nvGraphicFramePr>
      <xdr:xfrm>
        <a:off x="9525" y="9525"/>
        <a:ext cx="7986395" cy="3262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86"/>
  <sheetViews>
    <sheetView zoomScale="145" zoomScaleNormal="145" workbookViewId="0">
      <pane ySplit="1" topLeftCell="A2" activePane="bottomLeft" state="frozen"/>
      <selection/>
      <selection pane="bottomLeft" activeCell="H3" sqref="H3"/>
    </sheetView>
  </sheetViews>
  <sheetFormatPr defaultColWidth="9" defaultRowHeight="15"/>
  <cols>
    <col min="3" max="3" width="6.54166666666667" customWidth="true"/>
    <col min="4" max="4" width="6.55" customWidth="true"/>
    <col min="9" max="9" width="21.2916666666667" customWidth="true"/>
    <col min="10" max="11" width="12.625"/>
    <col min="12" max="12" width="11.5"/>
    <col min="13" max="13" width="12.625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s="2">
        <v>10</v>
      </c>
      <c r="B2" s="2">
        <v>2</v>
      </c>
      <c r="C2" s="2">
        <v>4000</v>
      </c>
      <c r="D2" s="2">
        <v>500</v>
      </c>
      <c r="E2" s="2" t="s">
        <v>33</v>
      </c>
      <c r="F2" s="2">
        <v>4</v>
      </c>
      <c r="G2" s="2">
        <v>8</v>
      </c>
      <c r="H2" s="2">
        <v>21</v>
      </c>
      <c r="I2" s="2">
        <v>338</v>
      </c>
      <c r="J2" s="2">
        <f>3.5*60</f>
        <v>210</v>
      </c>
      <c r="K2" s="4">
        <f t="shared" ref="K2:K65" si="0">ABS(I2-J2)/J2</f>
        <v>0.60952380952381</v>
      </c>
      <c r="L2">
        <v>115.35394</v>
      </c>
      <c r="M2" s="6">
        <v>0.450695510137648</v>
      </c>
      <c r="N2">
        <v>511.852897249721</v>
      </c>
      <c r="O2" s="6">
        <v>1.43739474880819</v>
      </c>
      <c r="P2" s="2">
        <v>12</v>
      </c>
      <c r="Q2" s="2">
        <v>14</v>
      </c>
      <c r="R2" s="2">
        <v>4</v>
      </c>
      <c r="S2" s="2">
        <v>4</v>
      </c>
      <c r="T2" s="2">
        <v>8</v>
      </c>
      <c r="U2" s="2">
        <v>10</v>
      </c>
      <c r="V2" s="2">
        <v>12</v>
      </c>
      <c r="W2" s="2">
        <v>7</v>
      </c>
      <c r="X2" s="2">
        <v>0</v>
      </c>
      <c r="Y2" s="2">
        <v>0</v>
      </c>
      <c r="Z2" s="2">
        <v>0</v>
      </c>
      <c r="AA2" s="2">
        <v>16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2">
        <v>0</v>
      </c>
    </row>
    <row r="3" spans="1:33">
      <c r="A3" s="2">
        <v>10</v>
      </c>
      <c r="B3" s="2">
        <v>2</v>
      </c>
      <c r="C3" s="2">
        <v>4000</v>
      </c>
      <c r="D3" s="2">
        <v>500</v>
      </c>
      <c r="E3" s="2" t="s">
        <v>34</v>
      </c>
      <c r="F3" s="2">
        <v>3</v>
      </c>
      <c r="G3" s="2">
        <v>1</v>
      </c>
      <c r="H3" s="2">
        <v>5</v>
      </c>
      <c r="I3" s="2">
        <v>40</v>
      </c>
      <c r="J3" s="2">
        <v>46</v>
      </c>
      <c r="K3" s="4">
        <f t="shared" si="0"/>
        <v>0.130434782608696</v>
      </c>
      <c r="L3">
        <v>112.51494</v>
      </c>
      <c r="M3" s="6">
        <v>1.44597692074983</v>
      </c>
      <c r="N3">
        <v>94.6230799424081</v>
      </c>
      <c r="O3" s="6">
        <v>1.05702347700887</v>
      </c>
      <c r="P3" s="2">
        <v>3</v>
      </c>
      <c r="Q3" s="2">
        <v>3</v>
      </c>
      <c r="R3" s="2">
        <v>2</v>
      </c>
      <c r="S3" s="2">
        <v>2</v>
      </c>
      <c r="T3" s="2">
        <v>2</v>
      </c>
      <c r="U3" s="2">
        <v>4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2</v>
      </c>
      <c r="AB3" s="2">
        <v>0</v>
      </c>
      <c r="AC3" s="2">
        <v>0</v>
      </c>
      <c r="AD3" s="2">
        <v>1</v>
      </c>
      <c r="AE3" s="2">
        <v>1</v>
      </c>
      <c r="AF3" s="2">
        <v>0</v>
      </c>
      <c r="AG3" s="2">
        <v>0</v>
      </c>
    </row>
    <row r="4" spans="1:33">
      <c r="A4" s="2">
        <v>10</v>
      </c>
      <c r="B4" s="2">
        <v>2</v>
      </c>
      <c r="C4" s="2">
        <v>4000</v>
      </c>
      <c r="D4" s="2">
        <v>500</v>
      </c>
      <c r="E4" s="2" t="s">
        <v>35</v>
      </c>
      <c r="F4" s="2">
        <v>2</v>
      </c>
      <c r="G4" s="2">
        <v>1</v>
      </c>
      <c r="H4" s="2">
        <v>7</v>
      </c>
      <c r="I4" s="2">
        <v>32</v>
      </c>
      <c r="J4" s="2">
        <f>1.1*60</f>
        <v>66</v>
      </c>
      <c r="K4" s="4">
        <f t="shared" si="0"/>
        <v>0.515151515151515</v>
      </c>
      <c r="L4">
        <v>112.758934</v>
      </c>
      <c r="M4" s="6">
        <v>0.708468697287819</v>
      </c>
      <c r="N4">
        <v>115.753403975245</v>
      </c>
      <c r="O4" s="6">
        <v>0.75383945417038</v>
      </c>
      <c r="P4" s="2">
        <v>6</v>
      </c>
      <c r="Q4" s="2">
        <v>6</v>
      </c>
      <c r="R4" s="2">
        <v>5</v>
      </c>
      <c r="S4" s="2">
        <v>5</v>
      </c>
      <c r="T4" s="2">
        <v>1</v>
      </c>
      <c r="U4" s="2">
        <v>7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</row>
    <row r="5" spans="1:33">
      <c r="A5" s="2">
        <v>10</v>
      </c>
      <c r="B5" s="2">
        <v>2</v>
      </c>
      <c r="C5" s="2">
        <v>4000</v>
      </c>
      <c r="D5" s="2">
        <v>500</v>
      </c>
      <c r="E5" s="2" t="s">
        <v>36</v>
      </c>
      <c r="F5" s="2">
        <v>4</v>
      </c>
      <c r="G5" s="2">
        <v>3</v>
      </c>
      <c r="H5" s="2">
        <v>7</v>
      </c>
      <c r="I5" s="2">
        <v>121</v>
      </c>
      <c r="J5" s="2">
        <f>1.8*60</f>
        <v>108</v>
      </c>
      <c r="K5" s="4">
        <f t="shared" si="0"/>
        <v>0.12037037037037</v>
      </c>
      <c r="L5">
        <v>113.043846</v>
      </c>
      <c r="M5" s="6">
        <v>0.0467022789849175</v>
      </c>
      <c r="N5">
        <v>344.002732285359</v>
      </c>
      <c r="O5" s="6">
        <v>2.18521048412369</v>
      </c>
      <c r="P5" s="2">
        <v>4</v>
      </c>
      <c r="Q5" s="2">
        <v>4</v>
      </c>
      <c r="R5" s="2">
        <v>1</v>
      </c>
      <c r="S5" s="2">
        <v>1</v>
      </c>
      <c r="T5" s="2">
        <v>2</v>
      </c>
      <c r="U5" s="2">
        <v>4</v>
      </c>
      <c r="V5" s="2">
        <v>4</v>
      </c>
      <c r="W5" s="2">
        <v>2</v>
      </c>
      <c r="X5" s="2">
        <v>0</v>
      </c>
      <c r="Y5" s="2">
        <v>0</v>
      </c>
      <c r="Z5" s="2">
        <v>0</v>
      </c>
      <c r="AA5" s="2">
        <v>5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0</v>
      </c>
    </row>
    <row r="6" spans="1:33">
      <c r="A6" s="2">
        <v>10</v>
      </c>
      <c r="B6" s="2">
        <v>2</v>
      </c>
      <c r="C6" s="2">
        <v>4000</v>
      </c>
      <c r="D6" s="2">
        <v>500</v>
      </c>
      <c r="E6" s="2" t="s">
        <v>37</v>
      </c>
      <c r="F6" s="2">
        <v>3</v>
      </c>
      <c r="G6" s="2">
        <v>3</v>
      </c>
      <c r="H6" s="2">
        <v>8</v>
      </c>
      <c r="I6" s="2">
        <v>278</v>
      </c>
      <c r="J6" s="2">
        <f>2.3*60</f>
        <v>138</v>
      </c>
      <c r="K6" s="4">
        <f t="shared" si="0"/>
        <v>1.01449275362319</v>
      </c>
      <c r="L6">
        <v>113.01963</v>
      </c>
      <c r="M6" s="6">
        <v>0.181017170781674</v>
      </c>
      <c r="N6">
        <v>227.05699981265</v>
      </c>
      <c r="O6" s="6">
        <v>0.645340578352543</v>
      </c>
      <c r="P6" s="2">
        <v>6</v>
      </c>
      <c r="Q6" s="2">
        <v>4</v>
      </c>
      <c r="R6" s="2">
        <v>3</v>
      </c>
      <c r="S6" s="2">
        <v>3</v>
      </c>
      <c r="T6" s="2">
        <v>3</v>
      </c>
      <c r="U6" s="2">
        <v>7</v>
      </c>
      <c r="V6" s="2">
        <v>3</v>
      </c>
      <c r="W6" s="2">
        <v>2</v>
      </c>
      <c r="X6" s="2">
        <v>0</v>
      </c>
      <c r="Y6" s="2">
        <v>0</v>
      </c>
      <c r="Z6" s="2">
        <v>0</v>
      </c>
      <c r="AA6" s="2">
        <v>3</v>
      </c>
      <c r="AB6" s="2">
        <v>1</v>
      </c>
      <c r="AC6" s="2">
        <v>0</v>
      </c>
      <c r="AD6" s="2">
        <v>0</v>
      </c>
      <c r="AE6" s="2">
        <v>0</v>
      </c>
      <c r="AF6" s="2">
        <v>0</v>
      </c>
      <c r="AG6" s="2">
        <v>1</v>
      </c>
    </row>
    <row r="7" spans="1:33">
      <c r="A7" s="2">
        <v>10</v>
      </c>
      <c r="B7" s="2">
        <v>2</v>
      </c>
      <c r="C7" s="2">
        <v>4000</v>
      </c>
      <c r="D7" s="2">
        <v>500</v>
      </c>
      <c r="E7" s="2" t="s">
        <v>38</v>
      </c>
      <c r="F7" s="2">
        <v>4</v>
      </c>
      <c r="G7" s="2">
        <v>3</v>
      </c>
      <c r="H7" s="2">
        <v>11</v>
      </c>
      <c r="I7" s="2">
        <v>339</v>
      </c>
      <c r="J7" s="2">
        <f>5.3*60</f>
        <v>318</v>
      </c>
      <c r="K7" s="4">
        <f t="shared" si="0"/>
        <v>0.0660377358490566</v>
      </c>
      <c r="L7">
        <v>113.83319</v>
      </c>
      <c r="M7" s="6">
        <v>0.642033990823997</v>
      </c>
      <c r="N7">
        <v>644.288880442844</v>
      </c>
      <c r="O7" s="6">
        <v>1.02606566176995</v>
      </c>
      <c r="P7" s="2">
        <v>8</v>
      </c>
      <c r="Q7" s="2">
        <v>8</v>
      </c>
      <c r="R7" s="2">
        <v>5</v>
      </c>
      <c r="S7" s="2">
        <v>5</v>
      </c>
      <c r="T7" s="2">
        <v>2</v>
      </c>
      <c r="U7" s="2">
        <v>10</v>
      </c>
      <c r="V7" s="2">
        <v>4</v>
      </c>
      <c r="W7" s="2">
        <v>2</v>
      </c>
      <c r="X7" s="2">
        <v>0</v>
      </c>
      <c r="Y7" s="2">
        <v>0</v>
      </c>
      <c r="Z7" s="2">
        <v>0</v>
      </c>
      <c r="AA7" s="2">
        <v>5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</row>
    <row r="8" spans="1:33">
      <c r="A8" s="2">
        <v>10</v>
      </c>
      <c r="B8" s="2">
        <v>2</v>
      </c>
      <c r="C8" s="2">
        <v>4000</v>
      </c>
      <c r="D8" s="2">
        <v>500</v>
      </c>
      <c r="E8" s="2" t="s">
        <v>39</v>
      </c>
      <c r="F8" s="2">
        <v>4</v>
      </c>
      <c r="G8" s="2">
        <v>3</v>
      </c>
      <c r="H8" s="2">
        <v>10</v>
      </c>
      <c r="I8" s="2">
        <v>59</v>
      </c>
      <c r="J8" s="2">
        <f>1.2*60</f>
        <v>72</v>
      </c>
      <c r="K8" s="4">
        <f t="shared" si="0"/>
        <v>0.180555555555556</v>
      </c>
      <c r="L8">
        <v>113.6766</v>
      </c>
      <c r="M8" s="6">
        <v>0.578841633266872</v>
      </c>
      <c r="N8">
        <v>458.889549560022</v>
      </c>
      <c r="O8" s="6">
        <v>5.37346596611142</v>
      </c>
      <c r="P8" s="2">
        <v>7</v>
      </c>
      <c r="Q8" s="2">
        <v>7</v>
      </c>
      <c r="R8" s="2">
        <v>4</v>
      </c>
      <c r="S8" s="2">
        <v>4</v>
      </c>
      <c r="T8" s="2">
        <v>2</v>
      </c>
      <c r="U8" s="2">
        <v>9</v>
      </c>
      <c r="V8" s="2">
        <v>4</v>
      </c>
      <c r="W8" s="2">
        <v>2</v>
      </c>
      <c r="X8" s="2">
        <v>0</v>
      </c>
      <c r="Y8" s="2">
        <v>0</v>
      </c>
      <c r="Z8" s="2">
        <v>1</v>
      </c>
      <c r="AA8" s="2">
        <v>5</v>
      </c>
      <c r="AB8" s="2">
        <v>0</v>
      </c>
      <c r="AC8" s="2">
        <v>0</v>
      </c>
      <c r="AD8" s="2">
        <v>0</v>
      </c>
      <c r="AE8" s="2">
        <v>1</v>
      </c>
      <c r="AF8" s="2">
        <v>0</v>
      </c>
      <c r="AG8" s="2">
        <v>0</v>
      </c>
    </row>
    <row r="9" spans="1:33">
      <c r="A9" s="2">
        <v>10</v>
      </c>
      <c r="B9" s="2">
        <v>2</v>
      </c>
      <c r="C9" s="2">
        <v>4000</v>
      </c>
      <c r="D9" s="2">
        <v>500</v>
      </c>
      <c r="E9" s="2" t="s">
        <v>40</v>
      </c>
      <c r="F9" s="2">
        <v>3</v>
      </c>
      <c r="G9" s="2">
        <v>2</v>
      </c>
      <c r="H9" s="2">
        <v>8</v>
      </c>
      <c r="I9" s="2">
        <v>59</v>
      </c>
      <c r="J9" s="2">
        <v>59</v>
      </c>
      <c r="K9" s="4">
        <f t="shared" si="0"/>
        <v>0</v>
      </c>
      <c r="L9">
        <v>113.203445</v>
      </c>
      <c r="M9" s="6">
        <v>0.918702464992717</v>
      </c>
      <c r="N9">
        <v>161.768598838114</v>
      </c>
      <c r="O9" s="6">
        <v>1.74184065827312</v>
      </c>
      <c r="P9" s="2">
        <v>6</v>
      </c>
      <c r="Q9" s="2">
        <v>6</v>
      </c>
      <c r="R9" s="2">
        <v>4</v>
      </c>
      <c r="S9" s="2">
        <v>4</v>
      </c>
      <c r="T9" s="2">
        <v>2</v>
      </c>
      <c r="U9" s="2">
        <v>7</v>
      </c>
      <c r="V9" s="2">
        <v>2</v>
      </c>
      <c r="W9" s="2">
        <v>1</v>
      </c>
      <c r="X9" s="2">
        <v>0</v>
      </c>
      <c r="Y9" s="2">
        <v>0</v>
      </c>
      <c r="Z9" s="2">
        <v>0</v>
      </c>
      <c r="AA9" s="2">
        <v>3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</row>
    <row r="10" spans="1:33">
      <c r="A10" s="2">
        <v>10</v>
      </c>
      <c r="B10" s="2">
        <v>2</v>
      </c>
      <c r="C10" s="2">
        <v>4000</v>
      </c>
      <c r="D10" s="2">
        <v>500</v>
      </c>
      <c r="E10" s="2" t="s">
        <v>41</v>
      </c>
      <c r="F10" s="2">
        <v>3</v>
      </c>
      <c r="G10" s="2">
        <v>1</v>
      </c>
      <c r="H10" s="2">
        <v>5</v>
      </c>
      <c r="I10" s="2">
        <v>40</v>
      </c>
      <c r="J10" s="2">
        <v>47</v>
      </c>
      <c r="K10" s="4">
        <f t="shared" si="0"/>
        <v>0.148936170212766</v>
      </c>
      <c r="L10">
        <v>112.51494</v>
      </c>
      <c r="M10" s="6">
        <v>1.39393485860621</v>
      </c>
      <c r="N10">
        <v>94.6230799424081</v>
      </c>
      <c r="O10" s="6">
        <v>1.01325702005123</v>
      </c>
      <c r="P10" s="2">
        <v>3</v>
      </c>
      <c r="Q10" s="2">
        <v>3</v>
      </c>
      <c r="R10" s="2">
        <v>2</v>
      </c>
      <c r="S10" s="2">
        <v>2</v>
      </c>
      <c r="T10" s="2">
        <v>2</v>
      </c>
      <c r="U10" s="2">
        <v>4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2</v>
      </c>
      <c r="AB10" s="2">
        <v>0</v>
      </c>
      <c r="AC10" s="2">
        <v>0</v>
      </c>
      <c r="AD10" s="2">
        <v>1</v>
      </c>
      <c r="AE10" s="2">
        <v>1</v>
      </c>
      <c r="AF10" s="2">
        <v>0</v>
      </c>
      <c r="AG10" s="2">
        <v>0</v>
      </c>
    </row>
    <row r="11" spans="1:33">
      <c r="A11" s="2">
        <v>10</v>
      </c>
      <c r="B11" s="2">
        <v>2</v>
      </c>
      <c r="C11" s="2">
        <v>4000</v>
      </c>
      <c r="D11" s="2">
        <v>500</v>
      </c>
      <c r="E11" s="2" t="s">
        <v>42</v>
      </c>
      <c r="F11" s="2">
        <v>2</v>
      </c>
      <c r="G11" s="2">
        <v>1</v>
      </c>
      <c r="H11" s="2">
        <v>5</v>
      </c>
      <c r="I11" s="2">
        <v>32</v>
      </c>
      <c r="J11" s="2">
        <v>43</v>
      </c>
      <c r="K11" s="4">
        <f t="shared" si="0"/>
        <v>0.255813953488372</v>
      </c>
      <c r="L11">
        <v>112.61096</v>
      </c>
      <c r="M11" s="6">
        <v>1.6188595793968</v>
      </c>
      <c r="N11">
        <v>83.2672245567943</v>
      </c>
      <c r="O11" s="6">
        <v>0.936447082716147</v>
      </c>
      <c r="P11" s="2">
        <v>4</v>
      </c>
      <c r="Q11" s="2">
        <v>5</v>
      </c>
      <c r="R11" s="2">
        <v>3</v>
      </c>
      <c r="S11" s="2">
        <v>3</v>
      </c>
      <c r="T11" s="2">
        <v>2</v>
      </c>
      <c r="U11" s="2">
        <v>4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2">
        <v>0</v>
      </c>
      <c r="AE11" s="2">
        <v>1</v>
      </c>
      <c r="AF11" s="2">
        <v>0</v>
      </c>
      <c r="AG11" s="2">
        <v>0</v>
      </c>
    </row>
    <row r="12" spans="1:33">
      <c r="A12" s="2">
        <v>10</v>
      </c>
      <c r="B12" s="2">
        <v>2</v>
      </c>
      <c r="C12" s="2">
        <v>4000</v>
      </c>
      <c r="D12" s="2">
        <v>500</v>
      </c>
      <c r="E12" s="2" t="s">
        <v>43</v>
      </c>
      <c r="F12" s="2">
        <v>2</v>
      </c>
      <c r="G12" s="2">
        <v>1</v>
      </c>
      <c r="H12" s="2">
        <v>5</v>
      </c>
      <c r="I12" s="2">
        <v>32</v>
      </c>
      <c r="J12" s="2">
        <v>60</v>
      </c>
      <c r="K12" s="4">
        <f t="shared" si="0"/>
        <v>0.466666666666667</v>
      </c>
      <c r="L12">
        <v>112.592415</v>
      </c>
      <c r="M12" s="6">
        <v>0.876540247599283</v>
      </c>
      <c r="N12">
        <v>133.234285670284</v>
      </c>
      <c r="O12" s="6">
        <v>1.22057142783807</v>
      </c>
      <c r="P12" s="2">
        <v>4</v>
      </c>
      <c r="Q12" s="2">
        <v>4</v>
      </c>
      <c r="R12" s="2">
        <v>3</v>
      </c>
      <c r="S12" s="2">
        <v>3</v>
      </c>
      <c r="T12" s="2">
        <v>2</v>
      </c>
      <c r="U12" s="2">
        <v>4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0</v>
      </c>
      <c r="AE12" s="2">
        <v>1</v>
      </c>
      <c r="AF12" s="2">
        <v>0</v>
      </c>
      <c r="AG12" s="2">
        <v>0</v>
      </c>
    </row>
    <row r="13" spans="1:33">
      <c r="A13">
        <v>10</v>
      </c>
      <c r="B13">
        <v>2</v>
      </c>
      <c r="C13">
        <v>4000</v>
      </c>
      <c r="D13">
        <v>500</v>
      </c>
      <c r="E13" t="s">
        <v>44</v>
      </c>
      <c r="F13">
        <v>4</v>
      </c>
      <c r="G13">
        <v>3</v>
      </c>
      <c r="H13">
        <v>11</v>
      </c>
      <c r="I13">
        <v>339</v>
      </c>
      <c r="J13">
        <f>5.2*60</f>
        <v>312</v>
      </c>
      <c r="K13" s="6">
        <f t="shared" si="0"/>
        <v>0.0865384615384615</v>
      </c>
      <c r="L13">
        <v>113.83319</v>
      </c>
      <c r="M13" s="6">
        <v>0.635150029109074</v>
      </c>
      <c r="N13">
        <v>644.288880442844</v>
      </c>
      <c r="O13" s="6">
        <v>1.06502846295783</v>
      </c>
      <c r="P13">
        <v>8</v>
      </c>
      <c r="Q13">
        <v>8</v>
      </c>
      <c r="R13">
        <v>5</v>
      </c>
      <c r="S13">
        <v>5</v>
      </c>
      <c r="T13">
        <v>2</v>
      </c>
      <c r="U13">
        <v>10</v>
      </c>
      <c r="V13">
        <v>4</v>
      </c>
      <c r="W13">
        <v>2</v>
      </c>
      <c r="X13">
        <v>0</v>
      </c>
      <c r="Y13">
        <v>0</v>
      </c>
      <c r="Z13">
        <v>0</v>
      </c>
      <c r="AA13">
        <v>5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</row>
    <row r="14" spans="1:33">
      <c r="A14" s="2">
        <v>10</v>
      </c>
      <c r="B14" s="2">
        <v>2</v>
      </c>
      <c r="C14" s="2">
        <v>4000</v>
      </c>
      <c r="D14" s="2">
        <v>500</v>
      </c>
      <c r="E14" s="2" t="s">
        <v>45</v>
      </c>
      <c r="F14" s="2">
        <v>2</v>
      </c>
      <c r="G14" s="2">
        <v>1</v>
      </c>
      <c r="H14" s="2">
        <v>6</v>
      </c>
      <c r="I14" s="2">
        <v>32</v>
      </c>
      <c r="J14" s="2">
        <v>50</v>
      </c>
      <c r="K14" s="4">
        <f t="shared" si="0"/>
        <v>0.36</v>
      </c>
      <c r="L14">
        <v>112.83711</v>
      </c>
      <c r="M14" s="6">
        <v>1.25674224853515</v>
      </c>
      <c r="N14">
        <v>104.752409334753</v>
      </c>
      <c r="O14" s="6">
        <v>1.09504818669507</v>
      </c>
      <c r="P14" s="2">
        <v>5</v>
      </c>
      <c r="Q14" s="2">
        <v>5</v>
      </c>
      <c r="R14" s="2">
        <v>4</v>
      </c>
      <c r="S14" s="2">
        <v>4</v>
      </c>
      <c r="T14" s="2">
        <v>2</v>
      </c>
      <c r="U14" s="2">
        <v>7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  <c r="AD14" s="2">
        <v>0</v>
      </c>
      <c r="AE14" s="2">
        <v>1</v>
      </c>
      <c r="AF14" s="2">
        <v>0</v>
      </c>
      <c r="AG14" s="2">
        <v>0</v>
      </c>
    </row>
    <row r="15" spans="1:33">
      <c r="A15" s="2">
        <v>10</v>
      </c>
      <c r="B15" s="2">
        <v>2</v>
      </c>
      <c r="C15" s="2">
        <v>4000</v>
      </c>
      <c r="D15" s="2">
        <v>500</v>
      </c>
      <c r="E15" s="2" t="s">
        <v>46</v>
      </c>
      <c r="F15" s="2">
        <v>2</v>
      </c>
      <c r="G15" s="2">
        <v>1</v>
      </c>
      <c r="H15" s="2">
        <v>6</v>
      </c>
      <c r="I15" s="2">
        <v>32</v>
      </c>
      <c r="J15" s="2">
        <v>72</v>
      </c>
      <c r="K15" s="4">
        <f t="shared" si="0"/>
        <v>0.555555555555556</v>
      </c>
      <c r="L15">
        <v>112.81179</v>
      </c>
      <c r="M15" s="6">
        <v>0.566830423143174</v>
      </c>
      <c r="N15">
        <v>335.20512762061</v>
      </c>
      <c r="O15" s="6">
        <v>3.65562677250848</v>
      </c>
      <c r="P15" s="2">
        <v>5</v>
      </c>
      <c r="Q15" s="2">
        <v>5</v>
      </c>
      <c r="R15" s="2">
        <v>4</v>
      </c>
      <c r="S15" s="2">
        <v>4</v>
      </c>
      <c r="T15" s="2">
        <v>2</v>
      </c>
      <c r="U15" s="2">
        <v>6</v>
      </c>
      <c r="V15" s="2">
        <v>0</v>
      </c>
      <c r="W15" s="2">
        <v>0</v>
      </c>
      <c r="X15" s="2">
        <v>0</v>
      </c>
      <c r="Y15" s="2">
        <v>0</v>
      </c>
      <c r="Z15" s="2">
        <v>1</v>
      </c>
      <c r="AA15" s="2">
        <v>1</v>
      </c>
      <c r="AB15" s="2">
        <v>0</v>
      </c>
      <c r="AC15" s="2">
        <v>0</v>
      </c>
      <c r="AD15" s="2">
        <v>0</v>
      </c>
      <c r="AE15" s="2">
        <v>1</v>
      </c>
      <c r="AF15" s="2">
        <v>0</v>
      </c>
      <c r="AG15" s="2">
        <v>0</v>
      </c>
    </row>
    <row r="16" spans="1:33">
      <c r="A16" s="2">
        <v>10</v>
      </c>
      <c r="B16" s="2">
        <v>2</v>
      </c>
      <c r="C16" s="2">
        <v>4000</v>
      </c>
      <c r="D16" s="2">
        <v>500</v>
      </c>
      <c r="E16" s="2" t="s">
        <v>47</v>
      </c>
      <c r="F16" s="2">
        <v>3</v>
      </c>
      <c r="G16" s="2">
        <v>6</v>
      </c>
      <c r="H16" s="2">
        <v>13</v>
      </c>
      <c r="I16" s="2">
        <v>92</v>
      </c>
      <c r="J16" s="2">
        <f>1.6*60</f>
        <v>96</v>
      </c>
      <c r="K16" s="4">
        <f t="shared" si="0"/>
        <v>0.0416666666666667</v>
      </c>
      <c r="L16">
        <v>112.32704</v>
      </c>
      <c r="M16" s="6">
        <v>0.170073350270589</v>
      </c>
      <c r="N16">
        <v>416.560372631782</v>
      </c>
      <c r="O16" s="6">
        <v>3.33917054824773</v>
      </c>
      <c r="P16" s="2">
        <v>6</v>
      </c>
      <c r="Q16" s="2">
        <v>6</v>
      </c>
      <c r="R16" s="2">
        <v>0</v>
      </c>
      <c r="S16" s="2">
        <v>5</v>
      </c>
      <c r="T16" s="2">
        <v>24</v>
      </c>
      <c r="U16" s="2">
        <v>6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6</v>
      </c>
      <c r="AB16" s="2">
        <v>6</v>
      </c>
      <c r="AC16" s="2">
        <v>0</v>
      </c>
      <c r="AD16" s="2">
        <v>4</v>
      </c>
      <c r="AE16" s="2">
        <v>0</v>
      </c>
      <c r="AF16" s="2">
        <v>0</v>
      </c>
      <c r="AG16" s="2">
        <v>1</v>
      </c>
    </row>
    <row r="17" spans="1:33">
      <c r="A17" s="2">
        <v>10</v>
      </c>
      <c r="B17" s="2">
        <v>2</v>
      </c>
      <c r="C17" s="2">
        <v>4000</v>
      </c>
      <c r="D17" s="2">
        <v>500</v>
      </c>
      <c r="E17" s="2" t="s">
        <v>48</v>
      </c>
      <c r="F17" s="2">
        <v>4</v>
      </c>
      <c r="G17" s="2">
        <v>3</v>
      </c>
      <c r="H17" s="2">
        <v>11</v>
      </c>
      <c r="I17" s="2">
        <v>339</v>
      </c>
      <c r="J17" s="2">
        <f>3.9*60</f>
        <v>234</v>
      </c>
      <c r="K17" s="4">
        <f t="shared" si="0"/>
        <v>0.448717948717949</v>
      </c>
      <c r="L17">
        <v>113.83319</v>
      </c>
      <c r="M17" s="6">
        <v>0.513533372145432</v>
      </c>
      <c r="N17">
        <v>644.288880442844</v>
      </c>
      <c r="O17" s="6">
        <v>1.75337128394378</v>
      </c>
      <c r="P17" s="2">
        <v>8</v>
      </c>
      <c r="Q17" s="2">
        <v>8</v>
      </c>
      <c r="R17" s="2">
        <v>5</v>
      </c>
      <c r="S17" s="2">
        <v>5</v>
      </c>
      <c r="T17" s="2">
        <v>2</v>
      </c>
      <c r="U17" s="2">
        <v>10</v>
      </c>
      <c r="V17" s="2">
        <v>4</v>
      </c>
      <c r="W17" s="2">
        <v>2</v>
      </c>
      <c r="X17" s="2">
        <v>0</v>
      </c>
      <c r="Y17" s="2">
        <v>0</v>
      </c>
      <c r="Z17" s="2">
        <v>0</v>
      </c>
      <c r="AA17" s="2">
        <v>5</v>
      </c>
      <c r="AB17" s="2">
        <v>0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</row>
    <row r="18" spans="1:33">
      <c r="A18" s="2">
        <v>10</v>
      </c>
      <c r="B18" s="2">
        <v>2</v>
      </c>
      <c r="C18" s="2">
        <v>4000</v>
      </c>
      <c r="D18" s="2">
        <v>500</v>
      </c>
      <c r="E18" s="2" t="s">
        <v>49</v>
      </c>
      <c r="F18" s="2">
        <v>4</v>
      </c>
      <c r="G18" s="2">
        <v>3</v>
      </c>
      <c r="H18" s="2">
        <v>12</v>
      </c>
      <c r="I18" s="2">
        <v>106</v>
      </c>
      <c r="J18" s="2">
        <v>51</v>
      </c>
      <c r="K18" s="4">
        <f t="shared" si="0"/>
        <v>1.07843137254902</v>
      </c>
      <c r="L18">
        <v>113.92928</v>
      </c>
      <c r="M18" s="6">
        <v>1.23390751258999</v>
      </c>
      <c r="N18">
        <v>226.205387495175</v>
      </c>
      <c r="O18" s="6">
        <v>3.43539975480735</v>
      </c>
      <c r="P18" s="2">
        <v>8</v>
      </c>
      <c r="Q18" s="2">
        <v>10</v>
      </c>
      <c r="R18" s="2">
        <v>5</v>
      </c>
      <c r="S18" s="2">
        <v>5</v>
      </c>
      <c r="T18" s="2">
        <v>6</v>
      </c>
      <c r="U18" s="2">
        <v>10</v>
      </c>
      <c r="V18" s="2">
        <v>4</v>
      </c>
      <c r="W18" s="2">
        <v>2</v>
      </c>
      <c r="X18" s="2">
        <v>0</v>
      </c>
      <c r="Y18" s="2">
        <v>0</v>
      </c>
      <c r="Z18" s="2">
        <v>0</v>
      </c>
      <c r="AA18" s="2">
        <v>6</v>
      </c>
      <c r="AB18" s="2">
        <v>0</v>
      </c>
      <c r="AC18" s="2">
        <v>0</v>
      </c>
      <c r="AD18" s="2">
        <v>0</v>
      </c>
      <c r="AE18" s="2">
        <v>1</v>
      </c>
      <c r="AF18" s="2">
        <v>0</v>
      </c>
      <c r="AG18" s="2">
        <v>0</v>
      </c>
    </row>
    <row r="19" spans="1:33">
      <c r="A19" s="2">
        <v>10</v>
      </c>
      <c r="B19" s="2">
        <v>2</v>
      </c>
      <c r="C19" s="2">
        <v>4000</v>
      </c>
      <c r="D19" s="2">
        <v>500</v>
      </c>
      <c r="E19" s="2" t="s">
        <v>50</v>
      </c>
      <c r="F19" s="2">
        <v>3</v>
      </c>
      <c r="G19" s="2">
        <v>6</v>
      </c>
      <c r="H19" s="2">
        <v>25</v>
      </c>
      <c r="I19" s="2">
        <v>92</v>
      </c>
      <c r="J19" s="2">
        <f>1.4*60</f>
        <v>84</v>
      </c>
      <c r="K19" s="4">
        <f t="shared" si="0"/>
        <v>0.0952380952380952</v>
      </c>
      <c r="L19">
        <v>115.71712</v>
      </c>
      <c r="M19" s="6">
        <v>0.377584729875837</v>
      </c>
      <c r="N19">
        <v>566.303388274774</v>
      </c>
      <c r="O19" s="6">
        <v>5.74170700327112</v>
      </c>
      <c r="P19" s="2">
        <v>18</v>
      </c>
      <c r="Q19" s="2">
        <v>18</v>
      </c>
      <c r="R19" s="2">
        <v>12</v>
      </c>
      <c r="S19" s="2">
        <v>12</v>
      </c>
      <c r="T19" s="2">
        <v>12</v>
      </c>
      <c r="U19" s="2">
        <v>15</v>
      </c>
      <c r="V19" s="2">
        <v>7</v>
      </c>
      <c r="W19" s="2">
        <v>5</v>
      </c>
      <c r="X19" s="2">
        <v>0</v>
      </c>
      <c r="Y19" s="2">
        <v>0</v>
      </c>
      <c r="Z19" s="2">
        <v>0</v>
      </c>
      <c r="AA19" s="2">
        <v>12</v>
      </c>
      <c r="AB19" s="2">
        <v>0</v>
      </c>
      <c r="AC19" s="2">
        <v>0</v>
      </c>
      <c r="AD19" s="2">
        <v>1</v>
      </c>
      <c r="AE19" s="2">
        <v>0</v>
      </c>
      <c r="AF19" s="2">
        <v>0</v>
      </c>
      <c r="AG19" s="2">
        <v>0</v>
      </c>
    </row>
    <row r="20" spans="1:33">
      <c r="A20" s="2">
        <v>10</v>
      </c>
      <c r="B20" s="2">
        <v>2</v>
      </c>
      <c r="C20" s="2">
        <v>4000</v>
      </c>
      <c r="D20" s="2">
        <v>500</v>
      </c>
      <c r="E20" s="2" t="s">
        <v>51</v>
      </c>
      <c r="F20" s="2">
        <v>3</v>
      </c>
      <c r="G20" s="2">
        <v>2</v>
      </c>
      <c r="H20" s="2">
        <v>7</v>
      </c>
      <c r="I20" s="2">
        <v>40</v>
      </c>
      <c r="J20" s="2">
        <v>50</v>
      </c>
      <c r="K20" s="4">
        <f t="shared" si="0"/>
        <v>0.2</v>
      </c>
      <c r="L20">
        <v>112.88931</v>
      </c>
      <c r="M20" s="6">
        <v>1.25778625488281</v>
      </c>
      <c r="N20">
        <v>91.5524300911676</v>
      </c>
      <c r="O20" s="6">
        <v>0.831048601823353</v>
      </c>
      <c r="P20" s="2">
        <v>5</v>
      </c>
      <c r="Q20" s="2">
        <v>6</v>
      </c>
      <c r="R20" s="2">
        <v>3</v>
      </c>
      <c r="S20" s="2">
        <v>3</v>
      </c>
      <c r="T20" s="2">
        <v>3</v>
      </c>
      <c r="U20" s="2">
        <v>7</v>
      </c>
      <c r="V20" s="2">
        <v>2</v>
      </c>
      <c r="W20" s="2">
        <v>1</v>
      </c>
      <c r="X20" s="2">
        <v>0</v>
      </c>
      <c r="Y20" s="2">
        <v>0</v>
      </c>
      <c r="Z20" s="2">
        <v>0</v>
      </c>
      <c r="AA20" s="2">
        <v>2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1</v>
      </c>
    </row>
    <row r="21" spans="1:33">
      <c r="A21" s="2">
        <v>10</v>
      </c>
      <c r="B21" s="2">
        <v>2</v>
      </c>
      <c r="C21" s="2">
        <v>4000</v>
      </c>
      <c r="D21" s="2">
        <v>500</v>
      </c>
      <c r="E21" s="2" t="s">
        <v>52</v>
      </c>
      <c r="F21" s="2">
        <v>3</v>
      </c>
      <c r="G21" s="2">
        <v>3</v>
      </c>
      <c r="H21" s="2">
        <v>17</v>
      </c>
      <c r="I21" s="2">
        <v>92</v>
      </c>
      <c r="J21" s="2">
        <v>60</v>
      </c>
      <c r="K21" s="4">
        <f t="shared" si="0"/>
        <v>0.533333333333333</v>
      </c>
      <c r="L21">
        <v>114.73769</v>
      </c>
      <c r="M21" s="6">
        <v>0.912294896443684</v>
      </c>
      <c r="N21">
        <v>620.231778771361</v>
      </c>
      <c r="O21" s="6">
        <v>9.33719631285601</v>
      </c>
      <c r="P21" s="2">
        <v>15</v>
      </c>
      <c r="Q21" s="2">
        <v>15</v>
      </c>
      <c r="R21" s="2">
        <v>12</v>
      </c>
      <c r="S21" s="2">
        <v>12</v>
      </c>
      <c r="T21" s="2">
        <v>8</v>
      </c>
      <c r="U21" s="2">
        <v>18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4</v>
      </c>
      <c r="AB21" s="2">
        <v>0</v>
      </c>
      <c r="AC21" s="2">
        <v>0</v>
      </c>
      <c r="AD21" s="2">
        <v>0</v>
      </c>
      <c r="AE21" s="2">
        <v>1</v>
      </c>
      <c r="AF21" s="2">
        <v>0</v>
      </c>
      <c r="AG21" s="2">
        <v>0</v>
      </c>
    </row>
    <row r="22" spans="1:33">
      <c r="A22" s="2">
        <v>10</v>
      </c>
      <c r="B22" s="2">
        <v>2</v>
      </c>
      <c r="C22" s="2">
        <v>4000</v>
      </c>
      <c r="D22" s="2">
        <v>500</v>
      </c>
      <c r="E22" s="2" t="s">
        <v>53</v>
      </c>
      <c r="F22" s="2">
        <v>3</v>
      </c>
      <c r="G22" s="2">
        <v>2</v>
      </c>
      <c r="H22" s="2">
        <v>7</v>
      </c>
      <c r="I22" s="2">
        <v>106</v>
      </c>
      <c r="J22" s="2">
        <v>54</v>
      </c>
      <c r="K22" s="4">
        <f t="shared" si="0"/>
        <v>0.962962962962963</v>
      </c>
      <c r="L22">
        <v>113.090866</v>
      </c>
      <c r="M22" s="6">
        <v>1.09427529794198</v>
      </c>
      <c r="N22">
        <v>122.44632634943</v>
      </c>
      <c r="O22" s="6">
        <v>1.26752456202649</v>
      </c>
      <c r="P22" s="2">
        <v>5</v>
      </c>
      <c r="Q22" s="2">
        <v>6</v>
      </c>
      <c r="R22" s="2">
        <v>3</v>
      </c>
      <c r="S22" s="2">
        <v>3</v>
      </c>
      <c r="T22" s="2">
        <v>2</v>
      </c>
      <c r="U22" s="2">
        <v>7</v>
      </c>
      <c r="V22" s="2">
        <v>3</v>
      </c>
      <c r="W22" s="2">
        <v>1</v>
      </c>
      <c r="X22" s="2">
        <v>0</v>
      </c>
      <c r="Y22" s="2">
        <v>0</v>
      </c>
      <c r="Z22" s="2">
        <v>0</v>
      </c>
      <c r="AA22" s="2">
        <v>3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0</v>
      </c>
    </row>
    <row r="23" spans="1:33">
      <c r="A23" s="2">
        <v>10</v>
      </c>
      <c r="B23" s="2">
        <v>2</v>
      </c>
      <c r="C23" s="2">
        <v>4000</v>
      </c>
      <c r="D23" s="2">
        <v>500</v>
      </c>
      <c r="E23" s="2" t="s">
        <v>54</v>
      </c>
      <c r="F23" s="2">
        <v>3</v>
      </c>
      <c r="G23" s="2">
        <v>4</v>
      </c>
      <c r="H23" s="2">
        <v>11</v>
      </c>
      <c r="I23" s="2">
        <v>112</v>
      </c>
      <c r="J23" s="2">
        <f>1.2*60</f>
        <v>72</v>
      </c>
      <c r="K23" s="4">
        <f t="shared" si="0"/>
        <v>0.555555555555556</v>
      </c>
      <c r="L23">
        <v>113.944305</v>
      </c>
      <c r="M23" s="6">
        <v>0.582559797498915</v>
      </c>
      <c r="N23">
        <v>505.655175075805</v>
      </c>
      <c r="O23" s="6">
        <v>6.02298854271952</v>
      </c>
      <c r="P23" s="2">
        <v>9</v>
      </c>
      <c r="Q23" s="2">
        <v>10</v>
      </c>
      <c r="R23" s="2">
        <v>5</v>
      </c>
      <c r="S23" s="2">
        <v>5</v>
      </c>
      <c r="T23" s="2">
        <v>2</v>
      </c>
      <c r="U23" s="2">
        <v>9</v>
      </c>
      <c r="V23" s="2">
        <v>4</v>
      </c>
      <c r="W23" s="2">
        <v>3</v>
      </c>
      <c r="X23" s="2">
        <v>0</v>
      </c>
      <c r="Y23" s="2">
        <v>0</v>
      </c>
      <c r="Z23" s="2">
        <v>0</v>
      </c>
      <c r="AA23" s="2">
        <v>5</v>
      </c>
      <c r="AB23" s="2">
        <v>0</v>
      </c>
      <c r="AC23" s="2">
        <v>0</v>
      </c>
      <c r="AD23" s="2">
        <v>0</v>
      </c>
      <c r="AE23" s="2">
        <v>1</v>
      </c>
      <c r="AF23" s="2">
        <v>0</v>
      </c>
      <c r="AG23" s="2">
        <v>0</v>
      </c>
    </row>
    <row r="24" spans="1:33">
      <c r="A24" s="2">
        <v>10</v>
      </c>
      <c r="B24" s="2">
        <v>2</v>
      </c>
      <c r="C24" s="2">
        <v>4000</v>
      </c>
      <c r="D24" s="2">
        <v>500</v>
      </c>
      <c r="E24" s="2" t="s">
        <v>55</v>
      </c>
      <c r="F24" s="2">
        <v>3</v>
      </c>
      <c r="G24" s="2">
        <v>1</v>
      </c>
      <c r="H24" s="2">
        <v>6</v>
      </c>
      <c r="I24" s="2">
        <v>40</v>
      </c>
      <c r="J24" s="2">
        <v>57</v>
      </c>
      <c r="K24" s="4">
        <f t="shared" si="0"/>
        <v>0.298245614035088</v>
      </c>
      <c r="L24">
        <v>112.75302</v>
      </c>
      <c r="M24" s="6">
        <v>0.978123179653234</v>
      </c>
      <c r="N24">
        <v>221.379321599254</v>
      </c>
      <c r="O24" s="6">
        <v>2.88384774735533</v>
      </c>
      <c r="P24" s="2">
        <v>4</v>
      </c>
      <c r="Q24" s="2">
        <v>4</v>
      </c>
      <c r="R24" s="2">
        <v>3</v>
      </c>
      <c r="S24" s="2">
        <v>3</v>
      </c>
      <c r="T24" s="2">
        <v>2</v>
      </c>
      <c r="U24" s="2">
        <v>6</v>
      </c>
      <c r="V24" s="2">
        <v>1</v>
      </c>
      <c r="W24" s="2">
        <v>0</v>
      </c>
      <c r="X24" s="2">
        <v>0</v>
      </c>
      <c r="Y24" s="2">
        <v>0</v>
      </c>
      <c r="Z24" s="2">
        <v>1</v>
      </c>
      <c r="AA24" s="2">
        <v>2</v>
      </c>
      <c r="AB24" s="2">
        <v>0</v>
      </c>
      <c r="AC24" s="2">
        <v>0</v>
      </c>
      <c r="AD24" s="2">
        <v>1</v>
      </c>
      <c r="AE24" s="2">
        <v>1</v>
      </c>
      <c r="AF24" s="2">
        <v>0</v>
      </c>
      <c r="AG24" s="2">
        <v>0</v>
      </c>
    </row>
    <row r="25" spans="1:33">
      <c r="A25" s="2">
        <v>10</v>
      </c>
      <c r="B25" s="2">
        <v>2</v>
      </c>
      <c r="C25" s="2">
        <v>4000</v>
      </c>
      <c r="D25" s="2">
        <v>500</v>
      </c>
      <c r="E25" s="2" t="s">
        <v>56</v>
      </c>
      <c r="F25" s="2">
        <v>3</v>
      </c>
      <c r="G25" s="2">
        <v>2</v>
      </c>
      <c r="H25" s="2">
        <v>6</v>
      </c>
      <c r="I25" s="2">
        <v>59</v>
      </c>
      <c r="J25" s="2">
        <v>59</v>
      </c>
      <c r="K25" s="4">
        <f t="shared" si="0"/>
        <v>0</v>
      </c>
      <c r="L25">
        <v>112.896866</v>
      </c>
      <c r="M25" s="6">
        <v>0.913506200758077</v>
      </c>
      <c r="N25">
        <v>228.313062136859</v>
      </c>
      <c r="O25" s="6">
        <v>2.86971291757389</v>
      </c>
      <c r="P25" s="2">
        <v>4</v>
      </c>
      <c r="Q25" s="2">
        <v>4</v>
      </c>
      <c r="R25" s="2">
        <v>2</v>
      </c>
      <c r="S25" s="2">
        <v>2</v>
      </c>
      <c r="T25" s="2">
        <v>2</v>
      </c>
      <c r="U25" s="2">
        <v>6</v>
      </c>
      <c r="V25" s="2">
        <v>2</v>
      </c>
      <c r="W25" s="2">
        <v>1</v>
      </c>
      <c r="X25" s="2">
        <v>0</v>
      </c>
      <c r="Y25" s="2">
        <v>0</v>
      </c>
      <c r="Z25" s="2">
        <v>0</v>
      </c>
      <c r="AA25" s="2">
        <v>3</v>
      </c>
      <c r="AB25" s="2">
        <v>0</v>
      </c>
      <c r="AC25" s="2">
        <v>0</v>
      </c>
      <c r="AD25" s="2">
        <v>0</v>
      </c>
      <c r="AE25" s="2">
        <v>1</v>
      </c>
      <c r="AF25" s="2">
        <v>0</v>
      </c>
      <c r="AG25" s="2">
        <v>0</v>
      </c>
    </row>
    <row r="26" spans="1:33">
      <c r="A26" s="2">
        <v>10</v>
      </c>
      <c r="B26" s="2">
        <v>2</v>
      </c>
      <c r="C26" s="2">
        <v>4000</v>
      </c>
      <c r="D26" s="2">
        <v>500</v>
      </c>
      <c r="E26" s="2" t="s">
        <v>57</v>
      </c>
      <c r="F26" s="2">
        <v>5</v>
      </c>
      <c r="G26" s="2">
        <v>6</v>
      </c>
      <c r="H26" s="2">
        <v>17</v>
      </c>
      <c r="I26" s="2">
        <v>127</v>
      </c>
      <c r="J26" s="2">
        <v>120</v>
      </c>
      <c r="K26" s="4">
        <f t="shared" si="0"/>
        <v>0.0583333333333333</v>
      </c>
      <c r="L26">
        <v>114.39857</v>
      </c>
      <c r="M26" s="6">
        <v>0.046678606669108</v>
      </c>
      <c r="N26">
        <v>235.239741373584</v>
      </c>
      <c r="O26" s="6">
        <v>0.960331178113204</v>
      </c>
      <c r="P26" s="2">
        <v>9</v>
      </c>
      <c r="Q26" s="2">
        <v>9</v>
      </c>
      <c r="R26" s="2">
        <v>3</v>
      </c>
      <c r="S26" s="2">
        <v>3</v>
      </c>
      <c r="T26" s="2">
        <v>7</v>
      </c>
      <c r="U26" s="2">
        <v>10</v>
      </c>
      <c r="V26" s="2">
        <v>9</v>
      </c>
      <c r="W26" s="2">
        <v>5</v>
      </c>
      <c r="X26" s="2">
        <v>0</v>
      </c>
      <c r="Y26" s="2">
        <v>0</v>
      </c>
      <c r="Z26" s="2">
        <v>0</v>
      </c>
      <c r="AA26" s="2">
        <v>12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1</v>
      </c>
    </row>
    <row r="27" spans="1:33">
      <c r="A27" s="2">
        <v>10</v>
      </c>
      <c r="B27" s="2">
        <v>2</v>
      </c>
      <c r="C27" s="2">
        <v>4000</v>
      </c>
      <c r="D27" s="2">
        <v>500</v>
      </c>
      <c r="E27" s="2" t="s">
        <v>58</v>
      </c>
      <c r="F27" s="2">
        <v>3</v>
      </c>
      <c r="G27" s="2">
        <v>2</v>
      </c>
      <c r="H27" s="2">
        <v>7</v>
      </c>
      <c r="I27" s="2">
        <v>113</v>
      </c>
      <c r="J27" s="2">
        <f>1.4*60</f>
        <v>84</v>
      </c>
      <c r="K27" s="4">
        <f t="shared" si="0"/>
        <v>0.345238095238095</v>
      </c>
      <c r="L27">
        <v>112.984085</v>
      </c>
      <c r="M27" s="6">
        <v>0.345048631940569</v>
      </c>
      <c r="N27">
        <v>218.261110380156</v>
      </c>
      <c r="O27" s="6">
        <v>1.59834655214471</v>
      </c>
      <c r="P27" s="2">
        <v>5</v>
      </c>
      <c r="Q27" s="2">
        <v>5</v>
      </c>
      <c r="R27" s="2">
        <v>3</v>
      </c>
      <c r="S27" s="2">
        <v>3</v>
      </c>
      <c r="T27" s="2">
        <v>2</v>
      </c>
      <c r="U27" s="2">
        <v>5</v>
      </c>
      <c r="V27" s="2">
        <v>2</v>
      </c>
      <c r="W27" s="2">
        <v>1</v>
      </c>
      <c r="X27" s="2">
        <v>0</v>
      </c>
      <c r="Y27" s="2">
        <v>0</v>
      </c>
      <c r="Z27" s="2">
        <v>0</v>
      </c>
      <c r="AA27" s="2">
        <v>3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</row>
    <row r="28" spans="1:33">
      <c r="A28" s="2">
        <v>10</v>
      </c>
      <c r="B28" s="2">
        <v>2</v>
      </c>
      <c r="C28" s="2">
        <v>4000</v>
      </c>
      <c r="D28" s="2">
        <v>500</v>
      </c>
      <c r="E28" s="2" t="s">
        <v>59</v>
      </c>
      <c r="F28" s="2">
        <v>3</v>
      </c>
      <c r="G28" s="2">
        <v>2</v>
      </c>
      <c r="H28" s="2">
        <v>4</v>
      </c>
      <c r="I28" s="2">
        <v>40</v>
      </c>
      <c r="J28" s="2">
        <v>38</v>
      </c>
      <c r="K28" s="4">
        <f t="shared" si="0"/>
        <v>0.0526315789473684</v>
      </c>
      <c r="L28">
        <v>112.454414</v>
      </c>
      <c r="M28" s="6">
        <v>1.9593266938862</v>
      </c>
      <c r="N28">
        <v>190.461974191004</v>
      </c>
      <c r="O28" s="6">
        <v>4.01215721555274</v>
      </c>
      <c r="P28" s="2">
        <v>2</v>
      </c>
      <c r="Q28" s="2">
        <v>3</v>
      </c>
      <c r="R28" s="2">
        <v>1</v>
      </c>
      <c r="S28" s="2">
        <v>1</v>
      </c>
      <c r="T28" s="2">
        <v>4</v>
      </c>
      <c r="U28" s="2">
        <v>4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2</v>
      </c>
      <c r="AB28" s="2">
        <v>0</v>
      </c>
      <c r="AC28" s="2">
        <v>0</v>
      </c>
      <c r="AD28" s="2">
        <v>0</v>
      </c>
      <c r="AE28" s="2">
        <v>1</v>
      </c>
      <c r="AF28" s="2">
        <v>0</v>
      </c>
      <c r="AG28" s="2">
        <v>0</v>
      </c>
    </row>
    <row r="29" spans="1:33">
      <c r="A29" s="2">
        <v>10</v>
      </c>
      <c r="B29" s="2">
        <v>2</v>
      </c>
      <c r="C29" s="2">
        <v>4000</v>
      </c>
      <c r="D29" s="2">
        <v>500</v>
      </c>
      <c r="E29" s="2" t="s">
        <v>60</v>
      </c>
      <c r="F29" s="2">
        <v>2</v>
      </c>
      <c r="G29" s="2">
        <v>1</v>
      </c>
      <c r="H29" s="2">
        <v>4</v>
      </c>
      <c r="I29" s="2">
        <v>32</v>
      </c>
      <c r="J29" s="2">
        <v>48</v>
      </c>
      <c r="K29" s="4">
        <f t="shared" si="0"/>
        <v>0.333333333333333</v>
      </c>
      <c r="L29">
        <v>112.44243</v>
      </c>
      <c r="M29" s="6">
        <v>1.34255059560139</v>
      </c>
      <c r="N29">
        <v>99.9011606261185</v>
      </c>
      <c r="O29" s="6">
        <v>1.0812741797108</v>
      </c>
      <c r="P29" s="2">
        <v>3</v>
      </c>
      <c r="Q29" s="2">
        <v>3</v>
      </c>
      <c r="R29" s="2">
        <v>2</v>
      </c>
      <c r="S29" s="2">
        <v>2</v>
      </c>
      <c r="T29" s="2">
        <v>2</v>
      </c>
      <c r="U29" s="2">
        <v>4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</row>
    <row r="30" spans="1:33">
      <c r="A30" s="2">
        <v>10</v>
      </c>
      <c r="B30" s="2">
        <v>2</v>
      </c>
      <c r="C30" s="2">
        <v>4000</v>
      </c>
      <c r="D30" s="2">
        <v>500</v>
      </c>
      <c r="E30" s="2" t="s">
        <v>61</v>
      </c>
      <c r="F30" s="2">
        <v>2</v>
      </c>
      <c r="G30" s="2">
        <v>1</v>
      </c>
      <c r="H30" s="2">
        <v>4</v>
      </c>
      <c r="I30" s="2">
        <v>32</v>
      </c>
      <c r="J30" s="2">
        <v>49</v>
      </c>
      <c r="K30" s="4">
        <f t="shared" si="0"/>
        <v>0.346938775510204</v>
      </c>
      <c r="L30">
        <v>112.44243</v>
      </c>
      <c r="M30" s="6">
        <v>1.29474344058912</v>
      </c>
      <c r="N30">
        <v>99.9011606261185</v>
      </c>
      <c r="O30" s="6">
        <v>1.03879919645139</v>
      </c>
      <c r="P30" s="2">
        <v>3</v>
      </c>
      <c r="Q30" s="2">
        <v>3</v>
      </c>
      <c r="R30" s="2">
        <v>2</v>
      </c>
      <c r="S30" s="2">
        <v>2</v>
      </c>
      <c r="T30" s="2">
        <v>2</v>
      </c>
      <c r="U30" s="2">
        <v>4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</row>
    <row r="31" spans="1:33">
      <c r="A31" s="2">
        <v>10</v>
      </c>
      <c r="B31" s="2">
        <v>2</v>
      </c>
      <c r="C31" s="2">
        <v>4000</v>
      </c>
      <c r="D31" s="2">
        <v>500</v>
      </c>
      <c r="E31" s="2" t="s">
        <v>62</v>
      </c>
      <c r="F31" s="2">
        <v>3</v>
      </c>
      <c r="G31" s="2">
        <v>4</v>
      </c>
      <c r="H31" s="2">
        <v>9</v>
      </c>
      <c r="I31" s="2">
        <v>40</v>
      </c>
      <c r="J31" s="2">
        <v>56</v>
      </c>
      <c r="K31" s="4">
        <f t="shared" si="0"/>
        <v>0.285714285714286</v>
      </c>
      <c r="L31">
        <v>113.08391</v>
      </c>
      <c r="M31" s="6">
        <v>1.0193555014474</v>
      </c>
      <c r="N31">
        <v>138.51667613615</v>
      </c>
      <c r="O31" s="6">
        <v>1.47351207385982</v>
      </c>
      <c r="P31" s="2">
        <v>6</v>
      </c>
      <c r="Q31" s="2">
        <v>10</v>
      </c>
      <c r="R31" s="2">
        <v>2</v>
      </c>
      <c r="S31" s="2">
        <v>2</v>
      </c>
      <c r="T31" s="2">
        <v>8</v>
      </c>
      <c r="U31" s="2">
        <v>9</v>
      </c>
      <c r="V31" s="2">
        <v>4</v>
      </c>
      <c r="W31" s="2">
        <v>1</v>
      </c>
      <c r="X31" s="2">
        <v>2</v>
      </c>
      <c r="Y31" s="2">
        <v>0</v>
      </c>
      <c r="Z31" s="2">
        <v>0</v>
      </c>
      <c r="AA31" s="2">
        <v>4</v>
      </c>
      <c r="AB31" s="2">
        <v>2</v>
      </c>
      <c r="AC31" s="2">
        <v>0</v>
      </c>
      <c r="AD31" s="2">
        <v>4</v>
      </c>
      <c r="AE31" s="2">
        <v>1</v>
      </c>
      <c r="AF31" s="2">
        <v>0</v>
      </c>
      <c r="AG31" s="2">
        <v>0</v>
      </c>
    </row>
    <row r="32" spans="1:33">
      <c r="A32" s="2">
        <v>10</v>
      </c>
      <c r="B32" s="2">
        <v>2</v>
      </c>
      <c r="C32" s="2">
        <v>4000</v>
      </c>
      <c r="D32" s="2">
        <v>500</v>
      </c>
      <c r="E32" s="2" t="s">
        <v>63</v>
      </c>
      <c r="F32" s="2">
        <v>4</v>
      </c>
      <c r="G32" s="2">
        <v>3</v>
      </c>
      <c r="H32" s="2">
        <v>9</v>
      </c>
      <c r="I32" s="2">
        <v>121</v>
      </c>
      <c r="J32" s="2">
        <v>100</v>
      </c>
      <c r="K32" s="4">
        <f t="shared" si="0"/>
        <v>0.21</v>
      </c>
      <c r="L32">
        <v>113.47578</v>
      </c>
      <c r="M32" s="6">
        <v>0.134757766723632</v>
      </c>
      <c r="N32">
        <v>344.772590696069</v>
      </c>
      <c r="O32" s="6">
        <v>2.44772590696069</v>
      </c>
      <c r="P32" s="2">
        <v>6</v>
      </c>
      <c r="Q32" s="2">
        <v>7</v>
      </c>
      <c r="R32" s="2">
        <v>3</v>
      </c>
      <c r="S32" s="2">
        <v>3</v>
      </c>
      <c r="T32" s="2">
        <v>2</v>
      </c>
      <c r="U32" s="2">
        <v>7</v>
      </c>
      <c r="V32" s="2">
        <v>4</v>
      </c>
      <c r="W32" s="2">
        <v>2</v>
      </c>
      <c r="X32" s="2">
        <v>0</v>
      </c>
      <c r="Y32" s="2">
        <v>0</v>
      </c>
      <c r="Z32" s="2">
        <v>0</v>
      </c>
      <c r="AA32" s="2">
        <v>5</v>
      </c>
      <c r="AB32" s="2">
        <v>0</v>
      </c>
      <c r="AC32" s="2">
        <v>0</v>
      </c>
      <c r="AD32" s="2">
        <v>0</v>
      </c>
      <c r="AE32" s="2">
        <v>1</v>
      </c>
      <c r="AF32" s="2">
        <v>0</v>
      </c>
      <c r="AG32" s="2">
        <v>0</v>
      </c>
    </row>
    <row r="33" spans="1:33">
      <c r="A33" s="2">
        <v>10</v>
      </c>
      <c r="B33" s="2">
        <v>2</v>
      </c>
      <c r="C33" s="2">
        <v>4000</v>
      </c>
      <c r="D33" s="2">
        <v>500</v>
      </c>
      <c r="E33" s="2" t="s">
        <v>64</v>
      </c>
      <c r="F33" s="2">
        <v>3</v>
      </c>
      <c r="G33" s="2">
        <v>2</v>
      </c>
      <c r="H33" s="2">
        <v>9</v>
      </c>
      <c r="I33" s="2">
        <v>52</v>
      </c>
      <c r="J33" s="2">
        <v>60</v>
      </c>
      <c r="K33" s="4">
        <f t="shared" si="0"/>
        <v>0.133333333333333</v>
      </c>
      <c r="L33">
        <v>113.42281</v>
      </c>
      <c r="M33" s="6">
        <v>0.890380223592122</v>
      </c>
      <c r="N33">
        <v>143.379864192416</v>
      </c>
      <c r="O33" s="6">
        <v>1.38966440320693</v>
      </c>
      <c r="P33" s="2">
        <v>7</v>
      </c>
      <c r="Q33" s="2">
        <v>7</v>
      </c>
      <c r="R33" s="2">
        <v>5</v>
      </c>
      <c r="S33" s="2">
        <v>5</v>
      </c>
      <c r="T33" s="2">
        <v>2</v>
      </c>
      <c r="U33" s="2">
        <v>9</v>
      </c>
      <c r="V33" s="2">
        <v>2</v>
      </c>
      <c r="W33" s="2">
        <v>1</v>
      </c>
      <c r="X33" s="2">
        <v>0</v>
      </c>
      <c r="Y33" s="2">
        <v>0</v>
      </c>
      <c r="Z33" s="2">
        <v>0</v>
      </c>
      <c r="AA33" s="2">
        <v>3</v>
      </c>
      <c r="AB33" s="2">
        <v>0</v>
      </c>
      <c r="AC33" s="2">
        <v>0</v>
      </c>
      <c r="AD33" s="2">
        <v>0</v>
      </c>
      <c r="AE33" s="2">
        <v>1</v>
      </c>
      <c r="AF33" s="2">
        <v>0</v>
      </c>
      <c r="AG33" s="2">
        <v>0</v>
      </c>
    </row>
    <row r="34" spans="1:33">
      <c r="A34" s="2">
        <v>10</v>
      </c>
      <c r="B34" s="2">
        <v>2</v>
      </c>
      <c r="C34" s="2">
        <v>4000</v>
      </c>
      <c r="D34" s="2">
        <v>500</v>
      </c>
      <c r="E34" s="2" t="s">
        <v>65</v>
      </c>
      <c r="F34" s="2">
        <v>4</v>
      </c>
      <c r="G34" s="2">
        <v>3</v>
      </c>
      <c r="H34" s="2">
        <v>19</v>
      </c>
      <c r="I34" s="2">
        <v>100</v>
      </c>
      <c r="J34" s="2">
        <f>1.5*60</f>
        <v>90</v>
      </c>
      <c r="K34" s="4">
        <f t="shared" si="0"/>
        <v>0.111111111111111</v>
      </c>
      <c r="L34">
        <v>114.646675</v>
      </c>
      <c r="M34" s="6">
        <v>0.273851945665147</v>
      </c>
      <c r="N34">
        <v>148.845912617911</v>
      </c>
      <c r="O34" s="6">
        <v>0.653843473532351</v>
      </c>
      <c r="P34" s="2">
        <v>12</v>
      </c>
      <c r="Q34" s="2">
        <v>14</v>
      </c>
      <c r="R34" s="2">
        <v>9</v>
      </c>
      <c r="S34" s="2">
        <v>9</v>
      </c>
      <c r="T34" s="2">
        <v>6</v>
      </c>
      <c r="U34" s="2">
        <v>14</v>
      </c>
      <c r="V34" s="2">
        <v>6</v>
      </c>
      <c r="W34" s="2">
        <v>2</v>
      </c>
      <c r="X34" s="2">
        <v>0</v>
      </c>
      <c r="Y34" s="2">
        <v>0</v>
      </c>
      <c r="Z34" s="2">
        <v>0</v>
      </c>
      <c r="AA34" s="2">
        <v>9</v>
      </c>
      <c r="AB34" s="2">
        <v>0</v>
      </c>
      <c r="AC34" s="2">
        <v>0</v>
      </c>
      <c r="AD34" s="2">
        <v>4</v>
      </c>
      <c r="AE34" s="2">
        <v>1</v>
      </c>
      <c r="AF34" s="2">
        <v>0</v>
      </c>
      <c r="AG34" s="2">
        <v>0</v>
      </c>
    </row>
    <row r="35" spans="1:33">
      <c r="A35" s="2">
        <v>10</v>
      </c>
      <c r="B35" s="2">
        <v>2</v>
      </c>
      <c r="C35" s="2">
        <v>4000</v>
      </c>
      <c r="D35" s="2">
        <v>500</v>
      </c>
      <c r="E35" s="2" t="s">
        <v>66</v>
      </c>
      <c r="F35" s="2">
        <v>2</v>
      </c>
      <c r="G35" s="2">
        <v>1</v>
      </c>
      <c r="H35" s="2">
        <v>6</v>
      </c>
      <c r="I35" s="2">
        <v>32</v>
      </c>
      <c r="J35" s="2">
        <v>53</v>
      </c>
      <c r="K35" s="4">
        <f t="shared" si="0"/>
        <v>0.39622641509434</v>
      </c>
      <c r="L35">
        <v>112.58362</v>
      </c>
      <c r="M35" s="6">
        <v>1.12421921064268</v>
      </c>
      <c r="N35">
        <v>116.314581874267</v>
      </c>
      <c r="O35" s="6">
        <v>1.19461475234466</v>
      </c>
      <c r="P35" s="2">
        <v>5</v>
      </c>
      <c r="Q35" s="2">
        <v>5</v>
      </c>
      <c r="R35" s="2">
        <v>4</v>
      </c>
      <c r="S35" s="2">
        <v>4</v>
      </c>
      <c r="T35" s="2">
        <v>1</v>
      </c>
      <c r="U35" s="2">
        <v>6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</row>
    <row r="36" spans="1:33">
      <c r="A36" s="2">
        <v>10</v>
      </c>
      <c r="B36" s="2">
        <v>2</v>
      </c>
      <c r="C36" s="2">
        <v>4000</v>
      </c>
      <c r="D36" s="2">
        <v>500</v>
      </c>
      <c r="E36" s="2" t="s">
        <v>67</v>
      </c>
      <c r="F36" s="2">
        <v>5</v>
      </c>
      <c r="G36" s="2">
        <v>6</v>
      </c>
      <c r="H36" s="2">
        <v>17</v>
      </c>
      <c r="I36" s="2">
        <v>127</v>
      </c>
      <c r="J36" s="2">
        <v>140</v>
      </c>
      <c r="K36" s="4">
        <f t="shared" si="0"/>
        <v>0.0928571428571429</v>
      </c>
      <c r="L36">
        <v>114.3344</v>
      </c>
      <c r="M36" s="6">
        <v>0.183325740269252</v>
      </c>
      <c r="N36">
        <v>390.654819256618</v>
      </c>
      <c r="O36" s="6">
        <v>1.7903915661187</v>
      </c>
      <c r="P36" s="2">
        <v>9</v>
      </c>
      <c r="Q36" s="2">
        <v>12</v>
      </c>
      <c r="R36" s="2">
        <v>3</v>
      </c>
      <c r="S36" s="2">
        <v>3</v>
      </c>
      <c r="T36" s="2">
        <v>8</v>
      </c>
      <c r="U36" s="2">
        <v>15</v>
      </c>
      <c r="V36" s="2">
        <v>12</v>
      </c>
      <c r="W36" s="2">
        <v>3</v>
      </c>
      <c r="X36" s="2">
        <v>0</v>
      </c>
      <c r="Y36" s="2">
        <v>1</v>
      </c>
      <c r="Z36" s="2">
        <v>0</v>
      </c>
      <c r="AA36" s="2">
        <v>10</v>
      </c>
      <c r="AB36" s="2">
        <v>3</v>
      </c>
      <c r="AC36" s="2">
        <v>0</v>
      </c>
      <c r="AD36" s="2">
        <v>6</v>
      </c>
      <c r="AE36" s="2">
        <v>1</v>
      </c>
      <c r="AF36" s="2">
        <v>0</v>
      </c>
      <c r="AG36" s="2">
        <v>0</v>
      </c>
    </row>
    <row r="37" spans="1:33">
      <c r="A37" s="2">
        <v>10</v>
      </c>
      <c r="B37" s="2">
        <v>2</v>
      </c>
      <c r="C37" s="2">
        <v>4000</v>
      </c>
      <c r="D37" s="2">
        <v>500</v>
      </c>
      <c r="E37" s="2" t="s">
        <v>68</v>
      </c>
      <c r="F37" s="2">
        <v>3</v>
      </c>
      <c r="G37" s="2">
        <v>2</v>
      </c>
      <c r="H37" s="2">
        <v>7</v>
      </c>
      <c r="I37" s="2">
        <v>278</v>
      </c>
      <c r="J37" s="2">
        <v>120</v>
      </c>
      <c r="K37" s="4">
        <f t="shared" si="0"/>
        <v>1.31666666666667</v>
      </c>
      <c r="L37">
        <v>112.984085</v>
      </c>
      <c r="M37" s="6">
        <v>0.0584659576416015</v>
      </c>
      <c r="N37">
        <v>218.261110380156</v>
      </c>
      <c r="O37" s="6">
        <v>0.8188425865013</v>
      </c>
      <c r="P37" s="2">
        <v>5</v>
      </c>
      <c r="Q37" s="2">
        <v>5</v>
      </c>
      <c r="R37" s="2">
        <v>3</v>
      </c>
      <c r="S37" s="2">
        <v>3</v>
      </c>
      <c r="T37" s="2">
        <v>2</v>
      </c>
      <c r="U37" s="2">
        <v>5</v>
      </c>
      <c r="V37" s="2">
        <v>2</v>
      </c>
      <c r="W37" s="2">
        <v>1</v>
      </c>
      <c r="X37" s="2">
        <v>0</v>
      </c>
      <c r="Y37" s="2">
        <v>0</v>
      </c>
      <c r="Z37" s="2">
        <v>0</v>
      </c>
      <c r="AA37" s="2">
        <v>3</v>
      </c>
      <c r="AB37" s="2">
        <v>0</v>
      </c>
      <c r="AC37" s="2">
        <v>0</v>
      </c>
      <c r="AD37" s="2">
        <v>0</v>
      </c>
      <c r="AE37" s="2">
        <v>1</v>
      </c>
      <c r="AF37" s="2">
        <v>0</v>
      </c>
      <c r="AG37" s="2">
        <v>0</v>
      </c>
    </row>
    <row r="38" spans="1:33">
      <c r="A38" s="2">
        <v>10</v>
      </c>
      <c r="B38" s="2">
        <v>2</v>
      </c>
      <c r="C38" s="2">
        <v>4000</v>
      </c>
      <c r="D38" s="2">
        <v>500</v>
      </c>
      <c r="E38" s="2" t="s">
        <v>69</v>
      </c>
      <c r="F38" s="2">
        <v>5</v>
      </c>
      <c r="G38" s="2">
        <v>2</v>
      </c>
      <c r="H38" s="2">
        <v>10</v>
      </c>
      <c r="I38" s="2">
        <v>54</v>
      </c>
      <c r="J38" s="2">
        <f>1.6*60</f>
        <v>96</v>
      </c>
      <c r="K38" s="4">
        <f t="shared" si="0"/>
        <v>0.4375</v>
      </c>
      <c r="L38">
        <v>113.19373</v>
      </c>
      <c r="M38" s="6">
        <v>0.179101387659708</v>
      </c>
      <c r="N38">
        <v>283.010329769161</v>
      </c>
      <c r="O38" s="6">
        <v>1.94802426842876</v>
      </c>
      <c r="P38" s="2">
        <v>4</v>
      </c>
      <c r="Q38" s="2">
        <v>5</v>
      </c>
      <c r="R38" s="2">
        <v>2</v>
      </c>
      <c r="S38" s="2">
        <v>2</v>
      </c>
      <c r="T38" s="2">
        <v>4</v>
      </c>
      <c r="U38" s="2">
        <v>7</v>
      </c>
      <c r="V38" s="2">
        <v>5</v>
      </c>
      <c r="W38" s="2">
        <v>1</v>
      </c>
      <c r="X38" s="2">
        <v>0</v>
      </c>
      <c r="Y38" s="2">
        <v>0</v>
      </c>
      <c r="Z38" s="2">
        <v>0</v>
      </c>
      <c r="AA38" s="2">
        <v>7</v>
      </c>
      <c r="AB38" s="2">
        <v>0</v>
      </c>
      <c r="AC38" s="2">
        <v>0</v>
      </c>
      <c r="AD38" s="2">
        <v>3</v>
      </c>
      <c r="AE38" s="2">
        <v>1</v>
      </c>
      <c r="AF38" s="2">
        <v>0</v>
      </c>
      <c r="AG38" s="2">
        <v>0</v>
      </c>
    </row>
    <row r="39" spans="1:33">
      <c r="A39" s="2">
        <v>10</v>
      </c>
      <c r="B39" s="2">
        <v>2</v>
      </c>
      <c r="C39" s="2">
        <v>4000</v>
      </c>
      <c r="D39" s="2">
        <v>500</v>
      </c>
      <c r="E39" s="2" t="s">
        <v>70</v>
      </c>
      <c r="F39" s="2">
        <v>2</v>
      </c>
      <c r="G39" s="2">
        <v>1</v>
      </c>
      <c r="H39" s="2">
        <v>4</v>
      </c>
      <c r="I39" s="2">
        <v>32</v>
      </c>
      <c r="J39" s="2">
        <v>49</v>
      </c>
      <c r="K39" s="4">
        <f t="shared" si="0"/>
        <v>0.346938775510204</v>
      </c>
      <c r="L39">
        <v>112.44243</v>
      </c>
      <c r="M39" s="6">
        <v>1.29474344058912</v>
      </c>
      <c r="N39">
        <v>99.9011606261185</v>
      </c>
      <c r="O39" s="6">
        <v>1.03879919645139</v>
      </c>
      <c r="P39" s="2">
        <v>3</v>
      </c>
      <c r="Q39" s="2">
        <v>3</v>
      </c>
      <c r="R39" s="2">
        <v>2</v>
      </c>
      <c r="S39" s="2">
        <v>2</v>
      </c>
      <c r="T39" s="2">
        <v>2</v>
      </c>
      <c r="U39" s="2">
        <v>4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1</v>
      </c>
      <c r="AF39" s="2">
        <v>0</v>
      </c>
      <c r="AG39" s="2">
        <v>0</v>
      </c>
    </row>
    <row r="40" spans="1:33">
      <c r="A40" s="2">
        <v>10</v>
      </c>
      <c r="B40" s="2">
        <v>2</v>
      </c>
      <c r="C40" s="2">
        <v>4000</v>
      </c>
      <c r="D40" s="2">
        <v>500</v>
      </c>
      <c r="E40" s="2" t="s">
        <v>71</v>
      </c>
      <c r="F40" s="2">
        <v>3</v>
      </c>
      <c r="G40" s="2">
        <v>1</v>
      </c>
      <c r="H40" s="2">
        <v>6</v>
      </c>
      <c r="I40" s="2">
        <v>40</v>
      </c>
      <c r="J40" s="2">
        <v>54</v>
      </c>
      <c r="K40" s="4">
        <f t="shared" si="0"/>
        <v>0.259259259259259</v>
      </c>
      <c r="L40">
        <v>112.77156</v>
      </c>
      <c r="M40" s="6">
        <v>1.08836223461009</v>
      </c>
      <c r="N40">
        <v>107.453270187272</v>
      </c>
      <c r="O40" s="6">
        <v>0.989875373838384</v>
      </c>
      <c r="P40" s="2">
        <v>4</v>
      </c>
      <c r="Q40" s="2">
        <v>5</v>
      </c>
      <c r="R40" s="2">
        <v>3</v>
      </c>
      <c r="S40" s="2">
        <v>3</v>
      </c>
      <c r="T40" s="2">
        <v>2</v>
      </c>
      <c r="U40" s="2">
        <v>6</v>
      </c>
      <c r="V40" s="2">
        <v>1</v>
      </c>
      <c r="W40" s="2">
        <v>0</v>
      </c>
      <c r="X40" s="2">
        <v>0</v>
      </c>
      <c r="Y40" s="2">
        <v>0</v>
      </c>
      <c r="Z40" s="2">
        <v>0</v>
      </c>
      <c r="AA40" s="2">
        <v>2</v>
      </c>
      <c r="AB40" s="2">
        <v>0</v>
      </c>
      <c r="AC40" s="2">
        <v>0</v>
      </c>
      <c r="AD40" s="2">
        <v>1</v>
      </c>
      <c r="AE40" s="2">
        <v>1</v>
      </c>
      <c r="AF40" s="2">
        <v>0</v>
      </c>
      <c r="AG40" s="2">
        <v>0</v>
      </c>
    </row>
    <row r="41" spans="1:33">
      <c r="A41" s="2">
        <v>10</v>
      </c>
      <c r="B41" s="2">
        <v>2</v>
      </c>
      <c r="C41" s="2">
        <v>4000</v>
      </c>
      <c r="D41" s="2">
        <v>500</v>
      </c>
      <c r="E41" s="2" t="s">
        <v>72</v>
      </c>
      <c r="F41" s="2">
        <v>5</v>
      </c>
      <c r="G41" s="2">
        <v>7</v>
      </c>
      <c r="H41" s="2">
        <v>15</v>
      </c>
      <c r="I41" s="2">
        <v>181</v>
      </c>
      <c r="J41" s="2">
        <v>120</v>
      </c>
      <c r="K41" s="4">
        <f t="shared" si="0"/>
        <v>0.508333333333333</v>
      </c>
      <c r="L41">
        <v>114.476746</v>
      </c>
      <c r="M41" s="6">
        <v>0.046027119954427</v>
      </c>
      <c r="N41">
        <v>407.692772481787</v>
      </c>
      <c r="O41" s="6">
        <v>2.39743977068156</v>
      </c>
      <c r="P41" s="2">
        <v>11</v>
      </c>
      <c r="Q41" s="2">
        <v>11</v>
      </c>
      <c r="R41" s="2">
        <v>4</v>
      </c>
      <c r="S41" s="2">
        <v>4</v>
      </c>
      <c r="T41" s="2">
        <v>10</v>
      </c>
      <c r="U41" s="2">
        <v>14</v>
      </c>
      <c r="V41" s="2">
        <v>6</v>
      </c>
      <c r="W41" s="2">
        <v>3</v>
      </c>
      <c r="X41" s="2">
        <v>2</v>
      </c>
      <c r="Y41" s="2">
        <v>1</v>
      </c>
      <c r="Z41" s="2">
        <v>0</v>
      </c>
      <c r="AA41" s="2">
        <v>9</v>
      </c>
      <c r="AB41" s="2">
        <v>0</v>
      </c>
      <c r="AC41" s="2">
        <v>0</v>
      </c>
      <c r="AD41" s="2">
        <v>2</v>
      </c>
      <c r="AE41" s="2">
        <v>1</v>
      </c>
      <c r="AF41" s="2">
        <v>0</v>
      </c>
      <c r="AG41" s="2">
        <v>0</v>
      </c>
    </row>
    <row r="42" spans="1:33">
      <c r="A42" s="2">
        <v>10</v>
      </c>
      <c r="B42" s="2">
        <v>2</v>
      </c>
      <c r="C42" s="2">
        <v>4000</v>
      </c>
      <c r="D42" s="2">
        <v>500</v>
      </c>
      <c r="E42" s="2" t="s">
        <v>73</v>
      </c>
      <c r="F42" s="2">
        <v>2</v>
      </c>
      <c r="G42" s="2">
        <v>1</v>
      </c>
      <c r="H42" s="2">
        <v>4</v>
      </c>
      <c r="I42" s="2">
        <v>32</v>
      </c>
      <c r="J42" s="2">
        <v>50</v>
      </c>
      <c r="K42" s="4">
        <f t="shared" si="0"/>
        <v>0.36</v>
      </c>
      <c r="L42">
        <v>112.44243</v>
      </c>
      <c r="M42" s="6">
        <v>1.24884857177734</v>
      </c>
      <c r="N42">
        <v>99.9011606261185</v>
      </c>
      <c r="O42" s="6">
        <v>0.998023212522371</v>
      </c>
      <c r="P42" s="2">
        <v>3</v>
      </c>
      <c r="Q42" s="2">
        <v>3</v>
      </c>
      <c r="R42" s="2">
        <v>2</v>
      </c>
      <c r="S42" s="2">
        <v>2</v>
      </c>
      <c r="T42" s="2">
        <v>2</v>
      </c>
      <c r="U42" s="2">
        <v>4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2">
        <v>0</v>
      </c>
      <c r="AE42" s="2">
        <v>1</v>
      </c>
      <c r="AF42" s="2">
        <v>0</v>
      </c>
      <c r="AG42" s="2">
        <v>0</v>
      </c>
    </row>
    <row r="43" spans="1:33">
      <c r="A43" s="2">
        <v>10</v>
      </c>
      <c r="B43" s="2">
        <v>2</v>
      </c>
      <c r="C43" s="2">
        <v>4000</v>
      </c>
      <c r="D43" s="2">
        <v>500</v>
      </c>
      <c r="E43" s="2" t="s">
        <v>74</v>
      </c>
      <c r="F43" s="2">
        <v>3</v>
      </c>
      <c r="G43" s="2">
        <v>3</v>
      </c>
      <c r="H43" s="2">
        <v>17</v>
      </c>
      <c r="I43" s="2">
        <v>92</v>
      </c>
      <c r="J43" s="2">
        <v>59</v>
      </c>
      <c r="K43" s="4">
        <f t="shared" si="0"/>
        <v>0.559322033898305</v>
      </c>
      <c r="L43">
        <v>114.73769</v>
      </c>
      <c r="M43" s="6">
        <v>0.94470667434951</v>
      </c>
      <c r="N43">
        <v>620.231778771361</v>
      </c>
      <c r="O43" s="6">
        <v>9.51240303002306</v>
      </c>
      <c r="P43" s="2">
        <v>15</v>
      </c>
      <c r="Q43" s="2">
        <v>15</v>
      </c>
      <c r="R43" s="2">
        <v>12</v>
      </c>
      <c r="S43" s="2">
        <v>12</v>
      </c>
      <c r="T43" s="2">
        <v>8</v>
      </c>
      <c r="U43" s="2">
        <v>18</v>
      </c>
      <c r="V43" s="2">
        <v>0</v>
      </c>
      <c r="W43" s="2">
        <v>0</v>
      </c>
      <c r="X43" s="2">
        <v>0</v>
      </c>
      <c r="Y43" s="2">
        <v>1</v>
      </c>
      <c r="Z43" s="2">
        <v>0</v>
      </c>
      <c r="AA43" s="2">
        <v>4</v>
      </c>
      <c r="AB43" s="2">
        <v>0</v>
      </c>
      <c r="AC43" s="2">
        <v>0</v>
      </c>
      <c r="AD43" s="2">
        <v>0</v>
      </c>
      <c r="AE43" s="2">
        <v>1</v>
      </c>
      <c r="AF43" s="2">
        <v>0</v>
      </c>
      <c r="AG43" s="2">
        <v>0</v>
      </c>
    </row>
    <row r="44" spans="1:33">
      <c r="A44" s="2">
        <v>10</v>
      </c>
      <c r="B44" s="2">
        <v>2</v>
      </c>
      <c r="C44" s="2">
        <v>4000</v>
      </c>
      <c r="D44" s="2">
        <v>500</v>
      </c>
      <c r="E44" s="2" t="s">
        <v>75</v>
      </c>
      <c r="F44" s="2">
        <v>4</v>
      </c>
      <c r="G44" s="2">
        <v>3</v>
      </c>
      <c r="H44" s="2">
        <v>19</v>
      </c>
      <c r="I44" s="2">
        <v>100</v>
      </c>
      <c r="J44" s="2">
        <v>59</v>
      </c>
      <c r="K44" s="4">
        <f t="shared" si="0"/>
        <v>0.694915254237288</v>
      </c>
      <c r="L44">
        <v>114.646675</v>
      </c>
      <c r="M44" s="6">
        <v>0.943163984912937</v>
      </c>
      <c r="N44">
        <v>148.845912617911</v>
      </c>
      <c r="O44" s="6">
        <v>1.52281207826968</v>
      </c>
      <c r="P44" s="2">
        <v>12</v>
      </c>
      <c r="Q44" s="2">
        <v>14</v>
      </c>
      <c r="R44" s="2">
        <v>9</v>
      </c>
      <c r="S44" s="2">
        <v>9</v>
      </c>
      <c r="T44" s="2">
        <v>6</v>
      </c>
      <c r="U44" s="2">
        <v>14</v>
      </c>
      <c r="V44" s="2">
        <v>6</v>
      </c>
      <c r="W44" s="2">
        <v>2</v>
      </c>
      <c r="X44" s="2">
        <v>0</v>
      </c>
      <c r="Y44" s="2">
        <v>0</v>
      </c>
      <c r="Z44" s="2">
        <v>0</v>
      </c>
      <c r="AA44" s="2">
        <v>9</v>
      </c>
      <c r="AB44" s="2">
        <v>0</v>
      </c>
      <c r="AC44" s="2">
        <v>0</v>
      </c>
      <c r="AD44" s="2">
        <v>4</v>
      </c>
      <c r="AE44" s="2">
        <v>1</v>
      </c>
      <c r="AF44" s="2">
        <v>0</v>
      </c>
      <c r="AG44" s="2">
        <v>0</v>
      </c>
    </row>
    <row r="45" spans="1:33">
      <c r="A45" s="2">
        <v>10</v>
      </c>
      <c r="B45" s="2">
        <v>2</v>
      </c>
      <c r="C45" s="2">
        <v>4000</v>
      </c>
      <c r="D45" s="2">
        <v>500</v>
      </c>
      <c r="E45" s="2" t="s">
        <v>76</v>
      </c>
      <c r="F45" s="2">
        <v>2</v>
      </c>
      <c r="G45" s="2">
        <v>3</v>
      </c>
      <c r="H45" s="2">
        <v>16</v>
      </c>
      <c r="I45" s="2">
        <v>85</v>
      </c>
      <c r="J45" s="2">
        <v>66</v>
      </c>
      <c r="K45" s="4">
        <f t="shared" si="0"/>
        <v>0.287878787878788</v>
      </c>
      <c r="L45">
        <v>114.53199</v>
      </c>
      <c r="M45" s="6">
        <v>0.735333182594992</v>
      </c>
      <c r="N45">
        <v>110.937687775821</v>
      </c>
      <c r="O45" s="6">
        <v>0.680874057209411</v>
      </c>
      <c r="P45" s="2">
        <v>15</v>
      </c>
      <c r="Q45" s="2">
        <v>18</v>
      </c>
      <c r="R45" s="2">
        <v>9</v>
      </c>
      <c r="S45" s="2">
        <v>9</v>
      </c>
      <c r="T45" s="2">
        <v>6</v>
      </c>
      <c r="U45" s="2">
        <v>17</v>
      </c>
      <c r="V45" s="2">
        <v>3</v>
      </c>
      <c r="W45" s="2">
        <v>2</v>
      </c>
      <c r="X45" s="2">
        <v>3</v>
      </c>
      <c r="Y45" s="2">
        <v>0</v>
      </c>
      <c r="Z45" s="2">
        <v>0</v>
      </c>
      <c r="AA45" s="2">
        <v>3</v>
      </c>
      <c r="AB45" s="2">
        <v>0</v>
      </c>
      <c r="AC45" s="2">
        <v>0</v>
      </c>
      <c r="AD45" s="2">
        <v>3</v>
      </c>
      <c r="AE45" s="2">
        <v>1</v>
      </c>
      <c r="AF45" s="2">
        <v>0</v>
      </c>
      <c r="AG45" s="2">
        <v>0</v>
      </c>
    </row>
    <row r="46" spans="1:33">
      <c r="A46" s="2">
        <v>10</v>
      </c>
      <c r="B46" s="2">
        <v>2</v>
      </c>
      <c r="C46" s="2">
        <v>4000</v>
      </c>
      <c r="D46" s="2">
        <v>500</v>
      </c>
      <c r="E46" s="2" t="s">
        <v>77</v>
      </c>
      <c r="F46" s="2">
        <v>3</v>
      </c>
      <c r="G46" s="2">
        <v>2</v>
      </c>
      <c r="H46" s="2">
        <v>11</v>
      </c>
      <c r="I46" s="2">
        <v>40</v>
      </c>
      <c r="J46" s="2">
        <v>66</v>
      </c>
      <c r="K46" s="4">
        <f t="shared" si="0"/>
        <v>0.393939393939394</v>
      </c>
      <c r="L46">
        <v>113.58633</v>
      </c>
      <c r="M46" s="6">
        <v>0.721004948471531</v>
      </c>
      <c r="N46">
        <v>178.736722758227</v>
      </c>
      <c r="O46" s="6">
        <v>1.70813216300344</v>
      </c>
      <c r="P46" s="2">
        <v>8</v>
      </c>
      <c r="Q46" s="2">
        <v>8</v>
      </c>
      <c r="R46" s="2">
        <v>6</v>
      </c>
      <c r="S46" s="2">
        <v>6</v>
      </c>
      <c r="T46" s="2">
        <v>4</v>
      </c>
      <c r="U46" s="2">
        <v>9</v>
      </c>
      <c r="V46" s="2">
        <v>2</v>
      </c>
      <c r="W46" s="2">
        <v>1</v>
      </c>
      <c r="X46" s="2">
        <v>0</v>
      </c>
      <c r="Y46" s="2">
        <v>0</v>
      </c>
      <c r="Z46" s="2">
        <v>0</v>
      </c>
      <c r="AA46" s="2">
        <v>4</v>
      </c>
      <c r="AB46" s="2">
        <v>0</v>
      </c>
      <c r="AC46" s="2">
        <v>0</v>
      </c>
      <c r="AD46" s="2">
        <v>0</v>
      </c>
      <c r="AE46" s="2">
        <v>1</v>
      </c>
      <c r="AF46" s="2">
        <v>0</v>
      </c>
      <c r="AG46" s="2">
        <v>0</v>
      </c>
    </row>
    <row r="47" spans="1:33">
      <c r="A47" s="2">
        <v>10</v>
      </c>
      <c r="B47" s="2">
        <v>2</v>
      </c>
      <c r="C47" s="2">
        <v>4000</v>
      </c>
      <c r="D47" s="2">
        <v>500</v>
      </c>
      <c r="E47" s="2" t="s">
        <v>78</v>
      </c>
      <c r="F47" s="2">
        <v>3</v>
      </c>
      <c r="G47" s="2">
        <v>3</v>
      </c>
      <c r="H47" s="2">
        <v>17</v>
      </c>
      <c r="I47" s="2">
        <v>92</v>
      </c>
      <c r="J47" s="2">
        <v>59</v>
      </c>
      <c r="K47" s="4">
        <f t="shared" si="0"/>
        <v>0.559322033898305</v>
      </c>
      <c r="L47">
        <v>114.73769</v>
      </c>
      <c r="M47" s="6">
        <v>0.94470667434951</v>
      </c>
      <c r="N47">
        <v>620.231778771361</v>
      </c>
      <c r="O47" s="6">
        <v>9.51240303002306</v>
      </c>
      <c r="P47" s="2">
        <v>15</v>
      </c>
      <c r="Q47" s="2">
        <v>15</v>
      </c>
      <c r="R47" s="2">
        <v>12</v>
      </c>
      <c r="S47" s="2">
        <v>12</v>
      </c>
      <c r="T47" s="2">
        <v>8</v>
      </c>
      <c r="U47" s="2">
        <v>18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4</v>
      </c>
      <c r="AB47" s="2">
        <v>0</v>
      </c>
      <c r="AC47" s="2">
        <v>0</v>
      </c>
      <c r="AD47" s="2">
        <v>0</v>
      </c>
      <c r="AE47" s="2">
        <v>1</v>
      </c>
      <c r="AF47" s="2">
        <v>0</v>
      </c>
      <c r="AG47" s="2">
        <v>0</v>
      </c>
    </row>
    <row r="48" spans="1:33">
      <c r="A48" s="2">
        <v>10</v>
      </c>
      <c r="B48" s="2">
        <v>2</v>
      </c>
      <c r="C48" s="2">
        <v>4000</v>
      </c>
      <c r="D48" s="2">
        <v>500</v>
      </c>
      <c r="E48" s="2" t="s">
        <v>79</v>
      </c>
      <c r="F48" s="2">
        <v>3</v>
      </c>
      <c r="G48" s="2">
        <v>4</v>
      </c>
      <c r="H48" s="2">
        <v>16</v>
      </c>
      <c r="I48" s="2">
        <v>59</v>
      </c>
      <c r="J48" s="2">
        <v>72</v>
      </c>
      <c r="K48" s="4">
        <f t="shared" si="0"/>
        <v>0.180555555555556</v>
      </c>
      <c r="L48">
        <v>114.66891</v>
      </c>
      <c r="M48" s="6">
        <v>0.592623710632324</v>
      </c>
      <c r="N48">
        <v>630.814976607195</v>
      </c>
      <c r="O48" s="6">
        <v>7.76131911954437</v>
      </c>
      <c r="P48" s="2">
        <v>13</v>
      </c>
      <c r="Q48" s="2">
        <v>13</v>
      </c>
      <c r="R48" s="2">
        <v>9</v>
      </c>
      <c r="S48" s="2">
        <v>10</v>
      </c>
      <c r="T48" s="2">
        <v>4</v>
      </c>
      <c r="U48" s="2">
        <v>21</v>
      </c>
      <c r="V48" s="2">
        <v>4</v>
      </c>
      <c r="W48" s="2">
        <v>2</v>
      </c>
      <c r="X48" s="2">
        <v>0</v>
      </c>
      <c r="Y48" s="2">
        <v>0</v>
      </c>
      <c r="Z48" s="2">
        <v>0</v>
      </c>
      <c r="AA48" s="2">
        <v>4</v>
      </c>
      <c r="AB48" s="2">
        <v>2</v>
      </c>
      <c r="AC48" s="2">
        <v>0</v>
      </c>
      <c r="AD48" s="2">
        <v>1</v>
      </c>
      <c r="AE48" s="2">
        <v>0</v>
      </c>
      <c r="AF48" s="2">
        <v>0</v>
      </c>
      <c r="AG48" s="2">
        <v>0</v>
      </c>
    </row>
    <row r="49" spans="1:33">
      <c r="A49" s="2">
        <v>10</v>
      </c>
      <c r="B49" s="2">
        <v>2</v>
      </c>
      <c r="C49" s="2">
        <v>4000</v>
      </c>
      <c r="D49" s="2">
        <v>500</v>
      </c>
      <c r="E49" s="2" t="s">
        <v>80</v>
      </c>
      <c r="F49" s="2">
        <v>2</v>
      </c>
      <c r="G49" s="2">
        <v>1</v>
      </c>
      <c r="H49" s="2">
        <v>6</v>
      </c>
      <c r="I49" s="2">
        <v>32</v>
      </c>
      <c r="J49" s="2">
        <v>44</v>
      </c>
      <c r="K49" s="4">
        <f t="shared" si="0"/>
        <v>0.272727272727273</v>
      </c>
      <c r="L49">
        <v>112.74904</v>
      </c>
      <c r="M49" s="6">
        <v>1.56247815218838</v>
      </c>
      <c r="N49">
        <v>98.8823157692097</v>
      </c>
      <c r="O49" s="6">
        <v>1.24732535839112</v>
      </c>
      <c r="P49" s="2">
        <v>5</v>
      </c>
      <c r="Q49" s="2">
        <v>5</v>
      </c>
      <c r="R49" s="2">
        <v>4</v>
      </c>
      <c r="S49" s="2">
        <v>4</v>
      </c>
      <c r="T49" s="2">
        <v>2</v>
      </c>
      <c r="U49" s="2">
        <v>5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2">
        <v>0</v>
      </c>
      <c r="AE49" s="2">
        <v>1</v>
      </c>
      <c r="AF49" s="2">
        <v>0</v>
      </c>
      <c r="AG49" s="2">
        <v>0</v>
      </c>
    </row>
    <row r="50" spans="1:33">
      <c r="A50" s="2">
        <v>10</v>
      </c>
      <c r="B50" s="2">
        <v>2</v>
      </c>
      <c r="C50" s="2">
        <v>4000</v>
      </c>
      <c r="D50" s="2">
        <v>500</v>
      </c>
      <c r="E50" s="2" t="s">
        <v>81</v>
      </c>
      <c r="F50" s="2">
        <v>3</v>
      </c>
      <c r="G50" s="2">
        <v>1</v>
      </c>
      <c r="H50" s="2">
        <v>6</v>
      </c>
      <c r="I50" s="2">
        <v>40</v>
      </c>
      <c r="J50" s="2">
        <v>54</v>
      </c>
      <c r="K50" s="4">
        <f t="shared" si="0"/>
        <v>0.259259259259259</v>
      </c>
      <c r="L50">
        <v>112.77156</v>
      </c>
      <c r="M50" s="6">
        <v>1.08836223461009</v>
      </c>
      <c r="N50">
        <v>107.453270187272</v>
      </c>
      <c r="O50" s="6">
        <v>0.989875373838384</v>
      </c>
      <c r="P50" s="2">
        <v>4</v>
      </c>
      <c r="Q50" s="2">
        <v>5</v>
      </c>
      <c r="R50" s="2">
        <v>3</v>
      </c>
      <c r="S50" s="2">
        <v>3</v>
      </c>
      <c r="T50" s="2">
        <v>2</v>
      </c>
      <c r="U50" s="2">
        <v>6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2</v>
      </c>
      <c r="AB50" s="2">
        <v>0</v>
      </c>
      <c r="AC50" s="2">
        <v>0</v>
      </c>
      <c r="AD50" s="2">
        <v>1</v>
      </c>
      <c r="AE50" s="2">
        <v>1</v>
      </c>
      <c r="AF50" s="2">
        <v>0</v>
      </c>
      <c r="AG50" s="2">
        <v>0</v>
      </c>
    </row>
    <row r="51" spans="1:33">
      <c r="A51" s="2">
        <v>10</v>
      </c>
      <c r="B51" s="2">
        <v>2</v>
      </c>
      <c r="C51" s="2">
        <v>4000</v>
      </c>
      <c r="D51" s="2">
        <v>500</v>
      </c>
      <c r="E51" s="2" t="s">
        <v>82</v>
      </c>
      <c r="F51" s="2">
        <v>8</v>
      </c>
      <c r="G51" s="2">
        <v>14</v>
      </c>
      <c r="H51" s="2">
        <v>53</v>
      </c>
      <c r="I51" s="2">
        <v>505</v>
      </c>
      <c r="J51" s="2">
        <f>17*60</f>
        <v>1020</v>
      </c>
      <c r="K51" s="4">
        <f t="shared" si="0"/>
        <v>0.504901960784314</v>
      </c>
      <c r="L51">
        <v>121.55007</v>
      </c>
      <c r="M51" s="6">
        <v>0.880833263023226</v>
      </c>
      <c r="N51">
        <v>1917.7890723537</v>
      </c>
      <c r="O51" s="6">
        <v>0.880185365052651</v>
      </c>
      <c r="P51" s="2">
        <v>38</v>
      </c>
      <c r="Q51" s="2">
        <v>40</v>
      </c>
      <c r="R51" s="2">
        <v>24</v>
      </c>
      <c r="S51" s="2">
        <v>24</v>
      </c>
      <c r="T51" s="2">
        <v>8</v>
      </c>
      <c r="U51" s="2">
        <v>41</v>
      </c>
      <c r="V51" s="2">
        <v>27</v>
      </c>
      <c r="W51" s="2">
        <v>13</v>
      </c>
      <c r="X51" s="2">
        <v>0</v>
      </c>
      <c r="Y51" s="2">
        <v>0</v>
      </c>
      <c r="Z51" s="2">
        <v>0</v>
      </c>
      <c r="AA51" s="2">
        <v>28</v>
      </c>
      <c r="AB51" s="2">
        <v>0</v>
      </c>
      <c r="AC51" s="2">
        <v>0</v>
      </c>
      <c r="AD51" s="2">
        <v>1</v>
      </c>
      <c r="AE51" s="2">
        <v>0</v>
      </c>
      <c r="AF51" s="2">
        <v>0</v>
      </c>
      <c r="AG51" s="2">
        <v>0</v>
      </c>
    </row>
    <row r="52" spans="1:33">
      <c r="A52" s="2">
        <v>10</v>
      </c>
      <c r="B52" s="2">
        <v>2</v>
      </c>
      <c r="C52" s="2">
        <v>4000</v>
      </c>
      <c r="D52" s="2">
        <v>500</v>
      </c>
      <c r="E52" s="2" t="s">
        <v>83</v>
      </c>
      <c r="F52" s="2">
        <v>3</v>
      </c>
      <c r="G52" s="2">
        <v>2</v>
      </c>
      <c r="H52" s="2">
        <v>9</v>
      </c>
      <c r="I52" s="2">
        <v>40</v>
      </c>
      <c r="J52" s="2">
        <f>1.9*60</f>
        <v>114</v>
      </c>
      <c r="K52" s="4">
        <f t="shared" si="0"/>
        <v>0.649122807017544</v>
      </c>
      <c r="L52">
        <v>113.29955</v>
      </c>
      <c r="M52" s="6">
        <v>0.00614427265368009</v>
      </c>
      <c r="N52">
        <v>208.735987331027</v>
      </c>
      <c r="O52" s="6">
        <v>0.831017432728309</v>
      </c>
      <c r="P52" s="2">
        <v>6</v>
      </c>
      <c r="Q52" s="2">
        <v>8</v>
      </c>
      <c r="R52" s="2">
        <v>4</v>
      </c>
      <c r="S52" s="2">
        <v>4</v>
      </c>
      <c r="T52" s="2">
        <v>6</v>
      </c>
      <c r="U52" s="2">
        <v>7</v>
      </c>
      <c r="V52" s="2">
        <v>2</v>
      </c>
      <c r="W52" s="2">
        <v>1</v>
      </c>
      <c r="X52" s="2">
        <v>0</v>
      </c>
      <c r="Y52" s="2">
        <v>0</v>
      </c>
      <c r="Z52" s="2">
        <v>0</v>
      </c>
      <c r="AA52" s="2">
        <v>4</v>
      </c>
      <c r="AB52" s="2">
        <v>0</v>
      </c>
      <c r="AC52" s="2">
        <v>0</v>
      </c>
      <c r="AD52" s="2">
        <v>0</v>
      </c>
      <c r="AE52" s="2">
        <v>1</v>
      </c>
      <c r="AF52" s="2">
        <v>0</v>
      </c>
      <c r="AG52" s="2">
        <v>0</v>
      </c>
    </row>
    <row r="53" spans="1:33">
      <c r="A53" s="2">
        <v>10</v>
      </c>
      <c r="B53" s="2">
        <v>2</v>
      </c>
      <c r="C53" s="2">
        <v>4000</v>
      </c>
      <c r="D53" s="2">
        <v>500</v>
      </c>
      <c r="E53" s="2" t="s">
        <v>84</v>
      </c>
      <c r="F53" s="2">
        <v>3</v>
      </c>
      <c r="G53" s="2">
        <v>2</v>
      </c>
      <c r="H53" s="2">
        <v>12</v>
      </c>
      <c r="I53" s="2">
        <v>40</v>
      </c>
      <c r="J53" s="2">
        <f>1.5*60</f>
        <v>90</v>
      </c>
      <c r="K53" s="4">
        <f t="shared" si="0"/>
        <v>0.555555555555556</v>
      </c>
      <c r="L53">
        <v>113.80697</v>
      </c>
      <c r="M53" s="6">
        <v>0.264521874321831</v>
      </c>
      <c r="N53">
        <v>164.143135945811</v>
      </c>
      <c r="O53" s="6">
        <v>0.823812621620131</v>
      </c>
      <c r="P53" s="2">
        <v>10</v>
      </c>
      <c r="Q53" s="2">
        <v>10</v>
      </c>
      <c r="R53" s="2">
        <v>8</v>
      </c>
      <c r="S53" s="2">
        <v>8</v>
      </c>
      <c r="T53" s="2">
        <v>6</v>
      </c>
      <c r="U53" s="2">
        <v>12</v>
      </c>
      <c r="V53" s="2">
        <v>0</v>
      </c>
      <c r="W53" s="2">
        <v>0</v>
      </c>
      <c r="X53" s="2">
        <v>0</v>
      </c>
      <c r="Y53" s="2">
        <v>1</v>
      </c>
      <c r="Z53" s="2">
        <v>0</v>
      </c>
      <c r="AA53" s="2">
        <v>3</v>
      </c>
      <c r="AB53" s="2">
        <v>0</v>
      </c>
      <c r="AC53" s="2">
        <v>0</v>
      </c>
      <c r="AD53" s="2">
        <v>0</v>
      </c>
      <c r="AE53" s="2">
        <v>1</v>
      </c>
      <c r="AF53" s="2">
        <v>0</v>
      </c>
      <c r="AG53" s="2">
        <v>0</v>
      </c>
    </row>
    <row r="54" spans="1:33">
      <c r="A54" s="2">
        <v>10</v>
      </c>
      <c r="B54" s="2">
        <v>2</v>
      </c>
      <c r="C54" s="2">
        <v>4000</v>
      </c>
      <c r="D54" s="2">
        <v>500</v>
      </c>
      <c r="E54" s="2" t="s">
        <v>85</v>
      </c>
      <c r="F54" s="2">
        <v>3</v>
      </c>
      <c r="G54" s="2">
        <v>1</v>
      </c>
      <c r="H54" s="2">
        <v>6</v>
      </c>
      <c r="I54" s="2">
        <v>40</v>
      </c>
      <c r="J54" s="2">
        <v>360</v>
      </c>
      <c r="K54" s="4">
        <f t="shared" si="0"/>
        <v>0.888888888888889</v>
      </c>
      <c r="L54">
        <v>112.70217</v>
      </c>
      <c r="M54" s="6">
        <v>0.686938412984212</v>
      </c>
      <c r="N54">
        <v>531.433609491929</v>
      </c>
      <c r="O54" s="6">
        <v>0.476204470810916</v>
      </c>
      <c r="P54" s="2">
        <v>4</v>
      </c>
      <c r="Q54" s="2">
        <v>5</v>
      </c>
      <c r="R54" s="2">
        <v>3</v>
      </c>
      <c r="S54" s="2">
        <v>3</v>
      </c>
      <c r="T54" s="2">
        <v>2</v>
      </c>
      <c r="U54" s="2">
        <v>4</v>
      </c>
      <c r="V54" s="2">
        <v>1</v>
      </c>
      <c r="W54" s="2">
        <v>0</v>
      </c>
      <c r="X54" s="2">
        <v>0</v>
      </c>
      <c r="Y54" s="2">
        <v>0</v>
      </c>
      <c r="Z54" s="2">
        <v>1</v>
      </c>
      <c r="AA54" s="2">
        <v>2</v>
      </c>
      <c r="AB54" s="2">
        <v>0</v>
      </c>
      <c r="AC54" s="2">
        <v>0</v>
      </c>
      <c r="AD54" s="2">
        <v>1</v>
      </c>
      <c r="AE54" s="2">
        <v>1</v>
      </c>
      <c r="AF54" s="2">
        <v>0</v>
      </c>
      <c r="AG54" s="2">
        <v>0</v>
      </c>
    </row>
    <row r="55" spans="1:33">
      <c r="A55" s="2">
        <v>10</v>
      </c>
      <c r="B55" s="2">
        <v>2</v>
      </c>
      <c r="C55" s="2">
        <v>4000</v>
      </c>
      <c r="D55" s="2">
        <v>500</v>
      </c>
      <c r="E55" s="2" t="s">
        <v>86</v>
      </c>
      <c r="F55" s="2">
        <v>3</v>
      </c>
      <c r="G55" s="2">
        <v>2</v>
      </c>
      <c r="H55" s="2">
        <v>9</v>
      </c>
      <c r="I55" s="2">
        <v>52</v>
      </c>
      <c r="J55" s="2">
        <f>1.6*60</f>
        <v>96</v>
      </c>
      <c r="K55" s="4">
        <f t="shared" si="0"/>
        <v>0.458333333333333</v>
      </c>
      <c r="L55">
        <v>113.42281</v>
      </c>
      <c r="M55" s="6">
        <v>0.181487639745076</v>
      </c>
      <c r="N55">
        <v>143.379864192416</v>
      </c>
      <c r="O55" s="6">
        <v>0.493540252004335</v>
      </c>
      <c r="P55" s="2">
        <v>7</v>
      </c>
      <c r="Q55" s="2">
        <v>7</v>
      </c>
      <c r="R55" s="2">
        <v>5</v>
      </c>
      <c r="S55" s="2">
        <v>5</v>
      </c>
      <c r="T55" s="2">
        <v>2</v>
      </c>
      <c r="U55" s="2">
        <v>9</v>
      </c>
      <c r="V55" s="2">
        <v>2</v>
      </c>
      <c r="W55" s="2">
        <v>1</v>
      </c>
      <c r="X55" s="2">
        <v>0</v>
      </c>
      <c r="Y55" s="2">
        <v>0</v>
      </c>
      <c r="Z55" s="2">
        <v>0</v>
      </c>
      <c r="AA55" s="2">
        <v>3</v>
      </c>
      <c r="AB55" s="2">
        <v>0</v>
      </c>
      <c r="AC55" s="2">
        <v>0</v>
      </c>
      <c r="AD55" s="2">
        <v>0</v>
      </c>
      <c r="AE55" s="2">
        <v>1</v>
      </c>
      <c r="AF55" s="2">
        <v>0</v>
      </c>
      <c r="AG55" s="2">
        <v>0</v>
      </c>
    </row>
    <row r="56" spans="1:33">
      <c r="A56" s="2">
        <v>10</v>
      </c>
      <c r="B56" s="2">
        <v>2</v>
      </c>
      <c r="C56" s="2">
        <v>4000</v>
      </c>
      <c r="D56" s="2">
        <v>500</v>
      </c>
      <c r="E56" s="2" t="s">
        <v>87</v>
      </c>
      <c r="F56" s="2">
        <v>3</v>
      </c>
      <c r="G56" s="2">
        <v>4</v>
      </c>
      <c r="H56" s="2">
        <v>11</v>
      </c>
      <c r="I56" s="2">
        <v>112</v>
      </c>
      <c r="J56" s="2">
        <v>60</v>
      </c>
      <c r="K56" s="4">
        <f t="shared" si="0"/>
        <v>0.866666666666667</v>
      </c>
      <c r="L56">
        <v>113.95108</v>
      </c>
      <c r="M56" s="6">
        <v>0.89918467203776</v>
      </c>
      <c r="N56">
        <v>612.866012033881</v>
      </c>
      <c r="O56" s="6">
        <v>9.21443353389803</v>
      </c>
      <c r="P56" s="2">
        <v>9</v>
      </c>
      <c r="Q56" s="2">
        <v>9</v>
      </c>
      <c r="R56" s="2">
        <v>5</v>
      </c>
      <c r="S56" s="2">
        <v>5</v>
      </c>
      <c r="T56" s="2">
        <v>2</v>
      </c>
      <c r="U56" s="2">
        <v>10</v>
      </c>
      <c r="V56" s="2">
        <v>4</v>
      </c>
      <c r="W56" s="2">
        <v>3</v>
      </c>
      <c r="X56" s="2">
        <v>0</v>
      </c>
      <c r="Y56" s="2">
        <v>0</v>
      </c>
      <c r="Z56" s="2">
        <v>0</v>
      </c>
      <c r="AA56" s="2">
        <v>5</v>
      </c>
      <c r="AB56" s="2">
        <v>0</v>
      </c>
      <c r="AC56" s="2">
        <v>0</v>
      </c>
      <c r="AD56" s="2">
        <v>0</v>
      </c>
      <c r="AE56" s="2">
        <v>1</v>
      </c>
      <c r="AF56" s="2">
        <v>0</v>
      </c>
      <c r="AG56" s="2">
        <v>0</v>
      </c>
    </row>
    <row r="57" spans="1:33">
      <c r="A57" s="2">
        <v>10</v>
      </c>
      <c r="B57" s="2">
        <v>2</v>
      </c>
      <c r="C57" s="2">
        <v>4000</v>
      </c>
      <c r="D57" s="2">
        <v>500</v>
      </c>
      <c r="E57" s="2" t="s">
        <v>88</v>
      </c>
      <c r="F57" s="2">
        <v>4</v>
      </c>
      <c r="G57" s="2">
        <v>3</v>
      </c>
      <c r="H57" s="2">
        <v>9</v>
      </c>
      <c r="I57" s="2">
        <v>67</v>
      </c>
      <c r="J57" s="2">
        <v>72</v>
      </c>
      <c r="K57" s="4">
        <f t="shared" si="0"/>
        <v>0.0694444444444444</v>
      </c>
      <c r="L57">
        <v>113.35313</v>
      </c>
      <c r="M57" s="6">
        <v>0.574348979526095</v>
      </c>
      <c r="N57">
        <v>236.765538516834</v>
      </c>
      <c r="O57" s="6">
        <v>2.28841025717825</v>
      </c>
      <c r="P57" s="2">
        <v>6</v>
      </c>
      <c r="Q57" s="2">
        <v>7</v>
      </c>
      <c r="R57" s="2">
        <v>4</v>
      </c>
      <c r="S57" s="2">
        <v>4</v>
      </c>
      <c r="T57" s="2">
        <v>4</v>
      </c>
      <c r="U57" s="2">
        <v>8</v>
      </c>
      <c r="V57" s="2">
        <v>3</v>
      </c>
      <c r="W57" s="2">
        <v>1</v>
      </c>
      <c r="X57" s="2">
        <v>0</v>
      </c>
      <c r="Y57" s="2">
        <v>0</v>
      </c>
      <c r="Z57" s="2">
        <v>1</v>
      </c>
      <c r="AA57" s="2">
        <v>4</v>
      </c>
      <c r="AB57" s="2">
        <v>0</v>
      </c>
      <c r="AC57" s="2">
        <v>0</v>
      </c>
      <c r="AD57" s="2">
        <v>2</v>
      </c>
      <c r="AE57" s="2">
        <v>1</v>
      </c>
      <c r="AF57" s="2">
        <v>0</v>
      </c>
      <c r="AG57" s="2">
        <v>0</v>
      </c>
    </row>
    <row r="58" spans="1:33">
      <c r="A58" s="2">
        <v>10</v>
      </c>
      <c r="B58" s="2">
        <v>2</v>
      </c>
      <c r="C58" s="2">
        <v>4000</v>
      </c>
      <c r="D58" s="2">
        <v>500</v>
      </c>
      <c r="E58" s="2" t="s">
        <v>89</v>
      </c>
      <c r="F58" s="2">
        <v>2</v>
      </c>
      <c r="G58" s="2">
        <v>3</v>
      </c>
      <c r="H58" s="2">
        <v>9</v>
      </c>
      <c r="I58" s="2">
        <v>32</v>
      </c>
      <c r="J58" s="2">
        <v>66</v>
      </c>
      <c r="K58" s="4">
        <f t="shared" si="0"/>
        <v>0.515151515151515</v>
      </c>
      <c r="L58">
        <v>113.316956</v>
      </c>
      <c r="M58" s="6">
        <v>0.716923569187973</v>
      </c>
      <c r="N58">
        <v>119.893710643992</v>
      </c>
      <c r="O58" s="6">
        <v>0.81657137339383</v>
      </c>
      <c r="P58" s="2">
        <v>8</v>
      </c>
      <c r="Q58" s="2">
        <v>8</v>
      </c>
      <c r="R58" s="2">
        <v>5</v>
      </c>
      <c r="S58" s="2">
        <v>5</v>
      </c>
      <c r="T58" s="2">
        <v>2</v>
      </c>
      <c r="U58" s="2">
        <v>10</v>
      </c>
      <c r="V58" s="2">
        <v>1</v>
      </c>
      <c r="W58" s="2">
        <v>0</v>
      </c>
      <c r="X58" s="2">
        <v>0</v>
      </c>
      <c r="Y58" s="2">
        <v>1</v>
      </c>
      <c r="Z58" s="2">
        <v>0</v>
      </c>
      <c r="AA58" s="2">
        <v>1</v>
      </c>
      <c r="AB58" s="2">
        <v>0</v>
      </c>
      <c r="AC58" s="2">
        <v>0</v>
      </c>
      <c r="AD58" s="2">
        <v>1</v>
      </c>
      <c r="AE58" s="2">
        <v>0</v>
      </c>
      <c r="AF58" s="2">
        <v>0</v>
      </c>
      <c r="AG58" s="2">
        <v>0</v>
      </c>
    </row>
    <row r="59" spans="1:33">
      <c r="A59" s="2">
        <v>10</v>
      </c>
      <c r="B59" s="2">
        <v>2</v>
      </c>
      <c r="C59" s="2">
        <v>4000</v>
      </c>
      <c r="D59" s="2">
        <v>500</v>
      </c>
      <c r="E59" s="2" t="s">
        <v>90</v>
      </c>
      <c r="F59" s="2">
        <v>4</v>
      </c>
      <c r="G59" s="2">
        <v>3</v>
      </c>
      <c r="H59" s="2">
        <v>14</v>
      </c>
      <c r="I59" s="2">
        <v>256</v>
      </c>
      <c r="J59" s="2">
        <f>16*60</f>
        <v>960</v>
      </c>
      <c r="K59" s="4">
        <f t="shared" si="0"/>
        <v>0.733333333333333</v>
      </c>
      <c r="L59">
        <v>114.359146</v>
      </c>
      <c r="M59" s="6">
        <v>0.880875889460245</v>
      </c>
      <c r="N59">
        <v>2564.65872990444</v>
      </c>
      <c r="O59" s="6">
        <v>1.67151951031713</v>
      </c>
      <c r="P59" s="2">
        <v>11</v>
      </c>
      <c r="Q59" s="2">
        <v>11</v>
      </c>
      <c r="R59" s="2">
        <v>8</v>
      </c>
      <c r="S59" s="2">
        <v>8</v>
      </c>
      <c r="T59" s="2">
        <v>2</v>
      </c>
      <c r="U59" s="2">
        <v>13</v>
      </c>
      <c r="V59" s="2">
        <v>4</v>
      </c>
      <c r="W59" s="2">
        <v>2</v>
      </c>
      <c r="X59" s="2">
        <v>0</v>
      </c>
      <c r="Y59" s="2">
        <v>0</v>
      </c>
      <c r="Z59" s="2">
        <v>0</v>
      </c>
      <c r="AA59" s="2">
        <v>5</v>
      </c>
      <c r="AB59" s="2">
        <v>0</v>
      </c>
      <c r="AC59" s="2">
        <v>0</v>
      </c>
      <c r="AD59" s="2">
        <v>0</v>
      </c>
      <c r="AE59" s="2">
        <v>1</v>
      </c>
      <c r="AF59" s="2">
        <v>0</v>
      </c>
      <c r="AG59" s="2">
        <v>0</v>
      </c>
    </row>
    <row r="60" spans="1:33">
      <c r="A60" s="2">
        <v>10</v>
      </c>
      <c r="B60" s="2">
        <v>2</v>
      </c>
      <c r="C60" s="2">
        <v>4000</v>
      </c>
      <c r="D60" s="2">
        <v>500</v>
      </c>
      <c r="E60" s="2" t="s">
        <v>91</v>
      </c>
      <c r="F60" s="2">
        <v>3</v>
      </c>
      <c r="G60" s="2">
        <v>2</v>
      </c>
      <c r="H60" s="2">
        <v>7</v>
      </c>
      <c r="I60" s="2">
        <v>106</v>
      </c>
      <c r="J60" s="2">
        <v>52</v>
      </c>
      <c r="K60" s="4">
        <f t="shared" si="0"/>
        <v>1.03846153846154</v>
      </c>
      <c r="L60">
        <v>113.090866</v>
      </c>
      <c r="M60" s="6">
        <v>1.17482434786283</v>
      </c>
      <c r="N60">
        <v>122.44632634943</v>
      </c>
      <c r="O60" s="6">
        <v>1.35473704518135</v>
      </c>
      <c r="P60" s="2">
        <v>5</v>
      </c>
      <c r="Q60" s="2">
        <v>6</v>
      </c>
      <c r="R60" s="2">
        <v>3</v>
      </c>
      <c r="S60" s="2">
        <v>3</v>
      </c>
      <c r="T60" s="2">
        <v>2</v>
      </c>
      <c r="U60" s="2">
        <v>7</v>
      </c>
      <c r="V60" s="2">
        <v>3</v>
      </c>
      <c r="W60" s="2">
        <v>1</v>
      </c>
      <c r="X60" s="2">
        <v>0</v>
      </c>
      <c r="Y60" s="2">
        <v>0</v>
      </c>
      <c r="Z60" s="2">
        <v>0</v>
      </c>
      <c r="AA60" s="2">
        <v>3</v>
      </c>
      <c r="AB60" s="2">
        <v>0</v>
      </c>
      <c r="AC60" s="2">
        <v>0</v>
      </c>
      <c r="AD60" s="2">
        <v>1</v>
      </c>
      <c r="AE60" s="2">
        <v>0</v>
      </c>
      <c r="AF60" s="2">
        <v>0</v>
      </c>
      <c r="AG60" s="2">
        <v>0</v>
      </c>
    </row>
    <row r="61" spans="1:33">
      <c r="A61" s="2">
        <v>10</v>
      </c>
      <c r="B61" s="2">
        <v>2</v>
      </c>
      <c r="C61" s="2">
        <v>4000</v>
      </c>
      <c r="D61" s="2">
        <v>500</v>
      </c>
      <c r="E61" s="2" t="s">
        <v>92</v>
      </c>
      <c r="F61" s="2">
        <v>4</v>
      </c>
      <c r="G61" s="2">
        <v>8</v>
      </c>
      <c r="H61" s="2">
        <v>21</v>
      </c>
      <c r="I61" s="2">
        <v>174</v>
      </c>
      <c r="J61" s="2">
        <f>2.7*60</f>
        <v>162</v>
      </c>
      <c r="K61" s="4">
        <f t="shared" si="0"/>
        <v>0.0740740740740741</v>
      </c>
      <c r="L61">
        <v>115.35394</v>
      </c>
      <c r="M61" s="6">
        <v>0.287938624252507</v>
      </c>
      <c r="N61">
        <v>511.852897249721</v>
      </c>
      <c r="O61" s="6">
        <v>2.1595857854921</v>
      </c>
      <c r="P61" s="2">
        <v>12</v>
      </c>
      <c r="Q61" s="2">
        <v>14</v>
      </c>
      <c r="R61" s="2">
        <v>4</v>
      </c>
      <c r="S61" s="2">
        <v>4</v>
      </c>
      <c r="T61" s="2">
        <v>8</v>
      </c>
      <c r="U61" s="2">
        <v>10</v>
      </c>
      <c r="V61" s="2">
        <v>12</v>
      </c>
      <c r="W61" s="2">
        <v>7</v>
      </c>
      <c r="X61" s="2">
        <v>0</v>
      </c>
      <c r="Y61" s="2">
        <v>0</v>
      </c>
      <c r="Z61" s="2">
        <v>0</v>
      </c>
      <c r="AA61" s="2">
        <v>16</v>
      </c>
      <c r="AB61" s="2">
        <v>0</v>
      </c>
      <c r="AC61" s="2">
        <v>0</v>
      </c>
      <c r="AD61" s="2">
        <v>0</v>
      </c>
      <c r="AE61" s="2">
        <v>1</v>
      </c>
      <c r="AF61" s="2">
        <v>0</v>
      </c>
      <c r="AG61" s="2">
        <v>0</v>
      </c>
    </row>
    <row r="62" spans="1:33">
      <c r="A62" s="2">
        <v>10</v>
      </c>
      <c r="B62" s="2">
        <v>2</v>
      </c>
      <c r="C62" s="2">
        <v>4000</v>
      </c>
      <c r="D62" s="2">
        <v>500</v>
      </c>
      <c r="E62" s="2" t="s">
        <v>93</v>
      </c>
      <c r="F62" s="2">
        <v>5</v>
      </c>
      <c r="G62" s="2">
        <v>12</v>
      </c>
      <c r="H62" s="2">
        <v>31</v>
      </c>
      <c r="I62" s="2">
        <v>127</v>
      </c>
      <c r="J62" s="2">
        <f>2.2*60</f>
        <v>132</v>
      </c>
      <c r="K62" s="4">
        <f t="shared" si="0"/>
        <v>0.0378787878787879</v>
      </c>
      <c r="L62">
        <v>117.674545</v>
      </c>
      <c r="M62" s="6">
        <v>0.108526172059955</v>
      </c>
      <c r="N62">
        <v>1280.39618250015</v>
      </c>
      <c r="O62" s="6">
        <v>8.69997107954664</v>
      </c>
      <c r="P62" s="2">
        <v>24</v>
      </c>
      <c r="Q62" s="2">
        <v>24</v>
      </c>
      <c r="R62" s="2">
        <v>12</v>
      </c>
      <c r="S62" s="2">
        <v>12</v>
      </c>
      <c r="T62" s="2">
        <v>8</v>
      </c>
      <c r="U62" s="2">
        <v>25</v>
      </c>
      <c r="V62" s="2">
        <v>14</v>
      </c>
      <c r="W62" s="2">
        <v>7</v>
      </c>
      <c r="X62" s="2">
        <v>0</v>
      </c>
      <c r="Y62" s="2">
        <v>2</v>
      </c>
      <c r="Z62" s="2">
        <v>0</v>
      </c>
      <c r="AA62" s="2">
        <v>18</v>
      </c>
      <c r="AB62" s="2">
        <v>0</v>
      </c>
      <c r="AC62" s="2">
        <v>0</v>
      </c>
      <c r="AD62" s="2">
        <v>0</v>
      </c>
      <c r="AE62" s="2">
        <v>1</v>
      </c>
      <c r="AF62" s="2">
        <v>0</v>
      </c>
      <c r="AG62" s="2">
        <v>0</v>
      </c>
    </row>
    <row r="63" spans="1:33">
      <c r="A63" s="2">
        <v>10</v>
      </c>
      <c r="B63" s="2">
        <v>2</v>
      </c>
      <c r="C63" s="2">
        <v>4000</v>
      </c>
      <c r="D63" s="2">
        <v>500</v>
      </c>
      <c r="E63" s="2" t="s">
        <v>94</v>
      </c>
      <c r="F63" s="2">
        <v>2</v>
      </c>
      <c r="G63" s="2">
        <v>3</v>
      </c>
      <c r="H63" s="2">
        <v>10</v>
      </c>
      <c r="I63" s="2">
        <v>32</v>
      </c>
      <c r="J63" s="2">
        <v>59</v>
      </c>
      <c r="K63" s="4">
        <f t="shared" si="0"/>
        <v>0.457627118644068</v>
      </c>
      <c r="L63">
        <v>113.290634</v>
      </c>
      <c r="M63" s="6">
        <v>0.920180239919888</v>
      </c>
      <c r="N63">
        <v>122.305332487526</v>
      </c>
      <c r="O63" s="6">
        <v>1.07297173707672</v>
      </c>
      <c r="P63" s="2">
        <v>9</v>
      </c>
      <c r="Q63" s="2">
        <v>9</v>
      </c>
      <c r="R63" s="2">
        <v>6</v>
      </c>
      <c r="S63" s="2">
        <v>6</v>
      </c>
      <c r="T63" s="2">
        <v>2</v>
      </c>
      <c r="U63" s="2">
        <v>6</v>
      </c>
      <c r="V63" s="2">
        <v>0</v>
      </c>
      <c r="W63" s="2">
        <v>0</v>
      </c>
      <c r="X63" s="2">
        <v>0</v>
      </c>
      <c r="Y63" s="2">
        <v>1</v>
      </c>
      <c r="Z63" s="2">
        <v>0</v>
      </c>
      <c r="AA63" s="2">
        <v>1</v>
      </c>
      <c r="AB63" s="2">
        <v>0</v>
      </c>
      <c r="AC63" s="2">
        <v>0</v>
      </c>
      <c r="AD63" s="2">
        <v>0</v>
      </c>
      <c r="AE63" s="2">
        <v>1</v>
      </c>
      <c r="AF63" s="2">
        <v>0</v>
      </c>
      <c r="AG63" s="2">
        <v>0</v>
      </c>
    </row>
    <row r="64" spans="1:33">
      <c r="A64" s="2">
        <v>10</v>
      </c>
      <c r="B64" s="2">
        <v>2</v>
      </c>
      <c r="C64" s="2">
        <v>4000</v>
      </c>
      <c r="D64" s="2">
        <v>500</v>
      </c>
      <c r="E64" s="2" t="s">
        <v>95</v>
      </c>
      <c r="F64" s="2">
        <v>3</v>
      </c>
      <c r="G64" s="2">
        <v>6</v>
      </c>
      <c r="H64" s="2">
        <v>18</v>
      </c>
      <c r="I64" s="2">
        <v>92</v>
      </c>
      <c r="J64" s="2">
        <f>1.8*60</f>
        <v>108</v>
      </c>
      <c r="K64" s="4">
        <f t="shared" si="0"/>
        <v>0.148148148148148</v>
      </c>
      <c r="L64">
        <v>115.18471</v>
      </c>
      <c r="M64" s="6">
        <v>0.06652507075557</v>
      </c>
      <c r="N64">
        <v>514.38117305558</v>
      </c>
      <c r="O64" s="6">
        <v>3.76278863940351</v>
      </c>
      <c r="P64" s="2">
        <v>16</v>
      </c>
      <c r="Q64" s="2">
        <v>16</v>
      </c>
      <c r="R64" s="2">
        <v>10</v>
      </c>
      <c r="S64" s="2">
        <v>10</v>
      </c>
      <c r="T64" s="2">
        <v>14</v>
      </c>
      <c r="U64" s="2">
        <v>19</v>
      </c>
      <c r="V64" s="2">
        <v>4</v>
      </c>
      <c r="W64" s="2">
        <v>2</v>
      </c>
      <c r="X64" s="2">
        <v>0</v>
      </c>
      <c r="Y64" s="2">
        <v>1</v>
      </c>
      <c r="Z64" s="2">
        <v>1</v>
      </c>
      <c r="AA64" s="2">
        <v>7</v>
      </c>
      <c r="AB64" s="2">
        <v>0</v>
      </c>
      <c r="AC64" s="2">
        <v>0</v>
      </c>
      <c r="AD64" s="2">
        <v>1</v>
      </c>
      <c r="AE64" s="2">
        <v>1</v>
      </c>
      <c r="AF64" s="2">
        <v>0</v>
      </c>
      <c r="AG64" s="2">
        <v>0</v>
      </c>
    </row>
    <row r="65" spans="1:33">
      <c r="A65" s="2">
        <v>10</v>
      </c>
      <c r="B65" s="2">
        <v>2</v>
      </c>
      <c r="C65" s="2">
        <v>4000</v>
      </c>
      <c r="D65" s="2">
        <v>500</v>
      </c>
      <c r="E65" s="2" t="s">
        <v>96</v>
      </c>
      <c r="F65" s="2">
        <v>3</v>
      </c>
      <c r="G65" s="2">
        <v>6</v>
      </c>
      <c r="H65" s="2">
        <v>13</v>
      </c>
      <c r="I65" s="2">
        <v>369</v>
      </c>
      <c r="J65" s="2">
        <f>6.4*60</f>
        <v>384</v>
      </c>
      <c r="K65" s="4">
        <f t="shared" si="0"/>
        <v>0.0390625</v>
      </c>
      <c r="L65">
        <v>114.43964</v>
      </c>
      <c r="M65" s="6">
        <v>0.701980113983154</v>
      </c>
      <c r="N65">
        <v>854.642598525377</v>
      </c>
      <c r="O65" s="6">
        <v>1.22563176699316</v>
      </c>
      <c r="P65" s="2">
        <v>9</v>
      </c>
      <c r="Q65" s="2">
        <v>13</v>
      </c>
      <c r="R65" s="2">
        <v>3</v>
      </c>
      <c r="S65" s="2">
        <v>3</v>
      </c>
      <c r="T65" s="2">
        <v>6</v>
      </c>
      <c r="U65" s="2">
        <v>8</v>
      </c>
      <c r="V65" s="2">
        <v>9</v>
      </c>
      <c r="W65" s="2">
        <v>5</v>
      </c>
      <c r="X65" s="2">
        <v>0</v>
      </c>
      <c r="Y65" s="2">
        <v>0</v>
      </c>
      <c r="Z65" s="2">
        <v>0</v>
      </c>
      <c r="AA65" s="2">
        <v>9</v>
      </c>
      <c r="AB65" s="2">
        <v>0</v>
      </c>
      <c r="AC65" s="2">
        <v>0</v>
      </c>
      <c r="AD65" s="2">
        <v>0</v>
      </c>
      <c r="AE65" s="2">
        <v>1</v>
      </c>
      <c r="AF65" s="2">
        <v>0</v>
      </c>
      <c r="AG65" s="2">
        <v>0</v>
      </c>
    </row>
    <row r="66" spans="1:33">
      <c r="A66" s="2">
        <v>10</v>
      </c>
      <c r="B66" s="2">
        <v>2</v>
      </c>
      <c r="C66" s="2">
        <v>4000</v>
      </c>
      <c r="D66" s="2">
        <v>500</v>
      </c>
      <c r="E66" s="2" t="s">
        <v>97</v>
      </c>
      <c r="F66" s="2">
        <v>3</v>
      </c>
      <c r="G66" s="2">
        <v>2</v>
      </c>
      <c r="H66" s="2">
        <v>7</v>
      </c>
      <c r="I66" s="2">
        <v>52</v>
      </c>
      <c r="J66" s="2">
        <v>72</v>
      </c>
      <c r="K66" s="4">
        <f t="shared" ref="K66:K86" si="1">ABS(I66-J66)/J66</f>
        <v>0.277777777777778</v>
      </c>
      <c r="L66">
        <v>113.072174</v>
      </c>
      <c r="M66" s="6">
        <v>0.5704468621148</v>
      </c>
      <c r="N66">
        <v>183.468552680647</v>
      </c>
      <c r="O66" s="6">
        <v>1.54817434278677</v>
      </c>
      <c r="P66" s="2">
        <v>5</v>
      </c>
      <c r="Q66" s="2">
        <v>5</v>
      </c>
      <c r="R66" s="2">
        <v>3</v>
      </c>
      <c r="S66" s="2">
        <v>3</v>
      </c>
      <c r="T66" s="2">
        <v>2</v>
      </c>
      <c r="U66" s="2">
        <v>7</v>
      </c>
      <c r="V66" s="2">
        <v>2</v>
      </c>
      <c r="W66" s="2">
        <v>1</v>
      </c>
      <c r="X66" s="2">
        <v>0</v>
      </c>
      <c r="Y66" s="2">
        <v>0</v>
      </c>
      <c r="Z66" s="2">
        <v>0</v>
      </c>
      <c r="AA66" s="2">
        <v>3</v>
      </c>
      <c r="AB66" s="2">
        <v>0</v>
      </c>
      <c r="AC66" s="2">
        <v>0</v>
      </c>
      <c r="AD66" s="2">
        <v>0</v>
      </c>
      <c r="AE66" s="2">
        <v>1</v>
      </c>
      <c r="AF66" s="2">
        <v>0</v>
      </c>
      <c r="AG66" s="2">
        <v>0</v>
      </c>
    </row>
    <row r="67" spans="1:33">
      <c r="A67" s="2">
        <v>10</v>
      </c>
      <c r="B67" s="2">
        <v>2</v>
      </c>
      <c r="C67" s="2">
        <v>4000</v>
      </c>
      <c r="D67" s="2">
        <v>500</v>
      </c>
      <c r="E67" s="2" t="s">
        <v>98</v>
      </c>
      <c r="F67" s="2">
        <v>4</v>
      </c>
      <c r="G67" s="2">
        <v>6</v>
      </c>
      <c r="H67" s="2">
        <v>23</v>
      </c>
      <c r="I67" s="2">
        <v>377</v>
      </c>
      <c r="J67" s="2">
        <f>9.6*60</f>
        <v>576</v>
      </c>
      <c r="K67" s="4">
        <f t="shared" si="1"/>
        <v>0.345486111111111</v>
      </c>
      <c r="L67">
        <v>116.05133</v>
      </c>
      <c r="M67" s="6">
        <v>0.798521995544433</v>
      </c>
      <c r="N67">
        <v>1981.22793085954</v>
      </c>
      <c r="O67" s="6">
        <v>2.43963182440892</v>
      </c>
      <c r="P67" s="2">
        <v>18</v>
      </c>
      <c r="Q67" s="2">
        <v>18</v>
      </c>
      <c r="R67" s="2">
        <v>12</v>
      </c>
      <c r="S67" s="2">
        <v>12</v>
      </c>
      <c r="T67" s="2">
        <v>8</v>
      </c>
      <c r="U67" s="2">
        <v>24</v>
      </c>
      <c r="V67" s="2">
        <v>6</v>
      </c>
      <c r="W67" s="2">
        <v>3</v>
      </c>
      <c r="X67" s="2">
        <v>0</v>
      </c>
      <c r="Y67" s="2">
        <v>1</v>
      </c>
      <c r="Z67" s="2">
        <v>1</v>
      </c>
      <c r="AA67" s="2">
        <v>10</v>
      </c>
      <c r="AB67" s="2">
        <v>0</v>
      </c>
      <c r="AC67" s="2">
        <v>0</v>
      </c>
      <c r="AD67" s="2">
        <v>0</v>
      </c>
      <c r="AE67" s="2">
        <v>1</v>
      </c>
      <c r="AF67" s="2">
        <v>0</v>
      </c>
      <c r="AG67" s="2">
        <v>0</v>
      </c>
    </row>
    <row r="68" spans="1:33">
      <c r="A68" s="2">
        <v>10</v>
      </c>
      <c r="B68" s="2">
        <v>2</v>
      </c>
      <c r="C68" s="2">
        <v>4000</v>
      </c>
      <c r="D68" s="2">
        <v>500</v>
      </c>
      <c r="E68" s="2" t="s">
        <v>99</v>
      </c>
      <c r="F68" s="2">
        <v>5</v>
      </c>
      <c r="G68" s="2">
        <v>4</v>
      </c>
      <c r="H68" s="2">
        <v>13</v>
      </c>
      <c r="I68" s="2">
        <v>113</v>
      </c>
      <c r="J68" s="2">
        <v>56</v>
      </c>
      <c r="K68" s="4">
        <f t="shared" si="1"/>
        <v>1.01785714285714</v>
      </c>
      <c r="L68">
        <v>114.12031</v>
      </c>
      <c r="M68" s="6">
        <v>1.03786264147077</v>
      </c>
      <c r="N68">
        <v>299.323075501899</v>
      </c>
      <c r="O68" s="6">
        <v>4.34505491967677</v>
      </c>
      <c r="P68" s="2">
        <v>8</v>
      </c>
      <c r="Q68" s="2">
        <v>10</v>
      </c>
      <c r="R68" s="2">
        <v>4</v>
      </c>
      <c r="S68" s="2">
        <v>4</v>
      </c>
      <c r="T68" s="2">
        <v>6</v>
      </c>
      <c r="U68" s="2">
        <v>9</v>
      </c>
      <c r="V68" s="2">
        <v>6</v>
      </c>
      <c r="W68" s="2">
        <v>3</v>
      </c>
      <c r="X68" s="2">
        <v>0</v>
      </c>
      <c r="Y68" s="2">
        <v>0</v>
      </c>
      <c r="Z68" s="2">
        <v>0</v>
      </c>
      <c r="AA68" s="2">
        <v>8</v>
      </c>
      <c r="AB68" s="2">
        <v>0</v>
      </c>
      <c r="AC68" s="2">
        <v>0</v>
      </c>
      <c r="AD68" s="2">
        <v>0</v>
      </c>
      <c r="AE68" s="2">
        <v>1</v>
      </c>
      <c r="AF68" s="2">
        <v>0</v>
      </c>
      <c r="AG68" s="2">
        <v>0</v>
      </c>
    </row>
    <row r="69" spans="1:33">
      <c r="A69" s="2">
        <v>10</v>
      </c>
      <c r="B69" s="2">
        <v>2</v>
      </c>
      <c r="C69" s="2">
        <v>4000</v>
      </c>
      <c r="D69" s="2">
        <v>500</v>
      </c>
      <c r="E69" s="2" t="s">
        <v>100</v>
      </c>
      <c r="F69" s="2">
        <v>3</v>
      </c>
      <c r="G69" s="2">
        <v>2</v>
      </c>
      <c r="H69" s="2">
        <v>6</v>
      </c>
      <c r="I69" s="2">
        <v>59</v>
      </c>
      <c r="J69" s="2">
        <f>1.4*60</f>
        <v>84</v>
      </c>
      <c r="K69" s="4">
        <f t="shared" si="1"/>
        <v>0.297619047619048</v>
      </c>
      <c r="L69">
        <v>112.896866</v>
      </c>
      <c r="M69" s="6">
        <v>0.344010307675316</v>
      </c>
      <c r="N69">
        <v>228.313062136859</v>
      </c>
      <c r="O69" s="6">
        <v>1.71801264448642</v>
      </c>
      <c r="P69" s="2">
        <v>4</v>
      </c>
      <c r="Q69" s="2">
        <v>4</v>
      </c>
      <c r="R69" s="2">
        <v>2</v>
      </c>
      <c r="S69" s="2">
        <v>2</v>
      </c>
      <c r="T69" s="2">
        <v>2</v>
      </c>
      <c r="U69" s="2">
        <v>6</v>
      </c>
      <c r="V69" s="2">
        <v>2</v>
      </c>
      <c r="W69" s="2">
        <v>1</v>
      </c>
      <c r="X69" s="2">
        <v>0</v>
      </c>
      <c r="Y69" s="2">
        <v>0</v>
      </c>
      <c r="Z69" s="2">
        <v>0</v>
      </c>
      <c r="AA69" s="2">
        <v>3</v>
      </c>
      <c r="AB69" s="2">
        <v>0</v>
      </c>
      <c r="AC69" s="2">
        <v>0</v>
      </c>
      <c r="AD69" s="2">
        <v>0</v>
      </c>
      <c r="AE69" s="2">
        <v>1</v>
      </c>
      <c r="AF69" s="2">
        <v>0</v>
      </c>
      <c r="AG69" s="2">
        <v>0</v>
      </c>
    </row>
    <row r="70" spans="1:33">
      <c r="A70" s="2">
        <v>10</v>
      </c>
      <c r="B70" s="2">
        <v>2</v>
      </c>
      <c r="C70" s="2">
        <v>4000</v>
      </c>
      <c r="D70" s="2">
        <v>500</v>
      </c>
      <c r="E70" s="2" t="s">
        <v>101</v>
      </c>
      <c r="F70" s="2">
        <v>2</v>
      </c>
      <c r="G70" s="2">
        <v>3</v>
      </c>
      <c r="H70" s="2">
        <v>16</v>
      </c>
      <c r="I70" s="2">
        <v>85</v>
      </c>
      <c r="J70" s="2">
        <v>46</v>
      </c>
      <c r="K70" s="4">
        <f t="shared" si="1"/>
        <v>0.847826086956522</v>
      </c>
      <c r="L70">
        <v>114.72592</v>
      </c>
      <c r="M70" s="6">
        <v>1.49404177458389</v>
      </c>
      <c r="N70">
        <v>577.481270932513</v>
      </c>
      <c r="O70" s="6">
        <v>11.5539406724459</v>
      </c>
      <c r="P70" s="2">
        <v>15</v>
      </c>
      <c r="Q70" s="2">
        <v>12</v>
      </c>
      <c r="R70" s="2">
        <v>12</v>
      </c>
      <c r="S70" s="2">
        <v>12</v>
      </c>
      <c r="T70" s="2">
        <v>6</v>
      </c>
      <c r="U70" s="2">
        <v>17</v>
      </c>
      <c r="V70" s="2">
        <v>3</v>
      </c>
      <c r="W70" s="2">
        <v>2</v>
      </c>
      <c r="X70" s="2">
        <v>0</v>
      </c>
      <c r="Y70" s="2">
        <v>0</v>
      </c>
      <c r="Z70" s="2">
        <v>0</v>
      </c>
      <c r="AA70" s="2">
        <v>3</v>
      </c>
      <c r="AB70" s="2">
        <v>0</v>
      </c>
      <c r="AC70" s="2">
        <v>0</v>
      </c>
      <c r="AD70" s="2">
        <v>0</v>
      </c>
      <c r="AE70" s="2">
        <v>1</v>
      </c>
      <c r="AF70" s="2">
        <v>0</v>
      </c>
      <c r="AG70" s="2">
        <v>0</v>
      </c>
    </row>
    <row r="71" spans="1:33">
      <c r="A71" s="2">
        <v>10</v>
      </c>
      <c r="B71" s="2">
        <v>2</v>
      </c>
      <c r="C71" s="2">
        <v>4000</v>
      </c>
      <c r="D71" s="2">
        <v>500</v>
      </c>
      <c r="E71" s="2" t="s">
        <v>102</v>
      </c>
      <c r="F71" s="2">
        <v>2</v>
      </c>
      <c r="G71" s="2">
        <v>2</v>
      </c>
      <c r="H71" s="2">
        <v>7</v>
      </c>
      <c r="I71" s="2">
        <v>52</v>
      </c>
      <c r="J71" s="2">
        <v>48</v>
      </c>
      <c r="K71" s="4">
        <f t="shared" si="1"/>
        <v>0.0833333333333333</v>
      </c>
      <c r="L71">
        <v>113.13705</v>
      </c>
      <c r="M71" s="6">
        <v>1.35702180862426</v>
      </c>
      <c r="N71">
        <v>105.957051776567</v>
      </c>
      <c r="O71" s="6">
        <v>1.20743857867848</v>
      </c>
      <c r="P71" s="2">
        <v>6</v>
      </c>
      <c r="Q71" s="2">
        <v>6</v>
      </c>
      <c r="R71" s="2">
        <v>4</v>
      </c>
      <c r="S71" s="2">
        <v>4</v>
      </c>
      <c r="T71" s="2">
        <v>0</v>
      </c>
      <c r="U71" s="2">
        <v>7</v>
      </c>
      <c r="V71" s="2">
        <v>2</v>
      </c>
      <c r="W71" s="2">
        <v>1</v>
      </c>
      <c r="X71" s="2">
        <v>0</v>
      </c>
      <c r="Y71" s="2">
        <v>0</v>
      </c>
      <c r="Z71" s="2">
        <v>0</v>
      </c>
      <c r="AA71" s="2">
        <v>2</v>
      </c>
      <c r="AB71" s="2">
        <v>0</v>
      </c>
      <c r="AC71" s="2">
        <v>0</v>
      </c>
      <c r="AD71" s="2">
        <v>0</v>
      </c>
      <c r="AE71" s="2">
        <v>1</v>
      </c>
      <c r="AF71" s="2">
        <v>0</v>
      </c>
      <c r="AG71" s="2">
        <v>0</v>
      </c>
    </row>
    <row r="72" spans="1:33">
      <c r="A72" s="2">
        <v>10</v>
      </c>
      <c r="B72" s="2">
        <v>2</v>
      </c>
      <c r="C72" s="2">
        <v>4000</v>
      </c>
      <c r="D72" s="2">
        <v>500</v>
      </c>
      <c r="E72" s="2" t="s">
        <v>103</v>
      </c>
      <c r="F72" s="2">
        <v>3</v>
      </c>
      <c r="G72" s="2">
        <v>2</v>
      </c>
      <c r="H72" s="2">
        <v>10</v>
      </c>
      <c r="I72" s="2">
        <v>249</v>
      </c>
      <c r="J72" s="2">
        <v>57</v>
      </c>
      <c r="K72" s="4">
        <f t="shared" si="1"/>
        <v>3.36842105263158</v>
      </c>
      <c r="L72">
        <v>113.554085</v>
      </c>
      <c r="M72" s="6">
        <v>0.992176925926877</v>
      </c>
      <c r="N72">
        <v>132.423836020618</v>
      </c>
      <c r="O72" s="6">
        <v>1.32322519334417</v>
      </c>
      <c r="P72" s="2">
        <v>8</v>
      </c>
      <c r="Q72" s="2">
        <v>8</v>
      </c>
      <c r="R72" s="2">
        <v>6</v>
      </c>
      <c r="S72" s="2">
        <v>6</v>
      </c>
      <c r="T72" s="2">
        <v>2</v>
      </c>
      <c r="U72" s="2">
        <v>9</v>
      </c>
      <c r="V72" s="2">
        <v>2</v>
      </c>
      <c r="W72" s="2">
        <v>1</v>
      </c>
      <c r="X72" s="2">
        <v>0</v>
      </c>
      <c r="Y72" s="2">
        <v>0</v>
      </c>
      <c r="Z72" s="2">
        <v>0</v>
      </c>
      <c r="AA72" s="2">
        <v>3</v>
      </c>
      <c r="AB72" s="2">
        <v>0</v>
      </c>
      <c r="AC72" s="2">
        <v>0</v>
      </c>
      <c r="AD72" s="2">
        <v>0</v>
      </c>
      <c r="AE72" s="2">
        <v>1</v>
      </c>
      <c r="AF72" s="2">
        <v>0</v>
      </c>
      <c r="AG72" s="2">
        <v>0</v>
      </c>
    </row>
    <row r="73" spans="1:33">
      <c r="A73" s="2">
        <v>10</v>
      </c>
      <c r="B73" s="2">
        <v>2</v>
      </c>
      <c r="C73" s="2">
        <v>4000</v>
      </c>
      <c r="D73" s="2">
        <v>500</v>
      </c>
      <c r="E73" s="2" t="s">
        <v>104</v>
      </c>
      <c r="F73" s="2">
        <v>3</v>
      </c>
      <c r="G73" s="2">
        <v>1</v>
      </c>
      <c r="H73" s="2">
        <v>5</v>
      </c>
      <c r="I73" s="2">
        <v>40</v>
      </c>
      <c r="J73" s="2">
        <v>47</v>
      </c>
      <c r="K73" s="4">
        <f t="shared" si="1"/>
        <v>0.148936170212766</v>
      </c>
      <c r="L73">
        <v>112.533646</v>
      </c>
      <c r="M73" s="6">
        <v>1.39433288574218</v>
      </c>
      <c r="N73">
        <v>196.003981992494</v>
      </c>
      <c r="O73" s="6">
        <v>3.17029748920201</v>
      </c>
      <c r="P73" s="2">
        <v>3</v>
      </c>
      <c r="Q73" s="2">
        <v>3</v>
      </c>
      <c r="R73" s="2">
        <v>2</v>
      </c>
      <c r="S73" s="2">
        <v>2</v>
      </c>
      <c r="T73" s="2">
        <v>2</v>
      </c>
      <c r="U73" s="2">
        <v>4</v>
      </c>
      <c r="V73" s="2">
        <v>1</v>
      </c>
      <c r="W73" s="2">
        <v>0</v>
      </c>
      <c r="X73" s="2">
        <v>0</v>
      </c>
      <c r="Y73" s="2">
        <v>0</v>
      </c>
      <c r="Z73" s="2">
        <v>1</v>
      </c>
      <c r="AA73" s="2">
        <v>2</v>
      </c>
      <c r="AB73" s="2">
        <v>0</v>
      </c>
      <c r="AC73" s="2">
        <v>0</v>
      </c>
      <c r="AD73" s="2">
        <v>1</v>
      </c>
      <c r="AE73" s="2">
        <v>1</v>
      </c>
      <c r="AF73" s="2">
        <v>0</v>
      </c>
      <c r="AG73" s="2">
        <v>0</v>
      </c>
    </row>
    <row r="74" spans="1:33">
      <c r="A74" s="2">
        <v>10</v>
      </c>
      <c r="B74" s="2">
        <v>2</v>
      </c>
      <c r="C74" s="2">
        <v>4000</v>
      </c>
      <c r="D74" s="2">
        <v>500</v>
      </c>
      <c r="E74" s="2" t="s">
        <v>105</v>
      </c>
      <c r="F74" s="2">
        <v>5</v>
      </c>
      <c r="G74" s="2">
        <v>6</v>
      </c>
      <c r="H74" s="2">
        <v>17</v>
      </c>
      <c r="I74" s="2">
        <v>127</v>
      </c>
      <c r="J74" s="2">
        <f>1.5*60</f>
        <v>90</v>
      </c>
      <c r="K74" s="4">
        <f t="shared" si="1"/>
        <v>0.411111111111111</v>
      </c>
      <c r="L74">
        <v>114.39857</v>
      </c>
      <c r="M74" s="6">
        <v>0.271095191107855</v>
      </c>
      <c r="N74">
        <v>235.239741373584</v>
      </c>
      <c r="O74" s="6">
        <v>1.61377490415093</v>
      </c>
      <c r="P74" s="2">
        <v>9</v>
      </c>
      <c r="Q74" s="2">
        <v>9</v>
      </c>
      <c r="R74" s="2">
        <v>3</v>
      </c>
      <c r="S74" s="2">
        <v>3</v>
      </c>
      <c r="T74" s="2">
        <v>7</v>
      </c>
      <c r="U74" s="2">
        <v>10</v>
      </c>
      <c r="V74" s="2">
        <v>9</v>
      </c>
      <c r="W74" s="2">
        <v>5</v>
      </c>
      <c r="X74" s="2">
        <v>0</v>
      </c>
      <c r="Y74" s="2">
        <v>0</v>
      </c>
      <c r="Z74" s="2">
        <v>0</v>
      </c>
      <c r="AA74" s="2">
        <v>12</v>
      </c>
      <c r="AB74" s="2">
        <v>1</v>
      </c>
      <c r="AC74" s="2">
        <v>0</v>
      </c>
      <c r="AD74" s="2">
        <v>0</v>
      </c>
      <c r="AE74" s="2">
        <v>0</v>
      </c>
      <c r="AF74" s="2">
        <v>0</v>
      </c>
      <c r="AG74" s="2">
        <v>1</v>
      </c>
    </row>
    <row r="75" spans="1:33">
      <c r="A75" s="2">
        <v>10</v>
      </c>
      <c r="B75" s="2">
        <v>2</v>
      </c>
      <c r="C75" s="2">
        <v>4000</v>
      </c>
      <c r="D75" s="2">
        <v>500</v>
      </c>
      <c r="E75" s="2" t="s">
        <v>106</v>
      </c>
      <c r="F75" s="2">
        <v>2</v>
      </c>
      <c r="G75" s="2">
        <v>8</v>
      </c>
      <c r="H75" s="2">
        <v>33</v>
      </c>
      <c r="I75" s="2">
        <v>85</v>
      </c>
      <c r="J75" s="2">
        <f>1.3*60</f>
        <v>78</v>
      </c>
      <c r="K75" s="4">
        <f t="shared" si="1"/>
        <v>0.0897435897435897</v>
      </c>
      <c r="L75">
        <v>117.083</v>
      </c>
      <c r="M75" s="6">
        <v>0.501064104911608</v>
      </c>
      <c r="N75">
        <v>561.757196056034</v>
      </c>
      <c r="O75" s="6">
        <v>6.20201533405172</v>
      </c>
      <c r="P75" s="2">
        <v>32</v>
      </c>
      <c r="Q75" s="2">
        <v>32</v>
      </c>
      <c r="R75" s="2">
        <v>24</v>
      </c>
      <c r="S75" s="2">
        <v>31</v>
      </c>
      <c r="T75" s="2">
        <v>16</v>
      </c>
      <c r="U75" s="2">
        <v>48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8</v>
      </c>
      <c r="AC75" s="2">
        <v>0</v>
      </c>
      <c r="AD75" s="2">
        <v>6</v>
      </c>
      <c r="AE75" s="2">
        <v>0</v>
      </c>
      <c r="AF75" s="2">
        <v>0</v>
      </c>
      <c r="AG75" s="2">
        <v>1</v>
      </c>
    </row>
    <row r="76" spans="1:33">
      <c r="A76" s="2">
        <v>10</v>
      </c>
      <c r="B76" s="2">
        <v>2</v>
      </c>
      <c r="C76" s="2">
        <v>4000</v>
      </c>
      <c r="D76" s="2">
        <v>500</v>
      </c>
      <c r="E76" s="2" t="s">
        <v>107</v>
      </c>
      <c r="F76" s="2">
        <v>3</v>
      </c>
      <c r="G76" s="2">
        <v>1</v>
      </c>
      <c r="H76" s="2">
        <v>6</v>
      </c>
      <c r="I76" s="2">
        <v>40</v>
      </c>
      <c r="J76" s="2">
        <v>55</v>
      </c>
      <c r="K76" s="4">
        <f t="shared" si="1"/>
        <v>0.272727272727273</v>
      </c>
      <c r="L76">
        <v>112.72751</v>
      </c>
      <c r="M76" s="6">
        <v>1.04959106445312</v>
      </c>
      <c r="N76">
        <v>110.26301393381</v>
      </c>
      <c r="O76" s="6">
        <v>1.00478207152382</v>
      </c>
      <c r="P76" s="2">
        <v>4</v>
      </c>
      <c r="Q76" s="2">
        <v>5</v>
      </c>
      <c r="R76" s="2">
        <v>3</v>
      </c>
      <c r="S76" s="2">
        <v>3</v>
      </c>
      <c r="T76" s="2">
        <v>2</v>
      </c>
      <c r="U76" s="2">
        <v>5</v>
      </c>
      <c r="V76" s="2">
        <v>1</v>
      </c>
      <c r="W76" s="2">
        <v>0</v>
      </c>
      <c r="X76" s="2">
        <v>0</v>
      </c>
      <c r="Y76" s="2">
        <v>0</v>
      </c>
      <c r="Z76" s="2">
        <v>0</v>
      </c>
      <c r="AA76" s="2">
        <v>2</v>
      </c>
      <c r="AB76" s="2">
        <v>0</v>
      </c>
      <c r="AC76" s="2">
        <v>0</v>
      </c>
      <c r="AD76" s="2">
        <v>1</v>
      </c>
      <c r="AE76" s="2">
        <v>1</v>
      </c>
      <c r="AF76" s="2">
        <v>0</v>
      </c>
      <c r="AG76" s="2">
        <v>0</v>
      </c>
    </row>
    <row r="77" spans="1:33">
      <c r="A77" s="2">
        <v>10</v>
      </c>
      <c r="B77" s="2">
        <v>2</v>
      </c>
      <c r="C77" s="2">
        <v>4000</v>
      </c>
      <c r="D77" s="2">
        <v>500</v>
      </c>
      <c r="E77" s="2" t="s">
        <v>108</v>
      </c>
      <c r="F77" s="2">
        <v>2</v>
      </c>
      <c r="G77" s="2">
        <v>2</v>
      </c>
      <c r="H77" s="2">
        <v>9</v>
      </c>
      <c r="I77" s="2">
        <v>32</v>
      </c>
      <c r="J77" s="2">
        <v>39</v>
      </c>
      <c r="K77" s="4">
        <f t="shared" si="1"/>
        <v>0.179487179487179</v>
      </c>
      <c r="L77">
        <v>113.22425</v>
      </c>
      <c r="M77" s="6">
        <v>1.90318591778094</v>
      </c>
      <c r="N77">
        <v>96.9612916982504</v>
      </c>
      <c r="O77" s="6">
        <v>1.4861869666218</v>
      </c>
      <c r="P77" s="2">
        <v>8</v>
      </c>
      <c r="Q77" s="2">
        <v>8</v>
      </c>
      <c r="R77" s="2">
        <v>6</v>
      </c>
      <c r="S77" s="2">
        <v>7</v>
      </c>
      <c r="T77" s="2">
        <v>4</v>
      </c>
      <c r="U77" s="2">
        <v>13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2</v>
      </c>
      <c r="AC77" s="2">
        <v>0</v>
      </c>
      <c r="AD77" s="2">
        <v>1</v>
      </c>
      <c r="AE77" s="2">
        <v>0</v>
      </c>
      <c r="AF77" s="2">
        <v>0</v>
      </c>
      <c r="AG77" s="2">
        <v>0</v>
      </c>
    </row>
    <row r="78" spans="1:33">
      <c r="A78" s="2">
        <v>10</v>
      </c>
      <c r="B78" s="2">
        <v>2</v>
      </c>
      <c r="C78" s="2">
        <v>4000</v>
      </c>
      <c r="D78" s="2">
        <v>500</v>
      </c>
      <c r="E78" s="2" t="s">
        <v>109</v>
      </c>
      <c r="F78" s="2">
        <v>3</v>
      </c>
      <c r="G78" s="2">
        <v>2</v>
      </c>
      <c r="H78" s="2">
        <v>9</v>
      </c>
      <c r="I78" s="2">
        <v>59</v>
      </c>
      <c r="J78" s="2">
        <v>41</v>
      </c>
      <c r="K78" s="4">
        <f t="shared" si="1"/>
        <v>0.439024390243902</v>
      </c>
      <c r="L78">
        <v>113.404236</v>
      </c>
      <c r="M78" s="6">
        <v>1.7659569717035</v>
      </c>
      <c r="N78">
        <v>81.7699682015606</v>
      </c>
      <c r="O78" s="6">
        <v>0.994389468330748</v>
      </c>
      <c r="P78" s="2">
        <v>7</v>
      </c>
      <c r="Q78" s="2">
        <v>7</v>
      </c>
      <c r="R78" s="2">
        <v>5</v>
      </c>
      <c r="S78" s="2">
        <v>5</v>
      </c>
      <c r="T78" s="2">
        <v>2</v>
      </c>
      <c r="U78" s="2">
        <v>9</v>
      </c>
      <c r="V78" s="2">
        <v>3</v>
      </c>
      <c r="W78" s="2">
        <v>1</v>
      </c>
      <c r="X78" s="2">
        <v>0</v>
      </c>
      <c r="Y78" s="2">
        <v>0</v>
      </c>
      <c r="Z78" s="2">
        <v>0</v>
      </c>
      <c r="AA78" s="2">
        <v>3</v>
      </c>
      <c r="AB78" s="2">
        <v>0</v>
      </c>
      <c r="AC78" s="2">
        <v>0</v>
      </c>
      <c r="AD78" s="2">
        <v>1</v>
      </c>
      <c r="AE78" s="2">
        <v>0</v>
      </c>
      <c r="AF78" s="2">
        <v>0</v>
      </c>
      <c r="AG78" s="2">
        <v>0</v>
      </c>
    </row>
    <row r="79" spans="1:33">
      <c r="A79" s="2">
        <v>10</v>
      </c>
      <c r="B79" s="2">
        <v>2</v>
      </c>
      <c r="C79" s="2">
        <v>4000</v>
      </c>
      <c r="D79" s="2">
        <v>500</v>
      </c>
      <c r="E79" s="2" t="s">
        <v>110</v>
      </c>
      <c r="F79" s="2">
        <v>3</v>
      </c>
      <c r="G79" s="2">
        <v>2</v>
      </c>
      <c r="H79" s="2">
        <v>7</v>
      </c>
      <c r="I79" s="2">
        <v>40</v>
      </c>
      <c r="J79" s="2">
        <v>47</v>
      </c>
      <c r="K79" s="4">
        <f t="shared" si="1"/>
        <v>0.148936170212766</v>
      </c>
      <c r="L79">
        <v>112.88931</v>
      </c>
      <c r="M79" s="6">
        <v>1.40190027115192</v>
      </c>
      <c r="N79">
        <v>91.5524300911676</v>
      </c>
      <c r="O79" s="6">
        <v>0.947924044492929</v>
      </c>
      <c r="P79" s="2">
        <v>5</v>
      </c>
      <c r="Q79" s="2">
        <v>6</v>
      </c>
      <c r="R79" s="2">
        <v>3</v>
      </c>
      <c r="S79" s="2">
        <v>3</v>
      </c>
      <c r="T79" s="2">
        <v>3</v>
      </c>
      <c r="U79" s="2">
        <v>7</v>
      </c>
      <c r="V79" s="2">
        <v>2</v>
      </c>
      <c r="W79" s="2">
        <v>1</v>
      </c>
      <c r="X79" s="2">
        <v>0</v>
      </c>
      <c r="Y79" s="2">
        <v>0</v>
      </c>
      <c r="Z79" s="2">
        <v>0</v>
      </c>
      <c r="AA79" s="2">
        <v>2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1</v>
      </c>
    </row>
    <row r="80" spans="1:33">
      <c r="A80" s="2">
        <v>10</v>
      </c>
      <c r="B80" s="2">
        <v>2</v>
      </c>
      <c r="C80" s="2">
        <v>4000</v>
      </c>
      <c r="D80" s="2">
        <v>500</v>
      </c>
      <c r="E80" s="2" t="s">
        <v>111</v>
      </c>
      <c r="F80" s="2">
        <v>3</v>
      </c>
      <c r="G80" s="2">
        <v>2</v>
      </c>
      <c r="H80" s="2">
        <v>5</v>
      </c>
      <c r="I80" s="2">
        <v>278</v>
      </c>
      <c r="J80" s="2">
        <f>3.8*60</f>
        <v>228</v>
      </c>
      <c r="K80" s="4">
        <f t="shared" si="1"/>
        <v>0.219298245614035</v>
      </c>
      <c r="L80">
        <v>112.59619</v>
      </c>
      <c r="M80" s="6">
        <v>0.506157055235745</v>
      </c>
      <c r="N80">
        <v>462.878431313226</v>
      </c>
      <c r="O80" s="6">
        <v>1.03016855839134</v>
      </c>
      <c r="P80" s="2">
        <v>3</v>
      </c>
      <c r="Q80" s="2">
        <v>2</v>
      </c>
      <c r="R80" s="2">
        <v>1</v>
      </c>
      <c r="S80" s="2">
        <v>1</v>
      </c>
      <c r="T80" s="2">
        <v>2</v>
      </c>
      <c r="U80" s="2">
        <v>3</v>
      </c>
      <c r="V80" s="2">
        <v>2</v>
      </c>
      <c r="W80" s="2">
        <v>1</v>
      </c>
      <c r="X80" s="2">
        <v>0</v>
      </c>
      <c r="Y80" s="2">
        <v>0</v>
      </c>
      <c r="Z80" s="2">
        <v>0</v>
      </c>
      <c r="AA80" s="2">
        <v>3</v>
      </c>
      <c r="AB80" s="2">
        <v>0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</row>
    <row r="81" spans="1:33">
      <c r="A81" s="2">
        <v>10</v>
      </c>
      <c r="B81" s="2">
        <v>2</v>
      </c>
      <c r="C81" s="2">
        <v>4000</v>
      </c>
      <c r="D81" s="2">
        <v>500</v>
      </c>
      <c r="E81" s="2" t="s">
        <v>112</v>
      </c>
      <c r="F81" s="2">
        <v>3</v>
      </c>
      <c r="G81" s="2">
        <v>3</v>
      </c>
      <c r="H81" s="2">
        <v>8</v>
      </c>
      <c r="I81" s="2">
        <v>113</v>
      </c>
      <c r="J81" s="2">
        <f>1.3*60</f>
        <v>78</v>
      </c>
      <c r="K81" s="4">
        <f t="shared" si="1"/>
        <v>0.448717948717949</v>
      </c>
      <c r="L81">
        <v>113.01963</v>
      </c>
      <c r="M81" s="6">
        <v>0.448969620924729</v>
      </c>
      <c r="N81">
        <v>227.05699981265</v>
      </c>
      <c r="O81" s="6">
        <v>1.91098717708526</v>
      </c>
      <c r="P81" s="2">
        <v>6</v>
      </c>
      <c r="Q81" s="2">
        <v>4</v>
      </c>
      <c r="R81" s="2">
        <v>3</v>
      </c>
      <c r="S81" s="2">
        <v>3</v>
      </c>
      <c r="T81" s="2">
        <v>3</v>
      </c>
      <c r="U81" s="2">
        <v>7</v>
      </c>
      <c r="V81" s="2">
        <v>3</v>
      </c>
      <c r="W81" s="2">
        <v>2</v>
      </c>
      <c r="X81" s="2">
        <v>0</v>
      </c>
      <c r="Y81" s="2">
        <v>0</v>
      </c>
      <c r="Z81" s="2">
        <v>0</v>
      </c>
      <c r="AA81" s="2">
        <v>3</v>
      </c>
      <c r="AB81" s="2">
        <v>1</v>
      </c>
      <c r="AC81" s="2">
        <v>0</v>
      </c>
      <c r="AD81" s="2">
        <v>0</v>
      </c>
      <c r="AE81" s="2">
        <v>0</v>
      </c>
      <c r="AF81" s="2">
        <v>0</v>
      </c>
      <c r="AG81" s="2">
        <v>1</v>
      </c>
    </row>
    <row r="82" spans="1:33">
      <c r="A82" s="2">
        <v>10</v>
      </c>
      <c r="B82" s="2">
        <v>2</v>
      </c>
      <c r="C82" s="2">
        <v>4000</v>
      </c>
      <c r="D82" s="2">
        <v>500</v>
      </c>
      <c r="E82" s="2" t="s">
        <v>113</v>
      </c>
      <c r="F82" s="2">
        <v>3</v>
      </c>
      <c r="G82" s="2">
        <v>6</v>
      </c>
      <c r="H82" s="2">
        <v>11</v>
      </c>
      <c r="I82" s="2">
        <v>113</v>
      </c>
      <c r="J82" s="2">
        <f>2.5*60</f>
        <v>150</v>
      </c>
      <c r="K82" s="4">
        <f t="shared" si="1"/>
        <v>0.246666666666667</v>
      </c>
      <c r="L82">
        <v>113.90861</v>
      </c>
      <c r="M82" s="6">
        <v>0.240609283447265</v>
      </c>
      <c r="N82">
        <v>720.233750031153</v>
      </c>
      <c r="O82" s="6">
        <v>3.80155833354102</v>
      </c>
      <c r="P82" s="2">
        <v>9</v>
      </c>
      <c r="Q82" s="2">
        <v>9</v>
      </c>
      <c r="R82" s="2">
        <v>3</v>
      </c>
      <c r="S82" s="2">
        <v>3</v>
      </c>
      <c r="T82" s="2">
        <v>3</v>
      </c>
      <c r="U82" s="2">
        <v>9</v>
      </c>
      <c r="V82" s="2">
        <v>6</v>
      </c>
      <c r="W82" s="2">
        <v>5</v>
      </c>
      <c r="X82" s="2">
        <v>0</v>
      </c>
      <c r="Y82" s="2">
        <v>0</v>
      </c>
      <c r="Z82" s="2">
        <v>0</v>
      </c>
      <c r="AA82" s="2">
        <v>6</v>
      </c>
      <c r="AB82" s="2">
        <v>1</v>
      </c>
      <c r="AC82" s="2">
        <v>0</v>
      </c>
      <c r="AD82" s="2">
        <v>0</v>
      </c>
      <c r="AE82" s="2">
        <v>0</v>
      </c>
      <c r="AF82" s="2">
        <v>0</v>
      </c>
      <c r="AG82" s="2">
        <v>1</v>
      </c>
    </row>
    <row r="83" spans="1:33">
      <c r="A83" s="2">
        <v>10</v>
      </c>
      <c r="B83" s="2">
        <v>2</v>
      </c>
      <c r="C83" s="2">
        <v>4000</v>
      </c>
      <c r="D83" s="2">
        <v>500</v>
      </c>
      <c r="E83" s="2" t="s">
        <v>114</v>
      </c>
      <c r="F83" s="2">
        <v>2</v>
      </c>
      <c r="G83" s="2">
        <v>1</v>
      </c>
      <c r="H83" s="2">
        <v>5</v>
      </c>
      <c r="I83" s="2">
        <v>32</v>
      </c>
      <c r="J83" s="2">
        <v>43</v>
      </c>
      <c r="K83" s="4">
        <f t="shared" si="1"/>
        <v>0.255813953488372</v>
      </c>
      <c r="L83">
        <v>112.45233</v>
      </c>
      <c r="M83" s="6">
        <v>1.61517050099927</v>
      </c>
      <c r="N83">
        <v>95.6670843525296</v>
      </c>
      <c r="O83" s="6">
        <v>1.2248159151751</v>
      </c>
      <c r="P83" s="2">
        <v>4</v>
      </c>
      <c r="Q83" s="2">
        <v>4</v>
      </c>
      <c r="R83" s="2">
        <v>3</v>
      </c>
      <c r="S83" s="2">
        <v>3</v>
      </c>
      <c r="T83" s="2">
        <v>1</v>
      </c>
      <c r="U83" s="2">
        <v>6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0</v>
      </c>
      <c r="AD83" s="2">
        <v>0</v>
      </c>
      <c r="AE83" s="2">
        <v>0</v>
      </c>
      <c r="AF83" s="2">
        <v>0</v>
      </c>
      <c r="AG83" s="2">
        <v>1</v>
      </c>
    </row>
    <row r="84" spans="1:33">
      <c r="A84" s="2">
        <v>10</v>
      </c>
      <c r="B84" s="2">
        <v>2</v>
      </c>
      <c r="C84" s="2">
        <v>4000</v>
      </c>
      <c r="D84" s="2">
        <v>500</v>
      </c>
      <c r="E84" s="2" t="s">
        <v>115</v>
      </c>
      <c r="F84" s="2">
        <v>3</v>
      </c>
      <c r="G84" s="2">
        <v>2</v>
      </c>
      <c r="H84" s="2">
        <v>6</v>
      </c>
      <c r="I84" s="2">
        <v>40</v>
      </c>
      <c r="J84" s="2">
        <f>1.5*60</f>
        <v>90</v>
      </c>
      <c r="K84" s="4">
        <f t="shared" si="1"/>
        <v>0.555555555555556</v>
      </c>
      <c r="L84">
        <v>112.62201</v>
      </c>
      <c r="M84" s="6">
        <v>0.251355658637152</v>
      </c>
      <c r="N84">
        <v>249.724054422658</v>
      </c>
      <c r="O84" s="6">
        <v>1.77471171580732</v>
      </c>
      <c r="P84" s="2">
        <v>4</v>
      </c>
      <c r="Q84" s="2">
        <v>4</v>
      </c>
      <c r="R84" s="2">
        <v>2</v>
      </c>
      <c r="S84" s="2">
        <v>2</v>
      </c>
      <c r="T84" s="2">
        <v>5</v>
      </c>
      <c r="U84" s="2">
        <v>5</v>
      </c>
      <c r="V84" s="2">
        <v>2</v>
      </c>
      <c r="W84" s="2">
        <v>1</v>
      </c>
      <c r="X84" s="2">
        <v>0</v>
      </c>
      <c r="Y84" s="2">
        <v>0</v>
      </c>
      <c r="Z84" s="2">
        <v>0</v>
      </c>
      <c r="AA84" s="2">
        <v>2</v>
      </c>
      <c r="AB84" s="2">
        <v>1</v>
      </c>
      <c r="AC84" s="2">
        <v>0</v>
      </c>
      <c r="AD84" s="2">
        <v>0</v>
      </c>
      <c r="AE84" s="2">
        <v>0</v>
      </c>
      <c r="AF84" s="2">
        <v>0</v>
      </c>
      <c r="AG84" s="2">
        <v>1</v>
      </c>
    </row>
    <row r="85" spans="1:33">
      <c r="A85" s="2">
        <v>10</v>
      </c>
      <c r="B85" s="2">
        <v>2</v>
      </c>
      <c r="C85" s="2">
        <v>4000</v>
      </c>
      <c r="D85" s="2">
        <v>500</v>
      </c>
      <c r="E85" s="2" t="s">
        <v>116</v>
      </c>
      <c r="F85" s="2">
        <v>3</v>
      </c>
      <c r="G85" s="2">
        <v>1</v>
      </c>
      <c r="H85" s="2">
        <v>5</v>
      </c>
      <c r="I85" s="2">
        <v>40</v>
      </c>
      <c r="J85" s="2">
        <v>55</v>
      </c>
      <c r="K85" s="4">
        <f t="shared" si="1"/>
        <v>0.272727272727273</v>
      </c>
      <c r="L85">
        <v>112.540405</v>
      </c>
      <c r="M85" s="6">
        <v>1.04618918678977</v>
      </c>
      <c r="N85">
        <v>118.994814830966</v>
      </c>
      <c r="O85" s="6">
        <v>1.16354208783575</v>
      </c>
      <c r="P85" s="2">
        <v>3</v>
      </c>
      <c r="Q85" s="2">
        <v>3</v>
      </c>
      <c r="R85" s="2">
        <v>2</v>
      </c>
      <c r="S85" s="2">
        <v>2</v>
      </c>
      <c r="T85" s="2">
        <v>2</v>
      </c>
      <c r="U85" s="2">
        <v>5</v>
      </c>
      <c r="V85" s="2">
        <v>2</v>
      </c>
      <c r="W85" s="2">
        <v>0</v>
      </c>
      <c r="X85" s="2">
        <v>0</v>
      </c>
      <c r="Y85" s="2">
        <v>0</v>
      </c>
      <c r="Z85" s="2">
        <v>0</v>
      </c>
      <c r="AA85" s="2">
        <v>2</v>
      </c>
      <c r="AB85" s="2">
        <v>0</v>
      </c>
      <c r="AC85" s="2">
        <v>0</v>
      </c>
      <c r="AD85" s="2">
        <v>2</v>
      </c>
      <c r="AE85" s="2">
        <v>0</v>
      </c>
      <c r="AF85" s="2">
        <v>0</v>
      </c>
      <c r="AG85" s="2">
        <v>0</v>
      </c>
    </row>
    <row r="86" spans="1:33">
      <c r="A86" s="2">
        <v>10</v>
      </c>
      <c r="B86" s="2">
        <v>2</v>
      </c>
      <c r="C86" s="2">
        <v>4000</v>
      </c>
      <c r="D86" s="2">
        <v>500</v>
      </c>
      <c r="E86" s="2" t="s">
        <v>117</v>
      </c>
      <c r="F86" s="2">
        <v>2</v>
      </c>
      <c r="G86" s="2">
        <v>1</v>
      </c>
      <c r="H86" s="2">
        <v>6</v>
      </c>
      <c r="I86" s="2">
        <v>32</v>
      </c>
      <c r="J86" s="2">
        <v>51</v>
      </c>
      <c r="K86" s="4">
        <f t="shared" si="1"/>
        <v>0.372549019607843</v>
      </c>
      <c r="L86">
        <v>112.74904</v>
      </c>
      <c r="M86" s="6">
        <v>1.21076546463311</v>
      </c>
      <c r="N86">
        <v>98.8823157692097</v>
      </c>
      <c r="O86" s="6">
        <v>0.93886893665117</v>
      </c>
      <c r="P86" s="2">
        <v>5</v>
      </c>
      <c r="Q86" s="2">
        <v>5</v>
      </c>
      <c r="R86" s="2">
        <v>4</v>
      </c>
      <c r="S86" s="2">
        <v>4</v>
      </c>
      <c r="T86" s="2">
        <v>2</v>
      </c>
      <c r="U86" s="2">
        <v>5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1</v>
      </c>
      <c r="AB86" s="2">
        <v>0</v>
      </c>
      <c r="AC86" s="2">
        <v>0</v>
      </c>
      <c r="AD86" s="2">
        <v>0</v>
      </c>
      <c r="AE86" s="2">
        <v>1</v>
      </c>
      <c r="AF86" s="2">
        <v>0</v>
      </c>
      <c r="AG86" s="2">
        <v>0</v>
      </c>
    </row>
  </sheetData>
  <sortState ref="A2:AG86">
    <sortCondition ref="E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3"/>
  <sheetViews>
    <sheetView tabSelected="1" zoomScale="115" zoomScaleNormal="115" topLeftCell="C1" workbookViewId="0">
      <selection activeCell="M19" sqref="M19"/>
    </sheetView>
  </sheetViews>
  <sheetFormatPr defaultColWidth="9" defaultRowHeight="15"/>
  <cols>
    <col min="10" max="10" width="9" style="1"/>
    <col min="11" max="15" width="12.625"/>
    <col min="16" max="16" width="10.1083333333333" customWidth="true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118</v>
      </c>
      <c r="J1" s="1" t="s">
        <v>9</v>
      </c>
      <c r="K1" t="s">
        <v>10</v>
      </c>
      <c r="L1" t="s">
        <v>11</v>
      </c>
      <c r="M1" t="s">
        <v>12</v>
      </c>
      <c r="N1" t="s">
        <v>119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s="2">
        <v>10</v>
      </c>
      <c r="B2" s="2">
        <v>2</v>
      </c>
      <c r="C2" s="2">
        <v>4000</v>
      </c>
      <c r="D2" s="2">
        <v>500</v>
      </c>
      <c r="E2" s="2" t="s">
        <v>34</v>
      </c>
      <c r="F2" s="2">
        <v>3</v>
      </c>
      <c r="G2" s="2">
        <v>1</v>
      </c>
      <c r="H2" s="2">
        <v>5</v>
      </c>
      <c r="I2" s="2">
        <v>40</v>
      </c>
      <c r="J2" s="3">
        <v>46</v>
      </c>
      <c r="K2" s="4">
        <f t="shared" ref="K2:K21" si="0">ABS(I2-J2)/J2</f>
        <v>0.130434782608696</v>
      </c>
      <c r="L2" s="2">
        <v>67</v>
      </c>
      <c r="M2" s="4">
        <f>ABS(L2-J2)/J2</f>
        <v>0.456521739130435</v>
      </c>
      <c r="N2" s="2">
        <v>60</v>
      </c>
      <c r="O2" s="4">
        <f>ABS(N2-J2)/J2</f>
        <v>0.304347826086957</v>
      </c>
      <c r="P2" s="2">
        <v>3</v>
      </c>
      <c r="Q2" s="2">
        <v>3</v>
      </c>
      <c r="R2" s="2">
        <v>2</v>
      </c>
      <c r="S2" s="2">
        <v>2</v>
      </c>
      <c r="T2" s="2">
        <v>2</v>
      </c>
      <c r="U2" s="2">
        <v>4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A2" s="2">
        <v>2</v>
      </c>
      <c r="AB2" s="2">
        <v>0</v>
      </c>
      <c r="AC2" s="2">
        <v>0</v>
      </c>
      <c r="AD2" s="2">
        <v>1</v>
      </c>
      <c r="AE2" s="2">
        <v>1</v>
      </c>
      <c r="AF2" s="2">
        <v>0</v>
      </c>
      <c r="AG2" s="2">
        <v>0</v>
      </c>
    </row>
    <row r="3" spans="1:33">
      <c r="A3" s="2">
        <v>10</v>
      </c>
      <c r="B3" s="2">
        <v>2</v>
      </c>
      <c r="C3" s="2">
        <v>4000</v>
      </c>
      <c r="D3" s="2">
        <v>500</v>
      </c>
      <c r="E3" s="2" t="s">
        <v>40</v>
      </c>
      <c r="F3" s="2">
        <v>3</v>
      </c>
      <c r="G3" s="2">
        <v>2</v>
      </c>
      <c r="H3" s="2">
        <v>8</v>
      </c>
      <c r="I3" s="2">
        <v>59</v>
      </c>
      <c r="J3" s="3">
        <v>59</v>
      </c>
      <c r="K3" s="4">
        <f t="shared" si="0"/>
        <v>0</v>
      </c>
      <c r="L3" s="2">
        <v>73</v>
      </c>
      <c r="M3" s="4">
        <f t="shared" ref="M3:M21" si="1">ABS(L3-J3)/J3</f>
        <v>0.23728813559322</v>
      </c>
      <c r="N3" s="2">
        <v>65</v>
      </c>
      <c r="O3" s="4">
        <f t="shared" ref="O3:O21" si="2">ABS(N3-J3)/J3</f>
        <v>0.101694915254237</v>
      </c>
      <c r="P3" s="2">
        <v>6</v>
      </c>
      <c r="Q3" s="2">
        <v>6</v>
      </c>
      <c r="R3" s="2">
        <v>4</v>
      </c>
      <c r="S3" s="2">
        <v>4</v>
      </c>
      <c r="T3" s="2">
        <v>2</v>
      </c>
      <c r="U3" s="2">
        <v>7</v>
      </c>
      <c r="V3" s="2">
        <v>2</v>
      </c>
      <c r="W3" s="2">
        <v>1</v>
      </c>
      <c r="X3" s="2">
        <v>0</v>
      </c>
      <c r="Y3" s="2">
        <v>0</v>
      </c>
      <c r="Z3" s="2">
        <v>0</v>
      </c>
      <c r="AA3" s="2">
        <v>3</v>
      </c>
      <c r="AB3" s="2">
        <v>0</v>
      </c>
      <c r="AC3" s="2">
        <v>0</v>
      </c>
      <c r="AD3" s="2">
        <v>0</v>
      </c>
      <c r="AE3" s="2">
        <v>1</v>
      </c>
      <c r="AF3" s="2">
        <v>0</v>
      </c>
      <c r="AG3" s="2">
        <v>0</v>
      </c>
    </row>
    <row r="4" spans="1:33">
      <c r="A4" s="2">
        <v>10</v>
      </c>
      <c r="B4" s="2">
        <v>2</v>
      </c>
      <c r="C4" s="2">
        <v>4000</v>
      </c>
      <c r="D4" s="2">
        <v>500</v>
      </c>
      <c r="E4" s="2" t="s">
        <v>41</v>
      </c>
      <c r="F4" s="2">
        <v>3</v>
      </c>
      <c r="G4" s="2">
        <v>1</v>
      </c>
      <c r="H4" s="2">
        <v>5</v>
      </c>
      <c r="I4" s="2">
        <v>40</v>
      </c>
      <c r="J4" s="3">
        <v>47</v>
      </c>
      <c r="K4" s="4">
        <f t="shared" si="0"/>
        <v>0.148936170212766</v>
      </c>
      <c r="L4" s="2">
        <v>62</v>
      </c>
      <c r="M4" s="4">
        <f t="shared" si="1"/>
        <v>0.319148936170213</v>
      </c>
      <c r="N4" s="2">
        <v>56</v>
      </c>
      <c r="O4" s="4">
        <f t="shared" si="2"/>
        <v>0.191489361702128</v>
      </c>
      <c r="P4" s="2">
        <v>3</v>
      </c>
      <c r="Q4" s="2">
        <v>3</v>
      </c>
      <c r="R4" s="2">
        <v>2</v>
      </c>
      <c r="S4" s="2">
        <v>2</v>
      </c>
      <c r="T4" s="2">
        <v>2</v>
      </c>
      <c r="U4" s="2">
        <v>4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2</v>
      </c>
      <c r="AB4" s="2">
        <v>0</v>
      </c>
      <c r="AC4" s="2">
        <v>0</v>
      </c>
      <c r="AD4" s="2">
        <v>1</v>
      </c>
      <c r="AE4" s="2">
        <v>1</v>
      </c>
      <c r="AF4" s="2">
        <v>0</v>
      </c>
      <c r="AG4" s="2">
        <v>0</v>
      </c>
    </row>
    <row r="5" spans="1:33">
      <c r="A5" s="2">
        <v>10</v>
      </c>
      <c r="B5" s="2">
        <v>2</v>
      </c>
      <c r="C5" s="2">
        <v>4000</v>
      </c>
      <c r="D5" s="2">
        <v>500</v>
      </c>
      <c r="E5" s="2" t="s">
        <v>44</v>
      </c>
      <c r="F5" s="2">
        <v>4</v>
      </c>
      <c r="G5" s="2">
        <v>3</v>
      </c>
      <c r="H5" s="2">
        <v>11</v>
      </c>
      <c r="I5" s="2">
        <v>304</v>
      </c>
      <c r="J5" s="3">
        <f>5.2*60</f>
        <v>312</v>
      </c>
      <c r="K5" s="4">
        <f t="shared" si="0"/>
        <v>0.0256410256410256</v>
      </c>
      <c r="L5" s="2">
        <v>427</v>
      </c>
      <c r="M5" s="4">
        <f t="shared" si="1"/>
        <v>0.368589743589744</v>
      </c>
      <c r="N5" s="2">
        <v>417</v>
      </c>
      <c r="O5" s="4">
        <f t="shared" si="2"/>
        <v>0.336538461538462</v>
      </c>
      <c r="P5" s="2">
        <v>8</v>
      </c>
      <c r="Q5" s="2">
        <v>8</v>
      </c>
      <c r="R5" s="2">
        <v>5</v>
      </c>
      <c r="S5" s="2">
        <v>5</v>
      </c>
      <c r="T5" s="2">
        <v>2</v>
      </c>
      <c r="U5" s="2">
        <v>10</v>
      </c>
      <c r="V5" s="2">
        <v>4</v>
      </c>
      <c r="W5" s="2">
        <v>2</v>
      </c>
      <c r="X5" s="2">
        <v>0</v>
      </c>
      <c r="Y5" s="2">
        <v>0</v>
      </c>
      <c r="Z5" s="2">
        <v>0</v>
      </c>
      <c r="AA5" s="2">
        <v>5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0</v>
      </c>
    </row>
    <row r="6" spans="1:33">
      <c r="A6" s="2">
        <v>10</v>
      </c>
      <c r="B6" s="2">
        <v>2</v>
      </c>
      <c r="C6" s="2">
        <v>4000</v>
      </c>
      <c r="D6" s="2">
        <v>500</v>
      </c>
      <c r="E6" s="2" t="s">
        <v>47</v>
      </c>
      <c r="F6" s="2">
        <v>3</v>
      </c>
      <c r="G6" s="2">
        <v>6</v>
      </c>
      <c r="H6" s="2">
        <v>13</v>
      </c>
      <c r="I6" s="2">
        <v>92</v>
      </c>
      <c r="J6" s="3">
        <f>1.6*60</f>
        <v>96</v>
      </c>
      <c r="K6" s="4">
        <f t="shared" si="0"/>
        <v>0.0416666666666667</v>
      </c>
      <c r="L6" s="2">
        <v>128</v>
      </c>
      <c r="M6" s="4">
        <f t="shared" si="1"/>
        <v>0.333333333333333</v>
      </c>
      <c r="N6" s="2">
        <v>102</v>
      </c>
      <c r="O6" s="4">
        <f t="shared" si="2"/>
        <v>0.0625</v>
      </c>
      <c r="P6" s="2">
        <v>6</v>
      </c>
      <c r="Q6" s="2">
        <v>6</v>
      </c>
      <c r="R6" s="2">
        <v>0</v>
      </c>
      <c r="S6" s="2">
        <v>5</v>
      </c>
      <c r="T6" s="2">
        <v>24</v>
      </c>
      <c r="U6" s="2">
        <v>6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6</v>
      </c>
      <c r="AB6" s="2">
        <v>6</v>
      </c>
      <c r="AC6" s="2">
        <v>0</v>
      </c>
      <c r="AD6" s="2">
        <v>4</v>
      </c>
      <c r="AE6" s="2">
        <v>0</v>
      </c>
      <c r="AF6" s="2">
        <v>0</v>
      </c>
      <c r="AG6" s="2">
        <v>1</v>
      </c>
    </row>
    <row r="7" spans="1:33">
      <c r="A7" s="2">
        <v>10</v>
      </c>
      <c r="B7" s="2">
        <v>2</v>
      </c>
      <c r="C7" s="2">
        <v>4000</v>
      </c>
      <c r="D7" s="2">
        <v>500</v>
      </c>
      <c r="E7" s="2" t="s">
        <v>50</v>
      </c>
      <c r="F7" s="2">
        <v>3</v>
      </c>
      <c r="G7" s="2">
        <v>6</v>
      </c>
      <c r="H7" s="2">
        <v>25</v>
      </c>
      <c r="I7" s="2">
        <v>92</v>
      </c>
      <c r="J7" s="3">
        <f>1.4*60</f>
        <v>84</v>
      </c>
      <c r="K7" s="4">
        <f t="shared" si="0"/>
        <v>0.0952380952380952</v>
      </c>
      <c r="L7" s="2">
        <v>103</v>
      </c>
      <c r="M7" s="4">
        <f t="shared" si="1"/>
        <v>0.226190476190476</v>
      </c>
      <c r="N7" s="2">
        <v>96</v>
      </c>
      <c r="O7" s="4">
        <f t="shared" si="2"/>
        <v>0.142857142857143</v>
      </c>
      <c r="P7" s="2">
        <v>18</v>
      </c>
      <c r="Q7" s="2">
        <v>18</v>
      </c>
      <c r="R7" s="2">
        <v>12</v>
      </c>
      <c r="S7" s="2">
        <v>12</v>
      </c>
      <c r="T7" s="2">
        <v>12</v>
      </c>
      <c r="U7" s="2">
        <v>15</v>
      </c>
      <c r="V7" s="2">
        <v>7</v>
      </c>
      <c r="W7" s="2">
        <v>5</v>
      </c>
      <c r="X7" s="2">
        <v>0</v>
      </c>
      <c r="Y7" s="2">
        <v>0</v>
      </c>
      <c r="Z7" s="2">
        <v>0</v>
      </c>
      <c r="AA7" s="2">
        <v>12</v>
      </c>
      <c r="AB7" s="2">
        <v>0</v>
      </c>
      <c r="AC7" s="2">
        <v>0</v>
      </c>
      <c r="AD7" s="2">
        <v>1</v>
      </c>
      <c r="AE7" s="2">
        <v>0</v>
      </c>
      <c r="AF7" s="2">
        <v>0</v>
      </c>
      <c r="AG7" s="2">
        <v>0</v>
      </c>
    </row>
    <row r="8" spans="1:33">
      <c r="A8" s="2">
        <v>10</v>
      </c>
      <c r="B8" s="2">
        <v>2</v>
      </c>
      <c r="C8" s="2">
        <v>4000</v>
      </c>
      <c r="D8" s="2">
        <v>500</v>
      </c>
      <c r="E8" s="2" t="s">
        <v>51</v>
      </c>
      <c r="F8" s="2">
        <v>3</v>
      </c>
      <c r="G8" s="2">
        <v>2</v>
      </c>
      <c r="H8" s="2">
        <v>7</v>
      </c>
      <c r="I8" s="2">
        <v>42</v>
      </c>
      <c r="J8" s="3">
        <v>50</v>
      </c>
      <c r="K8" s="4">
        <f t="shared" si="0"/>
        <v>0.16</v>
      </c>
      <c r="L8" s="2">
        <v>78</v>
      </c>
      <c r="M8" s="4">
        <f t="shared" si="1"/>
        <v>0.56</v>
      </c>
      <c r="N8" s="2">
        <v>65</v>
      </c>
      <c r="O8" s="4">
        <f t="shared" si="2"/>
        <v>0.3</v>
      </c>
      <c r="P8" s="2">
        <v>5</v>
      </c>
      <c r="Q8" s="2">
        <v>6</v>
      </c>
      <c r="R8" s="2">
        <v>3</v>
      </c>
      <c r="S8" s="2">
        <v>3</v>
      </c>
      <c r="T8" s="2">
        <v>3</v>
      </c>
      <c r="U8" s="2">
        <v>7</v>
      </c>
      <c r="V8" s="2">
        <v>2</v>
      </c>
      <c r="W8" s="2">
        <v>1</v>
      </c>
      <c r="X8" s="2">
        <v>0</v>
      </c>
      <c r="Y8" s="2">
        <v>0</v>
      </c>
      <c r="Z8" s="2">
        <v>0</v>
      </c>
      <c r="AA8" s="2">
        <v>2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1</v>
      </c>
    </row>
    <row r="9" spans="1:33">
      <c r="A9" s="2">
        <v>10</v>
      </c>
      <c r="B9" s="2">
        <v>2</v>
      </c>
      <c r="C9" s="2">
        <v>4000</v>
      </c>
      <c r="D9" s="2">
        <v>500</v>
      </c>
      <c r="E9" s="2" t="s">
        <v>57</v>
      </c>
      <c r="F9" s="2">
        <v>5</v>
      </c>
      <c r="G9" s="2">
        <v>6</v>
      </c>
      <c r="H9" s="2">
        <v>17</v>
      </c>
      <c r="I9" s="2">
        <v>127</v>
      </c>
      <c r="J9" s="3">
        <v>120</v>
      </c>
      <c r="K9" s="4">
        <f t="shared" si="0"/>
        <v>0.0583333333333333</v>
      </c>
      <c r="L9" s="2">
        <v>145</v>
      </c>
      <c r="M9" s="4">
        <f t="shared" si="1"/>
        <v>0.208333333333333</v>
      </c>
      <c r="N9" s="2">
        <v>135</v>
      </c>
      <c r="O9" s="4">
        <f t="shared" si="2"/>
        <v>0.125</v>
      </c>
      <c r="P9" s="2">
        <v>9</v>
      </c>
      <c r="Q9" s="2">
        <v>9</v>
      </c>
      <c r="R9" s="2">
        <v>3</v>
      </c>
      <c r="S9" s="2">
        <v>3</v>
      </c>
      <c r="T9" s="2">
        <v>7</v>
      </c>
      <c r="U9" s="2">
        <v>10</v>
      </c>
      <c r="V9" s="2">
        <v>9</v>
      </c>
      <c r="W9" s="2">
        <v>5</v>
      </c>
      <c r="X9" s="2">
        <v>0</v>
      </c>
      <c r="Y9" s="2">
        <v>0</v>
      </c>
      <c r="Z9" s="2">
        <v>0</v>
      </c>
      <c r="AA9" s="2">
        <v>12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1</v>
      </c>
    </row>
    <row r="10" spans="1:33">
      <c r="A10" s="2">
        <v>10</v>
      </c>
      <c r="B10" s="2">
        <v>2</v>
      </c>
      <c r="C10" s="2">
        <v>4000</v>
      </c>
      <c r="D10" s="2">
        <v>500</v>
      </c>
      <c r="E10" s="2" t="s">
        <v>62</v>
      </c>
      <c r="F10" s="2">
        <v>3</v>
      </c>
      <c r="G10" s="2">
        <v>4</v>
      </c>
      <c r="H10" s="2">
        <v>9</v>
      </c>
      <c r="I10" s="2">
        <v>50</v>
      </c>
      <c r="J10" s="3">
        <v>56</v>
      </c>
      <c r="K10" s="4">
        <f t="shared" si="0"/>
        <v>0.107142857142857</v>
      </c>
      <c r="L10" s="2">
        <v>86</v>
      </c>
      <c r="M10" s="4">
        <f t="shared" si="1"/>
        <v>0.535714285714286</v>
      </c>
      <c r="N10" s="2">
        <v>78</v>
      </c>
      <c r="O10" s="4">
        <f t="shared" si="2"/>
        <v>0.392857142857143</v>
      </c>
      <c r="P10" s="2">
        <v>6</v>
      </c>
      <c r="Q10" s="2">
        <v>10</v>
      </c>
      <c r="R10" s="2">
        <v>2</v>
      </c>
      <c r="S10" s="2">
        <v>2</v>
      </c>
      <c r="T10" s="2">
        <v>8</v>
      </c>
      <c r="U10" s="2">
        <v>9</v>
      </c>
      <c r="V10" s="2">
        <v>4</v>
      </c>
      <c r="W10" s="2">
        <v>1</v>
      </c>
      <c r="X10" s="2">
        <v>2</v>
      </c>
      <c r="Y10" s="2">
        <v>0</v>
      </c>
      <c r="Z10" s="2">
        <v>0</v>
      </c>
      <c r="AA10" s="2">
        <v>4</v>
      </c>
      <c r="AB10" s="2">
        <v>2</v>
      </c>
      <c r="AC10" s="2">
        <v>0</v>
      </c>
      <c r="AD10" s="2">
        <v>4</v>
      </c>
      <c r="AE10" s="2">
        <v>1</v>
      </c>
      <c r="AF10" s="2">
        <v>0</v>
      </c>
      <c r="AG10" s="2">
        <v>0</v>
      </c>
    </row>
    <row r="11" spans="1:33">
      <c r="A11" s="2">
        <v>10</v>
      </c>
      <c r="B11" s="2">
        <v>2</v>
      </c>
      <c r="C11" s="2">
        <v>4000</v>
      </c>
      <c r="D11" s="2">
        <v>500</v>
      </c>
      <c r="E11" s="2" t="s">
        <v>79</v>
      </c>
      <c r="F11" s="2">
        <v>3</v>
      </c>
      <c r="G11" s="2">
        <v>4</v>
      </c>
      <c r="H11" s="2">
        <v>16</v>
      </c>
      <c r="I11" s="2">
        <v>59</v>
      </c>
      <c r="J11" s="3">
        <v>72</v>
      </c>
      <c r="K11" s="4">
        <f t="shared" si="0"/>
        <v>0.180555555555556</v>
      </c>
      <c r="L11" s="2">
        <v>94</v>
      </c>
      <c r="M11" s="4">
        <f t="shared" si="1"/>
        <v>0.305555555555556</v>
      </c>
      <c r="N11" s="2">
        <v>87</v>
      </c>
      <c r="O11" s="4">
        <f t="shared" si="2"/>
        <v>0.208333333333333</v>
      </c>
      <c r="P11" s="2">
        <v>13</v>
      </c>
      <c r="Q11" s="2">
        <v>13</v>
      </c>
      <c r="R11" s="2">
        <v>9</v>
      </c>
      <c r="S11" s="2">
        <v>10</v>
      </c>
      <c r="T11" s="2">
        <v>4</v>
      </c>
      <c r="U11" s="2">
        <v>21</v>
      </c>
      <c r="V11" s="2">
        <v>4</v>
      </c>
      <c r="W11" s="2">
        <v>2</v>
      </c>
      <c r="X11" s="2">
        <v>0</v>
      </c>
      <c r="Y11" s="2">
        <v>0</v>
      </c>
      <c r="Z11" s="2">
        <v>0</v>
      </c>
      <c r="AA11" s="2">
        <v>4</v>
      </c>
      <c r="AB11" s="2">
        <v>2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</row>
    <row r="12" spans="1:33">
      <c r="A12" s="2">
        <v>10</v>
      </c>
      <c r="B12" s="2">
        <v>2</v>
      </c>
      <c r="C12" s="2">
        <v>4000</v>
      </c>
      <c r="D12" s="2">
        <v>500</v>
      </c>
      <c r="E12" s="2" t="s">
        <v>80</v>
      </c>
      <c r="F12" s="2">
        <v>2</v>
      </c>
      <c r="G12" s="2">
        <v>1</v>
      </c>
      <c r="H12" s="2">
        <v>6</v>
      </c>
      <c r="I12" s="2">
        <v>38</v>
      </c>
      <c r="J12" s="3">
        <v>44</v>
      </c>
      <c r="K12" s="4">
        <f t="shared" si="0"/>
        <v>0.136363636363636</v>
      </c>
      <c r="L12" s="2">
        <v>23</v>
      </c>
      <c r="M12" s="4">
        <f t="shared" si="1"/>
        <v>0.477272727272727</v>
      </c>
      <c r="N12" s="2">
        <v>67</v>
      </c>
      <c r="O12" s="4">
        <f t="shared" si="2"/>
        <v>0.522727272727273</v>
      </c>
      <c r="P12" s="2">
        <v>5</v>
      </c>
      <c r="Q12" s="2">
        <v>5</v>
      </c>
      <c r="R12" s="2">
        <v>4</v>
      </c>
      <c r="S12" s="2">
        <v>4</v>
      </c>
      <c r="T12" s="2">
        <v>2</v>
      </c>
      <c r="U12" s="2">
        <v>5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  <c r="AD12" s="2">
        <v>0</v>
      </c>
      <c r="AE12" s="2">
        <v>1</v>
      </c>
      <c r="AF12" s="2">
        <v>0</v>
      </c>
      <c r="AG12" s="2">
        <v>0</v>
      </c>
    </row>
    <row r="13" spans="1:33">
      <c r="A13" s="2">
        <v>10</v>
      </c>
      <c r="B13" s="2">
        <v>2</v>
      </c>
      <c r="C13" s="2">
        <v>4000</v>
      </c>
      <c r="D13" s="2">
        <v>500</v>
      </c>
      <c r="E13" s="2" t="s">
        <v>81</v>
      </c>
      <c r="F13" s="2">
        <v>3</v>
      </c>
      <c r="G13" s="2">
        <v>1</v>
      </c>
      <c r="H13" s="2">
        <v>6</v>
      </c>
      <c r="I13" s="2">
        <v>47</v>
      </c>
      <c r="J13" s="3">
        <v>54</v>
      </c>
      <c r="K13" s="4">
        <f t="shared" si="0"/>
        <v>0.12962962962963</v>
      </c>
      <c r="L13" s="2">
        <v>85</v>
      </c>
      <c r="M13" s="4">
        <f t="shared" si="1"/>
        <v>0.574074074074074</v>
      </c>
      <c r="N13" s="2">
        <v>78</v>
      </c>
      <c r="O13" s="4">
        <f t="shared" si="2"/>
        <v>0.444444444444444</v>
      </c>
      <c r="P13" s="2">
        <v>4</v>
      </c>
      <c r="Q13" s="2">
        <v>5</v>
      </c>
      <c r="R13" s="2">
        <v>3</v>
      </c>
      <c r="S13" s="2">
        <v>3</v>
      </c>
      <c r="T13" s="2">
        <v>2</v>
      </c>
      <c r="U13" s="2">
        <v>6</v>
      </c>
      <c r="V13" s="2">
        <v>1</v>
      </c>
      <c r="W13" s="2">
        <v>0</v>
      </c>
      <c r="X13" s="2">
        <v>0</v>
      </c>
      <c r="Y13" s="2">
        <v>0</v>
      </c>
      <c r="Z13" s="2">
        <v>0</v>
      </c>
      <c r="AA13" s="2">
        <v>2</v>
      </c>
      <c r="AB13" s="2">
        <v>0</v>
      </c>
      <c r="AC13" s="2">
        <v>0</v>
      </c>
      <c r="AD13" s="2">
        <v>1</v>
      </c>
      <c r="AE13" s="2">
        <v>1</v>
      </c>
      <c r="AF13" s="2">
        <v>0</v>
      </c>
      <c r="AG13" s="2">
        <v>0</v>
      </c>
    </row>
    <row r="14" spans="1:33">
      <c r="A14" s="2">
        <v>10</v>
      </c>
      <c r="B14" s="2">
        <v>2</v>
      </c>
      <c r="C14" s="2">
        <v>4000</v>
      </c>
      <c r="D14" s="2">
        <v>500</v>
      </c>
      <c r="E14" s="2" t="s">
        <v>92</v>
      </c>
      <c r="F14" s="2">
        <v>4</v>
      </c>
      <c r="G14" s="2">
        <v>8</v>
      </c>
      <c r="H14" s="2">
        <v>21</v>
      </c>
      <c r="I14" s="2">
        <v>174</v>
      </c>
      <c r="J14" s="3">
        <f>2.7*60</f>
        <v>162</v>
      </c>
      <c r="K14" s="4">
        <f t="shared" si="0"/>
        <v>0.0740740740740741</v>
      </c>
      <c r="L14" s="2">
        <v>93</v>
      </c>
      <c r="M14" s="4">
        <f t="shared" si="1"/>
        <v>0.425925925925926</v>
      </c>
      <c r="N14" s="2">
        <v>87</v>
      </c>
      <c r="O14" s="4">
        <f t="shared" si="2"/>
        <v>0.462962962962963</v>
      </c>
      <c r="P14" s="2">
        <v>12</v>
      </c>
      <c r="Q14" s="2">
        <v>14</v>
      </c>
      <c r="R14" s="2">
        <v>4</v>
      </c>
      <c r="S14" s="2">
        <v>4</v>
      </c>
      <c r="T14" s="2">
        <v>8</v>
      </c>
      <c r="U14" s="2">
        <v>10</v>
      </c>
      <c r="V14" s="2">
        <v>12</v>
      </c>
      <c r="W14" s="2">
        <v>7</v>
      </c>
      <c r="X14" s="2">
        <v>0</v>
      </c>
      <c r="Y14" s="2">
        <v>0</v>
      </c>
      <c r="Z14" s="2">
        <v>0</v>
      </c>
      <c r="AA14" s="2">
        <v>16</v>
      </c>
      <c r="AB14" s="2">
        <v>0</v>
      </c>
      <c r="AC14" s="2">
        <v>0</v>
      </c>
      <c r="AD14" s="2">
        <v>0</v>
      </c>
      <c r="AE14" s="2">
        <v>1</v>
      </c>
      <c r="AF14" s="2">
        <v>0</v>
      </c>
      <c r="AG14" s="2">
        <v>0</v>
      </c>
    </row>
    <row r="15" spans="1:33">
      <c r="A15" s="2">
        <v>10</v>
      </c>
      <c r="B15" s="2">
        <v>2</v>
      </c>
      <c r="C15" s="2">
        <v>4000</v>
      </c>
      <c r="D15" s="2">
        <v>500</v>
      </c>
      <c r="E15" s="2" t="s">
        <v>102</v>
      </c>
      <c r="F15" s="2">
        <v>2</v>
      </c>
      <c r="G15" s="2">
        <v>2</v>
      </c>
      <c r="H15" s="2">
        <v>7</v>
      </c>
      <c r="I15" s="2">
        <v>52</v>
      </c>
      <c r="J15" s="3">
        <v>48</v>
      </c>
      <c r="K15" s="4">
        <f t="shared" si="0"/>
        <v>0.0833333333333333</v>
      </c>
      <c r="L15" s="2">
        <v>36</v>
      </c>
      <c r="M15" s="4">
        <f t="shared" si="1"/>
        <v>0.25</v>
      </c>
      <c r="N15" s="2">
        <v>35</v>
      </c>
      <c r="O15" s="4">
        <f t="shared" si="2"/>
        <v>0.270833333333333</v>
      </c>
      <c r="P15" s="2">
        <v>6</v>
      </c>
      <c r="Q15" s="2">
        <v>6</v>
      </c>
      <c r="R15" s="2">
        <v>4</v>
      </c>
      <c r="S15" s="2">
        <v>4</v>
      </c>
      <c r="T15" s="2">
        <v>0</v>
      </c>
      <c r="U15" s="2">
        <v>7</v>
      </c>
      <c r="V15" s="2">
        <v>2</v>
      </c>
      <c r="W15" s="2">
        <v>1</v>
      </c>
      <c r="X15" s="2">
        <v>0</v>
      </c>
      <c r="Y15" s="2">
        <v>0</v>
      </c>
      <c r="Z15" s="2">
        <v>0</v>
      </c>
      <c r="AA15" s="2">
        <v>2</v>
      </c>
      <c r="AB15" s="2">
        <v>0</v>
      </c>
      <c r="AC15" s="2">
        <v>0</v>
      </c>
      <c r="AD15" s="2">
        <v>0</v>
      </c>
      <c r="AE15" s="2">
        <v>1</v>
      </c>
      <c r="AF15" s="2">
        <v>0</v>
      </c>
      <c r="AG15" s="2">
        <v>0</v>
      </c>
    </row>
    <row r="16" spans="1:33">
      <c r="A16" s="2">
        <v>10</v>
      </c>
      <c r="B16" s="2">
        <v>2</v>
      </c>
      <c r="C16" s="2">
        <v>4000</v>
      </c>
      <c r="D16" s="2">
        <v>500</v>
      </c>
      <c r="E16" s="2" t="s">
        <v>104</v>
      </c>
      <c r="F16" s="2">
        <v>3</v>
      </c>
      <c r="G16" s="2">
        <v>1</v>
      </c>
      <c r="H16" s="2">
        <v>5</v>
      </c>
      <c r="I16" s="2">
        <v>40</v>
      </c>
      <c r="J16" s="3">
        <v>47</v>
      </c>
      <c r="K16" s="4">
        <f t="shared" si="0"/>
        <v>0.148936170212766</v>
      </c>
      <c r="L16" s="2">
        <v>67</v>
      </c>
      <c r="M16" s="4">
        <f t="shared" si="1"/>
        <v>0.425531914893617</v>
      </c>
      <c r="N16" s="2">
        <v>54</v>
      </c>
      <c r="O16" s="4">
        <f t="shared" si="2"/>
        <v>0.148936170212766</v>
      </c>
      <c r="P16" s="2">
        <v>3</v>
      </c>
      <c r="Q16" s="2">
        <v>3</v>
      </c>
      <c r="R16" s="2">
        <v>2</v>
      </c>
      <c r="S16" s="2">
        <v>2</v>
      </c>
      <c r="T16" s="2">
        <v>2</v>
      </c>
      <c r="U16" s="2">
        <v>4</v>
      </c>
      <c r="V16" s="2">
        <v>1</v>
      </c>
      <c r="W16" s="2">
        <v>0</v>
      </c>
      <c r="X16" s="2">
        <v>0</v>
      </c>
      <c r="Y16" s="2">
        <v>0</v>
      </c>
      <c r="Z16" s="2">
        <v>1</v>
      </c>
      <c r="AA16" s="2">
        <v>2</v>
      </c>
      <c r="AB16" s="2">
        <v>0</v>
      </c>
      <c r="AC16" s="2">
        <v>0</v>
      </c>
      <c r="AD16" s="2">
        <v>1</v>
      </c>
      <c r="AE16" s="2">
        <v>1</v>
      </c>
      <c r="AF16" s="2">
        <v>0</v>
      </c>
      <c r="AG16" s="2">
        <v>0</v>
      </c>
    </row>
    <row r="17" spans="1:33">
      <c r="A17" s="2">
        <v>10</v>
      </c>
      <c r="B17" s="2">
        <v>2</v>
      </c>
      <c r="C17" s="2">
        <v>4000</v>
      </c>
      <c r="D17" s="2">
        <v>500</v>
      </c>
      <c r="E17" s="2" t="s">
        <v>107</v>
      </c>
      <c r="F17" s="2">
        <v>3</v>
      </c>
      <c r="G17" s="2">
        <v>1</v>
      </c>
      <c r="H17" s="2">
        <v>6</v>
      </c>
      <c r="I17" s="2">
        <v>48</v>
      </c>
      <c r="J17" s="3">
        <v>55</v>
      </c>
      <c r="K17" s="4">
        <f t="shared" si="0"/>
        <v>0.127272727272727</v>
      </c>
      <c r="L17" s="2">
        <v>78</v>
      </c>
      <c r="M17" s="4">
        <f t="shared" si="1"/>
        <v>0.418181818181818</v>
      </c>
      <c r="N17" s="2">
        <v>64</v>
      </c>
      <c r="O17" s="4">
        <f t="shared" si="2"/>
        <v>0.163636363636364</v>
      </c>
      <c r="P17" s="2">
        <v>4</v>
      </c>
      <c r="Q17" s="2">
        <v>5</v>
      </c>
      <c r="R17" s="2">
        <v>3</v>
      </c>
      <c r="S17" s="2">
        <v>3</v>
      </c>
      <c r="T17" s="2">
        <v>2</v>
      </c>
      <c r="U17" s="2">
        <v>5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2</v>
      </c>
      <c r="AB17" s="2">
        <v>0</v>
      </c>
      <c r="AC17" s="2">
        <v>0</v>
      </c>
      <c r="AD17" s="2">
        <v>1</v>
      </c>
      <c r="AE17" s="2">
        <v>1</v>
      </c>
      <c r="AF17" s="2">
        <v>0</v>
      </c>
      <c r="AG17" s="2">
        <v>0</v>
      </c>
    </row>
    <row r="18" ht="22" customHeight="true" spans="1:33">
      <c r="A18" s="2">
        <v>10</v>
      </c>
      <c r="B18" s="2">
        <v>2</v>
      </c>
      <c r="C18" s="2">
        <v>4000</v>
      </c>
      <c r="D18" s="2">
        <v>500</v>
      </c>
      <c r="E18" s="2" t="s">
        <v>108</v>
      </c>
      <c r="F18" s="2">
        <v>2</v>
      </c>
      <c r="G18" s="2">
        <v>2</v>
      </c>
      <c r="H18" s="2">
        <v>9</v>
      </c>
      <c r="I18" s="2">
        <v>32</v>
      </c>
      <c r="J18" s="3">
        <v>39</v>
      </c>
      <c r="K18" s="4">
        <f t="shared" si="0"/>
        <v>0.179487179487179</v>
      </c>
      <c r="L18" s="2">
        <v>56</v>
      </c>
      <c r="M18" s="4">
        <f t="shared" si="1"/>
        <v>0.435897435897436</v>
      </c>
      <c r="N18" s="2">
        <v>45</v>
      </c>
      <c r="O18" s="4">
        <f t="shared" si="2"/>
        <v>0.153846153846154</v>
      </c>
      <c r="P18" s="2">
        <v>8</v>
      </c>
      <c r="Q18" s="2">
        <v>8</v>
      </c>
      <c r="R18" s="2">
        <v>6</v>
      </c>
      <c r="S18" s="2">
        <v>7</v>
      </c>
      <c r="T18" s="2">
        <v>4</v>
      </c>
      <c r="U18" s="2">
        <v>13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2</v>
      </c>
      <c r="AC18" s="2">
        <v>0</v>
      </c>
      <c r="AD18" s="2">
        <v>1</v>
      </c>
      <c r="AE18" s="2">
        <v>0</v>
      </c>
      <c r="AF18" s="2">
        <v>0</v>
      </c>
      <c r="AG18" s="2">
        <v>0</v>
      </c>
    </row>
    <row r="19" spans="1:33">
      <c r="A19" s="2">
        <v>10</v>
      </c>
      <c r="B19" s="2">
        <v>2</v>
      </c>
      <c r="C19" s="2">
        <v>4000</v>
      </c>
      <c r="D19" s="2">
        <v>500</v>
      </c>
      <c r="E19" s="2" t="s">
        <v>110</v>
      </c>
      <c r="F19" s="2">
        <v>3</v>
      </c>
      <c r="G19" s="2">
        <v>2</v>
      </c>
      <c r="H19" s="2">
        <v>7</v>
      </c>
      <c r="I19" s="2">
        <v>40</v>
      </c>
      <c r="J19" s="3">
        <v>47</v>
      </c>
      <c r="K19" s="4">
        <f t="shared" si="0"/>
        <v>0.148936170212766</v>
      </c>
      <c r="L19" s="2">
        <v>62</v>
      </c>
      <c r="M19" s="4">
        <f t="shared" si="1"/>
        <v>0.319148936170213</v>
      </c>
      <c r="N19" s="2">
        <v>56</v>
      </c>
      <c r="O19" s="4">
        <f t="shared" si="2"/>
        <v>0.191489361702128</v>
      </c>
      <c r="P19" s="2">
        <v>5</v>
      </c>
      <c r="Q19" s="2">
        <v>6</v>
      </c>
      <c r="R19" s="2">
        <v>3</v>
      </c>
      <c r="S19" s="2">
        <v>3</v>
      </c>
      <c r="T19" s="2">
        <v>3</v>
      </c>
      <c r="U19" s="2">
        <v>7</v>
      </c>
      <c r="V19" s="2">
        <v>2</v>
      </c>
      <c r="W19" s="2">
        <v>1</v>
      </c>
      <c r="X19" s="2">
        <v>0</v>
      </c>
      <c r="Y19" s="2">
        <v>0</v>
      </c>
      <c r="Z19" s="2">
        <v>0</v>
      </c>
      <c r="AA19" s="2">
        <v>2</v>
      </c>
      <c r="AB19" s="2">
        <v>1</v>
      </c>
      <c r="AC19" s="2">
        <v>0</v>
      </c>
      <c r="AD19" s="2">
        <v>0</v>
      </c>
      <c r="AE19" s="2">
        <v>0</v>
      </c>
      <c r="AF19" s="2">
        <v>0</v>
      </c>
      <c r="AG19" s="2">
        <v>1</v>
      </c>
    </row>
    <row r="20" spans="1:33">
      <c r="A20" s="2">
        <v>10</v>
      </c>
      <c r="B20" s="2">
        <v>2</v>
      </c>
      <c r="C20" s="2">
        <v>4000</v>
      </c>
      <c r="D20" s="2">
        <v>500</v>
      </c>
      <c r="E20" s="2" t="s">
        <v>114</v>
      </c>
      <c r="F20" s="2">
        <v>2</v>
      </c>
      <c r="G20" s="2">
        <v>1</v>
      </c>
      <c r="H20" s="2">
        <v>5</v>
      </c>
      <c r="I20" s="2">
        <v>37</v>
      </c>
      <c r="J20" s="3">
        <v>43</v>
      </c>
      <c r="K20" s="4">
        <f t="shared" si="0"/>
        <v>0.13953488372093</v>
      </c>
      <c r="L20" s="2">
        <v>52</v>
      </c>
      <c r="M20" s="4">
        <f t="shared" si="1"/>
        <v>0.209302325581395</v>
      </c>
      <c r="N20" s="2">
        <v>56</v>
      </c>
      <c r="O20" s="4">
        <f t="shared" si="2"/>
        <v>0.302325581395349</v>
      </c>
      <c r="P20" s="2">
        <v>4</v>
      </c>
      <c r="Q20" s="2">
        <v>4</v>
      </c>
      <c r="R20" s="2">
        <v>3</v>
      </c>
      <c r="S20" s="2">
        <v>3</v>
      </c>
      <c r="T20" s="2">
        <v>1</v>
      </c>
      <c r="U20" s="2">
        <v>6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1</v>
      </c>
    </row>
    <row r="21" spans="1:33">
      <c r="A21" s="2">
        <v>10</v>
      </c>
      <c r="B21" s="2">
        <v>2</v>
      </c>
      <c r="C21" s="2">
        <v>4000</v>
      </c>
      <c r="D21" s="2">
        <v>500</v>
      </c>
      <c r="E21" s="2" t="s">
        <v>116</v>
      </c>
      <c r="F21" s="2">
        <v>3</v>
      </c>
      <c r="G21" s="2">
        <v>1</v>
      </c>
      <c r="H21" s="2">
        <v>5</v>
      </c>
      <c r="I21" s="2">
        <v>50</v>
      </c>
      <c r="J21" s="3">
        <v>55</v>
      </c>
      <c r="K21" s="4">
        <f t="shared" si="0"/>
        <v>0.0909090909090909</v>
      </c>
      <c r="L21" s="2">
        <v>68</v>
      </c>
      <c r="M21" s="4">
        <f t="shared" si="1"/>
        <v>0.236363636363636</v>
      </c>
      <c r="N21" s="2">
        <v>67</v>
      </c>
      <c r="O21" s="4">
        <f t="shared" si="2"/>
        <v>0.218181818181818</v>
      </c>
      <c r="P21" s="2">
        <v>3</v>
      </c>
      <c r="Q21" s="2">
        <v>3</v>
      </c>
      <c r="R21" s="2">
        <v>2</v>
      </c>
      <c r="S21" s="2">
        <v>2</v>
      </c>
      <c r="T21" s="2">
        <v>2</v>
      </c>
      <c r="U21" s="2">
        <v>5</v>
      </c>
      <c r="V21" s="2">
        <v>2</v>
      </c>
      <c r="W21" s="2">
        <v>0</v>
      </c>
      <c r="X21" s="2">
        <v>0</v>
      </c>
      <c r="Y21" s="2">
        <v>0</v>
      </c>
      <c r="Z21" s="2">
        <v>0</v>
      </c>
      <c r="AA21" s="2">
        <v>2</v>
      </c>
      <c r="AB21" s="2">
        <v>0</v>
      </c>
      <c r="AC21" s="2">
        <v>0</v>
      </c>
      <c r="AD21" s="2">
        <v>2</v>
      </c>
      <c r="AE21" s="2">
        <v>0</v>
      </c>
      <c r="AF21" s="2">
        <v>0</v>
      </c>
      <c r="AG21" s="2">
        <v>0</v>
      </c>
    </row>
    <row r="22" spans="5:15">
      <c r="E22" t="s">
        <v>120</v>
      </c>
      <c r="I22">
        <f>AVERAGE(I2:I21)</f>
        <v>73.15</v>
      </c>
      <c r="J22">
        <f>AVERAGE(J2:J21)</f>
        <v>76.8</v>
      </c>
      <c r="K22" s="5">
        <f>AVERAGE(K2:K21)</f>
        <v>0.110321269080756</v>
      </c>
      <c r="L22">
        <f>AVERAGE(L2:L21)</f>
        <v>94.15</v>
      </c>
      <c r="M22">
        <f>AVERAGE(M2:M21)</f>
        <v>0.366118716648572</v>
      </c>
      <c r="N22">
        <f>AVERAGE(N2:N21)</f>
        <v>88.5</v>
      </c>
      <c r="O22">
        <f>AVERAGE(O2:O21)</f>
        <v>0.2522500823036</v>
      </c>
    </row>
    <row r="23" spans="5:15">
      <c r="E23" t="s">
        <v>121</v>
      </c>
      <c r="K23" s="6">
        <f>1-K22</f>
        <v>0.889678730919244</v>
      </c>
      <c r="M23" s="6">
        <f>1-M22</f>
        <v>0.633881283351428</v>
      </c>
      <c r="O23" s="6">
        <f>1-O22</f>
        <v>0.7477499176964</v>
      </c>
    </row>
  </sheetData>
  <sortState ref="A2:AG40">
    <sortCondition ref="E2"/>
  </sortState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view="pageBreakPreview" zoomScaleNormal="130" zoomScaleSheetLayoutView="100" workbookViewId="0">
      <selection activeCell="A1" sqref="A1"/>
    </sheetView>
  </sheetViews>
  <sheetFormatPr defaultColWidth="9" defaultRowHeight="15"/>
  <sheetData/>
  <pageMargins left="0.75" right="0.75" top="1" bottom="1" header="0.5" footer="0.5"/>
  <pageSetup paperSize="9" scale="7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TPC-DS-500GB-executor_cores2-ex</vt:lpstr>
      <vt:lpstr>testing-queries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lemaker</cp:lastModifiedBy>
  <dcterms:created xsi:type="dcterms:W3CDTF">2023-09-13T19:32:00Z</dcterms:created>
  <dcterms:modified xsi:type="dcterms:W3CDTF">2024-04-10T11:32:06Z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