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D:\projects\takeda-doc\"/>
    </mc:Choice>
  </mc:AlternateContent>
  <xr:revisionPtr revIDLastSave="0" documentId="13_ncr:1_{CFBABB78-C263-43C5-908A-26809FD1CCA1}"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4" hidden="1">作業一覧!$B$1:$H$38</definedName>
    <definedName name="_xlnm._FilterDatabase" localSheetId="2" hidden="1">効率化作業明細!$A$1:$AS$120</definedName>
    <definedName name="_xlnm.Print_Area" localSheetId="2">効率化作業明細!$A$1:$AS$140</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0" i="4" l="1"/>
  <c r="M120" i="4"/>
  <c r="M99" i="4"/>
  <c r="N99" i="4" s="1"/>
  <c r="K99" i="4"/>
  <c r="M98" i="4"/>
  <c r="N98" i="4" s="1"/>
  <c r="K98" i="4"/>
  <c r="M97" i="4"/>
  <c r="N97" i="4" s="1"/>
  <c r="K97" i="4"/>
  <c r="M96" i="4"/>
  <c r="N96" i="4" s="1"/>
  <c r="K96" i="4"/>
  <c r="M95" i="4"/>
  <c r="N95" i="4" s="1"/>
  <c r="K95" i="4"/>
  <c r="M94" i="4"/>
  <c r="N94" i="4" s="1"/>
  <c r="AM94" i="4" s="1"/>
  <c r="AO94" i="4" s="1"/>
  <c r="K94" i="4"/>
  <c r="M93" i="4"/>
  <c r="N93" i="4" s="1"/>
  <c r="AM93" i="4" s="1"/>
  <c r="AO93" i="4" s="1"/>
  <c r="K93" i="4"/>
  <c r="M92" i="4"/>
  <c r="N92" i="4" s="1"/>
  <c r="K92" i="4"/>
  <c r="M91" i="4"/>
  <c r="N91" i="4" s="1"/>
  <c r="K91" i="4"/>
  <c r="M90" i="4"/>
  <c r="N90" i="4" s="1"/>
  <c r="K90" i="4"/>
  <c r="M89" i="4"/>
  <c r="N89" i="4" s="1"/>
  <c r="K89" i="4"/>
  <c r="M88" i="4"/>
  <c r="N88" i="4" s="1"/>
  <c r="AM88" i="4" s="1"/>
  <c r="AO88" i="4" s="1"/>
  <c r="K88" i="4"/>
  <c r="AN86" i="4"/>
  <c r="M86" i="4"/>
  <c r="N86" i="4" s="1"/>
  <c r="AM86" i="4" s="1"/>
  <c r="AO86" i="4" s="1"/>
  <c r="K86" i="4"/>
  <c r="M85" i="4"/>
  <c r="N85" i="4" s="1"/>
  <c r="K85" i="4"/>
  <c r="M84" i="4"/>
  <c r="N84" i="4" s="1"/>
  <c r="K84" i="4"/>
  <c r="M83" i="4"/>
  <c r="N83" i="4" s="1"/>
  <c r="K83" i="4"/>
  <c r="M82" i="4"/>
  <c r="N82" i="4" s="1"/>
  <c r="K82" i="4"/>
  <c r="M81" i="4"/>
  <c r="N81" i="4" s="1"/>
  <c r="AM81" i="4" s="1"/>
  <c r="AO81" i="4" s="1"/>
  <c r="K81" i="4"/>
  <c r="M80" i="4"/>
  <c r="N80" i="4" s="1"/>
  <c r="K80" i="4"/>
  <c r="M79" i="4"/>
  <c r="N79" i="4" s="1"/>
  <c r="K79" i="4"/>
  <c r="M78" i="4"/>
  <c r="N78" i="4" s="1"/>
  <c r="K78" i="4"/>
  <c r="M77" i="4"/>
  <c r="N77" i="4" s="1"/>
  <c r="K77" i="4"/>
  <c r="M76" i="4"/>
  <c r="N76" i="4" s="1"/>
  <c r="AM76" i="4" s="1"/>
  <c r="AO76" i="4" s="1"/>
  <c r="K76" i="4"/>
  <c r="M75" i="4"/>
  <c r="N75" i="4" s="1"/>
  <c r="AM75" i="4" s="1"/>
  <c r="AO75" i="4" s="1"/>
  <c r="K75" i="4"/>
  <c r="M74" i="4"/>
  <c r="N74" i="4" s="1"/>
  <c r="AM74" i="4" s="1"/>
  <c r="AO74" i="4" s="1"/>
  <c r="K74" i="4"/>
  <c r="M73" i="4"/>
  <c r="N73" i="4" s="1"/>
  <c r="AM73" i="4" s="1"/>
  <c r="AO73" i="4" s="1"/>
  <c r="K73" i="4"/>
  <c r="M72" i="4"/>
  <c r="N72" i="4" s="1"/>
  <c r="AM72" i="4" s="1"/>
  <c r="AO72" i="4" s="1"/>
  <c r="K72" i="4"/>
  <c r="M71" i="4"/>
  <c r="N71" i="4" s="1"/>
  <c r="AM71" i="4" s="1"/>
  <c r="AO71" i="4" s="1"/>
  <c r="K71" i="4"/>
  <c r="M70" i="4"/>
  <c r="N70" i="4" s="1"/>
  <c r="AM70" i="4" s="1"/>
  <c r="AO70" i="4" s="1"/>
  <c r="K70" i="4"/>
  <c r="M69" i="4"/>
  <c r="N69" i="4" s="1"/>
  <c r="AM69" i="4" s="1"/>
  <c r="AO69" i="4" s="1"/>
  <c r="K69" i="4"/>
  <c r="M68" i="4"/>
  <c r="N68" i="4" s="1"/>
  <c r="AM68" i="4" s="1"/>
  <c r="AO68" i="4" s="1"/>
  <c r="K68" i="4"/>
  <c r="M67" i="4"/>
  <c r="N67" i="4" s="1"/>
  <c r="AM67" i="4" s="1"/>
  <c r="AO67" i="4" s="1"/>
  <c r="K67" i="4"/>
  <c r="M66" i="4"/>
  <c r="N66" i="4" s="1"/>
  <c r="AM66" i="4" s="1"/>
  <c r="AO66" i="4" s="1"/>
  <c r="K66" i="4"/>
  <c r="M65" i="4"/>
  <c r="N65" i="4" s="1"/>
  <c r="AM65" i="4" s="1"/>
  <c r="AO65" i="4" s="1"/>
  <c r="K65" i="4"/>
  <c r="M64" i="4"/>
  <c r="N64" i="4" s="1"/>
  <c r="AM64" i="4" s="1"/>
  <c r="AO64" i="4" s="1"/>
  <c r="K64" i="4"/>
  <c r="M63" i="4"/>
  <c r="N63" i="4" s="1"/>
  <c r="AM63" i="4" s="1"/>
  <c r="AO63" i="4" s="1"/>
  <c r="K63" i="4"/>
  <c r="M62" i="4"/>
  <c r="N62" i="4" s="1"/>
  <c r="AM62" i="4" s="1"/>
  <c r="AO62" i="4" s="1"/>
  <c r="K62" i="4"/>
  <c r="M61" i="4"/>
  <c r="N61" i="4" s="1"/>
  <c r="AM61" i="4" s="1"/>
  <c r="AO61" i="4" s="1"/>
  <c r="K61" i="4"/>
  <c r="M60" i="4"/>
  <c r="N60" i="4" s="1"/>
  <c r="AM60" i="4" s="1"/>
  <c r="AO60" i="4" s="1"/>
  <c r="K60" i="4"/>
  <c r="M59" i="4"/>
  <c r="N59" i="4" s="1"/>
  <c r="AM59" i="4" s="1"/>
  <c r="AO59" i="4" s="1"/>
  <c r="K59" i="4"/>
  <c r="M58" i="4"/>
  <c r="N58" i="4" s="1"/>
  <c r="AM58" i="4" s="1"/>
  <c r="AO58" i="4" s="1"/>
  <c r="K58" i="4"/>
  <c r="M57" i="4"/>
  <c r="N57" i="4" s="1"/>
  <c r="K57" i="4"/>
  <c r="M56" i="4"/>
  <c r="N56" i="4" s="1"/>
  <c r="K56" i="4"/>
  <c r="M55" i="4"/>
  <c r="N55" i="4" s="1"/>
  <c r="AM55" i="4" s="1"/>
  <c r="AO55" i="4" s="1"/>
  <c r="K55" i="4"/>
  <c r="AN54" i="4"/>
  <c r="M54" i="4"/>
  <c r="N54" i="4" s="1"/>
  <c r="AM54" i="4" s="1"/>
  <c r="AO54" i="4" s="1"/>
  <c r="K54" i="4"/>
  <c r="M53" i="4"/>
  <c r="N53" i="4" s="1"/>
  <c r="AM53" i="4" s="1"/>
  <c r="AO53" i="4" s="1"/>
  <c r="K53" i="4"/>
  <c r="AN52" i="4"/>
  <c r="M52" i="4"/>
  <c r="N52" i="4" s="1"/>
  <c r="AM52" i="4" s="1"/>
  <c r="AO52" i="4" s="1"/>
  <c r="K52" i="4"/>
  <c r="M51" i="4"/>
  <c r="N51" i="4" s="1"/>
  <c r="AM51" i="4" s="1"/>
  <c r="AO51" i="4" s="1"/>
  <c r="K51" i="4"/>
  <c r="AN50" i="4"/>
  <c r="M50" i="4"/>
  <c r="N50" i="4" s="1"/>
  <c r="AM50" i="4" s="1"/>
  <c r="AO50" i="4" s="1"/>
  <c r="K50" i="4"/>
  <c r="M49" i="4"/>
  <c r="N49" i="4" s="1"/>
  <c r="AM49" i="4" s="1"/>
  <c r="AO49" i="4" s="1"/>
  <c r="K49" i="4"/>
  <c r="AN48" i="4"/>
  <c r="M48" i="4"/>
  <c r="N48" i="4" s="1"/>
  <c r="AM48" i="4" s="1"/>
  <c r="AO48" i="4" s="1"/>
  <c r="K48" i="4"/>
  <c r="M47" i="4"/>
  <c r="N47" i="4" s="1"/>
  <c r="AM47" i="4" s="1"/>
  <c r="AO47" i="4" s="1"/>
  <c r="K47" i="4"/>
  <c r="AN46" i="4"/>
  <c r="M46" i="4"/>
  <c r="N46" i="4" s="1"/>
  <c r="AM46" i="4" s="1"/>
  <c r="AO46" i="4" s="1"/>
  <c r="K46" i="4"/>
  <c r="M45" i="4"/>
  <c r="N45" i="4" s="1"/>
  <c r="AM45" i="4" s="1"/>
  <c r="AO45" i="4" s="1"/>
  <c r="K45" i="4"/>
  <c r="AN44" i="4"/>
  <c r="M44" i="4"/>
  <c r="N44" i="4" s="1"/>
  <c r="AM44" i="4" s="1"/>
  <c r="AO44" i="4" s="1"/>
  <c r="K44" i="4"/>
  <c r="M43" i="4"/>
  <c r="N43" i="4" s="1"/>
  <c r="AM43" i="4" s="1"/>
  <c r="AO43" i="4" s="1"/>
  <c r="K43" i="4"/>
  <c r="AN42" i="4"/>
  <c r="M42" i="4"/>
  <c r="N42" i="4" s="1"/>
  <c r="AM42" i="4" s="1"/>
  <c r="AO42" i="4" s="1"/>
  <c r="K42" i="4"/>
  <c r="M41" i="4"/>
  <c r="N41" i="4" s="1"/>
  <c r="AM41" i="4" s="1"/>
  <c r="AO41" i="4" s="1"/>
  <c r="K41" i="4"/>
  <c r="AN40" i="4"/>
  <c r="M40" i="4"/>
  <c r="N40" i="4" s="1"/>
  <c r="AM40" i="4" s="1"/>
  <c r="AO40" i="4" s="1"/>
  <c r="K40" i="4"/>
  <c r="M39" i="4"/>
  <c r="N39" i="4" s="1"/>
  <c r="AM39" i="4" s="1"/>
  <c r="AO39" i="4" s="1"/>
  <c r="K39" i="4"/>
  <c r="M38" i="4"/>
  <c r="N38" i="4" s="1"/>
  <c r="K38" i="4"/>
  <c r="M37" i="4"/>
  <c r="N37" i="4" s="1"/>
  <c r="K37" i="4"/>
  <c r="AN36" i="4"/>
  <c r="M36" i="4"/>
  <c r="N36" i="4" s="1"/>
  <c r="AM36" i="4" s="1"/>
  <c r="AO36" i="4" s="1"/>
  <c r="K36" i="4"/>
  <c r="AN35" i="4"/>
  <c r="M35" i="4"/>
  <c r="N35" i="4" s="1"/>
  <c r="AM35" i="4" s="1"/>
  <c r="AO35" i="4" s="1"/>
  <c r="K35" i="4"/>
  <c r="AN34" i="4"/>
  <c r="M34" i="4"/>
  <c r="N34" i="4" s="1"/>
  <c r="AM34" i="4" s="1"/>
  <c r="AO34" i="4" s="1"/>
  <c r="K34" i="4"/>
  <c r="AN33" i="4"/>
  <c r="M33" i="4"/>
  <c r="N33" i="4" s="1"/>
  <c r="AM33" i="4" s="1"/>
  <c r="AO33" i="4" s="1"/>
  <c r="K33" i="4"/>
  <c r="AN32" i="4"/>
  <c r="M32" i="4"/>
  <c r="N32" i="4" s="1"/>
  <c r="AM32" i="4" s="1"/>
  <c r="AO32" i="4" s="1"/>
  <c r="K32" i="4"/>
  <c r="AN31" i="4"/>
  <c r="M31" i="4"/>
  <c r="N31" i="4" s="1"/>
  <c r="AM31" i="4" s="1"/>
  <c r="AO31" i="4" s="1"/>
  <c r="K31" i="4"/>
  <c r="AN30" i="4"/>
  <c r="M30" i="4"/>
  <c r="N30" i="4" s="1"/>
  <c r="AM30" i="4" s="1"/>
  <c r="AO30" i="4" s="1"/>
  <c r="K30" i="4"/>
  <c r="AN29" i="4"/>
  <c r="M29" i="4"/>
  <c r="N29" i="4" s="1"/>
  <c r="AM29" i="4" s="1"/>
  <c r="AO29" i="4" s="1"/>
  <c r="K29" i="4"/>
  <c r="AN28" i="4"/>
  <c r="M28" i="4"/>
  <c r="N28" i="4" s="1"/>
  <c r="AM28" i="4" s="1"/>
  <c r="AO28" i="4" s="1"/>
  <c r="K28" i="4"/>
  <c r="AN27" i="4"/>
  <c r="M27" i="4"/>
  <c r="N27" i="4" s="1"/>
  <c r="AM27" i="4" s="1"/>
  <c r="AO27" i="4" s="1"/>
  <c r="K27" i="4"/>
  <c r="AN26" i="4"/>
  <c r="M26" i="4"/>
  <c r="N26" i="4" s="1"/>
  <c r="AM26" i="4" s="1"/>
  <c r="AO26" i="4" s="1"/>
  <c r="K26" i="4"/>
  <c r="AN25" i="4"/>
  <c r="M25" i="4"/>
  <c r="N25" i="4" s="1"/>
  <c r="AM25" i="4" s="1"/>
  <c r="AO25" i="4" s="1"/>
  <c r="K25" i="4"/>
  <c r="AN24" i="4"/>
  <c r="M24" i="4"/>
  <c r="N24" i="4" s="1"/>
  <c r="AM24" i="4" s="1"/>
  <c r="AO24" i="4" s="1"/>
  <c r="K24" i="4"/>
  <c r="AN23" i="4"/>
  <c r="M23" i="4"/>
  <c r="N23" i="4" s="1"/>
  <c r="AM23" i="4" s="1"/>
  <c r="AO23" i="4" s="1"/>
  <c r="K23" i="4"/>
  <c r="M22" i="4"/>
  <c r="N22" i="4" s="1"/>
  <c r="AM22" i="4" s="1"/>
  <c r="AO22" i="4" s="1"/>
  <c r="K22" i="4"/>
  <c r="M21" i="4"/>
  <c r="N21" i="4" s="1"/>
  <c r="K21" i="4"/>
  <c r="AN20" i="4"/>
  <c r="AM20" i="4"/>
  <c r="AO20" i="4" s="1"/>
  <c r="M20" i="4"/>
  <c r="N20" i="4" s="1"/>
  <c r="K20" i="4"/>
  <c r="M19" i="4"/>
  <c r="N19" i="4" s="1"/>
  <c r="AM19" i="4" s="1"/>
  <c r="AO19" i="4" s="1"/>
  <c r="K19" i="4"/>
  <c r="M18" i="4"/>
  <c r="N18" i="4" s="1"/>
  <c r="K18" i="4"/>
  <c r="M17" i="4"/>
  <c r="N17" i="4" s="1"/>
  <c r="K17" i="4"/>
  <c r="AN16" i="4"/>
  <c r="AM16" i="4"/>
  <c r="AO16" i="4" s="1"/>
  <c r="M16" i="4"/>
  <c r="N16" i="4" s="1"/>
  <c r="K16" i="4"/>
  <c r="M15" i="4"/>
  <c r="N15" i="4" s="1"/>
  <c r="AM15" i="4" s="1"/>
  <c r="AO15" i="4" s="1"/>
  <c r="AM14" i="4"/>
  <c r="AO14" i="4" s="1"/>
  <c r="N14" i="4"/>
  <c r="M14" i="4"/>
  <c r="M13" i="4"/>
  <c r="N13" i="4" s="1"/>
  <c r="AN12" i="4"/>
  <c r="M12" i="4"/>
  <c r="N12" i="4" s="1"/>
  <c r="AM12" i="4" s="1"/>
  <c r="AO12" i="4" s="1"/>
  <c r="AM11" i="4"/>
  <c r="AO11" i="4" s="1"/>
  <c r="M11" i="4"/>
  <c r="N11" i="4" s="1"/>
  <c r="AO10" i="4"/>
  <c r="AN10" i="4"/>
  <c r="N10" i="4"/>
  <c r="AM10" i="4" s="1"/>
  <c r="M10" i="4"/>
  <c r="AM9" i="4"/>
  <c r="AO9" i="4" s="1"/>
  <c r="M9" i="4"/>
  <c r="N9" i="4" s="1"/>
  <c r="AN9" i="4" s="1"/>
  <c r="N8" i="4"/>
  <c r="K8" i="4"/>
  <c r="M8" i="4" s="1"/>
  <c r="J8" i="4"/>
  <c r="M7" i="4"/>
  <c r="N7" i="4" s="1"/>
  <c r="AM6" i="4"/>
  <c r="AO6" i="4" s="1"/>
  <c r="N6" i="4"/>
  <c r="AN6" i="4" s="1"/>
  <c r="M6" i="4"/>
  <c r="M5" i="4"/>
  <c r="N5" i="4" s="1"/>
  <c r="AN4" i="4"/>
  <c r="N4" i="4"/>
  <c r="AM4" i="4" s="1"/>
  <c r="AO4" i="4" s="1"/>
  <c r="M4" i="4"/>
  <c r="M3" i="4"/>
  <c r="N3" i="4" s="1"/>
  <c r="K2" i="4"/>
  <c r="M2" i="4" s="1"/>
  <c r="N2" i="4" s="1"/>
  <c r="C8" i="7"/>
  <c r="B8" i="7"/>
  <c r="AN5" i="4" l="1"/>
  <c r="AM5" i="4"/>
  <c r="AO5" i="4" s="1"/>
  <c r="AM13" i="4"/>
  <c r="AO13" i="4" s="1"/>
  <c r="AM2" i="4"/>
  <c r="AO2" i="4" s="1"/>
  <c r="AN2" i="4"/>
  <c r="AN8" i="4"/>
  <c r="AN19" i="4"/>
  <c r="AN22" i="4"/>
  <c r="AM7" i="4"/>
  <c r="AO7" i="4" s="1"/>
  <c r="AM8" i="4"/>
  <c r="AO8" i="4" s="1"/>
  <c r="AM21" i="4"/>
  <c r="AO21" i="4" s="1"/>
  <c r="AN39" i="4"/>
  <c r="AN41" i="4"/>
  <c r="AN43" i="4"/>
  <c r="AN45" i="4"/>
  <c r="AN47" i="4"/>
  <c r="AN49" i="4"/>
  <c r="AN51" i="4"/>
  <c r="AN53" i="4"/>
  <c r="AN55" i="4"/>
  <c r="AN81" i="4"/>
  <c r="AN15" i="4"/>
  <c r="AN14" i="4"/>
  <c r="AN58" i="4"/>
  <c r="AN60" i="4"/>
  <c r="AN62" i="4"/>
  <c r="AN64" i="4"/>
  <c r="AN66" i="4"/>
  <c r="AN68" i="4"/>
  <c r="AN70" i="4"/>
  <c r="AN72" i="4"/>
  <c r="AN74" i="4"/>
  <c r="AN76" i="4"/>
  <c r="AN93" i="4"/>
  <c r="AN88" i="4"/>
  <c r="AM3" i="4"/>
  <c r="AO3" i="4" s="1"/>
  <c r="AN11" i="4"/>
  <c r="AN59" i="4"/>
  <c r="AN61" i="4"/>
  <c r="AN63" i="4"/>
  <c r="AN65" i="4"/>
  <c r="AN67" i="4"/>
  <c r="AN69" i="4"/>
  <c r="AN71" i="4"/>
  <c r="AN73" i="4"/>
  <c r="AN75" i="4"/>
  <c r="AN94" i="4"/>
  <c r="AN13" i="4" l="1"/>
  <c r="AN7" i="4"/>
  <c r="AN3" i="4"/>
  <c r="AN21" i="4"/>
</calcChain>
</file>

<file path=xl/sharedStrings.xml><?xml version="1.0" encoding="utf-8"?>
<sst xmlns="http://schemas.openxmlformats.org/spreadsheetml/2006/main" count="1613" uniqueCount="307">
  <si>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</si>
  <si>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</si>
  <si>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</si>
  <si>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</si>
  <si>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</si>
  <si>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</si>
  <si>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</si>
  <si>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</si>
  <si>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</si>
  <si>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</si>
  <si>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</si>
  <si>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</si>
  <si>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</si>
  <si>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</si>
  <si>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</si>
  <si>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</si>
  <si>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</si>
  <si>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</si>
  <si>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</si>
  <si>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</si>
  <si>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</si>
  <si>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</si>
  <si>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</si>
  <si>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</si>
  <si>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</si>
  <si>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</si>
  <si>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</si>
  <si>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</si>
  <si>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</si>
  <si>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</si>
  <si>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</si>
  <si>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</si>
  <si>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</si>
  <si>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</si>
  <si>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</si>
  <si>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</si>
  <si>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</si>
  <si>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</si>
  <si>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</si>
  <si>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</si>
  <si>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</si>
  <si>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</si>
  <si>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</si>
  <si>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</si>
  <si>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</si>
  <si>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</si>
  <si>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</si>
  <si>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</si>
  <si>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</si>
  <si>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</si>
  <si>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</si>
  <si>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</si>
  <si>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</si>
  <si>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</si>
  <si>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</si>
  <si>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</si>
  <si>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</si>
  <si>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</si>
  <si>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</si>
  <si>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</si>
  <si>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</si>
  <si>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</si>
  <si>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</si>
  <si>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</si>
  <si>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</si>
  <si>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</si>
  <si>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</si>
  <si>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</si>
  <si>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</si>
  <si>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</si>
  <si>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</si>
  <si>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</si>
  <si>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</si>
  <si>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</si>
  <si>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</si>
  <si>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</si>
  <si>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</si>
  <si>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</si>
  <si>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</si>
  <si>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</si>
  <si>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</si>
  <si>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</si>
  <si>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</si>
  <si>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</si>
  <si>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</si>
  <si>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</si>
  <si>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</si>
  <si>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</si>
  <si>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</si>
  <si>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</si>
  <si>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</si>
  <si>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</si>
  <si>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</si>
  <si>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</si>
  <si>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</si>
  <si>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</si>
  <si>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</si>
  <si>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保守側は手順書を共有済</t>
  </si>
  <si>
    <r>
      <rPr>
        <sz val="10"/>
        <color theme="1"/>
        <rFont val="Meiryo UI"/>
        <charset val="128"/>
      </rPr>
      <t>李昊</t>
    </r>
    <r>
      <rPr>
        <sz val="10"/>
        <color theme="1"/>
        <rFont val="宋体"/>
        <charset val="134"/>
      </rPr>
      <t>泽</t>
    </r>
  </si>
  <si>
    <t>月次</t>
  </si>
  <si>
    <t>開発</t>
  </si>
  <si>
    <t>100%页面自动化部分由于账户无权限处于pending状态
2020/03/06 其它task包含此作业</t>
  </si>
  <si>
    <r>
      <rPr>
        <sz val="10"/>
        <color theme="0" tint="-0.249977111117893"/>
        <rFont val="Meiryo UI"/>
        <charset val="128"/>
      </rPr>
      <t>李昊</t>
    </r>
    <r>
      <rPr>
        <sz val="10"/>
        <color theme="0" tint="-0.249977111117893"/>
        <rFont val="宋体"/>
        <charset val="134"/>
      </rPr>
      <t>泽</t>
    </r>
  </si>
  <si>
    <t>テスト</t>
  </si>
  <si>
    <r>
      <rPr>
        <sz val="11"/>
        <color theme="0" tint="-0.249977111117893"/>
        <rFont val="Meiryo UI"/>
        <charset val="128"/>
      </rPr>
      <t xml:space="preserve">100%
</t>
    </r>
    <r>
      <rPr>
        <sz val="11"/>
        <color theme="0" tint="-0.249977111117893"/>
        <rFont val="Microsoft YaHei"/>
        <charset val="134"/>
      </rPr>
      <t>2020/03/06 其它task包含此作业</t>
    </r>
  </si>
  <si>
    <t>L1AUTO003</t>
  </si>
  <si>
    <t>ServiceNow</t>
  </si>
  <si>
    <t>S-Nowチケット仕分け</t>
  </si>
  <si>
    <t>UI Executor(WEB)</t>
  </si>
  <si>
    <t>VDIとSNOWが必要ため、一応対応不可</t>
  </si>
  <si>
    <t>運用担当：haixuan.wang@takeda.com</t>
  </si>
  <si>
    <t>Wave2</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</si>
  <si>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</si>
  <si>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</si>
  <si>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</si>
  <si>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</si>
  <si>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</si>
  <si>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</si>
  <si>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</si>
  <si>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</si>
  <si>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</si>
  <si>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</si>
  <si>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</si>
  <si>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</si>
  <si>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</si>
  <si>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</si>
  <si>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</si>
  <si>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</si>
  <si>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</si>
  <si>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</si>
  <si>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</si>
  <si>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</si>
  <si>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</si>
  <si>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</si>
  <si>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</si>
  <si>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</si>
  <si>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</si>
  <si>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</si>
  <si>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r>
      <rPr>
        <sz val="10"/>
        <color rgb="FFFF0000"/>
        <rFont val="Meiryo UI"/>
        <charset val="128"/>
      </rPr>
      <t>100%
由于春</t>
    </r>
    <r>
      <rPr>
        <sz val="10"/>
        <color rgb="FFFF0000"/>
        <rFont val="NSimSun"/>
        <charset val="134"/>
      </rPr>
      <t>节</t>
    </r>
    <r>
      <rPr>
        <sz val="10"/>
        <color rgb="FFFF0000"/>
        <rFont val="Meiryo UI"/>
        <charset val="128"/>
      </rPr>
      <t xml:space="preserve">休假 和疫因素 </t>
    </r>
    <r>
      <rPr>
        <sz val="10"/>
        <color rgb="FFFF0000"/>
        <rFont val="NSimSun"/>
        <charset val="134"/>
      </rPr>
      <t>时间</t>
    </r>
    <r>
      <rPr>
        <sz val="10"/>
        <color rgb="FFFF0000"/>
        <rFont val="Meiryo UI"/>
        <charset val="128"/>
      </rPr>
      <t>适当往后</t>
    </r>
    <r>
      <rPr>
        <sz val="10"/>
        <color rgb="FFFF0000"/>
        <rFont val="NSimSun"/>
        <charset val="134"/>
      </rPr>
      <t>调</t>
    </r>
    <r>
      <rPr>
        <sz val="10"/>
        <color rgb="FFFF0000"/>
        <rFont val="Meiryo UI"/>
        <charset val="128"/>
      </rPr>
      <t xml:space="preserve">整
</t>
    </r>
    <r>
      <rPr>
        <sz val="10"/>
        <color rgb="FFFF0000"/>
        <rFont val="NSimSun"/>
        <charset val="134"/>
      </rPr>
      <t>现阶段在本地测试，部分功能与真实环境不一致。部分测试需要在真实环境下进行。
20200304 代码开发和本地测试已经完成，后续阶段需要真实的数据库连接信息和运行环境对代码进行调试和修正</t>
    </r>
  </si>
  <si>
    <t>L1AUTO010</t>
  </si>
  <si>
    <t>048_CLM利用履歴作成手順</t>
  </si>
  <si>
    <t>048_CLM利用履歴作成手順.xlsx</t>
  </si>
  <si>
    <t>袁奇、陳爽</t>
  </si>
  <si>
    <t>L1AUTO011</t>
  </si>
  <si>
    <t>073_MSLとPMSのレポート定期配信</t>
  </si>
  <si>
    <t>073_MSLとPMSのレポート定期配信.xlsx</t>
  </si>
  <si>
    <t>袁奇</t>
  </si>
  <si>
    <t>L1AUTO012</t>
  </si>
  <si>
    <t>Weekly Report</t>
  </si>
  <si>
    <t>周次</t>
  </si>
  <si>
    <t>廃止</t>
  </si>
  <si>
    <t>L1AUTO013</t>
  </si>
  <si>
    <t>統合ID系の定常作業</t>
  </si>
  <si>
    <t>運用担当：huijuan.cao@takeda.com</t>
  </si>
  <si>
    <t>作業が変化があって、一応対応不要</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</si>
  <si>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</si>
  <si>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</si>
  <si>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</si>
  <si>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</si>
  <si>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</si>
  <si>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</si>
  <si>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</si>
  <si>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</si>
  <si>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</si>
  <si>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</si>
  <si>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</si>
  <si>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r>
      <rPr>
        <sz val="11"/>
        <color rgb="FFFF0000"/>
        <rFont val="Meiryo UI"/>
        <charset val="128"/>
      </rPr>
      <t xml:space="preserve">90%
</t>
    </r>
    <r>
      <rPr>
        <sz val="11"/>
        <color rgb="FFFF0000"/>
        <rFont val="Microsoft YaHei"/>
        <charset val="134"/>
      </rPr>
      <t>数据库连接获取数据，数据库信息不足，需要武田环境登录数据库，埃森哲环境不行，等公司办公的时候和担当者确认</t>
    </r>
  </si>
  <si>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</si>
  <si>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</si>
  <si>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</si>
  <si>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</si>
  <si>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</si>
  <si>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</si>
  <si>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</si>
  <si>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</si>
  <si>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</si>
  <si>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</si>
  <si>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</si>
  <si>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</si>
  <si>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</si>
  <si>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</si>
  <si>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</si>
  <si>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</si>
  <si>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</si>
  <si>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</si>
  <si>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</si>
  <si>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</si>
  <si>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</si>
  <si>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</si>
  <si>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</si>
  <si>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</si>
  <si>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</si>
  <si>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</si>
  <si>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</si>
  <si>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</si>
  <si>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</si>
  <si>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90%
因为页面数据获取需要登录武田环境，所以数据获取部分尚未完成</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</si>
  <si>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</si>
  <si>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</si>
  <si>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</si>
  <si>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</si>
  <si>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</si>
  <si>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</si>
  <si>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</si>
  <si>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</si>
  <si>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</si>
  <si>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</si>
  <si>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</si>
  <si>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</si>
  <si>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</si>
  <si>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</si>
  <si>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</si>
  <si>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</si>
  <si>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</si>
  <si>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</si>
  <si>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</si>
  <si>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</si>
  <si>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</si>
  <si>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</si>
  <si>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</si>
  <si>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</si>
  <si>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</si>
  <si>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</si>
  <si>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</si>
  <si>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</si>
  <si>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</si>
  <si>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</si>
  <si>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</si>
  <si>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</si>
  <si>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</si>
  <si>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</si>
  <si>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</si>
  <si>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</si>
  <si>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</si>
  <si>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</si>
  <si>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</si>
  <si>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</si>
  <si>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</si>
  <si>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charset val="128"/>
      </rPr>
      <t>トラッキングデータの資料を送付</t>
    </r>
    <r>
      <rPr>
        <sz val="10"/>
        <color theme="1"/>
        <rFont val="Microsoft YaHei"/>
        <charset val="134"/>
      </rPr>
      <t>.x</t>
    </r>
    <r>
      <rPr>
        <sz val="10"/>
        <color theme="1"/>
        <rFont val="Meiryo UI"/>
        <charset val="128"/>
      </rPr>
      <t>lsx</t>
    </r>
  </si>
  <si>
    <r>
      <rPr>
        <sz val="10"/>
        <color theme="0" tint="-0.14996795556505021"/>
        <rFont val="Meiryo UI"/>
        <charset val="128"/>
      </rPr>
      <t>トラッキングデータの資料を送付</t>
    </r>
    <r>
      <rPr>
        <sz val="10"/>
        <color theme="0" tint="-0.14996795556505021"/>
        <rFont val="Microsoft YaHei"/>
        <charset val="134"/>
      </rPr>
      <t>.x</t>
    </r>
    <r>
      <rPr>
        <sz val="10"/>
        <color theme="0" tint="-0.14996795556505021"/>
        <rFont val="Meiryo UI"/>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</si>
  <si>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</si>
  <si>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</si>
  <si>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</si>
  <si>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</si>
  <si>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</si>
  <si>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</si>
  <si>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</si>
  <si>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</si>
  <si>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</si>
  <si>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</si>
  <si>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</si>
  <si>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</si>
  <si>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</si>
  <si>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</si>
  <si>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</si>
  <si>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</si>
  <si>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</si>
  <si>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</si>
  <si>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</si>
  <si>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</si>
  <si>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</si>
  <si>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</si>
  <si>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</si>
  <si>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</si>
  <si>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</si>
  <si>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</si>
  <si>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</si>
  <si>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</si>
  <si>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</si>
  <si>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</si>
  <si>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</si>
  <si>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</si>
  <si>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</si>
  <si>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</si>
  <si>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</si>
  <si>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</si>
  <si>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</si>
  <si>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</si>
  <si>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Calibri"/>
        <charset val="128"/>
        <scheme val="minor"/>
      </rPr>
      <t>第一営業日</t>
    </r>
    <r>
      <rPr>
        <sz val="10"/>
        <color theme="1"/>
        <rFont val="Calibri"/>
        <charset val="128"/>
        <scheme val="minor"/>
      </rPr>
      <t>※：一回目</t>
    </r>
  </si>
  <si>
    <r>
      <rPr>
        <sz val="11"/>
        <color theme="1"/>
        <rFont val="Calibri"/>
        <charset val="128"/>
        <scheme val="minor"/>
      </rPr>
      <t>第一営業日</t>
    </r>
    <r>
      <rPr>
        <sz val="10"/>
        <color theme="1"/>
        <rFont val="Calibri"/>
        <charset val="128"/>
        <scheme val="minor"/>
      </rPr>
      <t>※：一回目</t>
    </r>
    <r>
      <rPr>
        <sz val="11"/>
        <color theme="1"/>
        <rFont val="Calibri"/>
        <charset val="128"/>
        <scheme val="minor"/>
      </rPr>
      <t xml:space="preserve">
15日※休日の場合は翌営業日
※：一回目</t>
    </r>
  </si>
  <si>
    <t>4h</t>
  </si>
  <si>
    <t>月３回</t>
  </si>
  <si>
    <r>
      <rPr>
        <sz val="11"/>
        <color theme="1"/>
        <rFont val="Calibri"/>
        <charset val="128"/>
        <scheme val="minor"/>
      </rPr>
      <t xml:space="preserve">第三営業日（4月10月なし）
</t>
    </r>
    <r>
      <rPr>
        <sz val="10"/>
        <color theme="1"/>
        <rFont val="Calibri"/>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</si>
  <si>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</si>
  <si>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</si>
  <si>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</si>
  <si>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</si>
  <si>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</si>
  <si>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</si>
  <si>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</si>
  <si>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</si>
  <si>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</si>
  <si>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</si>
  <si>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Calibri"/>
        <charset val="128"/>
        <scheme val="minor"/>
      </rPr>
      <t>負十営業日　</t>
    </r>
    <r>
      <rPr>
        <sz val="10"/>
        <color theme="1"/>
        <rFont val="Calibri"/>
        <charset val="128"/>
        <scheme val="minor"/>
      </rPr>
      <t>※：二回目</t>
    </r>
  </si>
  <si>
    <r>
      <rPr>
        <sz val="11"/>
        <color theme="1"/>
        <rFont val="Calibri"/>
        <charset val="128"/>
        <scheme val="minor"/>
      </rPr>
      <t>負六営業日　</t>
    </r>
    <r>
      <rPr>
        <sz val="10"/>
        <color theme="1"/>
        <rFont val="Calibri"/>
        <charset val="128"/>
        <scheme val="minor"/>
      </rPr>
      <t>※：二回目</t>
    </r>
  </si>
  <si>
    <t>負五営業日</t>
  </si>
  <si>
    <r>
      <rPr>
        <sz val="11"/>
        <color theme="1"/>
        <rFont val="Calibri"/>
        <charset val="128"/>
        <scheme val="minor"/>
      </rPr>
      <t>　負四営業日　</t>
    </r>
    <r>
      <rPr>
        <sz val="10"/>
        <color theme="1"/>
        <rFont val="Calibri"/>
        <charset val="128"/>
        <scheme val="minor"/>
      </rPr>
      <t>※：一回目</t>
    </r>
  </si>
  <si>
    <r>
      <rPr>
        <sz val="11"/>
        <color theme="1"/>
        <rFont val="Calibri"/>
        <charset val="128"/>
        <scheme val="minor"/>
      </rPr>
      <t>　負三営業日　</t>
    </r>
    <r>
      <rPr>
        <sz val="10"/>
        <color theme="1"/>
        <rFont val="Calibri"/>
        <charset val="128"/>
        <scheme val="minor"/>
      </rPr>
      <t>※：三回目</t>
    </r>
  </si>
  <si>
    <r>
      <rPr>
        <sz val="11"/>
        <color theme="1"/>
        <rFont val="Calibri"/>
        <charset val="128"/>
        <scheme val="minor"/>
      </rPr>
      <t>　負三営業日　</t>
    </r>
    <r>
      <rPr>
        <sz val="10"/>
        <color theme="1"/>
        <rFont val="Calibri"/>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</si>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</sst>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8" formatCode="0.000"/>
    <numFmt numFmtId="169" formatCode="m/d/yyyy;@"/>
    <numFmt numFmtId="170" formatCode="000_ "/>
    <numFmt numFmtId="171" formatCode="#,##0.0;[Red]\-#,##0.0"/>
    <numFmt numFmtId="172" formatCode="0.000;[Red]0.000"/>
    <numFmt numFmtId="173" formatCode="0;[Red]0"/>
    <numFmt numFmtId="174" formatCode="0.0_);[Red]\(0.0\)"/>
  </numFmts>
  <fonts count="37">
    <font>
      <sz val="11"/>
      <color theme="1"/>
      <name val="Calibri"/>
      <charset val="134"/>
      <scheme val="minor"/>
    </font>
    <font>
      <sz val="10"/>
      <color theme="1"/>
      <name val="Meiryo UI"/>
      <charset val="128"/>
    </font>
    <font>
      <sz val="11"/>
      <color rgb="FFFF0000"/>
      <name val="Calibri"/>
      <charset val="128"/>
      <scheme val="minor"/>
    </font>
    <font>
      <sz val="10"/>
      <color rgb="FF000000"/>
      <name val="Meiryo UI"/>
      <charset val="128"/>
    </font>
    <font>
      <sz val="11"/>
      <color rgb="FF000000"/>
      <name val="ＭＳ Ｐゴシック"/>
      <charset val="128"/>
    </font>
    <font>
      <sz val="10"/>
      <color rgb="FF000000"/>
      <name val="Calibri"/>
      <charset val="134"/>
    </font>
    <font>
      <sz val="11"/>
      <color theme="1"/>
      <name val="Microsoft YaHei"/>
      <charset val="134"/>
    </font>
    <font>
      <b/>
      <sz val="7"/>
      <color rgb="FFFFFFFF"/>
      <name val="Meiryo UI"/>
      <charset val="128"/>
    </font>
    <font>
      <sz val="7"/>
      <color rgb="FF000000"/>
      <name val="Meiryo UI"/>
      <charset val="128"/>
    </font>
    <font>
      <sz val="10"/>
      <color theme="0" tint="-0.249977111117893"/>
      <name val="Meiryo UI"/>
      <charset val="128"/>
    </font>
    <font>
      <sz val="10"/>
      <color indexed="9"/>
      <name val="Meiryo UI"/>
      <charset val="128"/>
    </font>
    <font>
      <sz val="10"/>
      <name val="Meiryo UI"/>
      <charset val="128"/>
    </font>
    <font>
      <sz val="11"/>
      <color theme="1"/>
      <name val="Meiryo UI"/>
      <charset val="128"/>
    </font>
    <font>
      <sz val="11"/>
      <color theme="0" tint="-0.249977111117893"/>
      <name val="Meiryo UI"/>
      <charset val="128"/>
    </font>
    <font>
      <sz val="10"/>
      <color theme="0" tint="-0.249977111117893"/>
      <name val="Microsoft YaHei"/>
      <charset val="134"/>
    </font>
    <font>
      <sz val="10"/>
      <color rgb="FFFF0000"/>
      <name val="Meiryo UI"/>
      <charset val="128"/>
    </font>
    <font>
      <sz val="11"/>
      <color rgb="FFFF0000"/>
      <name val="Meiryo UI"/>
      <charset val="128"/>
    </font>
    <font>
      <sz val="10"/>
      <color theme="0" tint="-0.24994659260841701"/>
      <name val="Meiryo UI"/>
      <charset val="128"/>
    </font>
    <font>
      <sz val="10"/>
      <color theme="0" tint="-0.34998626667073579"/>
      <name val="Meiryo UI"/>
      <charset val="128"/>
    </font>
    <font>
      <sz val="11"/>
      <color theme="0" tint="-0.34998626667073579"/>
      <name val="Meiryo UI"/>
      <charset val="128"/>
    </font>
    <font>
      <sz val="10"/>
      <color theme="0" tint="-0.14996795556505021"/>
      <name val="Meiryo UI"/>
      <charset val="128"/>
    </font>
    <font>
      <sz val="11"/>
      <color theme="0" tint="-0.14996795556505021"/>
      <name val="Meiryo UI"/>
      <charset val="128"/>
    </font>
    <font>
      <sz val="11"/>
      <color rgb="FFFF0000"/>
      <name val="Microsoft YaHei"/>
      <charset val="134"/>
    </font>
    <font>
      <sz val="11"/>
      <color theme="0" tint="-0.24994659260841701"/>
      <name val="Meiryo UI"/>
      <charset val="128"/>
    </font>
    <font>
      <sz val="10"/>
      <color theme="1"/>
      <name val="Microsoft YaHei"/>
      <charset val="134"/>
    </font>
    <font>
      <sz val="10"/>
      <color theme="0" tint="-0.34998626667073579"/>
      <name val="Microsoft YaHei"/>
      <charset val="134"/>
    </font>
    <font>
      <sz val="11"/>
      <color theme="1"/>
      <name val="Calibri"/>
      <charset val="128"/>
      <scheme val="minor"/>
    </font>
    <font>
      <sz val="11"/>
      <color theme="0"/>
      <name val="Calibri"/>
      <charset val="128"/>
      <scheme val="minor"/>
    </font>
    <font>
      <sz val="11"/>
      <color indexed="9"/>
      <name val="ＭＳ Ｐゴシック"/>
      <charset val="128"/>
    </font>
    <font>
      <sz val="10"/>
      <name val="Arial"/>
      <charset val="134"/>
    </font>
    <font>
      <sz val="11"/>
      <name val="ＭＳ Ｐゴシック"/>
      <charset val="128"/>
    </font>
    <font>
      <sz val="10"/>
      <color theme="1"/>
      <name val="Calibri"/>
      <charset val="128"/>
      <scheme val="minor"/>
    </font>
    <font>
      <sz val="10"/>
      <color theme="1"/>
      <name val="宋体"/>
      <charset val="134"/>
    </font>
    <font>
      <sz val="10"/>
      <color theme="0" tint="-0.249977111117893"/>
      <name val="宋体"/>
      <charset val="134"/>
    </font>
    <font>
      <sz val="11"/>
      <color theme="0" tint="-0.249977111117893"/>
      <name val="Microsoft YaHei"/>
      <charset val="134"/>
    </font>
    <font>
      <sz val="10"/>
      <color rgb="FFFF0000"/>
      <name val="NSimSun"/>
      <charset val="134"/>
    </font>
    <font>
      <sz val="10"/>
      <color theme="0" tint="-0.14996795556505021"/>
      <name val="Microsoft YaHei"/>
      <charset val="134"/>
    </font>
  </fonts>
  <fills count="20">
    <fill>
      <patternFill patternType="none"/>
    </fill>
    <fill>
      <patternFill patternType="gray125"/>
    </fill>
    <fill>
      <patternFill patternType="solid">
        <fgColor rgb="FF92D050"/>
        <bgColor indexed="64"/>
      </patternFill>
    </fill>
    <fill>
      <patternFill patternType="solid">
        <fgColor theme="8" tint="0.79992065187536243"/>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91454817346722"/>
        <bgColor indexed="64"/>
      </patternFill>
    </fill>
    <fill>
      <patternFill patternType="solid">
        <fgColor theme="5" tint="0.59999389629810485"/>
        <bgColor indexed="64"/>
      </patternFill>
    </fill>
    <fill>
      <patternFill patternType="solid">
        <fgColor theme="0" tint="-0.14996795556505021"/>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91454817346722"/>
        <bgColor indexed="64"/>
      </patternFill>
    </fill>
    <fill>
      <patternFill patternType="solid">
        <fgColor theme="7" tint="0.39991454817346722"/>
        <bgColor indexed="64"/>
      </patternFill>
    </fill>
  </fills>
  <borders count="4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double">
        <color auto="1"/>
      </left>
      <right style="thin">
        <color auto="1"/>
      </right>
      <top style="dashed">
        <color auto="1"/>
      </top>
      <bottom style="thin">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384">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0" fontId="3" fillId="0" borderId="11" xfId="16" applyNumberFormat="1" applyFont="1" applyFill="1" applyBorder="1" applyAlignment="1" applyProtection="1">
      <alignment horizontal="left" vertical="top"/>
      <protection locked="0"/>
    </xf>
    <xf numFmtId="170"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0"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0"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0"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0" fontId="3" fillId="0" borderId="17" xfId="16" applyNumberFormat="1" applyFont="1" applyFill="1" applyBorder="1" applyAlignment="1" applyProtection="1">
      <alignment horizontal="left" vertical="top"/>
      <protection locked="0"/>
    </xf>
    <xf numFmtId="0" fontId="3" fillId="0" borderId="18" xfId="16" applyFont="1" applyFill="1" applyBorder="1" applyAlignment="1">
      <alignment horizontal="left" vertical="top" wrapText="1" readingOrder="1"/>
    </xf>
    <xf numFmtId="0" fontId="3" fillId="0" borderId="19"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0"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0"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0"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1"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3" fontId="11" fillId="0" borderId="11" xfId="16" applyNumberFormat="1" applyFont="1" applyFill="1" applyBorder="1" applyAlignment="1" applyProtection="1">
      <alignment horizontal="left" vertical="top" wrapText="1"/>
      <protection locked="0"/>
    </xf>
    <xf numFmtId="2" fontId="11" fillId="0" borderId="11" xfId="16" applyNumberFormat="1" applyFont="1" applyFill="1" applyBorder="1" applyAlignment="1" applyProtection="1">
      <alignment horizontal="left" vertical="top" wrapText="1"/>
      <protection locked="0"/>
    </xf>
    <xf numFmtId="174" fontId="3" fillId="0" borderId="11" xfId="16" applyNumberFormat="1" applyFont="1" applyFill="1" applyBorder="1" applyAlignment="1" applyProtection="1">
      <alignment horizontal="left" vertical="top"/>
      <protection locked="0"/>
    </xf>
    <xf numFmtId="172" fontId="3" fillId="0" borderId="11" xfId="16" applyNumberFormat="1" applyFont="1" applyFill="1" applyBorder="1" applyAlignment="1" applyProtection="1">
      <alignment horizontal="left" vertical="top"/>
      <protection locked="0"/>
    </xf>
    <xf numFmtId="168"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2" fillId="0" borderId="14" xfId="0" applyFont="1" applyFill="1" applyBorder="1" applyAlignment="1">
      <alignment horizontal="center" vertical="center"/>
    </xf>
    <xf numFmtId="173" fontId="11" fillId="0" borderId="14" xfId="16" applyNumberFormat="1" applyFont="1" applyFill="1" applyBorder="1" applyAlignment="1" applyProtection="1">
      <alignment horizontal="left" vertical="top" wrapText="1"/>
      <protection locked="0"/>
    </xf>
    <xf numFmtId="2" fontId="11" fillId="0" borderId="14" xfId="16" applyNumberFormat="1" applyFont="1" applyFill="1" applyBorder="1" applyAlignment="1" applyProtection="1">
      <alignment horizontal="left" vertical="top" wrapText="1"/>
      <protection locked="0"/>
    </xf>
    <xf numFmtId="174" fontId="3" fillId="0" borderId="14" xfId="16" applyNumberFormat="1" applyFont="1" applyFill="1" applyBorder="1" applyAlignment="1" applyProtection="1">
      <alignment horizontal="left" vertical="top"/>
      <protection locked="0"/>
    </xf>
    <xf numFmtId="172" fontId="3" fillId="0" borderId="14" xfId="16" applyNumberFormat="1" applyFont="1" applyFill="1" applyBorder="1" applyAlignment="1" applyProtection="1">
      <alignment horizontal="left" vertical="top"/>
      <protection locked="0"/>
    </xf>
    <xf numFmtId="168"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3" fillId="0" borderId="4" xfId="0" applyFont="1" applyFill="1" applyBorder="1" applyAlignment="1">
      <alignment horizontal="center" vertical="center"/>
    </xf>
    <xf numFmtId="173"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74" fontId="9" fillId="0" borderId="4" xfId="16" applyNumberFormat="1" applyFont="1" applyFill="1" applyBorder="1" applyAlignment="1" applyProtection="1">
      <alignment horizontal="left" vertical="top"/>
      <protection locked="0"/>
    </xf>
    <xf numFmtId="172" fontId="9" fillId="0" borderId="4" xfId="16" applyNumberFormat="1" applyFont="1" applyFill="1" applyBorder="1" applyAlignment="1" applyProtection="1">
      <alignment horizontal="left" vertical="top"/>
      <protection locked="0"/>
    </xf>
    <xf numFmtId="168"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3" fillId="0" borderId="11" xfId="0" applyFont="1" applyFill="1" applyBorder="1" applyAlignment="1">
      <alignment horizontal="center" vertical="center"/>
    </xf>
    <xf numFmtId="173"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74" fontId="9" fillId="0" borderId="11" xfId="16" applyNumberFormat="1" applyFont="1" applyFill="1" applyBorder="1" applyAlignment="1" applyProtection="1">
      <alignment horizontal="left" vertical="top"/>
      <protection locked="0"/>
    </xf>
    <xf numFmtId="172" fontId="9" fillId="0" borderId="11" xfId="16" applyNumberFormat="1" applyFont="1" applyFill="1" applyBorder="1" applyAlignment="1" applyProtection="1">
      <alignment horizontal="left" vertical="top"/>
      <protection locked="0"/>
    </xf>
    <xf numFmtId="168"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3"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74" fontId="3" fillId="0" borderId="17" xfId="16" applyNumberFormat="1" applyFont="1" applyFill="1" applyBorder="1" applyAlignment="1" applyProtection="1">
      <alignment horizontal="left" vertical="top"/>
      <protection locked="0"/>
    </xf>
    <xf numFmtId="172" fontId="3" fillId="0" borderId="17" xfId="16" applyNumberFormat="1" applyFont="1" applyFill="1" applyBorder="1" applyAlignment="1" applyProtection="1">
      <alignment horizontal="left" vertical="top"/>
      <protection locked="0"/>
    </xf>
    <xf numFmtId="168" fontId="3" fillId="0"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wrapText="1"/>
    </xf>
    <xf numFmtId="0" fontId="12" fillId="0" borderId="17" xfId="0" applyFont="1" applyFill="1" applyBorder="1" applyAlignment="1">
      <alignment horizontal="center" vertical="center"/>
    </xf>
    <xf numFmtId="0" fontId="12" fillId="0" borderId="20" xfId="0" applyFont="1" applyFill="1" applyBorder="1" applyAlignment="1">
      <alignment horizontal="center" vertical="center"/>
    </xf>
    <xf numFmtId="173" fontId="11" fillId="0" borderId="20" xfId="16" applyNumberFormat="1" applyFont="1" applyFill="1" applyBorder="1" applyAlignment="1" applyProtection="1">
      <alignment horizontal="left" vertical="top" wrapText="1"/>
      <protection locked="0"/>
    </xf>
    <xf numFmtId="2" fontId="11" fillId="0" borderId="20" xfId="16" applyNumberFormat="1" applyFont="1" applyFill="1" applyBorder="1" applyAlignment="1" applyProtection="1">
      <alignment horizontal="left" vertical="top" wrapText="1"/>
      <protection locked="0"/>
    </xf>
    <xf numFmtId="174" fontId="3" fillId="0" borderId="20" xfId="16" applyNumberFormat="1" applyFont="1" applyFill="1" applyBorder="1" applyAlignment="1" applyProtection="1">
      <alignment horizontal="left" vertical="top"/>
      <protection locked="0"/>
    </xf>
    <xf numFmtId="172" fontId="3" fillId="0" borderId="20" xfId="16" applyNumberFormat="1" applyFont="1" applyFill="1" applyBorder="1" applyAlignment="1" applyProtection="1">
      <alignment horizontal="left" vertical="top"/>
      <protection locked="0"/>
    </xf>
    <xf numFmtId="168"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3" fillId="0" borderId="22" xfId="0" applyFont="1" applyFill="1" applyBorder="1" applyAlignment="1">
      <alignment horizontal="center" vertical="center"/>
    </xf>
    <xf numFmtId="173"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74" fontId="9" fillId="0" borderId="22" xfId="16" applyNumberFormat="1" applyFont="1" applyFill="1" applyBorder="1" applyAlignment="1" applyProtection="1">
      <alignment horizontal="left" vertical="top"/>
      <protection locked="0"/>
    </xf>
    <xf numFmtId="172" fontId="9" fillId="0" borderId="22" xfId="16" applyNumberFormat="1" applyFont="1" applyFill="1" applyBorder="1" applyAlignment="1" applyProtection="1">
      <alignment horizontal="left" vertical="top"/>
      <protection locked="0"/>
    </xf>
    <xf numFmtId="168"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2" fillId="0" borderId="17" xfId="0" applyFont="1" applyFill="1" applyBorder="1" applyAlignment="1">
      <alignment horizontal="center" vertical="center" wrapText="1"/>
    </xf>
    <xf numFmtId="173" fontId="11" fillId="9" borderId="17" xfId="16" applyNumberFormat="1" applyFont="1" applyFill="1" applyBorder="1" applyAlignment="1" applyProtection="1">
      <alignment horizontal="left" vertical="top" wrapText="1"/>
      <protection locked="0"/>
    </xf>
    <xf numFmtId="0" fontId="12" fillId="0" borderId="1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28" xfId="16" applyFont="1" applyFill="1" applyBorder="1" applyAlignment="1">
      <alignment horizontal="left" vertical="top"/>
    </xf>
    <xf numFmtId="0" fontId="1" fillId="0" borderId="29" xfId="16" applyFont="1" applyFill="1" applyBorder="1" applyAlignment="1">
      <alignment horizontal="left" vertical="top"/>
    </xf>
    <xf numFmtId="0" fontId="1" fillId="0" borderId="30" xfId="16" applyFont="1" applyFill="1" applyBorder="1" applyAlignment="1">
      <alignment horizontal="left" vertical="top"/>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14" fillId="0" borderId="4" xfId="16" applyFont="1" applyFill="1" applyBorder="1" applyAlignment="1">
      <alignment horizontal="left" vertical="top" wrapText="1"/>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9" fontId="13" fillId="0" borderId="4" xfId="0" applyNumberFormat="1" applyFont="1" applyFill="1" applyBorder="1" applyAlignment="1">
      <alignment horizontal="left"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0" borderId="36" xfId="16" applyFont="1" applyFill="1" applyBorder="1" applyAlignment="1">
      <alignment horizontal="left" vertical="top"/>
    </xf>
    <xf numFmtId="0" fontId="9" fillId="0" borderId="2" xfId="16" applyFont="1" applyFill="1" applyBorder="1" applyAlignment="1">
      <alignment horizontal="left" vertical="top"/>
    </xf>
    <xf numFmtId="0" fontId="9" fillId="0" borderId="37" xfId="16" applyFont="1" applyFill="1" applyBorder="1" applyAlignment="1">
      <alignment horizontal="left" vertical="top"/>
    </xf>
    <xf numFmtId="0" fontId="1" fillId="5" borderId="17" xfId="16" applyFont="1" applyFill="1" applyBorder="1" applyAlignment="1">
      <alignment horizontal="left" vertical="top" wrapText="1"/>
    </xf>
    <xf numFmtId="0" fontId="1" fillId="0" borderId="36" xfId="16" applyFont="1" applyFill="1" applyBorder="1" applyAlignment="1">
      <alignment horizontal="left" vertical="top" wrapText="1"/>
    </xf>
    <xf numFmtId="0" fontId="1" fillId="15" borderId="17" xfId="16" applyFont="1" applyFill="1" applyBorder="1" applyAlignment="1">
      <alignment horizontal="left" vertical="top" wrapText="1"/>
    </xf>
    <xf numFmtId="0" fontId="1" fillId="15" borderId="17" xfId="16" applyFont="1" applyFill="1" applyBorder="1" applyAlignment="1">
      <alignment horizontal="left" vertical="top"/>
    </xf>
    <xf numFmtId="0" fontId="1" fillId="0" borderId="38" xfId="16" applyFont="1" applyFill="1" applyBorder="1" applyAlignment="1">
      <alignment horizontal="left" vertical="top" wrapText="1"/>
    </xf>
    <xf numFmtId="0" fontId="9" fillId="0" borderId="39" xfId="16" applyFont="1" applyFill="1" applyBorder="1" applyAlignment="1">
      <alignment horizontal="left" vertical="top"/>
    </xf>
    <xf numFmtId="0" fontId="9" fillId="0" borderId="40"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1" fillId="0" borderId="41" xfId="16" applyFont="1" applyFill="1" applyBorder="1" applyAlignment="1">
      <alignment horizontal="left" vertical="top" wrapText="1"/>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0" fontId="11" fillId="0" borderId="22" xfId="16" applyFont="1" applyFill="1" applyBorder="1" applyAlignment="1">
      <alignment horizontal="left" vertical="top" wrapText="1"/>
    </xf>
    <xf numFmtId="14" fontId="1" fillId="0" borderId="39" xfId="16" applyNumberFormat="1" applyFont="1" applyFill="1" applyBorder="1" applyAlignment="1">
      <alignment horizontal="left" vertical="top"/>
    </xf>
    <xf numFmtId="14" fontId="1" fillId="0" borderId="40"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5" fillId="0" borderId="4" xfId="16" applyFont="1" applyFill="1" applyBorder="1" applyAlignment="1">
      <alignment horizontal="left" vertical="top" wrapText="1"/>
    </xf>
    <xf numFmtId="9" fontId="12"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7" xfId="16" applyFont="1" applyFill="1" applyBorder="1" applyAlignment="1">
      <alignment horizontal="left" vertical="top"/>
    </xf>
    <xf numFmtId="9" fontId="1" fillId="0" borderId="17" xfId="16" applyNumberFormat="1" applyFont="1" applyFill="1" applyBorder="1" applyAlignment="1">
      <alignment horizontal="left" vertical="top"/>
    </xf>
    <xf numFmtId="9" fontId="16" fillId="0" borderId="4" xfId="0" applyNumberFormat="1" applyFont="1" applyFill="1" applyBorder="1" applyAlignment="1">
      <alignment horizontal="left" wrapText="1"/>
    </xf>
    <xf numFmtId="9" fontId="12" fillId="0" borderId="4" xfId="0" applyNumberFormat="1" applyFont="1" applyFill="1" applyBorder="1" applyAlignment="1">
      <alignment horizontal="left" wrapText="1"/>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5"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69"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69"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69"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69"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69"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7" fillId="0" borderId="14" xfId="16" applyFont="1" applyFill="1" applyBorder="1" applyAlignment="1">
      <alignment horizontal="center" vertical="center"/>
    </xf>
    <xf numFmtId="0" fontId="1" fillId="5" borderId="17" xfId="16" applyFont="1" applyFill="1" applyBorder="1" applyAlignment="1">
      <alignment horizontal="left" vertical="top"/>
    </xf>
    <xf numFmtId="9" fontId="1" fillId="13" borderId="24" xfId="4" applyFont="1" applyFill="1" applyBorder="1" applyAlignment="1" applyProtection="1">
      <alignment horizontal="center" vertical="top" wrapText="1"/>
      <protection locked="0"/>
    </xf>
    <xf numFmtId="168"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68"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68" fontId="1" fillId="0" borderId="14" xfId="16" applyNumberFormat="1" applyFont="1" applyFill="1" applyBorder="1" applyAlignment="1">
      <alignment horizontal="left" vertical="top"/>
    </xf>
    <xf numFmtId="168" fontId="9" fillId="0" borderId="4" xfId="16" applyNumberFormat="1" applyFont="1" applyFill="1" applyBorder="1" applyAlignment="1">
      <alignment horizontal="left" vertical="top"/>
    </xf>
    <xf numFmtId="168"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68" fontId="1" fillId="0" borderId="17" xfId="16" applyNumberFormat="1" applyFont="1" applyFill="1" applyBorder="1" applyAlignment="1">
      <alignment horizontal="left" vertical="top"/>
    </xf>
    <xf numFmtId="168" fontId="1" fillId="0" borderId="20" xfId="16" applyNumberFormat="1" applyFont="1" applyFill="1" applyBorder="1" applyAlignment="1">
      <alignment horizontal="left" vertical="top"/>
    </xf>
    <xf numFmtId="168"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0" fontId="18" fillId="0" borderId="17" xfId="16" applyNumberFormat="1" applyFont="1" applyFill="1" applyBorder="1" applyAlignment="1" applyProtection="1">
      <alignment horizontal="left" vertical="top"/>
      <protection locked="0"/>
    </xf>
    <xf numFmtId="0" fontId="18" fillId="0" borderId="19" xfId="0" applyFont="1" applyFill="1" applyBorder="1" applyAlignment="1">
      <alignment horizontal="left" vertical="top" wrapText="1" readingOrder="1"/>
    </xf>
    <xf numFmtId="14" fontId="18"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3" fontId="18" fillId="0" borderId="17" xfId="16" applyNumberFormat="1" applyFont="1" applyFill="1" applyBorder="1" applyAlignment="1" applyProtection="1">
      <alignment horizontal="left" vertical="top" wrapText="1"/>
      <protection locked="0"/>
    </xf>
    <xf numFmtId="2" fontId="18" fillId="0" borderId="17" xfId="16" applyNumberFormat="1" applyFont="1" applyFill="1" applyBorder="1" applyAlignment="1" applyProtection="1">
      <alignment horizontal="left" vertical="top" wrapText="1"/>
      <protection locked="0"/>
    </xf>
    <xf numFmtId="174" fontId="18" fillId="0" borderId="17" xfId="16" applyNumberFormat="1" applyFont="1" applyFill="1" applyBorder="1" applyAlignment="1" applyProtection="1">
      <alignment horizontal="left" vertical="top"/>
      <protection locked="0"/>
    </xf>
    <xf numFmtId="170" fontId="9" fillId="0" borderId="17" xfId="16" applyNumberFormat="1" applyFont="1" applyFill="1" applyBorder="1" applyAlignment="1" applyProtection="1">
      <alignment horizontal="left" vertical="top"/>
      <protection locked="0"/>
    </xf>
    <xf numFmtId="0" fontId="9" fillId="0" borderId="19"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0"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0" fontId="20" fillId="0" borderId="17" xfId="16" applyNumberFormat="1" applyFont="1" applyFill="1" applyBorder="1" applyAlignment="1" applyProtection="1">
      <alignment horizontal="left" vertical="top"/>
      <protection locked="0"/>
    </xf>
    <xf numFmtId="172" fontId="18" fillId="0" borderId="17" xfId="16" applyNumberFormat="1" applyFont="1" applyFill="1" applyBorder="1" applyAlignment="1" applyProtection="1">
      <alignment horizontal="left" vertical="top"/>
      <protection locked="0"/>
    </xf>
    <xf numFmtId="168" fontId="18" fillId="0" borderId="17" xfId="16" applyNumberFormat="1" applyFont="1" applyFill="1" applyBorder="1" applyAlignment="1" applyProtection="1">
      <alignment horizontal="left" vertical="top"/>
      <protection locked="0"/>
    </xf>
    <xf numFmtId="0" fontId="13" fillId="0" borderId="17" xfId="0" applyFont="1" applyFill="1" applyBorder="1" applyAlignment="1">
      <alignment horizontal="center" vertical="center"/>
    </xf>
    <xf numFmtId="173"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74" fontId="9" fillId="0" borderId="17" xfId="16" applyNumberFormat="1" applyFont="1" applyFill="1" applyBorder="1" applyAlignment="1" applyProtection="1">
      <alignment horizontal="left" vertical="top"/>
      <protection locked="0"/>
    </xf>
    <xf numFmtId="172" fontId="9" fillId="0" borderId="17" xfId="16" applyNumberFormat="1" applyFont="1" applyFill="1" applyBorder="1" applyAlignment="1" applyProtection="1">
      <alignment horizontal="left" vertical="top"/>
      <protection locked="0"/>
    </xf>
    <xf numFmtId="168"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3"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14" fontId="3" fillId="0" borderId="4" xfId="16" applyNumberFormat="1" applyFont="1" applyFill="1" applyBorder="1" applyAlignment="1" applyProtection="1">
      <alignment horizontal="center" vertical="center"/>
      <protection locked="0"/>
    </xf>
    <xf numFmtId="173" fontId="11" fillId="0" borderId="4" xfId="16" applyNumberFormat="1" applyFont="1" applyFill="1" applyBorder="1" applyAlignment="1" applyProtection="1">
      <alignment horizontal="left" vertical="top" wrapText="1"/>
      <protection locked="0"/>
    </xf>
    <xf numFmtId="2" fontId="11" fillId="0" borderId="4" xfId="16" applyNumberFormat="1" applyFont="1" applyFill="1" applyBorder="1" applyAlignment="1" applyProtection="1">
      <alignment horizontal="left" vertical="top" wrapText="1"/>
      <protection locked="0"/>
    </xf>
    <xf numFmtId="174" fontId="3" fillId="0" borderId="4" xfId="16" applyNumberFormat="1" applyFont="1" applyFill="1" applyBorder="1" applyAlignment="1" applyProtection="1">
      <alignment horizontal="left" vertical="top"/>
      <protection locked="0"/>
    </xf>
    <xf numFmtId="172" fontId="3" fillId="0" borderId="4" xfId="16" applyNumberFormat="1" applyFont="1" applyFill="1" applyBorder="1" applyAlignment="1" applyProtection="1">
      <alignment horizontal="left" vertical="top"/>
      <protection locked="0"/>
    </xf>
    <xf numFmtId="168" fontId="3" fillId="0" borderId="4" xfId="16" applyNumberFormat="1" applyFont="1" applyFill="1" applyBorder="1" applyAlignment="1" applyProtection="1">
      <alignment horizontal="left" vertical="top"/>
      <protection locked="0"/>
    </xf>
    <xf numFmtId="14" fontId="3" fillId="0" borderId="22" xfId="16" applyNumberFormat="1" applyFont="1" applyFill="1" applyBorder="1" applyAlignment="1" applyProtection="1">
      <alignment horizontal="center" vertical="center"/>
      <protection locked="0"/>
    </xf>
    <xf numFmtId="173" fontId="11" fillId="0" borderId="22" xfId="16" applyNumberFormat="1" applyFont="1" applyFill="1" applyBorder="1" applyAlignment="1" applyProtection="1">
      <alignment horizontal="left" vertical="top" wrapText="1"/>
      <protection locked="0"/>
    </xf>
    <xf numFmtId="2" fontId="11" fillId="0" borderId="22" xfId="16" applyNumberFormat="1" applyFont="1" applyFill="1" applyBorder="1" applyAlignment="1" applyProtection="1">
      <alignment horizontal="left" vertical="top" wrapText="1"/>
      <protection locked="0"/>
    </xf>
    <xf numFmtId="174" fontId="3" fillId="0" borderId="22" xfId="16" applyNumberFormat="1" applyFont="1" applyFill="1" applyBorder="1" applyAlignment="1" applyProtection="1">
      <alignment horizontal="left" vertical="top"/>
      <protection locked="0"/>
    </xf>
    <xf numFmtId="172" fontId="3" fillId="0" borderId="22" xfId="16" applyNumberFormat="1" applyFont="1" applyFill="1" applyBorder="1" applyAlignment="1" applyProtection="1">
      <alignment horizontal="left" vertical="top"/>
      <protection locked="0"/>
    </xf>
    <xf numFmtId="168" fontId="3" fillId="0" borderId="22"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3"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74" fontId="20" fillId="0" borderId="17" xfId="16" applyNumberFormat="1" applyFont="1" applyFill="1" applyBorder="1" applyAlignment="1" applyProtection="1">
      <alignment horizontal="left" vertical="top"/>
      <protection locked="0"/>
    </xf>
    <xf numFmtId="172" fontId="20" fillId="0" borderId="17" xfId="16" applyNumberFormat="1" applyFont="1" applyFill="1" applyBorder="1" applyAlignment="1" applyProtection="1">
      <alignment horizontal="left" vertical="top"/>
      <protection locked="0"/>
    </xf>
    <xf numFmtId="168" fontId="20" fillId="0" borderId="17" xfId="16" applyNumberFormat="1" applyFont="1" applyFill="1" applyBorder="1" applyAlignment="1" applyProtection="1">
      <alignment horizontal="left" vertical="top"/>
      <protection locked="0"/>
    </xf>
    <xf numFmtId="9" fontId="22"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7" fillId="0" borderId="17" xfId="16" applyFont="1" applyFill="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9" fillId="0" borderId="10" xfId="16" applyFont="1" applyFill="1" applyBorder="1" applyAlignment="1">
      <alignment horizontal="left" vertical="top"/>
    </xf>
    <xf numFmtId="0" fontId="12" fillId="0" borderId="17" xfId="0" applyFont="1" applyFill="1" applyBorder="1" applyAlignment="1">
      <alignment horizontal="center"/>
    </xf>
    <xf numFmtId="0" fontId="1" fillId="0" borderId="35" xfId="16" applyFont="1" applyFill="1" applyBorder="1" applyAlignment="1">
      <alignment horizontal="left" vertical="top"/>
    </xf>
    <xf numFmtId="0" fontId="13" fillId="0" borderId="4" xfId="0" applyFont="1" applyFill="1" applyBorder="1" applyAlignment="1">
      <alignment horizontal="center" wrapText="1"/>
    </xf>
    <xf numFmtId="0" fontId="13" fillId="0" borderId="11" xfId="0" applyFont="1" applyFill="1" applyBorder="1" applyAlignment="1">
      <alignment horizontal="center" wrapText="1"/>
    </xf>
    <xf numFmtId="9" fontId="12"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68" fontId="18"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69" fontId="1" fillId="0" borderId="14" xfId="16" applyNumberFormat="1" applyFont="1" applyFill="1" applyBorder="1" applyAlignment="1">
      <alignment horizontal="left" vertical="top"/>
    </xf>
    <xf numFmtId="169" fontId="1" fillId="0" borderId="4" xfId="16" applyNumberFormat="1" applyFont="1" applyFill="1" applyBorder="1" applyAlignment="1">
      <alignment horizontal="left" vertical="top"/>
    </xf>
    <xf numFmtId="169"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8" fillId="0" borderId="17" xfId="16" applyNumberFormat="1" applyFont="1" applyFill="1" applyBorder="1" applyAlignment="1">
      <alignment horizontal="left" vertical="top"/>
    </xf>
    <xf numFmtId="168"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68" fontId="1" fillId="0" borderId="4" xfId="16" applyNumberFormat="1" applyFont="1" applyFill="1" applyBorder="1" applyAlignment="1">
      <alignment horizontal="left" vertical="top"/>
    </xf>
    <xf numFmtId="9" fontId="1" fillId="0" borderId="4" xfId="16" applyNumberFormat="1" applyFont="1" applyFill="1" applyBorder="1" applyAlignment="1">
      <alignment horizontal="left" vertical="top"/>
    </xf>
    <xf numFmtId="168" fontId="1" fillId="0" borderId="22" xfId="16" applyNumberFormat="1" applyFont="1" applyFill="1" applyBorder="1" applyAlignment="1">
      <alignment horizontal="left" vertical="top"/>
    </xf>
    <xf numFmtId="9" fontId="1" fillId="0" borderId="22" xfId="16" applyNumberFormat="1" applyFont="1" applyFill="1" applyBorder="1" applyAlignment="1">
      <alignment horizontal="left" vertical="top"/>
    </xf>
    <xf numFmtId="168" fontId="20" fillId="0" borderId="17" xfId="16" applyNumberFormat="1" applyFont="1" applyFill="1" applyBorder="1" applyAlignment="1">
      <alignment horizontal="left" vertical="top"/>
    </xf>
    <xf numFmtId="9" fontId="20"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0"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0" fontId="3" fillId="0" borderId="4" xfId="16" applyNumberFormat="1" applyFont="1" applyFill="1" applyBorder="1" applyAlignment="1" applyProtection="1">
      <alignment horizontal="left" vertical="top" wrapText="1"/>
      <protection locked="0"/>
    </xf>
    <xf numFmtId="173"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3"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1" fillId="0" borderId="20"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xfId="0" builtinId="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109375" defaultRowHeight="15"/>
  <cols>
    <col min="1" max="1" width="21" style="357" customWidth="1"/>
    <col min="2" max="3" width="8.7109375" style="357"/>
    <col min="4" max="4" width="17.140625" style="357" customWidth="1"/>
    <col min="5" max="5" width="8.7109375" style="357"/>
    <col min="6" max="6" width="17.85546875" style="357" customWidth="1"/>
    <col min="7" max="16384" width="8.7109375" style="357"/>
  </cols>
  <sheetData>
    <row r="1" spans="1:6">
      <c r="A1" s="357" t="s">
        <v>0</v>
      </c>
      <c r="B1" s="357" t="s">
        <v>1</v>
      </c>
      <c r="F1" s="358" t="s">
        <v>2</v>
      </c>
    </row>
    <row r="2" spans="1:6">
      <c r="A2" s="359" t="s">
        <v>3</v>
      </c>
      <c r="D2" s="359" t="s">
        <v>4</v>
      </c>
      <c r="F2" s="360" t="s">
        <v>5</v>
      </c>
    </row>
    <row r="3" spans="1:6">
      <c r="A3" s="359" t="s">
        <v>6</v>
      </c>
      <c r="B3" s="357" t="s">
        <v>7</v>
      </c>
      <c r="D3" s="359" t="s">
        <v>3</v>
      </c>
      <c r="F3" s="360" t="s">
        <v>8</v>
      </c>
    </row>
    <row r="4" spans="1:6">
      <c r="A4" s="359" t="s">
        <v>9</v>
      </c>
      <c r="B4" s="357" t="s">
        <v>10</v>
      </c>
      <c r="D4" s="359" t="s">
        <v>6</v>
      </c>
      <c r="F4" s="360" t="s">
        <v>11</v>
      </c>
    </row>
    <row r="5" spans="1:6">
      <c r="A5" s="359" t="s">
        <v>4</v>
      </c>
      <c r="B5" s="357" t="s">
        <v>12</v>
      </c>
      <c r="D5" s="359" t="s">
        <v>9</v>
      </c>
      <c r="F5" s="360" t="s">
        <v>13</v>
      </c>
    </row>
    <row r="6" spans="1:6">
      <c r="A6" s="360" t="s">
        <v>14</v>
      </c>
      <c r="B6" s="357" t="s">
        <v>15</v>
      </c>
      <c r="D6" s="359" t="s">
        <v>14</v>
      </c>
      <c r="F6" s="360" t="s">
        <v>16</v>
      </c>
    </row>
    <row r="7" spans="1:6">
      <c r="A7" s="359" t="s">
        <v>17</v>
      </c>
      <c r="B7" s="357" t="s">
        <v>18</v>
      </c>
      <c r="D7" s="359" t="s">
        <v>17</v>
      </c>
    </row>
    <row r="8" spans="1:6">
      <c r="A8" s="359" t="s">
        <v>19</v>
      </c>
      <c r="D8" s="360" t="s">
        <v>20</v>
      </c>
    </row>
    <row r="9" spans="1:6">
      <c r="A9" s="359" t="s">
        <v>21</v>
      </c>
      <c r="D9" s="359" t="s">
        <v>22</v>
      </c>
    </row>
    <row r="10" spans="1:6">
      <c r="A10" s="360" t="s">
        <v>20</v>
      </c>
      <c r="D10" s="359" t="s">
        <v>23</v>
      </c>
    </row>
    <row r="11" spans="1:6">
      <c r="A11" s="359" t="s">
        <v>23</v>
      </c>
      <c r="D11" s="359" t="s">
        <v>24</v>
      </c>
    </row>
    <row r="12" spans="1:6">
      <c r="A12" s="359" t="s">
        <v>25</v>
      </c>
      <c r="D12" s="359" t="s">
        <v>26</v>
      </c>
    </row>
    <row r="13" spans="1:6">
      <c r="A13" s="359" t="s">
        <v>26</v>
      </c>
      <c r="D13" s="359" t="s">
        <v>27</v>
      </c>
    </row>
    <row r="14" spans="1:6">
      <c r="A14" s="359" t="s">
        <v>22</v>
      </c>
      <c r="D14" s="359" t="s">
        <v>25</v>
      </c>
    </row>
    <row r="15" spans="1:6">
      <c r="A15" s="359" t="s">
        <v>27</v>
      </c>
      <c r="D15" s="359" t="s">
        <v>28</v>
      </c>
    </row>
    <row r="16" spans="1:6">
      <c r="A16" s="359" t="s">
        <v>28</v>
      </c>
    </row>
    <row r="17" spans="1:1">
      <c r="A17" s="359" t="s">
        <v>24</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5"/>
  <cols>
    <col min="1" max="1" width="25.7109375" customWidth="1"/>
    <col min="2" max="2" width="6.7109375" customWidth="1"/>
    <col min="3" max="3" width="10.42578125" customWidth="1"/>
  </cols>
  <sheetData>
    <row r="1" spans="1:3">
      <c r="A1" s="352" t="s">
        <v>29</v>
      </c>
      <c r="B1" s="352" t="s">
        <v>30</v>
      </c>
      <c r="C1" s="352" t="s">
        <v>31</v>
      </c>
    </row>
    <row r="2" spans="1:3" ht="28.5">
      <c r="A2" s="353" t="s">
        <v>32</v>
      </c>
      <c r="B2" s="354">
        <v>1</v>
      </c>
      <c r="C2" s="354">
        <v>1</v>
      </c>
    </row>
    <row r="3" spans="1:3">
      <c r="A3" s="61" t="s">
        <v>33</v>
      </c>
      <c r="B3" s="354">
        <v>3</v>
      </c>
      <c r="C3" s="354">
        <v>3</v>
      </c>
    </row>
    <row r="4" spans="1:3">
      <c r="A4" s="61" t="s">
        <v>34</v>
      </c>
      <c r="B4" s="354">
        <v>5</v>
      </c>
      <c r="C4" s="354">
        <v>2</v>
      </c>
    </row>
    <row r="5" spans="1:3">
      <c r="A5" s="61" t="s">
        <v>35</v>
      </c>
      <c r="B5" s="354">
        <v>6</v>
      </c>
      <c r="C5" s="354">
        <v>6</v>
      </c>
    </row>
    <row r="6" spans="1:3">
      <c r="A6" s="61" t="s">
        <v>36</v>
      </c>
      <c r="B6" s="354">
        <v>15</v>
      </c>
      <c r="C6" s="354">
        <v>11</v>
      </c>
    </row>
    <row r="7" spans="1:3">
      <c r="A7" s="61" t="s">
        <v>37</v>
      </c>
      <c r="B7" s="354">
        <v>3</v>
      </c>
      <c r="C7" s="354">
        <v>3</v>
      </c>
    </row>
    <row r="8" spans="1:3">
      <c r="A8" s="355" t="s">
        <v>38</v>
      </c>
      <c r="B8" s="356">
        <f>SUM(B2:B7)</f>
        <v>33</v>
      </c>
      <c r="C8" s="356">
        <f>SUM(C2:C7)</f>
        <v>26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20"/>
  <sheetViews>
    <sheetView tabSelected="1" view="pageBreakPreview" zoomScale="70" zoomScaleNormal="70" zoomScaleSheetLayoutView="70" workbookViewId="0">
      <pane ySplit="1" topLeftCell="A8" activePane="bottomLeft" state="frozen"/>
      <selection pane="bottomLeft" activeCell="A8" sqref="A8"/>
    </sheetView>
  </sheetViews>
  <sheetFormatPr defaultColWidth="9.28515625" defaultRowHeight="14.25" outlineLevelCol="1"/>
  <cols>
    <col min="1" max="1" width="14" style="33" customWidth="1"/>
    <col min="2" max="2" width="11.42578125" style="33" hidden="1" customWidth="1"/>
    <col min="3" max="3" width="14.7109375" style="33" hidden="1" customWidth="1"/>
    <col min="4" max="4" width="19.85546875" style="33" customWidth="1"/>
    <col min="5" max="5" width="14.42578125" style="33" hidden="1" customWidth="1"/>
    <col min="6" max="6" width="20.140625" style="33" hidden="1" customWidth="1"/>
    <col min="7" max="7" width="39.140625" style="33" customWidth="1"/>
    <col min="8" max="8" width="46.28515625" style="33" customWidth="1"/>
    <col min="9" max="9" width="12.28515625" style="34" customWidth="1"/>
    <col min="10" max="10" width="12.42578125" style="33" customWidth="1" outlineLevel="1"/>
    <col min="11" max="11" width="14.28515625" style="33" customWidth="1" outlineLevel="1"/>
    <col min="12" max="12" width="14.42578125" style="33" customWidth="1" outlineLevel="1"/>
    <col min="13" max="13" width="24.140625" style="33" customWidth="1" outlineLevel="1"/>
    <col min="14" max="14" width="22.140625" style="33" customWidth="1" outlineLevel="1"/>
    <col min="15" max="15" width="21.85546875" style="33" customWidth="1" outlineLevel="1"/>
    <col min="16" max="16" width="14.42578125" style="33" customWidth="1" outlineLevel="1"/>
    <col min="17" max="17" width="17" style="33" customWidth="1" outlineLevel="1"/>
    <col min="18" max="21" width="14.42578125" style="33" customWidth="1" outlineLevel="1"/>
    <col min="22" max="22" width="32.7109375" style="33" customWidth="1"/>
    <col min="23" max="23" width="12.85546875" style="33" customWidth="1"/>
    <col min="24" max="24" width="32.42578125" style="33" customWidth="1"/>
    <col min="25" max="25" width="20.42578125" style="34" customWidth="1"/>
    <col min="26" max="26" width="26.28515625" style="33" customWidth="1"/>
    <col min="27" max="27" width="14" style="33" customWidth="1"/>
    <col min="28" max="28" width="10.85546875" style="33" customWidth="1"/>
    <col min="29" max="30" width="15.42578125" style="33" customWidth="1"/>
    <col min="31" max="31" width="17.28515625" style="33" customWidth="1"/>
    <col min="32" max="33" width="15.42578125" style="33" customWidth="1"/>
    <col min="34" max="34" width="17.28515625" style="33" customWidth="1"/>
    <col min="35" max="35" width="15.42578125" style="33" customWidth="1"/>
    <col min="36" max="36" width="14.42578125" style="33" hidden="1" customWidth="1"/>
    <col min="37" max="37" width="14.42578125" style="33" customWidth="1"/>
    <col min="38" max="38" width="12.42578125" style="33" customWidth="1"/>
    <col min="39" max="39" width="14.42578125" style="33" customWidth="1"/>
    <col min="40" max="40" width="12.42578125" style="33" customWidth="1"/>
    <col min="41" max="41" width="14" style="33" customWidth="1"/>
    <col min="42" max="43" width="14" style="33" hidden="1" customWidth="1"/>
    <col min="44" max="44" width="10.42578125" style="33" hidden="1" customWidth="1"/>
    <col min="45" max="45" width="14.42578125" style="33" customWidth="1"/>
    <col min="46" max="16384" width="9.28515625" style="33"/>
  </cols>
  <sheetData>
    <row r="1" spans="1:45" s="30" customFormat="1" ht="28.5">
      <c r="A1" s="35" t="s">
        <v>39</v>
      </c>
      <c r="B1" s="35" t="s">
        <v>40</v>
      </c>
      <c r="C1" s="36" t="s">
        <v>41</v>
      </c>
      <c r="D1" s="35" t="s">
        <v>29</v>
      </c>
      <c r="E1" s="35" t="s">
        <v>42</v>
      </c>
      <c r="F1" s="35" t="s">
        <v>43</v>
      </c>
      <c r="G1" s="35" t="s">
        <v>44</v>
      </c>
      <c r="H1" s="35" t="s">
        <v>45</v>
      </c>
      <c r="I1" s="74" t="s">
        <v>46</v>
      </c>
      <c r="J1" s="75" t="s">
        <v>47</v>
      </c>
      <c r="K1" s="76" t="s">
        <v>48</v>
      </c>
      <c r="L1" s="76" t="s">
        <v>49</v>
      </c>
      <c r="M1" s="77" t="s">
        <v>50</v>
      </c>
      <c r="N1" s="78" t="s">
        <v>51</v>
      </c>
      <c r="O1" s="79" t="s">
        <v>52</v>
      </c>
      <c r="P1" s="80" t="s">
        <v>53</v>
      </c>
      <c r="Q1" s="144" t="s">
        <v>2</v>
      </c>
      <c r="R1" s="145" t="s">
        <v>54</v>
      </c>
      <c r="S1" s="145" t="s">
        <v>55</v>
      </c>
      <c r="T1" s="145" t="s">
        <v>56</v>
      </c>
      <c r="U1" s="146" t="s">
        <v>57</v>
      </c>
      <c r="V1" s="79" t="s">
        <v>58</v>
      </c>
      <c r="W1" s="79" t="s">
        <v>59</v>
      </c>
      <c r="X1" s="147" t="s">
        <v>60</v>
      </c>
      <c r="Y1" s="202" t="s">
        <v>61</v>
      </c>
      <c r="Z1" s="147" t="s">
        <v>62</v>
      </c>
      <c r="AA1" s="79" t="s">
        <v>63</v>
      </c>
      <c r="AB1" s="203" t="s">
        <v>64</v>
      </c>
      <c r="AC1" s="79" t="s">
        <v>65</v>
      </c>
      <c r="AD1" s="79" t="s">
        <v>66</v>
      </c>
      <c r="AE1" s="204" t="s">
        <v>67</v>
      </c>
      <c r="AF1" s="79" t="s">
        <v>68</v>
      </c>
      <c r="AG1" s="79" t="s">
        <v>69</v>
      </c>
      <c r="AH1" s="79" t="s">
        <v>70</v>
      </c>
      <c r="AI1" s="79" t="s">
        <v>71</v>
      </c>
      <c r="AJ1" s="79" t="s">
        <v>72</v>
      </c>
      <c r="AK1" s="79" t="s">
        <v>73</v>
      </c>
      <c r="AL1" s="238" t="s">
        <v>74</v>
      </c>
      <c r="AM1" s="239" t="s">
        <v>75</v>
      </c>
      <c r="AN1" s="240" t="s">
        <v>76</v>
      </c>
      <c r="AO1" s="250" t="s">
        <v>77</v>
      </c>
      <c r="AP1" s="251" t="s">
        <v>78</v>
      </c>
      <c r="AQ1" s="251" t="s">
        <v>79</v>
      </c>
      <c r="AR1" s="251" t="s">
        <v>80</v>
      </c>
      <c r="AS1" s="252" t="s">
        <v>1</v>
      </c>
    </row>
    <row r="2" spans="1:45" s="31" customFormat="1" ht="71.25" hidden="1">
      <c r="A2" s="37" t="s">
        <v>81</v>
      </c>
      <c r="B2" s="38" t="s">
        <v>82</v>
      </c>
      <c r="C2" s="37"/>
      <c r="D2" s="38" t="s">
        <v>32</v>
      </c>
      <c r="E2" s="37" t="s">
        <v>83</v>
      </c>
      <c r="F2" s="39" t="s">
        <v>84</v>
      </c>
      <c r="G2" s="40" t="s">
        <v>85</v>
      </c>
      <c r="H2" s="41" t="s">
        <v>86</v>
      </c>
      <c r="I2" s="81" t="s">
        <v>87</v>
      </c>
      <c r="J2" s="82">
        <v>100</v>
      </c>
      <c r="K2" s="83">
        <f>1.6/8</f>
        <v>0.2</v>
      </c>
      <c r="L2" s="84">
        <v>2</v>
      </c>
      <c r="M2" s="85">
        <f t="shared" ref="M2" si="0">J2*K2</f>
        <v>20</v>
      </c>
      <c r="N2" s="86">
        <f t="shared" ref="N2" si="1">M2/20*1.15</f>
        <v>1.1499999999999999</v>
      </c>
      <c r="O2" s="87"/>
      <c r="P2" s="87"/>
      <c r="Q2" s="148"/>
      <c r="R2" s="149"/>
      <c r="S2" s="149"/>
      <c r="T2" s="149"/>
      <c r="U2" s="150"/>
      <c r="V2" s="87" t="s">
        <v>88</v>
      </c>
      <c r="W2" s="87"/>
      <c r="X2" s="151" t="s">
        <v>89</v>
      </c>
      <c r="Y2" s="205" t="s">
        <v>90</v>
      </c>
      <c r="Z2" s="87"/>
      <c r="AA2" s="87" t="s">
        <v>91</v>
      </c>
      <c r="AB2" s="87"/>
      <c r="AC2" s="87"/>
      <c r="AD2" s="206"/>
      <c r="AE2" s="206"/>
      <c r="AF2" s="206"/>
      <c r="AG2" s="206"/>
      <c r="AH2" s="87"/>
      <c r="AI2" s="87"/>
      <c r="AJ2" s="87"/>
      <c r="AK2" s="241">
        <v>2.5</v>
      </c>
      <c r="AL2" s="242">
        <v>0.9</v>
      </c>
      <c r="AM2" s="241">
        <f t="shared" ref="AM2:AM16" si="2">N2*AL2</f>
        <v>1.0349999999999999</v>
      </c>
      <c r="AN2" s="241">
        <f t="shared" ref="AN2:AN16" si="3">N2-AM2</f>
        <v>0.11499999999999999</v>
      </c>
      <c r="AO2" s="253">
        <f>AK2/AM2</f>
        <v>2.4154589371980677</v>
      </c>
      <c r="AP2" s="253"/>
      <c r="AQ2" s="253"/>
      <c r="AR2" s="253"/>
      <c r="AS2" s="87" t="s">
        <v>10</v>
      </c>
    </row>
    <row r="3" spans="1:45" s="31" customFormat="1" ht="28.5" hidden="1">
      <c r="A3" s="42" t="s">
        <v>92</v>
      </c>
      <c r="B3" s="42"/>
      <c r="C3" s="42"/>
      <c r="D3" s="42" t="s">
        <v>33</v>
      </c>
      <c r="E3" s="42"/>
      <c r="F3" s="42"/>
      <c r="G3" s="43" t="s">
        <v>93</v>
      </c>
      <c r="H3" s="44" t="s">
        <v>94</v>
      </c>
      <c r="I3" s="88" t="s">
        <v>95</v>
      </c>
      <c r="J3" s="89">
        <v>4</v>
      </c>
      <c r="K3" s="90">
        <v>0.25</v>
      </c>
      <c r="L3" s="91">
        <v>1</v>
      </c>
      <c r="M3" s="92">
        <f t="shared" ref="M3:M80" si="4">J3*K3</f>
        <v>1</v>
      </c>
      <c r="N3" s="93">
        <f t="shared" ref="N3:N80" si="5">M3/20*1.15</f>
        <v>5.7499999999999996E-2</v>
      </c>
      <c r="O3" s="94" t="s">
        <v>96</v>
      </c>
      <c r="P3" s="361" t="s">
        <v>28</v>
      </c>
      <c r="Q3" s="152" t="s">
        <v>5</v>
      </c>
      <c r="R3" s="153">
        <v>43851</v>
      </c>
      <c r="S3" s="153">
        <v>43852</v>
      </c>
      <c r="T3" s="154">
        <v>43851</v>
      </c>
      <c r="U3" s="154">
        <v>43852</v>
      </c>
      <c r="V3" s="94" t="s">
        <v>97</v>
      </c>
      <c r="W3" s="69" t="s">
        <v>98</v>
      </c>
      <c r="X3" s="155"/>
      <c r="Y3" s="207"/>
      <c r="Z3" s="155"/>
      <c r="AA3" s="132" t="s">
        <v>91</v>
      </c>
      <c r="AB3" s="94"/>
      <c r="AC3" s="132"/>
      <c r="AD3" s="208"/>
      <c r="AE3" s="208"/>
      <c r="AF3" s="208"/>
      <c r="AG3" s="208"/>
      <c r="AH3" s="132"/>
      <c r="AI3" s="132"/>
      <c r="AJ3" s="132"/>
      <c r="AK3" s="243">
        <v>0.5</v>
      </c>
      <c r="AL3" s="189">
        <v>0.8</v>
      </c>
      <c r="AM3" s="243">
        <f t="shared" si="2"/>
        <v>4.5999999999999999E-2</v>
      </c>
      <c r="AN3" s="243">
        <f t="shared" si="3"/>
        <v>1.1499999999999996E-2</v>
      </c>
      <c r="AO3" s="254">
        <f t="shared" ref="AO3:AO76" si="6">AK3/AM3</f>
        <v>10.869565217391305</v>
      </c>
      <c r="AP3" s="254"/>
      <c r="AQ3" s="254"/>
      <c r="AR3" s="254"/>
      <c r="AS3" s="132" t="s">
        <v>10</v>
      </c>
    </row>
    <row r="4" spans="1:45" s="32" customFormat="1" ht="49.5" hidden="1">
      <c r="A4" s="45" t="s">
        <v>92</v>
      </c>
      <c r="B4" s="45"/>
      <c r="C4" s="45"/>
      <c r="D4" s="45" t="s">
        <v>33</v>
      </c>
      <c r="E4" s="45"/>
      <c r="F4" s="45"/>
      <c r="G4" s="46" t="s">
        <v>93</v>
      </c>
      <c r="H4" s="47" t="s">
        <v>94</v>
      </c>
      <c r="I4" s="95" t="s">
        <v>99</v>
      </c>
      <c r="J4" s="96">
        <v>1</v>
      </c>
      <c r="K4" s="97">
        <v>0.25</v>
      </c>
      <c r="L4" s="98">
        <v>1</v>
      </c>
      <c r="M4" s="99">
        <f t="shared" ref="M4:M7" si="7">J4*K4</f>
        <v>0.25</v>
      </c>
      <c r="N4" s="100">
        <f t="shared" ref="N4:N7" si="8">M4/20*1.15</f>
        <v>1.4374999999999999E-2</v>
      </c>
      <c r="O4" s="101" t="s">
        <v>96</v>
      </c>
      <c r="P4" s="362"/>
      <c r="Q4" s="156" t="s">
        <v>100</v>
      </c>
      <c r="R4" s="157">
        <v>43853</v>
      </c>
      <c r="S4" s="158"/>
      <c r="T4" s="157">
        <v>43853</v>
      </c>
      <c r="U4" s="159"/>
      <c r="V4" s="160" t="s">
        <v>101</v>
      </c>
      <c r="W4" s="161" t="s">
        <v>102</v>
      </c>
      <c r="X4" s="101"/>
      <c r="Y4" s="209"/>
      <c r="Z4" s="101"/>
      <c r="AA4" s="124" t="s">
        <v>91</v>
      </c>
      <c r="AB4" s="101"/>
      <c r="AC4" s="124"/>
      <c r="AD4" s="210"/>
      <c r="AE4" s="210"/>
      <c r="AF4" s="210"/>
      <c r="AG4" s="210"/>
      <c r="AH4" s="124"/>
      <c r="AI4" s="124"/>
      <c r="AJ4" s="124"/>
      <c r="AK4" s="244">
        <v>0.5</v>
      </c>
      <c r="AL4" s="190">
        <v>0.8</v>
      </c>
      <c r="AM4" s="244">
        <f t="shared" si="2"/>
        <v>1.15E-2</v>
      </c>
      <c r="AN4" s="244">
        <f t="shared" si="3"/>
        <v>2.8749999999999991E-3</v>
      </c>
      <c r="AO4" s="255">
        <f t="shared" ref="AO4:AO7" si="9">AK4/AM4</f>
        <v>43.478260869565219</v>
      </c>
      <c r="AP4" s="255"/>
      <c r="AQ4" s="255"/>
      <c r="AR4" s="255"/>
      <c r="AS4" s="124" t="s">
        <v>10</v>
      </c>
    </row>
    <row r="5" spans="1:45" s="32" customFormat="1" ht="48.75" hidden="1">
      <c r="A5" s="45" t="s">
        <v>92</v>
      </c>
      <c r="B5" s="45"/>
      <c r="C5" s="45"/>
      <c r="D5" s="45" t="s">
        <v>33</v>
      </c>
      <c r="E5" s="45"/>
      <c r="F5" s="45"/>
      <c r="G5" s="46" t="s">
        <v>93</v>
      </c>
      <c r="H5" s="47" t="s">
        <v>94</v>
      </c>
      <c r="I5" s="95" t="s">
        <v>99</v>
      </c>
      <c r="J5" s="96">
        <v>1</v>
      </c>
      <c r="K5" s="97">
        <v>0.25</v>
      </c>
      <c r="L5" s="98">
        <v>1</v>
      </c>
      <c r="M5" s="99">
        <f t="shared" si="7"/>
        <v>0.25</v>
      </c>
      <c r="N5" s="100">
        <f t="shared" si="8"/>
        <v>1.4374999999999999E-2</v>
      </c>
      <c r="O5" s="101" t="s">
        <v>96</v>
      </c>
      <c r="P5" s="362"/>
      <c r="Q5" s="156" t="s">
        <v>103</v>
      </c>
      <c r="R5" s="158"/>
      <c r="S5" s="158"/>
      <c r="T5" s="158"/>
      <c r="U5" s="162"/>
      <c r="V5" s="163" t="s">
        <v>104</v>
      </c>
      <c r="W5" s="161" t="s">
        <v>102</v>
      </c>
      <c r="X5" s="101"/>
      <c r="Y5" s="209"/>
      <c r="Z5" s="101"/>
      <c r="AA5" s="124" t="s">
        <v>91</v>
      </c>
      <c r="AB5" s="101"/>
      <c r="AC5" s="124"/>
      <c r="AD5" s="210"/>
      <c r="AE5" s="210"/>
      <c r="AF5" s="210"/>
      <c r="AG5" s="210"/>
      <c r="AH5" s="124"/>
      <c r="AI5" s="124"/>
      <c r="AJ5" s="124"/>
      <c r="AK5" s="244">
        <v>0.5</v>
      </c>
      <c r="AL5" s="190">
        <v>0.8</v>
      </c>
      <c r="AM5" s="244">
        <f t="shared" si="2"/>
        <v>1.15E-2</v>
      </c>
      <c r="AN5" s="244">
        <f t="shared" si="3"/>
        <v>2.8749999999999991E-3</v>
      </c>
      <c r="AO5" s="255">
        <f t="shared" si="9"/>
        <v>43.478260869565219</v>
      </c>
      <c r="AP5" s="255"/>
      <c r="AQ5" s="255"/>
      <c r="AR5" s="255"/>
      <c r="AS5" s="124" t="s">
        <v>10</v>
      </c>
    </row>
    <row r="6" spans="1:45" s="32" customFormat="1" ht="48.75" hidden="1">
      <c r="A6" s="45" t="s">
        <v>92</v>
      </c>
      <c r="B6" s="45"/>
      <c r="C6" s="45"/>
      <c r="D6" s="45" t="s">
        <v>33</v>
      </c>
      <c r="E6" s="45"/>
      <c r="F6" s="45"/>
      <c r="G6" s="46" t="s">
        <v>93</v>
      </c>
      <c r="H6" s="47" t="s">
        <v>94</v>
      </c>
      <c r="I6" s="95" t="s">
        <v>99</v>
      </c>
      <c r="J6" s="96">
        <v>1</v>
      </c>
      <c r="K6" s="97">
        <v>0.25</v>
      </c>
      <c r="L6" s="98">
        <v>1</v>
      </c>
      <c r="M6" s="99">
        <f t="shared" si="7"/>
        <v>0.25</v>
      </c>
      <c r="N6" s="100">
        <f t="shared" si="8"/>
        <v>1.4374999999999999E-2</v>
      </c>
      <c r="O6" s="101" t="s">
        <v>96</v>
      </c>
      <c r="P6" s="362"/>
      <c r="Q6" s="156" t="s">
        <v>13</v>
      </c>
      <c r="R6" s="164"/>
      <c r="S6" s="164"/>
      <c r="T6" s="164"/>
      <c r="U6" s="165"/>
      <c r="V6" s="163" t="s">
        <v>104</v>
      </c>
      <c r="W6" s="161" t="s">
        <v>102</v>
      </c>
      <c r="X6" s="101"/>
      <c r="Y6" s="209"/>
      <c r="Z6" s="101"/>
      <c r="AA6" s="124" t="s">
        <v>91</v>
      </c>
      <c r="AB6" s="101"/>
      <c r="AC6" s="124"/>
      <c r="AD6" s="210"/>
      <c r="AE6" s="210"/>
      <c r="AF6" s="210"/>
      <c r="AG6" s="210"/>
      <c r="AH6" s="124"/>
      <c r="AI6" s="124"/>
      <c r="AJ6" s="124"/>
      <c r="AK6" s="244">
        <v>0.5</v>
      </c>
      <c r="AL6" s="190">
        <v>0.8</v>
      </c>
      <c r="AM6" s="244">
        <f t="shared" si="2"/>
        <v>1.15E-2</v>
      </c>
      <c r="AN6" s="244">
        <f t="shared" si="3"/>
        <v>2.8749999999999991E-3</v>
      </c>
      <c r="AO6" s="255">
        <f t="shared" si="9"/>
        <v>43.478260869565219</v>
      </c>
      <c r="AP6" s="255"/>
      <c r="AQ6" s="255"/>
      <c r="AR6" s="255"/>
      <c r="AS6" s="124" t="s">
        <v>10</v>
      </c>
    </row>
    <row r="7" spans="1:45" s="32" customFormat="1" ht="48.75" hidden="1">
      <c r="A7" s="48" t="s">
        <v>92</v>
      </c>
      <c r="B7" s="48"/>
      <c r="C7" s="48"/>
      <c r="D7" s="48" t="s">
        <v>33</v>
      </c>
      <c r="E7" s="48"/>
      <c r="F7" s="48"/>
      <c r="G7" s="49" t="s">
        <v>93</v>
      </c>
      <c r="H7" s="50" t="s">
        <v>94</v>
      </c>
      <c r="I7" s="102" t="s">
        <v>99</v>
      </c>
      <c r="J7" s="103">
        <v>1</v>
      </c>
      <c r="K7" s="104">
        <v>0.25</v>
      </c>
      <c r="L7" s="105">
        <v>1</v>
      </c>
      <c r="M7" s="106">
        <f t="shared" si="7"/>
        <v>0.25</v>
      </c>
      <c r="N7" s="107">
        <f t="shared" si="8"/>
        <v>1.4374999999999999E-2</v>
      </c>
      <c r="O7" s="108" t="s">
        <v>96</v>
      </c>
      <c r="P7" s="363"/>
      <c r="Q7" s="166" t="s">
        <v>16</v>
      </c>
      <c r="R7" s="167"/>
      <c r="S7" s="167"/>
      <c r="T7" s="167"/>
      <c r="U7" s="168"/>
      <c r="V7" s="163" t="s">
        <v>104</v>
      </c>
      <c r="W7" s="161" t="s">
        <v>102</v>
      </c>
      <c r="X7" s="108"/>
      <c r="Y7" s="211"/>
      <c r="Z7" s="108"/>
      <c r="AA7" s="135" t="s">
        <v>91</v>
      </c>
      <c r="AB7" s="108"/>
      <c r="AC7" s="135"/>
      <c r="AD7" s="212"/>
      <c r="AE7" s="212"/>
      <c r="AF7" s="212"/>
      <c r="AG7" s="212"/>
      <c r="AH7" s="135"/>
      <c r="AI7" s="135"/>
      <c r="AJ7" s="135"/>
      <c r="AK7" s="245">
        <v>0.5</v>
      </c>
      <c r="AL7" s="246">
        <v>0.8</v>
      </c>
      <c r="AM7" s="245">
        <f t="shared" si="2"/>
        <v>1.15E-2</v>
      </c>
      <c r="AN7" s="245">
        <f t="shared" si="3"/>
        <v>2.8749999999999991E-3</v>
      </c>
      <c r="AO7" s="256">
        <f t="shared" si="9"/>
        <v>43.478260869565219</v>
      </c>
      <c r="AP7" s="256"/>
      <c r="AQ7" s="256"/>
      <c r="AR7" s="256"/>
      <c r="AS7" s="135" t="s">
        <v>10</v>
      </c>
    </row>
    <row r="8" spans="1:45" s="31" customFormat="1" ht="18.75" customHeight="1">
      <c r="A8" s="51" t="s">
        <v>105</v>
      </c>
      <c r="B8" s="51"/>
      <c r="C8" s="51"/>
      <c r="D8" s="51" t="s">
        <v>34</v>
      </c>
      <c r="E8" s="51"/>
      <c r="F8" s="52" t="s">
        <v>106</v>
      </c>
      <c r="G8" s="53" t="s">
        <v>107</v>
      </c>
      <c r="H8" s="54"/>
      <c r="I8" s="109" t="s">
        <v>87</v>
      </c>
      <c r="J8" s="110">
        <f>30*20</f>
        <v>600</v>
      </c>
      <c r="K8" s="111">
        <f>5/480</f>
        <v>1.0416666666666666E-2</v>
      </c>
      <c r="L8" s="112">
        <v>1</v>
      </c>
      <c r="M8" s="113">
        <f t="shared" si="4"/>
        <v>6.25</v>
      </c>
      <c r="N8" s="114">
        <f t="shared" si="5"/>
        <v>0.359375</v>
      </c>
      <c r="O8" s="69" t="s">
        <v>108</v>
      </c>
      <c r="P8" s="69"/>
      <c r="Q8" s="169"/>
      <c r="R8" s="170"/>
      <c r="S8" s="170"/>
      <c r="T8" s="170"/>
      <c r="U8" s="171"/>
      <c r="V8" s="172" t="s">
        <v>109</v>
      </c>
      <c r="W8" s="69"/>
      <c r="X8" s="69" t="s">
        <v>110</v>
      </c>
      <c r="Y8" s="205" t="s">
        <v>90</v>
      </c>
      <c r="Z8" s="69"/>
      <c r="AA8" s="69" t="s">
        <v>111</v>
      </c>
      <c r="AB8" s="69"/>
      <c r="AC8" s="213"/>
      <c r="AD8" s="213"/>
      <c r="AE8" s="213"/>
      <c r="AF8" s="213"/>
      <c r="AG8" s="213"/>
      <c r="AH8" s="213"/>
      <c r="AI8" s="216"/>
      <c r="AJ8" s="69"/>
      <c r="AK8" s="247">
        <v>2</v>
      </c>
      <c r="AL8" s="199">
        <v>0.6</v>
      </c>
      <c r="AM8" s="247">
        <f t="shared" si="2"/>
        <v>0.21562499999999998</v>
      </c>
      <c r="AN8" s="247">
        <f t="shared" si="3"/>
        <v>0.14375000000000002</v>
      </c>
      <c r="AO8" s="257">
        <f t="shared" si="6"/>
        <v>9.27536231884058</v>
      </c>
      <c r="AP8" s="257"/>
      <c r="AQ8" s="257"/>
      <c r="AR8" s="257"/>
      <c r="AS8" s="69" t="s">
        <v>10</v>
      </c>
    </row>
    <row r="9" spans="1:45" s="31" customFormat="1" hidden="1">
      <c r="A9" s="51" t="s">
        <v>112</v>
      </c>
      <c r="B9" s="51"/>
      <c r="C9" s="51"/>
      <c r="D9" s="51"/>
      <c r="E9" s="51"/>
      <c r="F9" s="52" t="s">
        <v>113</v>
      </c>
      <c r="G9" s="53" t="s">
        <v>114</v>
      </c>
      <c r="H9" s="54" t="s">
        <v>115</v>
      </c>
      <c r="I9" s="109"/>
      <c r="J9" s="110"/>
      <c r="K9" s="111"/>
      <c r="L9" s="112">
        <v>1</v>
      </c>
      <c r="M9" s="113">
        <f t="shared" si="4"/>
        <v>0</v>
      </c>
      <c r="N9" s="114">
        <f t="shared" si="5"/>
        <v>0</v>
      </c>
      <c r="O9" s="115"/>
      <c r="P9" s="115"/>
      <c r="Q9" s="173"/>
      <c r="R9" s="170"/>
      <c r="S9" s="170"/>
      <c r="T9" s="170"/>
      <c r="U9" s="171"/>
      <c r="V9" s="115"/>
      <c r="W9" s="115"/>
      <c r="X9" s="174"/>
      <c r="Y9" s="214"/>
      <c r="Z9" s="174"/>
      <c r="AA9" s="69"/>
      <c r="AB9" s="115"/>
      <c r="AC9" s="69"/>
      <c r="AD9" s="213"/>
      <c r="AE9" s="213"/>
      <c r="AF9" s="213"/>
      <c r="AG9" s="213"/>
      <c r="AH9" s="69"/>
      <c r="AI9" s="69"/>
      <c r="AJ9" s="69"/>
      <c r="AK9" s="247"/>
      <c r="AL9" s="199">
        <v>0</v>
      </c>
      <c r="AM9" s="247">
        <f t="shared" si="2"/>
        <v>0</v>
      </c>
      <c r="AN9" s="247">
        <f t="shared" si="3"/>
        <v>0</v>
      </c>
      <c r="AO9" s="257" t="e">
        <f t="shared" si="6"/>
        <v>#DIV/0!</v>
      </c>
      <c r="AP9" s="257"/>
      <c r="AQ9" s="257"/>
      <c r="AR9" s="257"/>
      <c r="AS9" s="69" t="s">
        <v>15</v>
      </c>
    </row>
    <row r="10" spans="1:45" s="31" customFormat="1" ht="15.75" hidden="1">
      <c r="A10" s="51" t="s">
        <v>116</v>
      </c>
      <c r="B10" s="51"/>
      <c r="C10" s="51"/>
      <c r="D10" s="51" t="s">
        <v>34</v>
      </c>
      <c r="E10" s="51"/>
      <c r="F10" s="51"/>
      <c r="G10" s="53" t="s">
        <v>117</v>
      </c>
      <c r="H10" s="54"/>
      <c r="I10" s="116" t="s">
        <v>118</v>
      </c>
      <c r="J10" s="110">
        <v>1</v>
      </c>
      <c r="K10" s="111"/>
      <c r="L10" s="112">
        <v>1</v>
      </c>
      <c r="M10" s="113">
        <f t="shared" si="4"/>
        <v>0</v>
      </c>
      <c r="N10" s="114">
        <f t="shared" si="5"/>
        <v>0</v>
      </c>
      <c r="O10" s="69"/>
      <c r="P10" s="69"/>
      <c r="Q10" s="169"/>
      <c r="R10" s="170"/>
      <c r="S10" s="170"/>
      <c r="T10" s="170"/>
      <c r="U10" s="171"/>
      <c r="V10" s="69"/>
      <c r="W10" s="69"/>
      <c r="X10" s="175"/>
      <c r="Y10" s="215"/>
      <c r="Z10" s="175"/>
      <c r="AA10" s="69"/>
      <c r="AB10" s="69"/>
      <c r="AC10" s="216"/>
      <c r="AD10" s="213"/>
      <c r="AE10" s="213"/>
      <c r="AF10" s="213"/>
      <c r="AG10" s="213"/>
      <c r="AH10" s="213"/>
      <c r="AI10" s="213"/>
      <c r="AJ10" s="69"/>
      <c r="AK10" s="247">
        <v>1</v>
      </c>
      <c r="AL10" s="199">
        <v>0.8</v>
      </c>
      <c r="AM10" s="247">
        <f t="shared" si="2"/>
        <v>0</v>
      </c>
      <c r="AN10" s="247">
        <f t="shared" si="3"/>
        <v>0</v>
      </c>
      <c r="AO10" s="257" t="e">
        <f t="shared" si="6"/>
        <v>#DIV/0!</v>
      </c>
      <c r="AP10" s="257"/>
      <c r="AQ10" s="257"/>
      <c r="AR10" s="257"/>
      <c r="AS10" s="69" t="s">
        <v>10</v>
      </c>
    </row>
    <row r="11" spans="1:45" s="31" customFormat="1" ht="28.5" hidden="1">
      <c r="A11" s="55" t="s">
        <v>119</v>
      </c>
      <c r="B11" s="55"/>
      <c r="C11" s="55"/>
      <c r="D11" s="55" t="s">
        <v>35</v>
      </c>
      <c r="E11" s="55"/>
      <c r="F11" s="55"/>
      <c r="G11" s="56" t="s">
        <v>120</v>
      </c>
      <c r="H11" s="57"/>
      <c r="I11" s="117" t="s">
        <v>99</v>
      </c>
      <c r="J11" s="118">
        <v>2</v>
      </c>
      <c r="K11" s="119"/>
      <c r="L11" s="120">
        <v>1</v>
      </c>
      <c r="M11" s="121">
        <f t="shared" si="4"/>
        <v>0</v>
      </c>
      <c r="N11" s="122">
        <f t="shared" si="5"/>
        <v>0</v>
      </c>
      <c r="O11" s="123" t="s">
        <v>121</v>
      </c>
      <c r="P11" s="364" t="s">
        <v>4</v>
      </c>
      <c r="Q11" s="176" t="s">
        <v>5</v>
      </c>
      <c r="R11" s="177"/>
      <c r="S11" s="177"/>
      <c r="T11" s="177"/>
      <c r="U11" s="178"/>
      <c r="V11" s="179" t="s">
        <v>122</v>
      </c>
      <c r="W11" s="123" t="s">
        <v>123</v>
      </c>
      <c r="X11" s="180"/>
      <c r="Y11" s="217"/>
      <c r="Z11" s="180"/>
      <c r="AA11" s="123" t="s">
        <v>91</v>
      </c>
      <c r="AB11" s="123"/>
      <c r="AC11" s="218"/>
      <c r="AD11" s="219"/>
      <c r="AE11" s="219"/>
      <c r="AF11" s="219"/>
      <c r="AG11" s="219"/>
      <c r="AH11" s="219"/>
      <c r="AI11" s="219"/>
      <c r="AJ11" s="123"/>
      <c r="AK11" s="248">
        <v>2</v>
      </c>
      <c r="AL11" s="193">
        <v>0.9</v>
      </c>
      <c r="AM11" s="248">
        <f t="shared" si="2"/>
        <v>0</v>
      </c>
      <c r="AN11" s="248">
        <f t="shared" si="3"/>
        <v>0</v>
      </c>
      <c r="AO11" s="258" t="e">
        <f t="shared" si="6"/>
        <v>#DIV/0!</v>
      </c>
      <c r="AP11" s="258"/>
      <c r="AQ11" s="258"/>
      <c r="AR11" s="258"/>
      <c r="AS11" s="123" t="s">
        <v>10</v>
      </c>
    </row>
    <row r="12" spans="1:45" s="32" customFormat="1" ht="28.5" hidden="1">
      <c r="A12" s="45" t="s">
        <v>119</v>
      </c>
      <c r="B12" s="45"/>
      <c r="C12" s="45"/>
      <c r="D12" s="45" t="s">
        <v>35</v>
      </c>
      <c r="E12" s="45"/>
      <c r="F12" s="45"/>
      <c r="G12" s="46" t="s">
        <v>120</v>
      </c>
      <c r="H12" s="47"/>
      <c r="I12" s="95" t="s">
        <v>99</v>
      </c>
      <c r="J12" s="96">
        <v>2</v>
      </c>
      <c r="K12" s="97"/>
      <c r="L12" s="98">
        <v>1</v>
      </c>
      <c r="M12" s="99">
        <f t="shared" ref="M12:M15" si="10">J12*K12</f>
        <v>0</v>
      </c>
      <c r="N12" s="100">
        <f t="shared" ref="N12:N15" si="11">M12/20*1.15</f>
        <v>0</v>
      </c>
      <c r="O12" s="124" t="s">
        <v>121</v>
      </c>
      <c r="P12" s="365"/>
      <c r="Q12" s="156" t="s">
        <v>100</v>
      </c>
      <c r="R12" s="164"/>
      <c r="S12" s="164"/>
      <c r="T12" s="164"/>
      <c r="U12" s="165"/>
      <c r="V12" s="101" t="s">
        <v>122</v>
      </c>
      <c r="W12" s="124" t="s">
        <v>123</v>
      </c>
      <c r="X12" s="124"/>
      <c r="Y12" s="220"/>
      <c r="Z12" s="124"/>
      <c r="AA12" s="124" t="s">
        <v>91</v>
      </c>
      <c r="AB12" s="124"/>
      <c r="AC12" s="221"/>
      <c r="AD12" s="210"/>
      <c r="AE12" s="210"/>
      <c r="AF12" s="210"/>
      <c r="AG12" s="210"/>
      <c r="AH12" s="210"/>
      <c r="AI12" s="210"/>
      <c r="AJ12" s="124"/>
      <c r="AK12" s="244">
        <v>2</v>
      </c>
      <c r="AL12" s="190">
        <v>0.9</v>
      </c>
      <c r="AM12" s="244">
        <f t="shared" si="2"/>
        <v>0</v>
      </c>
      <c r="AN12" s="244">
        <f t="shared" si="3"/>
        <v>0</v>
      </c>
      <c r="AO12" s="255" t="e">
        <f t="shared" ref="AO12:AO15" si="12">AK12/AM12</f>
        <v>#DIV/0!</v>
      </c>
      <c r="AP12" s="255"/>
      <c r="AQ12" s="255"/>
      <c r="AR12" s="255"/>
      <c r="AS12" s="124" t="s">
        <v>10</v>
      </c>
    </row>
    <row r="13" spans="1:45" s="32" customFormat="1" ht="28.5" hidden="1">
      <c r="A13" s="45" t="s">
        <v>119</v>
      </c>
      <c r="B13" s="45"/>
      <c r="C13" s="45"/>
      <c r="D13" s="45" t="s">
        <v>35</v>
      </c>
      <c r="E13" s="45"/>
      <c r="F13" s="45"/>
      <c r="G13" s="46" t="s">
        <v>120</v>
      </c>
      <c r="H13" s="47"/>
      <c r="I13" s="95" t="s">
        <v>99</v>
      </c>
      <c r="J13" s="96">
        <v>2</v>
      </c>
      <c r="K13" s="97"/>
      <c r="L13" s="98">
        <v>1</v>
      </c>
      <c r="M13" s="99">
        <f t="shared" si="10"/>
        <v>0</v>
      </c>
      <c r="N13" s="100">
        <f t="shared" si="11"/>
        <v>0</v>
      </c>
      <c r="O13" s="124" t="s">
        <v>121</v>
      </c>
      <c r="P13" s="365"/>
      <c r="Q13" s="156" t="s">
        <v>103</v>
      </c>
      <c r="R13" s="164"/>
      <c r="S13" s="164"/>
      <c r="T13" s="164"/>
      <c r="U13" s="165"/>
      <c r="V13" s="101" t="s">
        <v>122</v>
      </c>
      <c r="W13" s="124" t="s">
        <v>123</v>
      </c>
      <c r="X13" s="124"/>
      <c r="Y13" s="220"/>
      <c r="Z13" s="124"/>
      <c r="AA13" s="124" t="s">
        <v>91</v>
      </c>
      <c r="AB13" s="124"/>
      <c r="AC13" s="221"/>
      <c r="AD13" s="210"/>
      <c r="AE13" s="210"/>
      <c r="AF13" s="210"/>
      <c r="AG13" s="210"/>
      <c r="AH13" s="210"/>
      <c r="AI13" s="210"/>
      <c r="AJ13" s="124"/>
      <c r="AK13" s="244">
        <v>2</v>
      </c>
      <c r="AL13" s="190">
        <v>0.9</v>
      </c>
      <c r="AM13" s="244">
        <f t="shared" si="2"/>
        <v>0</v>
      </c>
      <c r="AN13" s="244">
        <f t="shared" si="3"/>
        <v>0</v>
      </c>
      <c r="AO13" s="255" t="e">
        <f t="shared" si="12"/>
        <v>#DIV/0!</v>
      </c>
      <c r="AP13" s="255"/>
      <c r="AQ13" s="255"/>
      <c r="AR13" s="255"/>
      <c r="AS13" s="124" t="s">
        <v>10</v>
      </c>
    </row>
    <row r="14" spans="1:45" s="32" customFormat="1" ht="28.5" hidden="1">
      <c r="A14" s="45" t="s">
        <v>119</v>
      </c>
      <c r="B14" s="45"/>
      <c r="C14" s="45"/>
      <c r="D14" s="45" t="s">
        <v>35</v>
      </c>
      <c r="E14" s="45"/>
      <c r="F14" s="45"/>
      <c r="G14" s="46" t="s">
        <v>120</v>
      </c>
      <c r="H14" s="47"/>
      <c r="I14" s="95" t="s">
        <v>99</v>
      </c>
      <c r="J14" s="96">
        <v>2</v>
      </c>
      <c r="K14" s="97"/>
      <c r="L14" s="98">
        <v>1</v>
      </c>
      <c r="M14" s="99">
        <f t="shared" si="10"/>
        <v>0</v>
      </c>
      <c r="N14" s="100">
        <f t="shared" si="11"/>
        <v>0</v>
      </c>
      <c r="O14" s="124" t="s">
        <v>121</v>
      </c>
      <c r="P14" s="365"/>
      <c r="Q14" s="156" t="s">
        <v>13</v>
      </c>
      <c r="R14" s="164"/>
      <c r="S14" s="164"/>
      <c r="T14" s="164"/>
      <c r="U14" s="165"/>
      <c r="V14" s="101" t="s">
        <v>122</v>
      </c>
      <c r="W14" s="124" t="s">
        <v>123</v>
      </c>
      <c r="X14" s="124"/>
      <c r="Y14" s="220"/>
      <c r="Z14" s="124"/>
      <c r="AA14" s="124" t="s">
        <v>91</v>
      </c>
      <c r="AB14" s="124"/>
      <c r="AC14" s="221"/>
      <c r="AD14" s="210"/>
      <c r="AE14" s="210"/>
      <c r="AF14" s="210"/>
      <c r="AG14" s="210"/>
      <c r="AH14" s="210"/>
      <c r="AI14" s="210"/>
      <c r="AJ14" s="124"/>
      <c r="AK14" s="244">
        <v>2</v>
      </c>
      <c r="AL14" s="190">
        <v>0.9</v>
      </c>
      <c r="AM14" s="244">
        <f t="shared" si="2"/>
        <v>0</v>
      </c>
      <c r="AN14" s="244">
        <f t="shared" si="3"/>
        <v>0</v>
      </c>
      <c r="AO14" s="255" t="e">
        <f t="shared" si="12"/>
        <v>#DIV/0!</v>
      </c>
      <c r="AP14" s="255"/>
      <c r="AQ14" s="255"/>
      <c r="AR14" s="255"/>
      <c r="AS14" s="124" t="s">
        <v>10</v>
      </c>
    </row>
    <row r="15" spans="1:45" s="32" customFormat="1" ht="28.5" hidden="1">
      <c r="A15" s="58" t="s">
        <v>119</v>
      </c>
      <c r="B15" s="58"/>
      <c r="C15" s="58"/>
      <c r="D15" s="58" t="s">
        <v>35</v>
      </c>
      <c r="E15" s="58"/>
      <c r="F15" s="58"/>
      <c r="G15" s="59" t="s">
        <v>120</v>
      </c>
      <c r="H15" s="60"/>
      <c r="I15" s="125" t="s">
        <v>99</v>
      </c>
      <c r="J15" s="126">
        <v>2</v>
      </c>
      <c r="K15" s="127"/>
      <c r="L15" s="128">
        <v>1</v>
      </c>
      <c r="M15" s="129">
        <f t="shared" si="10"/>
        <v>0</v>
      </c>
      <c r="N15" s="130">
        <f t="shared" si="11"/>
        <v>0</v>
      </c>
      <c r="O15" s="131" t="s">
        <v>121</v>
      </c>
      <c r="P15" s="366"/>
      <c r="Q15" s="181" t="s">
        <v>16</v>
      </c>
      <c r="R15" s="182"/>
      <c r="S15" s="182"/>
      <c r="T15" s="182"/>
      <c r="U15" s="183"/>
      <c r="V15" s="137" t="s">
        <v>122</v>
      </c>
      <c r="W15" s="131" t="s">
        <v>123</v>
      </c>
      <c r="X15" s="131"/>
      <c r="Y15" s="222"/>
      <c r="Z15" s="131"/>
      <c r="AA15" s="131" t="s">
        <v>91</v>
      </c>
      <c r="AB15" s="131"/>
      <c r="AC15" s="223"/>
      <c r="AD15" s="224"/>
      <c r="AE15" s="224"/>
      <c r="AF15" s="224"/>
      <c r="AG15" s="224"/>
      <c r="AH15" s="224"/>
      <c r="AI15" s="224"/>
      <c r="AJ15" s="131"/>
      <c r="AK15" s="249">
        <v>2</v>
      </c>
      <c r="AL15" s="192">
        <v>0.9</v>
      </c>
      <c r="AM15" s="249">
        <f t="shared" si="2"/>
        <v>0</v>
      </c>
      <c r="AN15" s="249">
        <f t="shared" si="3"/>
        <v>0</v>
      </c>
      <c r="AO15" s="259" t="e">
        <f t="shared" si="12"/>
        <v>#DIV/0!</v>
      </c>
      <c r="AP15" s="259"/>
      <c r="AQ15" s="259"/>
      <c r="AR15" s="259"/>
      <c r="AS15" s="131" t="s">
        <v>10</v>
      </c>
    </row>
    <row r="16" spans="1:45" s="31" customFormat="1" ht="175.5" hidden="1" customHeight="1">
      <c r="A16" s="42" t="s">
        <v>124</v>
      </c>
      <c r="B16" s="42"/>
      <c r="C16" s="42"/>
      <c r="D16" s="42" t="s">
        <v>35</v>
      </c>
      <c r="E16" s="42"/>
      <c r="F16" s="42"/>
      <c r="G16" s="43" t="s">
        <v>125</v>
      </c>
      <c r="H16" s="44" t="s">
        <v>126</v>
      </c>
      <c r="I16" s="88" t="s">
        <v>99</v>
      </c>
      <c r="J16" s="89">
        <v>1</v>
      </c>
      <c r="K16" s="90">
        <f>2/8</f>
        <v>0.25</v>
      </c>
      <c r="L16" s="91">
        <v>1</v>
      </c>
      <c r="M16" s="92">
        <f t="shared" si="4"/>
        <v>0.25</v>
      </c>
      <c r="N16" s="93">
        <f t="shared" si="5"/>
        <v>1.4374999999999999E-2</v>
      </c>
      <c r="O16" s="132" t="s">
        <v>108</v>
      </c>
      <c r="P16" s="367" t="s">
        <v>28</v>
      </c>
      <c r="Q16" s="152" t="s">
        <v>28</v>
      </c>
      <c r="R16" s="153">
        <v>43808</v>
      </c>
      <c r="S16" s="153">
        <v>43809</v>
      </c>
      <c r="T16" s="153">
        <v>43808</v>
      </c>
      <c r="U16" s="184">
        <v>43809</v>
      </c>
      <c r="V16" s="185" t="s">
        <v>127</v>
      </c>
      <c r="W16" s="132" t="s">
        <v>128</v>
      </c>
      <c r="X16" s="69" t="s">
        <v>110</v>
      </c>
      <c r="Y16" s="225" t="s">
        <v>129</v>
      </c>
      <c r="Z16" s="132"/>
      <c r="AA16" s="132" t="s">
        <v>91</v>
      </c>
      <c r="AB16" s="132"/>
      <c r="AC16" s="208">
        <v>43808</v>
      </c>
      <c r="AD16" s="208">
        <v>43819</v>
      </c>
      <c r="AE16" s="208">
        <v>43843</v>
      </c>
      <c r="AF16" s="208"/>
      <c r="AG16" s="208"/>
      <c r="AH16" s="208"/>
      <c r="AI16" s="208"/>
      <c r="AJ16" s="132"/>
      <c r="AK16" s="243">
        <v>0.7</v>
      </c>
      <c r="AL16" s="189">
        <v>0.95</v>
      </c>
      <c r="AM16" s="243">
        <f t="shared" si="2"/>
        <v>1.3656249999999998E-2</v>
      </c>
      <c r="AN16" s="243">
        <f t="shared" si="3"/>
        <v>7.1875000000000064E-4</v>
      </c>
      <c r="AO16" s="254">
        <f t="shared" si="6"/>
        <v>51.258581235697946</v>
      </c>
      <c r="AP16" s="254"/>
      <c r="AQ16" s="254"/>
      <c r="AR16" s="254"/>
      <c r="AS16" s="132" t="s">
        <v>10</v>
      </c>
    </row>
    <row r="17" spans="1:45" s="31" customFormat="1" ht="15.75" hidden="1">
      <c r="A17" s="45" t="s">
        <v>124</v>
      </c>
      <c r="B17" s="61"/>
      <c r="C17" s="61"/>
      <c r="D17" s="45" t="s">
        <v>35</v>
      </c>
      <c r="E17" s="61"/>
      <c r="F17" s="61"/>
      <c r="G17" s="46" t="s">
        <v>125</v>
      </c>
      <c r="H17" s="47" t="s">
        <v>126</v>
      </c>
      <c r="I17" s="95" t="s">
        <v>99</v>
      </c>
      <c r="J17" s="96">
        <v>1</v>
      </c>
      <c r="K17" s="97">
        <f>2/8</f>
        <v>0.25</v>
      </c>
      <c r="L17" s="98">
        <v>1</v>
      </c>
      <c r="M17" s="99">
        <f t="shared" ref="M17:M19" si="13">J17*K17</f>
        <v>0.25</v>
      </c>
      <c r="N17" s="100">
        <f t="shared" ref="N17:N19" si="14">M17/20*1.15</f>
        <v>1.4374999999999999E-2</v>
      </c>
      <c r="O17" s="124" t="s">
        <v>108</v>
      </c>
      <c r="P17" s="368"/>
      <c r="Q17" s="156" t="s">
        <v>100</v>
      </c>
      <c r="R17" s="157">
        <v>43809</v>
      </c>
      <c r="S17" s="157">
        <v>43816</v>
      </c>
      <c r="T17" s="157">
        <v>43809</v>
      </c>
      <c r="U17" s="159">
        <v>43812</v>
      </c>
      <c r="V17" s="163">
        <v>1</v>
      </c>
      <c r="W17" s="133" t="s">
        <v>128</v>
      </c>
      <c r="X17" s="133"/>
      <c r="Y17" s="226"/>
      <c r="Z17" s="133"/>
      <c r="AA17" s="124" t="s">
        <v>91</v>
      </c>
      <c r="AB17" s="133"/>
      <c r="AC17" s="210">
        <v>43808</v>
      </c>
      <c r="AD17" s="210">
        <v>43819</v>
      </c>
      <c r="AE17" s="210">
        <v>43843</v>
      </c>
      <c r="AF17" s="227"/>
      <c r="AG17" s="227"/>
      <c r="AH17" s="227"/>
      <c r="AI17" s="227"/>
      <c r="AJ17" s="133"/>
      <c r="AK17" s="244">
        <v>0.7</v>
      </c>
      <c r="AL17" s="190">
        <v>0.95</v>
      </c>
      <c r="AM17" s="244">
        <v>1.365625E-2</v>
      </c>
      <c r="AN17" s="244">
        <v>7.1875000000000096E-4</v>
      </c>
      <c r="AO17" s="255">
        <v>51.258581235697903</v>
      </c>
      <c r="AP17" s="124" t="s">
        <v>10</v>
      </c>
      <c r="AQ17" s="260"/>
      <c r="AR17" s="260"/>
      <c r="AS17" s="124" t="s">
        <v>10</v>
      </c>
    </row>
    <row r="18" spans="1:45" s="31" customFormat="1" ht="15.75" hidden="1">
      <c r="A18" s="45" t="s">
        <v>124</v>
      </c>
      <c r="B18" s="61"/>
      <c r="C18" s="61"/>
      <c r="D18" s="45" t="s">
        <v>35</v>
      </c>
      <c r="E18" s="61"/>
      <c r="F18" s="61"/>
      <c r="G18" s="46" t="s">
        <v>125</v>
      </c>
      <c r="H18" s="47" t="s">
        <v>126</v>
      </c>
      <c r="I18" s="95" t="s">
        <v>99</v>
      </c>
      <c r="J18" s="96">
        <v>1</v>
      </c>
      <c r="K18" s="97">
        <f>2/8</f>
        <v>0.25</v>
      </c>
      <c r="L18" s="98">
        <v>1</v>
      </c>
      <c r="M18" s="99">
        <f t="shared" si="13"/>
        <v>0.25</v>
      </c>
      <c r="N18" s="100">
        <f t="shared" si="14"/>
        <v>1.4374999999999999E-2</v>
      </c>
      <c r="O18" s="124" t="s">
        <v>108</v>
      </c>
      <c r="P18" s="368"/>
      <c r="Q18" s="156" t="s">
        <v>103</v>
      </c>
      <c r="R18" s="157">
        <v>43817</v>
      </c>
      <c r="S18" s="157">
        <v>43819</v>
      </c>
      <c r="T18" s="157">
        <v>43815</v>
      </c>
      <c r="U18" s="159">
        <v>43816</v>
      </c>
      <c r="V18" s="163">
        <v>1</v>
      </c>
      <c r="W18" s="131" t="s">
        <v>128</v>
      </c>
      <c r="X18" s="133"/>
      <c r="Y18" s="226"/>
      <c r="Z18" s="133"/>
      <c r="AA18" s="124" t="s">
        <v>91</v>
      </c>
      <c r="AB18" s="133"/>
      <c r="AC18" s="210">
        <v>43808</v>
      </c>
      <c r="AD18" s="210">
        <v>43819</v>
      </c>
      <c r="AE18" s="210">
        <v>43843</v>
      </c>
      <c r="AF18" s="227"/>
      <c r="AG18" s="227"/>
      <c r="AH18" s="227"/>
      <c r="AI18" s="227"/>
      <c r="AJ18" s="133"/>
      <c r="AK18" s="244">
        <v>0.7</v>
      </c>
      <c r="AL18" s="190">
        <v>0.95</v>
      </c>
      <c r="AM18" s="244">
        <v>1.365625E-2</v>
      </c>
      <c r="AN18" s="244">
        <v>7.1875000000000096E-4</v>
      </c>
      <c r="AO18" s="255">
        <v>51.258581235697903</v>
      </c>
      <c r="AP18" s="124" t="s">
        <v>10</v>
      </c>
      <c r="AQ18" s="260"/>
      <c r="AR18" s="260"/>
      <c r="AS18" s="124" t="s">
        <v>10</v>
      </c>
    </row>
    <row r="19" spans="1:45" s="31" customFormat="1" ht="15.75" hidden="1">
      <c r="A19" s="45" t="s">
        <v>124</v>
      </c>
      <c r="B19" s="45"/>
      <c r="C19" s="45"/>
      <c r="D19" s="45" t="s">
        <v>35</v>
      </c>
      <c r="E19" s="45"/>
      <c r="F19" s="45"/>
      <c r="G19" s="46" t="s">
        <v>125</v>
      </c>
      <c r="H19" s="47" t="s">
        <v>126</v>
      </c>
      <c r="I19" s="95" t="s">
        <v>99</v>
      </c>
      <c r="J19" s="96">
        <v>1</v>
      </c>
      <c r="K19" s="97">
        <f>2/8</f>
        <v>0.25</v>
      </c>
      <c r="L19" s="98">
        <v>1</v>
      </c>
      <c r="M19" s="99">
        <f t="shared" si="13"/>
        <v>0.25</v>
      </c>
      <c r="N19" s="100">
        <f t="shared" si="14"/>
        <v>1.4374999999999999E-2</v>
      </c>
      <c r="O19" s="124" t="s">
        <v>108</v>
      </c>
      <c r="P19" s="368"/>
      <c r="Q19" s="156" t="s">
        <v>13</v>
      </c>
      <c r="R19" s="157">
        <v>43822</v>
      </c>
      <c r="S19" s="157">
        <v>43826</v>
      </c>
      <c r="T19" s="157">
        <v>43822</v>
      </c>
      <c r="U19" s="159">
        <v>43826</v>
      </c>
      <c r="V19" s="163">
        <v>1</v>
      </c>
      <c r="W19" s="131" t="s">
        <v>128</v>
      </c>
      <c r="X19" s="133"/>
      <c r="Y19" s="226"/>
      <c r="Z19" s="133"/>
      <c r="AA19" s="124" t="s">
        <v>91</v>
      </c>
      <c r="AB19" s="124"/>
      <c r="AC19" s="210">
        <v>43808</v>
      </c>
      <c r="AD19" s="210">
        <v>43819</v>
      </c>
      <c r="AE19" s="210">
        <v>43843</v>
      </c>
      <c r="AF19" s="210"/>
      <c r="AG19" s="210"/>
      <c r="AH19" s="210"/>
      <c r="AI19" s="210"/>
      <c r="AJ19" s="124"/>
      <c r="AK19" s="244">
        <v>0.7</v>
      </c>
      <c r="AL19" s="190">
        <v>0.95</v>
      </c>
      <c r="AM19" s="244">
        <f t="shared" ref="AM19:AM36" si="15">N19*AL19</f>
        <v>1.3656249999999998E-2</v>
      </c>
      <c r="AN19" s="244">
        <f t="shared" ref="AN19:AN36" si="16">N19-AM19</f>
        <v>7.1875000000000064E-4</v>
      </c>
      <c r="AO19" s="255">
        <f t="shared" ref="AO19:AO20" si="17">AK19/AM19</f>
        <v>51.258581235697946</v>
      </c>
      <c r="AP19" s="255"/>
      <c r="AQ19" s="255"/>
      <c r="AR19" s="255"/>
      <c r="AS19" s="124" t="s">
        <v>10</v>
      </c>
    </row>
    <row r="20" spans="1:45" s="32" customFormat="1" ht="15.75" hidden="1">
      <c r="A20" s="58" t="s">
        <v>124</v>
      </c>
      <c r="B20" s="58"/>
      <c r="C20" s="58"/>
      <c r="D20" s="58" t="s">
        <v>35</v>
      </c>
      <c r="E20" s="58"/>
      <c r="F20" s="58"/>
      <c r="G20" s="59" t="s">
        <v>125</v>
      </c>
      <c r="H20" s="60" t="s">
        <v>126</v>
      </c>
      <c r="I20" s="125" t="s">
        <v>99</v>
      </c>
      <c r="J20" s="126">
        <v>1</v>
      </c>
      <c r="K20" s="127">
        <f>2/8</f>
        <v>0.25</v>
      </c>
      <c r="L20" s="128">
        <v>1</v>
      </c>
      <c r="M20" s="129">
        <f t="shared" ref="M20" si="18">J20*K20</f>
        <v>0.25</v>
      </c>
      <c r="N20" s="130">
        <f t="shared" ref="N20" si="19">M20/20*1.15</f>
        <v>1.4374999999999999E-2</v>
      </c>
      <c r="O20" s="131" t="s">
        <v>108</v>
      </c>
      <c r="P20" s="369"/>
      <c r="Q20" s="181" t="s">
        <v>16</v>
      </c>
      <c r="R20" s="182"/>
      <c r="S20" s="182"/>
      <c r="T20" s="182"/>
      <c r="U20" s="183"/>
      <c r="V20" s="186" t="s">
        <v>130</v>
      </c>
      <c r="W20" s="131" t="s">
        <v>128</v>
      </c>
      <c r="X20" s="131"/>
      <c r="Y20" s="222"/>
      <c r="Z20" s="131"/>
      <c r="AA20" s="131" t="s">
        <v>91</v>
      </c>
      <c r="AB20" s="131"/>
      <c r="AC20" s="224">
        <v>43808</v>
      </c>
      <c r="AD20" s="224">
        <v>43819</v>
      </c>
      <c r="AE20" s="224">
        <v>43843</v>
      </c>
      <c r="AF20" s="224"/>
      <c r="AG20" s="224"/>
      <c r="AH20" s="224"/>
      <c r="AI20" s="224"/>
      <c r="AJ20" s="131"/>
      <c r="AK20" s="249">
        <v>0.7</v>
      </c>
      <c r="AL20" s="192">
        <v>0.95</v>
      </c>
      <c r="AM20" s="249">
        <f t="shared" si="15"/>
        <v>1.3656249999999998E-2</v>
      </c>
      <c r="AN20" s="249">
        <f t="shared" si="16"/>
        <v>7.1875000000000064E-4</v>
      </c>
      <c r="AO20" s="259">
        <f t="shared" si="17"/>
        <v>51.258581235697946</v>
      </c>
      <c r="AP20" s="259"/>
      <c r="AQ20" s="259"/>
      <c r="AR20" s="259"/>
      <c r="AS20" s="131" t="s">
        <v>10</v>
      </c>
    </row>
    <row r="21" spans="1:45" s="31" customFormat="1" ht="15.75" hidden="1">
      <c r="A21" s="42" t="s">
        <v>131</v>
      </c>
      <c r="B21" s="42"/>
      <c r="C21" s="42"/>
      <c r="D21" s="42" t="s">
        <v>33</v>
      </c>
      <c r="E21" s="42"/>
      <c r="F21" s="42"/>
      <c r="G21" s="43" t="s">
        <v>132</v>
      </c>
      <c r="H21" s="62" t="s">
        <v>133</v>
      </c>
      <c r="I21" s="88" t="s">
        <v>99</v>
      </c>
      <c r="J21" s="89">
        <v>1</v>
      </c>
      <c r="K21" s="90">
        <f>3/8</f>
        <v>0.375</v>
      </c>
      <c r="L21" s="91">
        <v>1</v>
      </c>
      <c r="M21" s="92">
        <f t="shared" si="4"/>
        <v>0.375</v>
      </c>
      <c r="N21" s="93">
        <f t="shared" si="5"/>
        <v>2.1562499999999998E-2</v>
      </c>
      <c r="O21" s="132" t="s">
        <v>96</v>
      </c>
      <c r="P21" s="367" t="s">
        <v>28</v>
      </c>
      <c r="Q21" s="152" t="s">
        <v>5</v>
      </c>
      <c r="R21" s="187">
        <v>43836</v>
      </c>
      <c r="S21" s="187">
        <v>43839</v>
      </c>
      <c r="T21" s="187">
        <v>43836</v>
      </c>
      <c r="U21" s="188">
        <v>43838</v>
      </c>
      <c r="V21" s="189">
        <v>1</v>
      </c>
      <c r="W21" s="132" t="s">
        <v>128</v>
      </c>
      <c r="X21" s="69" t="s">
        <v>110</v>
      </c>
      <c r="Y21" s="225" t="s">
        <v>129</v>
      </c>
      <c r="Z21" s="132"/>
      <c r="AA21" s="132" t="s">
        <v>91</v>
      </c>
      <c r="AB21" s="132"/>
      <c r="AC21" s="132"/>
      <c r="AD21" s="208"/>
      <c r="AE21" s="208"/>
      <c r="AF21" s="208"/>
      <c r="AG21" s="208"/>
      <c r="AH21" s="132"/>
      <c r="AI21" s="132"/>
      <c r="AJ21" s="132"/>
      <c r="AK21" s="243">
        <v>0.8</v>
      </c>
      <c r="AL21" s="189">
        <v>0.9</v>
      </c>
      <c r="AM21" s="243">
        <f t="shared" si="15"/>
        <v>1.940625E-2</v>
      </c>
      <c r="AN21" s="243">
        <f t="shared" si="16"/>
        <v>2.1562499999999984E-3</v>
      </c>
      <c r="AO21" s="254">
        <f t="shared" si="6"/>
        <v>41.22383252818036</v>
      </c>
      <c r="AP21" s="254"/>
      <c r="AQ21" s="254"/>
      <c r="AR21" s="254"/>
      <c r="AS21" s="132" t="s">
        <v>10</v>
      </c>
    </row>
    <row r="22" spans="1:45" s="32" customFormat="1" ht="15.75" hidden="1">
      <c r="A22" s="45" t="s">
        <v>131</v>
      </c>
      <c r="B22" s="45"/>
      <c r="C22" s="45"/>
      <c r="D22" s="45" t="s">
        <v>33</v>
      </c>
      <c r="E22" s="45"/>
      <c r="F22" s="45"/>
      <c r="G22" s="46" t="s">
        <v>132</v>
      </c>
      <c r="H22" s="63" t="s">
        <v>133</v>
      </c>
      <c r="I22" s="95" t="s">
        <v>99</v>
      </c>
      <c r="J22" s="96">
        <v>1</v>
      </c>
      <c r="K22" s="97">
        <f>3/8</f>
        <v>0.375</v>
      </c>
      <c r="L22" s="98">
        <v>1</v>
      </c>
      <c r="M22" s="99">
        <f t="shared" ref="M22:M25" si="20">J22*K22</f>
        <v>0.375</v>
      </c>
      <c r="N22" s="100">
        <f t="shared" ref="N22:N25" si="21">M22/20*1.15</f>
        <v>2.1562499999999998E-2</v>
      </c>
      <c r="O22" s="124" t="s">
        <v>96</v>
      </c>
      <c r="P22" s="368"/>
      <c r="Q22" s="156" t="s">
        <v>100</v>
      </c>
      <c r="R22" s="157">
        <v>43840</v>
      </c>
      <c r="S22" s="157">
        <v>43847</v>
      </c>
      <c r="T22" s="157">
        <v>43839</v>
      </c>
      <c r="U22" s="157">
        <v>43847</v>
      </c>
      <c r="V22" s="190">
        <v>1</v>
      </c>
      <c r="W22" s="124" t="s">
        <v>128</v>
      </c>
      <c r="X22" s="124"/>
      <c r="Y22" s="220"/>
      <c r="Z22" s="124"/>
      <c r="AA22" s="124" t="s">
        <v>91</v>
      </c>
      <c r="AB22" s="124"/>
      <c r="AC22" s="124"/>
      <c r="AD22" s="210"/>
      <c r="AE22" s="210"/>
      <c r="AF22" s="210"/>
      <c r="AG22" s="210"/>
      <c r="AH22" s="124"/>
      <c r="AI22" s="124"/>
      <c r="AJ22" s="124"/>
      <c r="AK22" s="244">
        <v>0.8</v>
      </c>
      <c r="AL22" s="190">
        <v>0.9</v>
      </c>
      <c r="AM22" s="244">
        <f t="shared" si="15"/>
        <v>1.940625E-2</v>
      </c>
      <c r="AN22" s="244">
        <f t="shared" si="16"/>
        <v>2.1562499999999984E-3</v>
      </c>
      <c r="AO22" s="255">
        <f t="shared" ref="AO22:AO25" si="22">AK22/AM22</f>
        <v>41.22383252818036</v>
      </c>
      <c r="AP22" s="255"/>
      <c r="AQ22" s="255"/>
      <c r="AR22" s="255"/>
      <c r="AS22" s="124" t="s">
        <v>10</v>
      </c>
    </row>
    <row r="23" spans="1:45" s="32" customFormat="1" ht="15.75" hidden="1">
      <c r="A23" s="45" t="s">
        <v>131</v>
      </c>
      <c r="B23" s="45"/>
      <c r="C23" s="45"/>
      <c r="D23" s="45" t="s">
        <v>33</v>
      </c>
      <c r="E23" s="45"/>
      <c r="F23" s="45"/>
      <c r="G23" s="46" t="s">
        <v>132</v>
      </c>
      <c r="H23" s="63" t="s">
        <v>133</v>
      </c>
      <c r="I23" s="95" t="s">
        <v>99</v>
      </c>
      <c r="J23" s="96">
        <v>1</v>
      </c>
      <c r="K23" s="97">
        <f>3/8</f>
        <v>0.375</v>
      </c>
      <c r="L23" s="98">
        <v>1</v>
      </c>
      <c r="M23" s="99">
        <f t="shared" si="20"/>
        <v>0.375</v>
      </c>
      <c r="N23" s="100">
        <f t="shared" si="21"/>
        <v>2.1562499999999998E-2</v>
      </c>
      <c r="O23" s="124" t="s">
        <v>96</v>
      </c>
      <c r="P23" s="368"/>
      <c r="Q23" s="156" t="s">
        <v>103</v>
      </c>
      <c r="R23" s="157">
        <v>43850</v>
      </c>
      <c r="S23" s="157">
        <v>43852</v>
      </c>
      <c r="T23" s="157">
        <v>43850</v>
      </c>
      <c r="U23" s="157">
        <v>43852</v>
      </c>
      <c r="V23" s="190">
        <v>1</v>
      </c>
      <c r="W23" s="124" t="s">
        <v>128</v>
      </c>
      <c r="X23" s="124"/>
      <c r="Y23" s="220"/>
      <c r="Z23" s="124"/>
      <c r="AA23" s="124" t="s">
        <v>91</v>
      </c>
      <c r="AB23" s="124"/>
      <c r="AC23" s="124"/>
      <c r="AD23" s="210"/>
      <c r="AE23" s="210"/>
      <c r="AF23" s="210"/>
      <c r="AG23" s="210"/>
      <c r="AH23" s="124"/>
      <c r="AI23" s="124"/>
      <c r="AJ23" s="124"/>
      <c r="AK23" s="244">
        <v>0.8</v>
      </c>
      <c r="AL23" s="190">
        <v>0.9</v>
      </c>
      <c r="AM23" s="244">
        <f t="shared" si="15"/>
        <v>1.940625E-2</v>
      </c>
      <c r="AN23" s="244">
        <f t="shared" si="16"/>
        <v>2.1562499999999984E-3</v>
      </c>
      <c r="AO23" s="255">
        <f t="shared" si="22"/>
        <v>41.22383252818036</v>
      </c>
      <c r="AP23" s="255"/>
      <c r="AQ23" s="255"/>
      <c r="AR23" s="255"/>
      <c r="AS23" s="124" t="s">
        <v>10</v>
      </c>
    </row>
    <row r="24" spans="1:45" s="32" customFormat="1" ht="15.75" hidden="1">
      <c r="A24" s="45" t="s">
        <v>131</v>
      </c>
      <c r="B24" s="45"/>
      <c r="C24" s="45"/>
      <c r="D24" s="45" t="s">
        <v>33</v>
      </c>
      <c r="E24" s="45"/>
      <c r="F24" s="45"/>
      <c r="G24" s="46" t="s">
        <v>132</v>
      </c>
      <c r="H24" s="63" t="s">
        <v>133</v>
      </c>
      <c r="I24" s="95" t="s">
        <v>99</v>
      </c>
      <c r="J24" s="96">
        <v>1</v>
      </c>
      <c r="K24" s="97">
        <f>3/8</f>
        <v>0.375</v>
      </c>
      <c r="L24" s="98">
        <v>1</v>
      </c>
      <c r="M24" s="99">
        <f t="shared" si="20"/>
        <v>0.375</v>
      </c>
      <c r="N24" s="100">
        <f t="shared" si="21"/>
        <v>2.1562499999999998E-2</v>
      </c>
      <c r="O24" s="124" t="s">
        <v>96</v>
      </c>
      <c r="P24" s="368"/>
      <c r="Q24" s="156" t="s">
        <v>13</v>
      </c>
      <c r="R24" s="157">
        <v>43864</v>
      </c>
      <c r="S24" s="157">
        <v>43865</v>
      </c>
      <c r="T24" s="157">
        <v>43864</v>
      </c>
      <c r="U24" s="157">
        <v>43865</v>
      </c>
      <c r="V24" s="190">
        <v>1</v>
      </c>
      <c r="W24" s="124" t="s">
        <v>128</v>
      </c>
      <c r="X24" s="124"/>
      <c r="Y24" s="220"/>
      <c r="Z24" s="124"/>
      <c r="AA24" s="124" t="s">
        <v>91</v>
      </c>
      <c r="AB24" s="124"/>
      <c r="AC24" s="124"/>
      <c r="AD24" s="210"/>
      <c r="AE24" s="210"/>
      <c r="AF24" s="210"/>
      <c r="AG24" s="210"/>
      <c r="AH24" s="124"/>
      <c r="AI24" s="124"/>
      <c r="AJ24" s="124"/>
      <c r="AK24" s="244">
        <v>0.8</v>
      </c>
      <c r="AL24" s="190">
        <v>0.9</v>
      </c>
      <c r="AM24" s="244">
        <f t="shared" si="15"/>
        <v>1.940625E-2</v>
      </c>
      <c r="AN24" s="244">
        <f t="shared" si="16"/>
        <v>2.1562499999999984E-3</v>
      </c>
      <c r="AO24" s="255">
        <f t="shared" si="22"/>
        <v>41.22383252818036</v>
      </c>
      <c r="AP24" s="255"/>
      <c r="AQ24" s="255"/>
      <c r="AR24" s="255"/>
      <c r="AS24" s="124" t="s">
        <v>10</v>
      </c>
    </row>
    <row r="25" spans="1:45" s="32" customFormat="1" ht="15.75" hidden="1">
      <c r="A25" s="58" t="s">
        <v>131</v>
      </c>
      <c r="B25" s="58"/>
      <c r="C25" s="58"/>
      <c r="D25" s="58" t="s">
        <v>33</v>
      </c>
      <c r="E25" s="58"/>
      <c r="F25" s="58"/>
      <c r="G25" s="59" t="s">
        <v>132</v>
      </c>
      <c r="H25" s="64" t="s">
        <v>133</v>
      </c>
      <c r="I25" s="125" t="s">
        <v>99</v>
      </c>
      <c r="J25" s="126">
        <v>1</v>
      </c>
      <c r="K25" s="127">
        <f>3/8</f>
        <v>0.375</v>
      </c>
      <c r="L25" s="128">
        <v>1</v>
      </c>
      <c r="M25" s="129">
        <f t="shared" si="20"/>
        <v>0.375</v>
      </c>
      <c r="N25" s="130">
        <f t="shared" si="21"/>
        <v>2.1562499999999998E-2</v>
      </c>
      <c r="O25" s="131" t="s">
        <v>96</v>
      </c>
      <c r="P25" s="369"/>
      <c r="Q25" s="181" t="s">
        <v>16</v>
      </c>
      <c r="R25" s="191">
        <v>43872</v>
      </c>
      <c r="S25" s="191">
        <v>43872</v>
      </c>
      <c r="T25" s="191">
        <v>43872</v>
      </c>
      <c r="U25" s="191">
        <v>43872</v>
      </c>
      <c r="V25" s="192">
        <v>1</v>
      </c>
      <c r="W25" s="131" t="s">
        <v>128</v>
      </c>
      <c r="X25" s="131"/>
      <c r="Y25" s="222"/>
      <c r="Z25" s="131"/>
      <c r="AA25" s="131" t="s">
        <v>91</v>
      </c>
      <c r="AB25" s="131"/>
      <c r="AC25" s="131"/>
      <c r="AD25" s="224"/>
      <c r="AE25" s="224"/>
      <c r="AF25" s="224"/>
      <c r="AG25" s="224"/>
      <c r="AH25" s="131"/>
      <c r="AI25" s="131"/>
      <c r="AJ25" s="131"/>
      <c r="AK25" s="249">
        <v>0.8</v>
      </c>
      <c r="AL25" s="192">
        <v>0.9</v>
      </c>
      <c r="AM25" s="249">
        <f t="shared" si="15"/>
        <v>1.940625E-2</v>
      </c>
      <c r="AN25" s="249">
        <f t="shared" si="16"/>
        <v>2.1562499999999984E-3</v>
      </c>
      <c r="AO25" s="259">
        <f t="shared" si="22"/>
        <v>41.22383252818036</v>
      </c>
      <c r="AP25" s="259"/>
      <c r="AQ25" s="259"/>
      <c r="AR25" s="259"/>
      <c r="AS25" s="131" t="s">
        <v>10</v>
      </c>
    </row>
    <row r="26" spans="1:45" s="31" customFormat="1" ht="15.75" hidden="1">
      <c r="A26" s="55" t="s">
        <v>134</v>
      </c>
      <c r="B26" s="55"/>
      <c r="C26" s="55"/>
      <c r="D26" s="55" t="s">
        <v>33</v>
      </c>
      <c r="E26" s="55"/>
      <c r="F26" s="55"/>
      <c r="G26" s="56" t="s">
        <v>135</v>
      </c>
      <c r="H26" s="65" t="s">
        <v>136</v>
      </c>
      <c r="I26" s="117" t="s">
        <v>99</v>
      </c>
      <c r="J26" s="118">
        <v>3</v>
      </c>
      <c r="K26" s="119">
        <f>2/8</f>
        <v>0.25</v>
      </c>
      <c r="L26" s="120">
        <v>1</v>
      </c>
      <c r="M26" s="121">
        <f t="shared" si="4"/>
        <v>0.75</v>
      </c>
      <c r="N26" s="122">
        <f t="shared" si="5"/>
        <v>4.3124999999999997E-2</v>
      </c>
      <c r="O26" s="123" t="s">
        <v>96</v>
      </c>
      <c r="P26" s="370" t="s">
        <v>21</v>
      </c>
      <c r="Q26" s="152" t="s">
        <v>5</v>
      </c>
      <c r="R26" s="187">
        <v>43836</v>
      </c>
      <c r="S26" s="187">
        <v>43839</v>
      </c>
      <c r="T26" s="187">
        <v>43836</v>
      </c>
      <c r="U26" s="187">
        <v>43838</v>
      </c>
      <c r="V26" s="193">
        <v>1</v>
      </c>
      <c r="W26" s="123" t="s">
        <v>123</v>
      </c>
      <c r="X26" s="69" t="s">
        <v>110</v>
      </c>
      <c r="Y26" s="225" t="s">
        <v>129</v>
      </c>
      <c r="Z26" s="123"/>
      <c r="AA26" s="123" t="s">
        <v>91</v>
      </c>
      <c r="AB26" s="123"/>
      <c r="AC26" s="218"/>
      <c r="AD26" s="219"/>
      <c r="AE26" s="219"/>
      <c r="AF26" s="219"/>
      <c r="AG26" s="219"/>
      <c r="AH26" s="219"/>
      <c r="AI26" s="219"/>
      <c r="AJ26" s="123"/>
      <c r="AK26" s="248">
        <v>0.5</v>
      </c>
      <c r="AL26" s="193">
        <v>0.9</v>
      </c>
      <c r="AM26" s="248">
        <f t="shared" si="15"/>
        <v>3.88125E-2</v>
      </c>
      <c r="AN26" s="248">
        <f t="shared" si="16"/>
        <v>4.3124999999999969E-3</v>
      </c>
      <c r="AO26" s="258">
        <f t="shared" si="6"/>
        <v>12.882447665056361</v>
      </c>
      <c r="AP26" s="258"/>
      <c r="AQ26" s="258"/>
      <c r="AR26" s="258"/>
      <c r="AS26" s="123" t="s">
        <v>10</v>
      </c>
    </row>
    <row r="27" spans="1:45" s="32" customFormat="1" ht="28.5" hidden="1">
      <c r="A27" s="45" t="s">
        <v>134</v>
      </c>
      <c r="B27" s="45"/>
      <c r="C27" s="45"/>
      <c r="D27" s="45" t="s">
        <v>33</v>
      </c>
      <c r="E27" s="45"/>
      <c r="F27" s="45"/>
      <c r="G27" s="46" t="s">
        <v>135</v>
      </c>
      <c r="H27" s="63" t="s">
        <v>136</v>
      </c>
      <c r="I27" s="95" t="s">
        <v>99</v>
      </c>
      <c r="J27" s="96">
        <v>3</v>
      </c>
      <c r="K27" s="97">
        <f>2/8</f>
        <v>0.25</v>
      </c>
      <c r="L27" s="98">
        <v>1</v>
      </c>
      <c r="M27" s="99">
        <f t="shared" ref="M27:M30" si="23">J27*K27</f>
        <v>0.75</v>
      </c>
      <c r="N27" s="100">
        <f t="shared" ref="N27:N30" si="24">M27/20*1.15</f>
        <v>4.3124999999999997E-2</v>
      </c>
      <c r="O27" s="124" t="s">
        <v>96</v>
      </c>
      <c r="P27" s="368"/>
      <c r="Q27" s="156" t="s">
        <v>100</v>
      </c>
      <c r="R27" s="157">
        <v>43840</v>
      </c>
      <c r="S27" s="157">
        <v>43854</v>
      </c>
      <c r="T27" s="187">
        <v>43839</v>
      </c>
      <c r="U27" s="159">
        <v>43868</v>
      </c>
      <c r="V27" s="194" t="s">
        <v>137</v>
      </c>
      <c r="W27" s="124" t="s">
        <v>123</v>
      </c>
      <c r="X27" s="124"/>
      <c r="Y27" s="220"/>
      <c r="Z27" s="124"/>
      <c r="AA27" s="124" t="s">
        <v>91</v>
      </c>
      <c r="AB27" s="124"/>
      <c r="AC27" s="221"/>
      <c r="AD27" s="210"/>
      <c r="AE27" s="210"/>
      <c r="AF27" s="210"/>
      <c r="AG27" s="210"/>
      <c r="AH27" s="210"/>
      <c r="AI27" s="210"/>
      <c r="AJ27" s="124"/>
      <c r="AK27" s="244">
        <v>0.5</v>
      </c>
      <c r="AL27" s="190">
        <v>0.9</v>
      </c>
      <c r="AM27" s="244">
        <f t="shared" si="15"/>
        <v>3.88125E-2</v>
      </c>
      <c r="AN27" s="244">
        <f t="shared" si="16"/>
        <v>4.3124999999999969E-3</v>
      </c>
      <c r="AO27" s="255">
        <f t="shared" ref="AO27:AO30" si="25">AK27/AM27</f>
        <v>12.882447665056361</v>
      </c>
      <c r="AP27" s="255"/>
      <c r="AQ27" s="255"/>
      <c r="AR27" s="255"/>
      <c r="AS27" s="124" t="s">
        <v>10</v>
      </c>
    </row>
    <row r="28" spans="1:45" s="32" customFormat="1" ht="126.75" hidden="1">
      <c r="A28" s="45" t="s">
        <v>134</v>
      </c>
      <c r="B28" s="45"/>
      <c r="C28" s="45"/>
      <c r="D28" s="45" t="s">
        <v>33</v>
      </c>
      <c r="E28" s="45"/>
      <c r="F28" s="45"/>
      <c r="G28" s="46" t="s">
        <v>135</v>
      </c>
      <c r="H28" s="63" t="s">
        <v>136</v>
      </c>
      <c r="I28" s="95" t="s">
        <v>99</v>
      </c>
      <c r="J28" s="96">
        <v>3</v>
      </c>
      <c r="K28" s="97">
        <f>2/8</f>
        <v>0.25</v>
      </c>
      <c r="L28" s="98">
        <v>1</v>
      </c>
      <c r="M28" s="99">
        <f t="shared" si="23"/>
        <v>0.75</v>
      </c>
      <c r="N28" s="100">
        <f t="shared" si="24"/>
        <v>4.3124999999999997E-2</v>
      </c>
      <c r="O28" s="124" t="s">
        <v>96</v>
      </c>
      <c r="P28" s="368"/>
      <c r="Q28" s="156" t="s">
        <v>103</v>
      </c>
      <c r="R28" s="157">
        <v>43864</v>
      </c>
      <c r="S28" s="157">
        <v>43878</v>
      </c>
      <c r="T28" s="187">
        <v>43871</v>
      </c>
      <c r="U28" s="157">
        <v>43878</v>
      </c>
      <c r="V28" s="195" t="s">
        <v>138</v>
      </c>
      <c r="W28" s="124" t="s">
        <v>123</v>
      </c>
      <c r="X28" s="69" t="s">
        <v>110</v>
      </c>
      <c r="Y28" s="225" t="s">
        <v>129</v>
      </c>
      <c r="Z28" s="124"/>
      <c r="AA28" s="124" t="s">
        <v>91</v>
      </c>
      <c r="AB28" s="124"/>
      <c r="AC28" s="221"/>
      <c r="AD28" s="210"/>
      <c r="AE28" s="210"/>
      <c r="AF28" s="210"/>
      <c r="AG28" s="210"/>
      <c r="AH28" s="210"/>
      <c r="AI28" s="210"/>
      <c r="AJ28" s="124"/>
      <c r="AK28" s="244">
        <v>0.5</v>
      </c>
      <c r="AL28" s="190">
        <v>0.9</v>
      </c>
      <c r="AM28" s="244">
        <f t="shared" si="15"/>
        <v>3.88125E-2</v>
      </c>
      <c r="AN28" s="244">
        <f t="shared" si="16"/>
        <v>4.3124999999999969E-3</v>
      </c>
      <c r="AO28" s="255">
        <f t="shared" si="25"/>
        <v>12.882447665056361</v>
      </c>
      <c r="AP28" s="255"/>
      <c r="AQ28" s="255"/>
      <c r="AR28" s="255"/>
      <c r="AS28" s="124" t="s">
        <v>10</v>
      </c>
    </row>
    <row r="29" spans="1:45" s="32" customFormat="1" ht="15.75" hidden="1">
      <c r="A29" s="45" t="s">
        <v>134</v>
      </c>
      <c r="B29" s="45"/>
      <c r="C29" s="45"/>
      <c r="D29" s="45" t="s">
        <v>33</v>
      </c>
      <c r="E29" s="45"/>
      <c r="F29" s="45"/>
      <c r="G29" s="46" t="s">
        <v>135</v>
      </c>
      <c r="H29" s="63" t="s">
        <v>136</v>
      </c>
      <c r="I29" s="95" t="s">
        <v>99</v>
      </c>
      <c r="J29" s="96">
        <v>3</v>
      </c>
      <c r="K29" s="97">
        <f>2/8</f>
        <v>0.25</v>
      </c>
      <c r="L29" s="98">
        <v>1</v>
      </c>
      <c r="M29" s="99">
        <f t="shared" si="23"/>
        <v>0.75</v>
      </c>
      <c r="N29" s="100">
        <f t="shared" si="24"/>
        <v>4.3124999999999997E-2</v>
      </c>
      <c r="O29" s="124" t="s">
        <v>96</v>
      </c>
      <c r="P29" s="368"/>
      <c r="Q29" s="156" t="s">
        <v>13</v>
      </c>
      <c r="R29" s="157">
        <v>43879</v>
      </c>
      <c r="S29" s="157">
        <v>43882</v>
      </c>
      <c r="T29" s="164"/>
      <c r="U29" s="165"/>
      <c r="V29" s="124"/>
      <c r="W29" s="124" t="s">
        <v>123</v>
      </c>
      <c r="X29" s="124"/>
      <c r="Y29" s="220"/>
      <c r="Z29" s="124"/>
      <c r="AA29" s="124" t="s">
        <v>91</v>
      </c>
      <c r="AB29" s="124"/>
      <c r="AC29" s="221"/>
      <c r="AD29" s="210"/>
      <c r="AE29" s="210"/>
      <c r="AF29" s="210"/>
      <c r="AG29" s="210"/>
      <c r="AH29" s="210"/>
      <c r="AI29" s="210"/>
      <c r="AJ29" s="124"/>
      <c r="AK29" s="244">
        <v>0.5</v>
      </c>
      <c r="AL29" s="190">
        <v>0.9</v>
      </c>
      <c r="AM29" s="244">
        <f t="shared" si="15"/>
        <v>3.88125E-2</v>
      </c>
      <c r="AN29" s="244">
        <f t="shared" si="16"/>
        <v>4.3124999999999969E-3</v>
      </c>
      <c r="AO29" s="255">
        <f t="shared" si="25"/>
        <v>12.882447665056361</v>
      </c>
      <c r="AP29" s="255"/>
      <c r="AQ29" s="255"/>
      <c r="AR29" s="255"/>
      <c r="AS29" s="124" t="s">
        <v>10</v>
      </c>
    </row>
    <row r="30" spans="1:45" s="32" customFormat="1" ht="15.75" hidden="1">
      <c r="A30" s="48" t="s">
        <v>134</v>
      </c>
      <c r="B30" s="48"/>
      <c r="C30" s="48"/>
      <c r="D30" s="48" t="s">
        <v>33</v>
      </c>
      <c r="E30" s="48"/>
      <c r="F30" s="48"/>
      <c r="G30" s="49" t="s">
        <v>135</v>
      </c>
      <c r="H30" s="66" t="s">
        <v>136</v>
      </c>
      <c r="I30" s="102" t="s">
        <v>99</v>
      </c>
      <c r="J30" s="103">
        <v>3</v>
      </c>
      <c r="K30" s="104">
        <f>2/8</f>
        <v>0.25</v>
      </c>
      <c r="L30" s="105">
        <v>1</v>
      </c>
      <c r="M30" s="106">
        <f t="shared" si="23"/>
        <v>0.75</v>
      </c>
      <c r="N30" s="107">
        <f t="shared" si="24"/>
        <v>4.3124999999999997E-2</v>
      </c>
      <c r="O30" s="135" t="s">
        <v>96</v>
      </c>
      <c r="P30" s="371"/>
      <c r="Q30" s="166" t="s">
        <v>16</v>
      </c>
      <c r="R30" s="182"/>
      <c r="S30" s="182"/>
      <c r="T30" s="182"/>
      <c r="U30" s="183"/>
      <c r="V30" s="135"/>
      <c r="W30" s="135" t="s">
        <v>123</v>
      </c>
      <c r="X30" s="135"/>
      <c r="Y30" s="228"/>
      <c r="Z30" s="135"/>
      <c r="AA30" s="135" t="s">
        <v>91</v>
      </c>
      <c r="AB30" s="135"/>
      <c r="AC30" s="229"/>
      <c r="AD30" s="212"/>
      <c r="AE30" s="212"/>
      <c r="AF30" s="212"/>
      <c r="AG30" s="212"/>
      <c r="AH30" s="212"/>
      <c r="AI30" s="212"/>
      <c r="AJ30" s="135"/>
      <c r="AK30" s="245">
        <v>0.5</v>
      </c>
      <c r="AL30" s="246">
        <v>0.9</v>
      </c>
      <c r="AM30" s="245">
        <f t="shared" si="15"/>
        <v>3.88125E-2</v>
      </c>
      <c r="AN30" s="245">
        <f t="shared" si="16"/>
        <v>4.3124999999999969E-3</v>
      </c>
      <c r="AO30" s="256">
        <f t="shared" si="25"/>
        <v>12.882447665056361</v>
      </c>
      <c r="AP30" s="256"/>
      <c r="AQ30" s="256"/>
      <c r="AR30" s="256"/>
      <c r="AS30" s="135" t="s">
        <v>10</v>
      </c>
    </row>
    <row r="31" spans="1:45" s="31" customFormat="1" ht="15.75" hidden="1">
      <c r="A31" s="42" t="s">
        <v>139</v>
      </c>
      <c r="B31" s="42"/>
      <c r="C31" s="42"/>
      <c r="D31" s="42" t="s">
        <v>35</v>
      </c>
      <c r="E31" s="42"/>
      <c r="F31" s="42"/>
      <c r="G31" s="43" t="s">
        <v>140</v>
      </c>
      <c r="H31" s="62" t="s">
        <v>141</v>
      </c>
      <c r="I31" s="88" t="s">
        <v>99</v>
      </c>
      <c r="J31" s="89">
        <v>1</v>
      </c>
      <c r="K31" s="90">
        <f>3/8</f>
        <v>0.375</v>
      </c>
      <c r="L31" s="91">
        <v>1</v>
      </c>
      <c r="M31" s="92">
        <f t="shared" si="4"/>
        <v>0.375</v>
      </c>
      <c r="N31" s="93">
        <f t="shared" si="5"/>
        <v>2.1562499999999998E-2</v>
      </c>
      <c r="O31" s="94" t="s">
        <v>108</v>
      </c>
      <c r="P31" s="372" t="s">
        <v>25</v>
      </c>
      <c r="Q31" s="152" t="s">
        <v>5</v>
      </c>
      <c r="R31" s="153">
        <v>43815</v>
      </c>
      <c r="S31" s="153">
        <v>43817</v>
      </c>
      <c r="T31" s="153">
        <v>43815</v>
      </c>
      <c r="U31" s="184">
        <v>43817</v>
      </c>
      <c r="V31" s="196">
        <v>1</v>
      </c>
      <c r="W31" s="94" t="s">
        <v>142</v>
      </c>
      <c r="X31" s="69" t="s">
        <v>110</v>
      </c>
      <c r="Y31" s="225" t="s">
        <v>129</v>
      </c>
      <c r="Z31" s="94"/>
      <c r="AA31" s="132" t="s">
        <v>91</v>
      </c>
      <c r="AB31" s="94"/>
      <c r="AC31" s="208">
        <v>43815</v>
      </c>
      <c r="AD31" s="208">
        <v>43843</v>
      </c>
      <c r="AE31" s="208"/>
      <c r="AF31" s="208"/>
      <c r="AG31" s="208"/>
      <c r="AH31" s="132"/>
      <c r="AI31" s="132"/>
      <c r="AJ31" s="132"/>
      <c r="AK31" s="243">
        <v>1</v>
      </c>
      <c r="AL31" s="189">
        <v>0.9</v>
      </c>
      <c r="AM31" s="243">
        <f t="shared" si="15"/>
        <v>1.940625E-2</v>
      </c>
      <c r="AN31" s="243">
        <f t="shared" si="16"/>
        <v>2.1562499999999984E-3</v>
      </c>
      <c r="AO31" s="254">
        <f t="shared" si="6"/>
        <v>51.529790660225444</v>
      </c>
      <c r="AP31" s="254"/>
      <c r="AQ31" s="254"/>
      <c r="AR31" s="254"/>
      <c r="AS31" s="132" t="s">
        <v>10</v>
      </c>
    </row>
    <row r="32" spans="1:45" s="32" customFormat="1" ht="15.75" hidden="1">
      <c r="A32" s="45" t="s">
        <v>139</v>
      </c>
      <c r="B32" s="45"/>
      <c r="C32" s="45"/>
      <c r="D32" s="45" t="s">
        <v>35</v>
      </c>
      <c r="E32" s="45"/>
      <c r="F32" s="45"/>
      <c r="G32" s="46" t="s">
        <v>140</v>
      </c>
      <c r="H32" s="63" t="s">
        <v>141</v>
      </c>
      <c r="I32" s="95" t="s">
        <v>99</v>
      </c>
      <c r="J32" s="96">
        <v>1</v>
      </c>
      <c r="K32" s="97">
        <f>3/8</f>
        <v>0.375</v>
      </c>
      <c r="L32" s="98">
        <v>1</v>
      </c>
      <c r="M32" s="99">
        <f t="shared" ref="M32:M35" si="26">J32*K32</f>
        <v>0.375</v>
      </c>
      <c r="N32" s="100">
        <f t="shared" ref="N32:N35" si="27">M32/20*1.15</f>
        <v>2.1562499999999998E-2</v>
      </c>
      <c r="O32" s="101" t="s">
        <v>108</v>
      </c>
      <c r="P32" s="373"/>
      <c r="Q32" s="156" t="s">
        <v>100</v>
      </c>
      <c r="R32" s="157">
        <v>43818</v>
      </c>
      <c r="S32" s="157">
        <v>43847</v>
      </c>
      <c r="T32" s="157">
        <v>43818</v>
      </c>
      <c r="U32" s="157">
        <v>43847</v>
      </c>
      <c r="V32" s="163">
        <v>1</v>
      </c>
      <c r="W32" s="101" t="s">
        <v>142</v>
      </c>
      <c r="X32" s="101"/>
      <c r="Y32" s="209"/>
      <c r="Z32" s="101"/>
      <c r="AA32" s="124" t="s">
        <v>91</v>
      </c>
      <c r="AB32" s="101"/>
      <c r="AC32" s="210">
        <v>43815</v>
      </c>
      <c r="AD32" s="210">
        <v>43843</v>
      </c>
      <c r="AE32" s="210"/>
      <c r="AF32" s="210"/>
      <c r="AG32" s="210"/>
      <c r="AH32" s="124"/>
      <c r="AI32" s="124"/>
      <c r="AJ32" s="124"/>
      <c r="AK32" s="244">
        <v>1</v>
      </c>
      <c r="AL32" s="190">
        <v>0.9</v>
      </c>
      <c r="AM32" s="244">
        <f t="shared" si="15"/>
        <v>1.940625E-2</v>
      </c>
      <c r="AN32" s="244">
        <f t="shared" si="16"/>
        <v>2.1562499999999984E-3</v>
      </c>
      <c r="AO32" s="255">
        <f t="shared" ref="AO32:AO35" si="28">AK32/AM32</f>
        <v>51.529790660225444</v>
      </c>
      <c r="AP32" s="255"/>
      <c r="AQ32" s="255"/>
      <c r="AR32" s="255"/>
      <c r="AS32" s="124" t="s">
        <v>10</v>
      </c>
    </row>
    <row r="33" spans="1:45" s="32" customFormat="1" ht="15.75" hidden="1">
      <c r="A33" s="45" t="s">
        <v>139</v>
      </c>
      <c r="B33" s="45"/>
      <c r="C33" s="45"/>
      <c r="D33" s="45" t="s">
        <v>35</v>
      </c>
      <c r="E33" s="45"/>
      <c r="F33" s="45"/>
      <c r="G33" s="46" t="s">
        <v>140</v>
      </c>
      <c r="H33" s="63" t="s">
        <v>141</v>
      </c>
      <c r="I33" s="95" t="s">
        <v>99</v>
      </c>
      <c r="J33" s="96">
        <v>1</v>
      </c>
      <c r="K33" s="97">
        <f>3/8</f>
        <v>0.375</v>
      </c>
      <c r="L33" s="98">
        <v>1</v>
      </c>
      <c r="M33" s="99">
        <f t="shared" si="26"/>
        <v>0.375</v>
      </c>
      <c r="N33" s="100">
        <f t="shared" si="27"/>
        <v>2.1562499999999998E-2</v>
      </c>
      <c r="O33" s="101" t="s">
        <v>108</v>
      </c>
      <c r="P33" s="373"/>
      <c r="Q33" s="156" t="s">
        <v>103</v>
      </c>
      <c r="R33" s="157">
        <v>43850</v>
      </c>
      <c r="S33" s="157">
        <v>43852</v>
      </c>
      <c r="T33" s="197">
        <v>43850</v>
      </c>
      <c r="U33" s="197">
        <v>43852</v>
      </c>
      <c r="V33" s="163">
        <v>1</v>
      </c>
      <c r="W33" s="101" t="s">
        <v>142</v>
      </c>
      <c r="X33" s="101"/>
      <c r="Y33" s="209"/>
      <c r="Z33" s="101"/>
      <c r="AA33" s="124" t="s">
        <v>91</v>
      </c>
      <c r="AB33" s="101"/>
      <c r="AC33" s="210">
        <v>43815</v>
      </c>
      <c r="AD33" s="210">
        <v>43843</v>
      </c>
      <c r="AE33" s="210"/>
      <c r="AF33" s="210"/>
      <c r="AG33" s="210"/>
      <c r="AH33" s="124"/>
      <c r="AI33" s="124"/>
      <c r="AJ33" s="124"/>
      <c r="AK33" s="244">
        <v>1</v>
      </c>
      <c r="AL33" s="190">
        <v>0.9</v>
      </c>
      <c r="AM33" s="244">
        <f t="shared" si="15"/>
        <v>1.940625E-2</v>
      </c>
      <c r="AN33" s="244">
        <f t="shared" si="16"/>
        <v>2.1562499999999984E-3</v>
      </c>
      <c r="AO33" s="255">
        <f t="shared" si="28"/>
        <v>51.529790660225444</v>
      </c>
      <c r="AP33" s="255"/>
      <c r="AQ33" s="255"/>
      <c r="AR33" s="255"/>
      <c r="AS33" s="124" t="s">
        <v>10</v>
      </c>
    </row>
    <row r="34" spans="1:45" s="32" customFormat="1" ht="15.75" hidden="1">
      <c r="A34" s="45" t="s">
        <v>139</v>
      </c>
      <c r="B34" s="45"/>
      <c r="C34" s="45"/>
      <c r="D34" s="45" t="s">
        <v>35</v>
      </c>
      <c r="E34" s="45"/>
      <c r="F34" s="45"/>
      <c r="G34" s="46" t="s">
        <v>140</v>
      </c>
      <c r="H34" s="63" t="s">
        <v>141</v>
      </c>
      <c r="I34" s="95" t="s">
        <v>99</v>
      </c>
      <c r="J34" s="96">
        <v>1</v>
      </c>
      <c r="K34" s="97">
        <f>3/8</f>
        <v>0.375</v>
      </c>
      <c r="L34" s="98">
        <v>1</v>
      </c>
      <c r="M34" s="99">
        <f t="shared" si="26"/>
        <v>0.375</v>
      </c>
      <c r="N34" s="100">
        <f t="shared" si="27"/>
        <v>2.1562499999999998E-2</v>
      </c>
      <c r="O34" s="101" t="s">
        <v>108</v>
      </c>
      <c r="P34" s="373"/>
      <c r="Q34" s="156" t="s">
        <v>13</v>
      </c>
      <c r="R34" s="157">
        <v>43864</v>
      </c>
      <c r="S34" s="157">
        <v>43865</v>
      </c>
      <c r="T34" s="197">
        <v>43864</v>
      </c>
      <c r="U34" s="197">
        <v>43865</v>
      </c>
      <c r="V34" s="163">
        <v>1</v>
      </c>
      <c r="W34" s="101" t="s">
        <v>142</v>
      </c>
      <c r="X34" s="101"/>
      <c r="Y34" s="209"/>
      <c r="Z34" s="101"/>
      <c r="AA34" s="124" t="s">
        <v>91</v>
      </c>
      <c r="AB34" s="101"/>
      <c r="AC34" s="210">
        <v>43815</v>
      </c>
      <c r="AD34" s="210">
        <v>43843</v>
      </c>
      <c r="AE34" s="210"/>
      <c r="AF34" s="210"/>
      <c r="AG34" s="210"/>
      <c r="AH34" s="124"/>
      <c r="AI34" s="124"/>
      <c r="AJ34" s="124"/>
      <c r="AK34" s="244">
        <v>1</v>
      </c>
      <c r="AL34" s="190">
        <v>0.9</v>
      </c>
      <c r="AM34" s="244">
        <f t="shared" si="15"/>
        <v>1.940625E-2</v>
      </c>
      <c r="AN34" s="244">
        <f t="shared" si="16"/>
        <v>2.1562499999999984E-3</v>
      </c>
      <c r="AO34" s="255">
        <f t="shared" si="28"/>
        <v>51.529790660225444</v>
      </c>
      <c r="AP34" s="255"/>
      <c r="AQ34" s="255"/>
      <c r="AR34" s="255"/>
      <c r="AS34" s="124" t="s">
        <v>10</v>
      </c>
    </row>
    <row r="35" spans="1:45" s="32" customFormat="1" ht="15.75" hidden="1">
      <c r="A35" s="58" t="s">
        <v>139</v>
      </c>
      <c r="B35" s="58"/>
      <c r="C35" s="58"/>
      <c r="D35" s="58" t="s">
        <v>35</v>
      </c>
      <c r="E35" s="58"/>
      <c r="F35" s="58"/>
      <c r="G35" s="59" t="s">
        <v>140</v>
      </c>
      <c r="H35" s="64" t="s">
        <v>141</v>
      </c>
      <c r="I35" s="125" t="s">
        <v>99</v>
      </c>
      <c r="J35" s="126">
        <v>1</v>
      </c>
      <c r="K35" s="127">
        <f>3/8</f>
        <v>0.375</v>
      </c>
      <c r="L35" s="128">
        <v>1</v>
      </c>
      <c r="M35" s="129">
        <f t="shared" si="26"/>
        <v>0.375</v>
      </c>
      <c r="N35" s="130">
        <f t="shared" si="27"/>
        <v>2.1562499999999998E-2</v>
      </c>
      <c r="O35" s="137" t="s">
        <v>108</v>
      </c>
      <c r="P35" s="374"/>
      <c r="Q35" s="181" t="s">
        <v>16</v>
      </c>
      <c r="R35" s="182"/>
      <c r="S35" s="182"/>
      <c r="T35" s="182"/>
      <c r="U35" s="183"/>
      <c r="V35" s="137"/>
      <c r="W35" s="137" t="s">
        <v>142</v>
      </c>
      <c r="X35" s="137"/>
      <c r="Y35" s="230"/>
      <c r="Z35" s="137"/>
      <c r="AA35" s="131" t="s">
        <v>91</v>
      </c>
      <c r="AB35" s="137"/>
      <c r="AC35" s="224">
        <v>43815</v>
      </c>
      <c r="AD35" s="224">
        <v>43843</v>
      </c>
      <c r="AE35" s="224"/>
      <c r="AF35" s="224"/>
      <c r="AG35" s="224"/>
      <c r="AH35" s="131"/>
      <c r="AI35" s="131"/>
      <c r="AJ35" s="131"/>
      <c r="AK35" s="249">
        <v>1</v>
      </c>
      <c r="AL35" s="192">
        <v>0.9</v>
      </c>
      <c r="AM35" s="249">
        <f t="shared" si="15"/>
        <v>1.940625E-2</v>
      </c>
      <c r="AN35" s="249">
        <f t="shared" si="16"/>
        <v>2.1562499999999984E-3</v>
      </c>
      <c r="AO35" s="259">
        <f t="shared" si="28"/>
        <v>51.529790660225444</v>
      </c>
      <c r="AP35" s="259"/>
      <c r="AQ35" s="259"/>
      <c r="AR35" s="259"/>
      <c r="AS35" s="131" t="s">
        <v>10</v>
      </c>
    </row>
    <row r="36" spans="1:45" s="31" customFormat="1" ht="15.75" hidden="1">
      <c r="A36" s="42" t="s">
        <v>143</v>
      </c>
      <c r="B36" s="42"/>
      <c r="C36" s="42"/>
      <c r="D36" s="42" t="s">
        <v>35</v>
      </c>
      <c r="E36" s="42"/>
      <c r="F36" s="42"/>
      <c r="G36" s="43" t="s">
        <v>144</v>
      </c>
      <c r="H36" s="62" t="s">
        <v>145</v>
      </c>
      <c r="I36" s="88" t="s">
        <v>99</v>
      </c>
      <c r="J36" s="89">
        <v>2</v>
      </c>
      <c r="K36" s="90">
        <f>1/8</f>
        <v>0.125</v>
      </c>
      <c r="L36" s="91">
        <v>1</v>
      </c>
      <c r="M36" s="92">
        <f t="shared" si="4"/>
        <v>0.25</v>
      </c>
      <c r="N36" s="93">
        <f t="shared" si="5"/>
        <v>1.4374999999999999E-2</v>
      </c>
      <c r="O36" s="94" t="s">
        <v>108</v>
      </c>
      <c r="P36" s="372" t="s">
        <v>28</v>
      </c>
      <c r="Q36" s="152" t="s">
        <v>5</v>
      </c>
      <c r="R36" s="153">
        <v>43808</v>
      </c>
      <c r="S36" s="153">
        <v>43809</v>
      </c>
      <c r="T36" s="153">
        <v>43809</v>
      </c>
      <c r="U36" s="184">
        <v>43810</v>
      </c>
      <c r="V36" s="196">
        <v>1</v>
      </c>
      <c r="W36" s="94" t="s">
        <v>146</v>
      </c>
      <c r="X36" s="69" t="s">
        <v>110</v>
      </c>
      <c r="Y36" s="225" t="s">
        <v>129</v>
      </c>
      <c r="Z36" s="94"/>
      <c r="AA36" s="132" t="s">
        <v>91</v>
      </c>
      <c r="AB36" s="94"/>
      <c r="AC36" s="208">
        <v>43808</v>
      </c>
      <c r="AD36" s="208">
        <v>43819</v>
      </c>
      <c r="AE36" s="208">
        <v>43843</v>
      </c>
      <c r="AF36" s="208"/>
      <c r="AG36" s="208"/>
      <c r="AH36" s="132"/>
      <c r="AI36" s="132"/>
      <c r="AJ36" s="132"/>
      <c r="AK36" s="243">
        <v>0.5</v>
      </c>
      <c r="AL36" s="189">
        <v>0.9</v>
      </c>
      <c r="AM36" s="243">
        <f t="shared" si="15"/>
        <v>1.2937499999999999E-2</v>
      </c>
      <c r="AN36" s="243">
        <f t="shared" si="16"/>
        <v>1.4374999999999995E-3</v>
      </c>
      <c r="AO36" s="254">
        <f t="shared" si="6"/>
        <v>38.647342995169083</v>
      </c>
      <c r="AP36" s="254"/>
      <c r="AQ36" s="254"/>
      <c r="AR36" s="254"/>
      <c r="AS36" s="132" t="s">
        <v>10</v>
      </c>
    </row>
    <row r="37" spans="1:45" s="31" customFormat="1" ht="15.75" hidden="1">
      <c r="A37" s="45" t="s">
        <v>143</v>
      </c>
      <c r="B37" s="61"/>
      <c r="C37" s="61"/>
      <c r="D37" s="45" t="s">
        <v>35</v>
      </c>
      <c r="E37" s="61"/>
      <c r="F37" s="61"/>
      <c r="G37" s="46" t="s">
        <v>144</v>
      </c>
      <c r="H37" s="63" t="s">
        <v>145</v>
      </c>
      <c r="I37" s="95" t="s">
        <v>99</v>
      </c>
      <c r="J37" s="96">
        <v>2</v>
      </c>
      <c r="K37" s="97">
        <f>1/8</f>
        <v>0.125</v>
      </c>
      <c r="L37" s="98">
        <v>1</v>
      </c>
      <c r="M37" s="99">
        <f t="shared" ref="M37:M40" si="29">J37*K37</f>
        <v>0.25</v>
      </c>
      <c r="N37" s="100">
        <f t="shared" ref="N37:N40" si="30">M37/20*1.15</f>
        <v>1.4374999999999999E-2</v>
      </c>
      <c r="O37" s="101" t="s">
        <v>108</v>
      </c>
      <c r="P37" s="373"/>
      <c r="Q37" s="156" t="s">
        <v>100</v>
      </c>
      <c r="R37" s="157">
        <v>43809</v>
      </c>
      <c r="S37" s="157">
        <v>43816</v>
      </c>
      <c r="T37" s="157">
        <v>43811</v>
      </c>
      <c r="U37" s="159">
        <v>43815</v>
      </c>
      <c r="V37" s="163">
        <v>1</v>
      </c>
      <c r="W37" s="137" t="s">
        <v>146</v>
      </c>
      <c r="X37" s="136"/>
      <c r="Y37" s="231"/>
      <c r="Z37" s="136"/>
      <c r="AA37" s="124" t="s">
        <v>91</v>
      </c>
      <c r="AB37" s="136"/>
      <c r="AC37" s="210">
        <v>43808</v>
      </c>
      <c r="AD37" s="210">
        <v>43819</v>
      </c>
      <c r="AE37" s="210">
        <v>43843</v>
      </c>
      <c r="AF37" s="227"/>
      <c r="AG37" s="227"/>
      <c r="AH37" s="133"/>
      <c r="AI37" s="133"/>
      <c r="AJ37" s="133"/>
      <c r="AK37" s="244">
        <v>0.5</v>
      </c>
      <c r="AL37" s="190">
        <v>0.9</v>
      </c>
      <c r="AM37" s="244">
        <v>1.2937499999999999E-2</v>
      </c>
      <c r="AN37" s="244">
        <v>1.4375E-3</v>
      </c>
      <c r="AO37" s="255">
        <v>38.647342995169097</v>
      </c>
      <c r="AP37" s="124" t="s">
        <v>10</v>
      </c>
      <c r="AQ37" s="260"/>
      <c r="AR37" s="260"/>
      <c r="AS37" s="124" t="s">
        <v>10</v>
      </c>
    </row>
    <row r="38" spans="1:45" s="31" customFormat="1" ht="15.75" hidden="1">
      <c r="A38" s="45" t="s">
        <v>143</v>
      </c>
      <c r="B38" s="61"/>
      <c r="C38" s="61"/>
      <c r="D38" s="45" t="s">
        <v>35</v>
      </c>
      <c r="E38" s="61"/>
      <c r="F38" s="61"/>
      <c r="G38" s="46" t="s">
        <v>144</v>
      </c>
      <c r="H38" s="63" t="s">
        <v>145</v>
      </c>
      <c r="I38" s="95" t="s">
        <v>99</v>
      </c>
      <c r="J38" s="96">
        <v>2</v>
      </c>
      <c r="K38" s="97">
        <f>1/8</f>
        <v>0.125</v>
      </c>
      <c r="L38" s="98">
        <v>1</v>
      </c>
      <c r="M38" s="99">
        <f t="shared" si="29"/>
        <v>0.25</v>
      </c>
      <c r="N38" s="100">
        <f t="shared" si="30"/>
        <v>1.4374999999999999E-2</v>
      </c>
      <c r="O38" s="101" t="s">
        <v>108</v>
      </c>
      <c r="P38" s="373"/>
      <c r="Q38" s="156" t="s">
        <v>103</v>
      </c>
      <c r="R38" s="157">
        <v>43817</v>
      </c>
      <c r="S38" s="157">
        <v>43819</v>
      </c>
      <c r="T38" s="157">
        <v>43816</v>
      </c>
      <c r="U38" s="159">
        <v>43817</v>
      </c>
      <c r="V38" s="163">
        <v>1</v>
      </c>
      <c r="W38" s="136" t="s">
        <v>128</v>
      </c>
      <c r="X38" s="136"/>
      <c r="Y38" s="231"/>
      <c r="Z38" s="136"/>
      <c r="AA38" s="124" t="s">
        <v>91</v>
      </c>
      <c r="AB38" s="136"/>
      <c r="AC38" s="210">
        <v>43808</v>
      </c>
      <c r="AD38" s="210">
        <v>43819</v>
      </c>
      <c r="AE38" s="210">
        <v>43843</v>
      </c>
      <c r="AF38" s="227"/>
      <c r="AG38" s="227"/>
      <c r="AH38" s="133"/>
      <c r="AI38" s="133"/>
      <c r="AJ38" s="133"/>
      <c r="AK38" s="244">
        <v>0.5</v>
      </c>
      <c r="AL38" s="190">
        <v>0.9</v>
      </c>
      <c r="AM38" s="244">
        <v>1.2937499999999999E-2</v>
      </c>
      <c r="AN38" s="244">
        <v>1.4375E-3</v>
      </c>
      <c r="AO38" s="255">
        <v>38.647342995169097</v>
      </c>
      <c r="AP38" s="124" t="s">
        <v>10</v>
      </c>
      <c r="AQ38" s="260"/>
      <c r="AR38" s="260"/>
      <c r="AS38" s="124" t="s">
        <v>10</v>
      </c>
    </row>
    <row r="39" spans="1:45" s="32" customFormat="1" ht="15.75" hidden="1">
      <c r="A39" s="45" t="s">
        <v>143</v>
      </c>
      <c r="B39" s="45"/>
      <c r="C39" s="45"/>
      <c r="D39" s="45" t="s">
        <v>35</v>
      </c>
      <c r="E39" s="45"/>
      <c r="F39" s="45"/>
      <c r="G39" s="46" t="s">
        <v>144</v>
      </c>
      <c r="H39" s="63" t="s">
        <v>145</v>
      </c>
      <c r="I39" s="95" t="s">
        <v>99</v>
      </c>
      <c r="J39" s="96">
        <v>2</v>
      </c>
      <c r="K39" s="97">
        <f>1/8</f>
        <v>0.125</v>
      </c>
      <c r="L39" s="98">
        <v>1</v>
      </c>
      <c r="M39" s="99">
        <f t="shared" si="29"/>
        <v>0.25</v>
      </c>
      <c r="N39" s="100">
        <f t="shared" si="30"/>
        <v>1.4374999999999999E-2</v>
      </c>
      <c r="O39" s="101" t="s">
        <v>108</v>
      </c>
      <c r="P39" s="373"/>
      <c r="Q39" s="156" t="s">
        <v>13</v>
      </c>
      <c r="R39" s="157">
        <v>43822</v>
      </c>
      <c r="S39" s="157">
        <v>43823</v>
      </c>
      <c r="T39" s="157">
        <v>43818</v>
      </c>
      <c r="U39" s="159">
        <v>43819</v>
      </c>
      <c r="V39" s="163">
        <v>1</v>
      </c>
      <c r="W39" s="137" t="s">
        <v>146</v>
      </c>
      <c r="X39" s="101"/>
      <c r="Y39" s="209"/>
      <c r="Z39" s="101"/>
      <c r="AA39" s="124" t="s">
        <v>91</v>
      </c>
      <c r="AB39" s="101"/>
      <c r="AC39" s="210">
        <v>43808</v>
      </c>
      <c r="AD39" s="210">
        <v>43819</v>
      </c>
      <c r="AE39" s="210">
        <v>43843</v>
      </c>
      <c r="AF39" s="210"/>
      <c r="AG39" s="210"/>
      <c r="AH39" s="124"/>
      <c r="AI39" s="124"/>
      <c r="AJ39" s="124"/>
      <c r="AK39" s="244">
        <v>0.5</v>
      </c>
      <c r="AL39" s="190">
        <v>0.9</v>
      </c>
      <c r="AM39" s="244">
        <f t="shared" ref="AM39:AM55" si="31">N39*AL39</f>
        <v>1.2937499999999999E-2</v>
      </c>
      <c r="AN39" s="244">
        <f t="shared" ref="AN39:AN55" si="32">N39-AM39</f>
        <v>1.4374999999999995E-3</v>
      </c>
      <c r="AO39" s="255">
        <f t="shared" ref="AO39:AO40" si="33">AK39/AM39</f>
        <v>38.647342995169083</v>
      </c>
      <c r="AP39" s="255"/>
      <c r="AQ39" s="255"/>
      <c r="AR39" s="255"/>
      <c r="AS39" s="124" t="s">
        <v>10</v>
      </c>
    </row>
    <row r="40" spans="1:45" s="32" customFormat="1" ht="15.75" hidden="1">
      <c r="A40" s="58" t="s">
        <v>143</v>
      </c>
      <c r="B40" s="58"/>
      <c r="C40" s="58"/>
      <c r="D40" s="58" t="s">
        <v>35</v>
      </c>
      <c r="E40" s="58"/>
      <c r="F40" s="58"/>
      <c r="G40" s="59" t="s">
        <v>144</v>
      </c>
      <c r="H40" s="64" t="s">
        <v>145</v>
      </c>
      <c r="I40" s="125" t="s">
        <v>99</v>
      </c>
      <c r="J40" s="126">
        <v>2</v>
      </c>
      <c r="K40" s="127">
        <f>1/8</f>
        <v>0.125</v>
      </c>
      <c r="L40" s="128">
        <v>1</v>
      </c>
      <c r="M40" s="129">
        <f t="shared" si="29"/>
        <v>0.25</v>
      </c>
      <c r="N40" s="130">
        <f t="shared" si="30"/>
        <v>1.4374999999999999E-2</v>
      </c>
      <c r="O40" s="137" t="s">
        <v>108</v>
      </c>
      <c r="P40" s="374"/>
      <c r="Q40" s="181" t="s">
        <v>16</v>
      </c>
      <c r="R40" s="157">
        <v>43844</v>
      </c>
      <c r="S40" s="157">
        <v>43844</v>
      </c>
      <c r="T40" s="157">
        <v>43844</v>
      </c>
      <c r="U40" s="159">
        <v>43844</v>
      </c>
      <c r="V40" s="196">
        <v>1</v>
      </c>
      <c r="W40" s="137" t="s">
        <v>146</v>
      </c>
      <c r="X40" s="137"/>
      <c r="Y40" s="230"/>
      <c r="Z40" s="137"/>
      <c r="AA40" s="131" t="s">
        <v>91</v>
      </c>
      <c r="AB40" s="137"/>
      <c r="AC40" s="224">
        <v>43808</v>
      </c>
      <c r="AD40" s="224">
        <v>43819</v>
      </c>
      <c r="AE40" s="224">
        <v>43843</v>
      </c>
      <c r="AF40" s="224"/>
      <c r="AG40" s="224"/>
      <c r="AH40" s="131"/>
      <c r="AI40" s="131"/>
      <c r="AJ40" s="131"/>
      <c r="AK40" s="249">
        <v>0.5</v>
      </c>
      <c r="AL40" s="192">
        <v>0.9</v>
      </c>
      <c r="AM40" s="249">
        <f t="shared" si="31"/>
        <v>1.2937499999999999E-2</v>
      </c>
      <c r="AN40" s="249">
        <f t="shared" si="32"/>
        <v>1.4374999999999995E-3</v>
      </c>
      <c r="AO40" s="259">
        <f t="shared" si="33"/>
        <v>38.647342995169083</v>
      </c>
      <c r="AP40" s="259"/>
      <c r="AQ40" s="259"/>
      <c r="AR40" s="259"/>
      <c r="AS40" s="131" t="s">
        <v>10</v>
      </c>
    </row>
    <row r="41" spans="1:45" s="31" customFormat="1" ht="15.75" hidden="1">
      <c r="A41" s="51" t="s">
        <v>147</v>
      </c>
      <c r="B41" s="51"/>
      <c r="C41" s="51"/>
      <c r="D41" s="51" t="s">
        <v>34</v>
      </c>
      <c r="E41" s="51"/>
      <c r="F41" s="51"/>
      <c r="G41" s="53" t="s">
        <v>148</v>
      </c>
      <c r="H41" s="67"/>
      <c r="I41" s="116" t="s">
        <v>149</v>
      </c>
      <c r="J41" s="110">
        <v>4</v>
      </c>
      <c r="K41" s="111">
        <f>9/8</f>
        <v>1.125</v>
      </c>
      <c r="L41" s="112">
        <v>1</v>
      </c>
      <c r="M41" s="113">
        <f t="shared" si="4"/>
        <v>4.5</v>
      </c>
      <c r="N41" s="114">
        <f t="shared" si="5"/>
        <v>0.25874999999999998</v>
      </c>
      <c r="O41" s="115"/>
      <c r="P41" s="115"/>
      <c r="Q41" s="173"/>
      <c r="R41" s="4"/>
      <c r="S41" s="4"/>
      <c r="T41" s="4"/>
      <c r="U41" s="198"/>
      <c r="V41" s="115"/>
      <c r="W41" s="115"/>
      <c r="X41" s="69" t="s">
        <v>110</v>
      </c>
      <c r="Y41" s="232"/>
      <c r="Z41" s="172" t="s">
        <v>150</v>
      </c>
      <c r="AA41" s="69"/>
      <c r="AB41" s="115"/>
      <c r="AC41" s="69"/>
      <c r="AD41" s="213"/>
      <c r="AE41" s="213"/>
      <c r="AF41" s="213"/>
      <c r="AG41" s="213"/>
      <c r="AH41" s="69"/>
      <c r="AI41" s="69"/>
      <c r="AJ41" s="69"/>
      <c r="AK41" s="247"/>
      <c r="AL41" s="199">
        <v>0</v>
      </c>
      <c r="AM41" s="247">
        <f t="shared" si="31"/>
        <v>0</v>
      </c>
      <c r="AN41" s="247">
        <f t="shared" si="32"/>
        <v>0.25874999999999998</v>
      </c>
      <c r="AO41" s="257" t="e">
        <f t="shared" si="6"/>
        <v>#DIV/0!</v>
      </c>
      <c r="AP41" s="257"/>
      <c r="AQ41" s="257"/>
      <c r="AR41" s="257"/>
      <c r="AS41" s="69" t="s">
        <v>15</v>
      </c>
    </row>
    <row r="42" spans="1:45" s="31" customFormat="1" ht="28.5" hidden="1">
      <c r="A42" s="51" t="s">
        <v>151</v>
      </c>
      <c r="B42" s="51"/>
      <c r="C42" s="51"/>
      <c r="D42" s="51" t="s">
        <v>34</v>
      </c>
      <c r="E42" s="51"/>
      <c r="F42" s="51"/>
      <c r="G42" s="53" t="s">
        <v>152</v>
      </c>
      <c r="H42" s="67"/>
      <c r="I42" s="116" t="s">
        <v>118</v>
      </c>
      <c r="J42" s="110">
        <v>20</v>
      </c>
      <c r="K42" s="111">
        <f>0.5/8</f>
        <v>6.25E-2</v>
      </c>
      <c r="L42" s="112">
        <v>1</v>
      </c>
      <c r="M42" s="113">
        <f t="shared" si="4"/>
        <v>1.25</v>
      </c>
      <c r="N42" s="114">
        <f t="shared" si="5"/>
        <v>7.1874999999999994E-2</v>
      </c>
      <c r="O42" s="115"/>
      <c r="P42" s="115"/>
      <c r="Q42" s="173"/>
      <c r="R42" s="4"/>
      <c r="S42" s="4"/>
      <c r="T42" s="4"/>
      <c r="U42" s="198"/>
      <c r="V42" s="115"/>
      <c r="W42" s="115"/>
      <c r="X42" s="69" t="s">
        <v>153</v>
      </c>
      <c r="Y42" s="232"/>
      <c r="Z42" s="172" t="s">
        <v>154</v>
      </c>
      <c r="AA42" s="69"/>
      <c r="AB42" s="115"/>
      <c r="AC42" s="69"/>
      <c r="AD42" s="213"/>
      <c r="AE42" s="213"/>
      <c r="AF42" s="213"/>
      <c r="AG42" s="213"/>
      <c r="AH42" s="69"/>
      <c r="AI42" s="69"/>
      <c r="AJ42" s="69"/>
      <c r="AK42" s="247"/>
      <c r="AL42" s="199">
        <v>0</v>
      </c>
      <c r="AM42" s="247">
        <f t="shared" si="31"/>
        <v>0</v>
      </c>
      <c r="AN42" s="247">
        <f t="shared" si="32"/>
        <v>7.1874999999999994E-2</v>
      </c>
      <c r="AO42" s="257" t="e">
        <f t="shared" si="6"/>
        <v>#DIV/0!</v>
      </c>
      <c r="AP42" s="257"/>
      <c r="AQ42" s="257"/>
      <c r="AR42" s="257"/>
      <c r="AS42" s="69" t="s">
        <v>15</v>
      </c>
    </row>
    <row r="43" spans="1:45" s="31" customFormat="1" ht="15.6" hidden="1" customHeight="1">
      <c r="A43" s="51" t="s">
        <v>155</v>
      </c>
      <c r="B43" s="51"/>
      <c r="C43" s="51"/>
      <c r="D43" s="51" t="s">
        <v>36</v>
      </c>
      <c r="E43" s="51"/>
      <c r="F43" s="51"/>
      <c r="G43" s="53" t="s">
        <v>156</v>
      </c>
      <c r="H43" s="67" t="s">
        <v>157</v>
      </c>
      <c r="I43" s="109" t="s">
        <v>87</v>
      </c>
      <c r="J43" s="110">
        <v>13</v>
      </c>
      <c r="K43" s="111">
        <f>2/8</f>
        <v>0.25</v>
      </c>
      <c r="L43" s="112">
        <v>1</v>
      </c>
      <c r="M43" s="113">
        <f t="shared" si="4"/>
        <v>3.25</v>
      </c>
      <c r="N43" s="114">
        <f t="shared" si="5"/>
        <v>0.18687499999999999</v>
      </c>
      <c r="O43" s="115"/>
      <c r="P43" s="69"/>
      <c r="Q43" s="169"/>
      <c r="R43" s="4"/>
      <c r="S43" s="4"/>
      <c r="T43" s="4"/>
      <c r="U43" s="198"/>
      <c r="V43" s="69" t="s">
        <v>158</v>
      </c>
      <c r="W43" s="115"/>
      <c r="X43" s="115"/>
      <c r="Y43" s="232"/>
      <c r="Z43" s="115"/>
      <c r="AA43" s="69"/>
      <c r="AB43" s="115"/>
      <c r="AC43" s="216"/>
      <c r="AD43" s="213"/>
      <c r="AE43" s="213"/>
      <c r="AF43" s="213"/>
      <c r="AG43" s="213"/>
      <c r="AH43" s="216"/>
      <c r="AI43" s="216"/>
      <c r="AJ43" s="69"/>
      <c r="AK43" s="247"/>
      <c r="AL43" s="199">
        <v>0</v>
      </c>
      <c r="AM43" s="247">
        <f t="shared" si="31"/>
        <v>0</v>
      </c>
      <c r="AN43" s="247">
        <f t="shared" si="32"/>
        <v>0.18687499999999999</v>
      </c>
      <c r="AO43" s="257" t="e">
        <f t="shared" si="6"/>
        <v>#DIV/0!</v>
      </c>
      <c r="AP43" s="257"/>
      <c r="AQ43" s="257"/>
      <c r="AR43" s="257"/>
      <c r="AS43" s="69" t="s">
        <v>12</v>
      </c>
    </row>
    <row r="44" spans="1:45" s="31" customFormat="1" ht="28.5">
      <c r="A44" s="51" t="s">
        <v>159</v>
      </c>
      <c r="B44" s="51"/>
      <c r="C44" s="51"/>
      <c r="D44" s="51" t="s">
        <v>36</v>
      </c>
      <c r="E44" s="51"/>
      <c r="F44" s="51"/>
      <c r="G44" s="53" t="s">
        <v>160</v>
      </c>
      <c r="H44" s="68" t="s">
        <v>161</v>
      </c>
      <c r="I44" s="139" t="s">
        <v>99</v>
      </c>
      <c r="J44" s="140">
        <v>1</v>
      </c>
      <c r="K44" s="111">
        <f>0.5/8</f>
        <v>6.25E-2</v>
      </c>
      <c r="L44" s="112">
        <v>1</v>
      </c>
      <c r="M44" s="113">
        <f t="shared" si="4"/>
        <v>6.25E-2</v>
      </c>
      <c r="N44" s="114">
        <f t="shared" si="5"/>
        <v>3.5937499999999997E-3</v>
      </c>
      <c r="O44" s="69"/>
      <c r="P44" s="69"/>
      <c r="Q44" s="169"/>
      <c r="R44" s="4"/>
      <c r="S44" s="4"/>
      <c r="T44" s="4"/>
      <c r="U44" s="198"/>
      <c r="W44" s="69"/>
      <c r="X44" s="69" t="s">
        <v>153</v>
      </c>
      <c r="Y44" s="232"/>
      <c r="Z44" s="233" t="s">
        <v>162</v>
      </c>
      <c r="AA44" s="69" t="s">
        <v>111</v>
      </c>
      <c r="AB44" s="69"/>
      <c r="AC44" s="213"/>
      <c r="AD44" s="213"/>
      <c r="AE44" s="213"/>
      <c r="AF44" s="213"/>
      <c r="AG44" s="213"/>
      <c r="AH44" s="213"/>
      <c r="AI44" s="69"/>
      <c r="AJ44" s="69"/>
      <c r="AK44" s="247"/>
      <c r="AL44" s="199">
        <v>0</v>
      </c>
      <c r="AM44" s="247">
        <f t="shared" si="31"/>
        <v>0</v>
      </c>
      <c r="AN44" s="247">
        <f t="shared" si="32"/>
        <v>3.5937499999999997E-3</v>
      </c>
      <c r="AO44" s="257" t="e">
        <f t="shared" si="6"/>
        <v>#DIV/0!</v>
      </c>
      <c r="AP44" s="257"/>
      <c r="AQ44" s="257"/>
      <c r="AR44" s="257"/>
      <c r="AS44" s="69" t="s">
        <v>15</v>
      </c>
    </row>
    <row r="45" spans="1:45" s="31" customFormat="1" ht="15.75">
      <c r="A45" s="51" t="s">
        <v>163</v>
      </c>
      <c r="B45" s="51"/>
      <c r="C45" s="51"/>
      <c r="D45" s="51" t="s">
        <v>36</v>
      </c>
      <c r="E45" s="51"/>
      <c r="F45" s="51"/>
      <c r="G45" s="53" t="s">
        <v>164</v>
      </c>
      <c r="H45" s="69" t="s">
        <v>165</v>
      </c>
      <c r="I45" s="116" t="s">
        <v>99</v>
      </c>
      <c r="J45" s="140">
        <v>1</v>
      </c>
      <c r="K45" s="111">
        <f>2/8</f>
        <v>0.25</v>
      </c>
      <c r="L45" s="112">
        <v>1</v>
      </c>
      <c r="M45" s="113">
        <f t="shared" ref="M45" si="34">J45*K45</f>
        <v>0.25</v>
      </c>
      <c r="N45" s="114">
        <f t="shared" ref="N45" si="35">M45/20*1.15</f>
        <v>1.4374999999999999E-2</v>
      </c>
      <c r="O45" s="132" t="s">
        <v>96</v>
      </c>
      <c r="P45" s="375" t="s">
        <v>21</v>
      </c>
      <c r="Q45" s="152" t="s">
        <v>5</v>
      </c>
      <c r="R45" s="153">
        <v>43865</v>
      </c>
      <c r="S45" s="153">
        <v>43866</v>
      </c>
      <c r="T45" s="153">
        <v>43865</v>
      </c>
      <c r="U45" s="184">
        <v>43866</v>
      </c>
      <c r="V45" s="199">
        <v>1</v>
      </c>
      <c r="W45" s="94" t="s">
        <v>128</v>
      </c>
      <c r="X45" s="69" t="s">
        <v>110</v>
      </c>
      <c r="Y45" s="232" t="s">
        <v>90</v>
      </c>
      <c r="Z45" s="115"/>
      <c r="AA45" s="69" t="s">
        <v>111</v>
      </c>
      <c r="AB45" s="69"/>
      <c r="AC45" s="213"/>
      <c r="AD45" s="213"/>
      <c r="AE45" s="213"/>
      <c r="AF45" s="213"/>
      <c r="AG45" s="213"/>
      <c r="AH45" s="213"/>
      <c r="AI45" s="69"/>
      <c r="AJ45" s="69"/>
      <c r="AK45" s="247">
        <v>0.5</v>
      </c>
      <c r="AL45" s="199">
        <v>0.9</v>
      </c>
      <c r="AM45" s="247">
        <f t="shared" si="31"/>
        <v>1.2937499999999999E-2</v>
      </c>
      <c r="AN45" s="247">
        <f t="shared" si="32"/>
        <v>1.4374999999999995E-3</v>
      </c>
      <c r="AO45" s="257">
        <f t="shared" ref="AO45" si="36">AK45/AM45</f>
        <v>38.647342995169083</v>
      </c>
      <c r="AP45" s="257"/>
      <c r="AQ45" s="257"/>
      <c r="AR45" s="257"/>
      <c r="AS45" s="69" t="s">
        <v>10</v>
      </c>
    </row>
    <row r="46" spans="1:45" s="31" customFormat="1" ht="81.75">
      <c r="A46" s="45" t="s">
        <v>163</v>
      </c>
      <c r="B46" s="61"/>
      <c r="C46" s="61"/>
      <c r="D46" s="45" t="s">
        <v>36</v>
      </c>
      <c r="E46" s="61"/>
      <c r="F46" s="61"/>
      <c r="G46" s="46" t="s">
        <v>164</v>
      </c>
      <c r="H46" s="63" t="s">
        <v>165</v>
      </c>
      <c r="I46" s="95" t="s">
        <v>99</v>
      </c>
      <c r="J46" s="96">
        <v>1</v>
      </c>
      <c r="K46" s="97">
        <f>2/8</f>
        <v>0.25</v>
      </c>
      <c r="L46" s="98">
        <v>1</v>
      </c>
      <c r="M46" s="99">
        <f t="shared" si="4"/>
        <v>0.25</v>
      </c>
      <c r="N46" s="100">
        <f t="shared" si="5"/>
        <v>1.4374999999999999E-2</v>
      </c>
      <c r="O46" s="124" t="s">
        <v>96</v>
      </c>
      <c r="P46" s="376"/>
      <c r="Q46" s="156" t="s">
        <v>100</v>
      </c>
      <c r="R46" s="157">
        <v>43866</v>
      </c>
      <c r="S46" s="157">
        <v>43875</v>
      </c>
      <c r="T46" s="157">
        <v>43866</v>
      </c>
      <c r="U46" s="159">
        <v>43875</v>
      </c>
      <c r="V46" s="200" t="s">
        <v>166</v>
      </c>
      <c r="W46" s="101" t="s">
        <v>128</v>
      </c>
      <c r="X46" s="69" t="s">
        <v>110</v>
      </c>
      <c r="Y46" s="232" t="s">
        <v>90</v>
      </c>
      <c r="Z46" s="136"/>
      <c r="AA46" s="124" t="s">
        <v>111</v>
      </c>
      <c r="AB46" s="136"/>
      <c r="AC46" s="210"/>
      <c r="AD46" s="210"/>
      <c r="AE46" s="210"/>
      <c r="AF46" s="227"/>
      <c r="AG46" s="227"/>
      <c r="AH46" s="133"/>
      <c r="AI46" s="133"/>
      <c r="AJ46" s="133"/>
      <c r="AK46" s="244">
        <v>0.5</v>
      </c>
      <c r="AL46" s="190">
        <v>0.9</v>
      </c>
      <c r="AM46" s="244">
        <f t="shared" si="31"/>
        <v>1.2937499999999999E-2</v>
      </c>
      <c r="AN46" s="244">
        <f t="shared" si="32"/>
        <v>1.4374999999999995E-3</v>
      </c>
      <c r="AO46" s="255">
        <f t="shared" si="6"/>
        <v>38.647342995169083</v>
      </c>
      <c r="AP46" s="124"/>
      <c r="AQ46" s="260"/>
      <c r="AR46" s="260"/>
      <c r="AS46" s="124" t="s">
        <v>10</v>
      </c>
    </row>
    <row r="47" spans="1:45" s="31" customFormat="1" ht="15.75">
      <c r="A47" s="45" t="s">
        <v>163</v>
      </c>
      <c r="B47" s="61"/>
      <c r="C47" s="61"/>
      <c r="D47" s="45" t="s">
        <v>36</v>
      </c>
      <c r="E47" s="61"/>
      <c r="F47" s="61"/>
      <c r="G47" s="46" t="s">
        <v>164</v>
      </c>
      <c r="H47" s="63" t="s">
        <v>165</v>
      </c>
      <c r="I47" s="95" t="s">
        <v>99</v>
      </c>
      <c r="J47" s="96">
        <v>1</v>
      </c>
      <c r="K47" s="97">
        <f>2/8</f>
        <v>0.25</v>
      </c>
      <c r="L47" s="98">
        <v>1</v>
      </c>
      <c r="M47" s="99">
        <f t="shared" ref="M47" si="37">J47*K47</f>
        <v>0.25</v>
      </c>
      <c r="N47" s="100">
        <f t="shared" ref="N47" si="38">M47/20*1.15</f>
        <v>1.4374999999999999E-2</v>
      </c>
      <c r="O47" s="124" t="s">
        <v>96</v>
      </c>
      <c r="P47" s="376"/>
      <c r="Q47" s="156" t="s">
        <v>103</v>
      </c>
      <c r="R47" s="157">
        <v>43875</v>
      </c>
      <c r="S47" s="157">
        <v>43877</v>
      </c>
      <c r="T47" s="157">
        <v>43875</v>
      </c>
      <c r="U47" s="159">
        <v>43877</v>
      </c>
      <c r="V47" s="201">
        <v>0.9</v>
      </c>
      <c r="W47" s="101" t="s">
        <v>128</v>
      </c>
      <c r="X47" s="136"/>
      <c r="Y47" s="231"/>
      <c r="Z47" s="136"/>
      <c r="AA47" s="124" t="s">
        <v>111</v>
      </c>
      <c r="AB47" s="136"/>
      <c r="AC47" s="210"/>
      <c r="AD47" s="210"/>
      <c r="AE47" s="210"/>
      <c r="AF47" s="227"/>
      <c r="AG47" s="227"/>
      <c r="AH47" s="133"/>
      <c r="AI47" s="133"/>
      <c r="AJ47" s="133"/>
      <c r="AK47" s="244">
        <v>0.5</v>
      </c>
      <c r="AL47" s="190">
        <v>0.9</v>
      </c>
      <c r="AM47" s="244">
        <f t="shared" si="31"/>
        <v>1.2937499999999999E-2</v>
      </c>
      <c r="AN47" s="244">
        <f t="shared" si="32"/>
        <v>1.4374999999999995E-3</v>
      </c>
      <c r="AO47" s="255">
        <f t="shared" ref="AO47" si="39">AK47/AM47</f>
        <v>38.647342995169083</v>
      </c>
      <c r="AP47" s="124"/>
      <c r="AQ47" s="260"/>
      <c r="AR47" s="260"/>
      <c r="AS47" s="124" t="s">
        <v>10</v>
      </c>
    </row>
    <row r="48" spans="1:45" s="32" customFormat="1" ht="16.5" customHeight="1">
      <c r="A48" s="45" t="s">
        <v>163</v>
      </c>
      <c r="B48" s="45"/>
      <c r="C48" s="45"/>
      <c r="D48" s="45" t="s">
        <v>36</v>
      </c>
      <c r="E48" s="45"/>
      <c r="F48" s="45"/>
      <c r="G48" s="46" t="s">
        <v>164</v>
      </c>
      <c r="H48" s="63" t="s">
        <v>165</v>
      </c>
      <c r="I48" s="95" t="s">
        <v>99</v>
      </c>
      <c r="J48" s="96">
        <v>1</v>
      </c>
      <c r="K48" s="97">
        <f>2/8</f>
        <v>0.25</v>
      </c>
      <c r="L48" s="98">
        <v>1</v>
      </c>
      <c r="M48" s="99">
        <f t="shared" ref="M48" si="40">J48*K48</f>
        <v>0.25</v>
      </c>
      <c r="N48" s="100">
        <f t="shared" ref="N48" si="41">M48/20*1.15</f>
        <v>1.4374999999999999E-2</v>
      </c>
      <c r="O48" s="124" t="s">
        <v>96</v>
      </c>
      <c r="P48" s="376"/>
      <c r="Q48" s="156" t="s">
        <v>13</v>
      </c>
      <c r="R48" s="157"/>
      <c r="S48" s="157"/>
      <c r="T48" s="157"/>
      <c r="U48" s="159"/>
      <c r="V48" s="163"/>
      <c r="W48" s="101" t="s">
        <v>128</v>
      </c>
      <c r="X48" s="101"/>
      <c r="Y48" s="209"/>
      <c r="Z48" s="101"/>
      <c r="AA48" s="124" t="s">
        <v>111</v>
      </c>
      <c r="AB48" s="101"/>
      <c r="AC48" s="210"/>
      <c r="AD48" s="210"/>
      <c r="AE48" s="210"/>
      <c r="AF48" s="210"/>
      <c r="AG48" s="210"/>
      <c r="AH48" s="124"/>
      <c r="AI48" s="124"/>
      <c r="AJ48" s="124"/>
      <c r="AK48" s="244">
        <v>0.5</v>
      </c>
      <c r="AL48" s="190">
        <v>0.9</v>
      </c>
      <c r="AM48" s="244">
        <f t="shared" si="31"/>
        <v>1.2937499999999999E-2</v>
      </c>
      <c r="AN48" s="244">
        <f t="shared" si="32"/>
        <v>1.4374999999999995E-3</v>
      </c>
      <c r="AO48" s="255">
        <f t="shared" ref="AO48" si="42">AK48/AM48</f>
        <v>38.647342995169083</v>
      </c>
      <c r="AP48" s="255"/>
      <c r="AQ48" s="255"/>
      <c r="AR48" s="255"/>
      <c r="AS48" s="124" t="s">
        <v>10</v>
      </c>
    </row>
    <row r="49" spans="1:45" s="32" customFormat="1" ht="16.5" customHeight="1">
      <c r="A49" s="45" t="s">
        <v>163</v>
      </c>
      <c r="B49" s="45"/>
      <c r="C49" s="45"/>
      <c r="D49" s="45" t="s">
        <v>36</v>
      </c>
      <c r="E49" s="45"/>
      <c r="F49" s="45"/>
      <c r="G49" s="46" t="s">
        <v>164</v>
      </c>
      <c r="H49" s="63" t="s">
        <v>165</v>
      </c>
      <c r="I49" s="95" t="s">
        <v>99</v>
      </c>
      <c r="J49" s="96">
        <v>1</v>
      </c>
      <c r="K49" s="97">
        <f>2/8</f>
        <v>0.25</v>
      </c>
      <c r="L49" s="98">
        <v>1</v>
      </c>
      <c r="M49" s="99">
        <f t="shared" ref="M49" si="43">J49*K49</f>
        <v>0.25</v>
      </c>
      <c r="N49" s="100">
        <f t="shared" ref="N49" si="44">M49/20*1.15</f>
        <v>1.4374999999999999E-2</v>
      </c>
      <c r="O49" s="131" t="s">
        <v>96</v>
      </c>
      <c r="P49" s="377"/>
      <c r="Q49" s="181" t="s">
        <v>16</v>
      </c>
      <c r="R49" s="157"/>
      <c r="S49" s="157"/>
      <c r="T49" s="157"/>
      <c r="U49" s="159"/>
      <c r="V49" s="163"/>
      <c r="W49" s="137" t="s">
        <v>128</v>
      </c>
      <c r="X49" s="101"/>
      <c r="Y49" s="209"/>
      <c r="Z49" s="101"/>
      <c r="AA49" s="124" t="s">
        <v>111</v>
      </c>
      <c r="AB49" s="101"/>
      <c r="AC49" s="210"/>
      <c r="AD49" s="210"/>
      <c r="AE49" s="210"/>
      <c r="AF49" s="210"/>
      <c r="AG49" s="210"/>
      <c r="AH49" s="124"/>
      <c r="AI49" s="124"/>
      <c r="AJ49" s="124"/>
      <c r="AK49" s="244">
        <v>0.5</v>
      </c>
      <c r="AL49" s="190">
        <v>0.9</v>
      </c>
      <c r="AM49" s="244">
        <f t="shared" si="31"/>
        <v>1.2937499999999999E-2</v>
      </c>
      <c r="AN49" s="244">
        <f t="shared" si="32"/>
        <v>1.4374999999999995E-3</v>
      </c>
      <c r="AO49" s="255">
        <f t="shared" ref="AO49" si="45">AK49/AM49</f>
        <v>38.647342995169083</v>
      </c>
      <c r="AP49" s="255"/>
      <c r="AQ49" s="255"/>
      <c r="AR49" s="255"/>
      <c r="AS49" s="124" t="s">
        <v>10</v>
      </c>
    </row>
    <row r="50" spans="1:45" s="31" customFormat="1" ht="15.75">
      <c r="A50" s="51" t="s">
        <v>167</v>
      </c>
      <c r="B50" s="51"/>
      <c r="C50" s="51"/>
      <c r="D50" s="51" t="s">
        <v>36</v>
      </c>
      <c r="E50" s="51"/>
      <c r="F50" s="51"/>
      <c r="G50" s="53" t="s">
        <v>168</v>
      </c>
      <c r="H50" s="68" t="s">
        <v>169</v>
      </c>
      <c r="I50" s="139" t="s">
        <v>99</v>
      </c>
      <c r="J50" s="140">
        <v>2</v>
      </c>
      <c r="K50" s="111">
        <f>0.5/8</f>
        <v>6.25E-2</v>
      </c>
      <c r="L50" s="112">
        <v>1</v>
      </c>
      <c r="M50" s="113">
        <f t="shared" si="4"/>
        <v>0.125</v>
      </c>
      <c r="N50" s="114">
        <f t="shared" si="5"/>
        <v>7.1874999999999994E-3</v>
      </c>
      <c r="O50" s="69"/>
      <c r="P50" s="375" t="s">
        <v>25</v>
      </c>
      <c r="Q50" s="152" t="s">
        <v>5</v>
      </c>
      <c r="R50" s="153">
        <v>43871</v>
      </c>
      <c r="S50" s="153">
        <v>43875</v>
      </c>
      <c r="T50" s="153">
        <v>43871</v>
      </c>
      <c r="U50" s="184">
        <v>43873</v>
      </c>
      <c r="V50" s="199">
        <v>1</v>
      </c>
      <c r="W50" s="69" t="s">
        <v>170</v>
      </c>
      <c r="X50" s="69" t="s">
        <v>153</v>
      </c>
      <c r="Y50" s="234"/>
      <c r="Z50" s="69"/>
      <c r="AA50" s="69" t="s">
        <v>111</v>
      </c>
      <c r="AB50" s="69"/>
      <c r="AC50" s="213"/>
      <c r="AD50" s="213"/>
      <c r="AE50" s="213"/>
      <c r="AF50" s="213"/>
      <c r="AG50" s="213"/>
      <c r="AH50" s="213"/>
      <c r="AI50" s="69"/>
      <c r="AJ50" s="69"/>
      <c r="AK50" s="247"/>
      <c r="AL50" s="199">
        <v>0</v>
      </c>
      <c r="AM50" s="247">
        <f t="shared" si="31"/>
        <v>0</v>
      </c>
      <c r="AN50" s="247">
        <f t="shared" si="32"/>
        <v>7.1874999999999994E-3</v>
      </c>
      <c r="AO50" s="257" t="e">
        <f t="shared" si="6"/>
        <v>#DIV/0!</v>
      </c>
      <c r="AP50" s="257"/>
      <c r="AQ50" s="257"/>
      <c r="AR50" s="257"/>
      <c r="AS50" s="69" t="s">
        <v>15</v>
      </c>
    </row>
    <row r="51" spans="1:45" s="31" customFormat="1" ht="15.75">
      <c r="A51" s="45" t="s">
        <v>167</v>
      </c>
      <c r="B51" s="61"/>
      <c r="C51" s="61"/>
      <c r="D51" s="45" t="s">
        <v>36</v>
      </c>
      <c r="E51" s="61"/>
      <c r="F51" s="61"/>
      <c r="G51" s="46" t="s">
        <v>168</v>
      </c>
      <c r="H51" s="63" t="s">
        <v>169</v>
      </c>
      <c r="I51" s="95" t="s">
        <v>99</v>
      </c>
      <c r="J51" s="96">
        <v>2</v>
      </c>
      <c r="K51" s="97">
        <f>0.5/8</f>
        <v>6.25E-2</v>
      </c>
      <c r="L51" s="98">
        <v>1</v>
      </c>
      <c r="M51" s="99">
        <f t="shared" ref="M51:M52" si="46">J51*K51</f>
        <v>0.125</v>
      </c>
      <c r="N51" s="100">
        <f t="shared" ref="N51:N52" si="47">M51/20*1.15</f>
        <v>7.1874999999999994E-3</v>
      </c>
      <c r="O51" s="101"/>
      <c r="P51" s="376"/>
      <c r="Q51" s="156" t="s">
        <v>100</v>
      </c>
      <c r="R51" s="157">
        <v>43878</v>
      </c>
      <c r="S51" s="157">
        <v>43882</v>
      </c>
      <c r="T51" s="157">
        <v>43874</v>
      </c>
      <c r="U51" s="157">
        <v>43879</v>
      </c>
      <c r="V51" s="163">
        <v>1</v>
      </c>
      <c r="W51" s="101" t="s">
        <v>170</v>
      </c>
      <c r="X51" s="136"/>
      <c r="Y51" s="231"/>
      <c r="Z51" s="136"/>
      <c r="AA51" s="124" t="s">
        <v>111</v>
      </c>
      <c r="AB51" s="136"/>
      <c r="AC51" s="210"/>
      <c r="AD51" s="210"/>
      <c r="AE51" s="210"/>
      <c r="AF51" s="227"/>
      <c r="AG51" s="227"/>
      <c r="AH51" s="133"/>
      <c r="AI51" s="133"/>
      <c r="AJ51" s="133"/>
      <c r="AK51" s="244"/>
      <c r="AL51" s="190">
        <v>0</v>
      </c>
      <c r="AM51" s="244">
        <f t="shared" si="31"/>
        <v>0</v>
      </c>
      <c r="AN51" s="244">
        <f t="shared" si="32"/>
        <v>7.1874999999999994E-3</v>
      </c>
      <c r="AO51" s="255" t="e">
        <f t="shared" ref="AO51:AO52" si="48">AK51/AM51</f>
        <v>#DIV/0!</v>
      </c>
      <c r="AP51" s="124"/>
      <c r="AQ51" s="260"/>
      <c r="AR51" s="260"/>
      <c r="AS51" s="124" t="s">
        <v>15</v>
      </c>
    </row>
    <row r="52" spans="1:45" s="31" customFormat="1" ht="15.75">
      <c r="A52" s="45" t="s">
        <v>167</v>
      </c>
      <c r="B52" s="61"/>
      <c r="C52" s="61"/>
      <c r="D52" s="45" t="s">
        <v>36</v>
      </c>
      <c r="E52" s="61"/>
      <c r="F52" s="61"/>
      <c r="G52" s="46" t="s">
        <v>168</v>
      </c>
      <c r="H52" s="63" t="s">
        <v>169</v>
      </c>
      <c r="I52" s="95" t="s">
        <v>99</v>
      </c>
      <c r="J52" s="96">
        <v>2</v>
      </c>
      <c r="K52" s="97">
        <f>0.5/8</f>
        <v>6.25E-2</v>
      </c>
      <c r="L52" s="98">
        <v>1</v>
      </c>
      <c r="M52" s="99">
        <f t="shared" si="46"/>
        <v>0.125</v>
      </c>
      <c r="N52" s="100">
        <f t="shared" si="47"/>
        <v>7.1874999999999994E-3</v>
      </c>
      <c r="O52" s="101"/>
      <c r="P52" s="376"/>
      <c r="Q52" s="156" t="s">
        <v>103</v>
      </c>
      <c r="R52" s="157">
        <v>43885</v>
      </c>
      <c r="S52" s="157">
        <v>43886</v>
      </c>
      <c r="T52" s="157">
        <v>43880</v>
      </c>
      <c r="U52" s="157">
        <v>43881</v>
      </c>
      <c r="V52" s="163">
        <v>1</v>
      </c>
      <c r="W52" s="101" t="s">
        <v>170</v>
      </c>
      <c r="X52" s="136"/>
      <c r="Y52" s="231"/>
      <c r="Z52" s="136"/>
      <c r="AA52" s="124" t="s">
        <v>111</v>
      </c>
      <c r="AB52" s="136"/>
      <c r="AC52" s="210"/>
      <c r="AD52" s="210"/>
      <c r="AE52" s="210"/>
      <c r="AF52" s="227"/>
      <c r="AG52" s="227"/>
      <c r="AH52" s="133"/>
      <c r="AI52" s="133"/>
      <c r="AJ52" s="133"/>
      <c r="AK52" s="244"/>
      <c r="AL52" s="190">
        <v>0</v>
      </c>
      <c r="AM52" s="244">
        <f t="shared" si="31"/>
        <v>0</v>
      </c>
      <c r="AN52" s="244">
        <f t="shared" si="32"/>
        <v>7.1874999999999994E-3</v>
      </c>
      <c r="AO52" s="255" t="e">
        <f t="shared" si="48"/>
        <v>#DIV/0!</v>
      </c>
      <c r="AP52" s="124"/>
      <c r="AQ52" s="260"/>
      <c r="AR52" s="260"/>
      <c r="AS52" s="124" t="s">
        <v>15</v>
      </c>
    </row>
    <row r="53" spans="1:45" s="31" customFormat="1" ht="15.75">
      <c r="A53" s="45" t="s">
        <v>167</v>
      </c>
      <c r="B53" s="61"/>
      <c r="C53" s="61"/>
      <c r="D53" s="45" t="s">
        <v>36</v>
      </c>
      <c r="E53" s="61"/>
      <c r="F53" s="61"/>
      <c r="G53" s="46" t="s">
        <v>168</v>
      </c>
      <c r="H53" s="63" t="s">
        <v>169</v>
      </c>
      <c r="I53" s="95" t="s">
        <v>99</v>
      </c>
      <c r="J53" s="96">
        <v>2</v>
      </c>
      <c r="K53" s="97">
        <f>0.5/8</f>
        <v>6.25E-2</v>
      </c>
      <c r="L53" s="98">
        <v>1</v>
      </c>
      <c r="M53" s="99">
        <f t="shared" si="4"/>
        <v>0.125</v>
      </c>
      <c r="N53" s="100">
        <f t="shared" si="5"/>
        <v>7.1874999999999994E-3</v>
      </c>
      <c r="O53" s="101"/>
      <c r="P53" s="376"/>
      <c r="Q53" s="156" t="s">
        <v>13</v>
      </c>
      <c r="R53" s="157">
        <v>43887</v>
      </c>
      <c r="S53" s="157">
        <v>43889</v>
      </c>
      <c r="T53" s="157">
        <v>43882</v>
      </c>
      <c r="U53" s="157"/>
      <c r="V53" s="163"/>
      <c r="W53" s="101" t="s">
        <v>170</v>
      </c>
      <c r="X53" s="136"/>
      <c r="Y53" s="231"/>
      <c r="Z53" s="136"/>
      <c r="AA53" s="124" t="s">
        <v>111</v>
      </c>
      <c r="AB53" s="136"/>
      <c r="AC53" s="210"/>
      <c r="AD53" s="210"/>
      <c r="AE53" s="210"/>
      <c r="AF53" s="227"/>
      <c r="AG53" s="227"/>
      <c r="AH53" s="133"/>
      <c r="AI53" s="133"/>
      <c r="AJ53" s="133"/>
      <c r="AK53" s="244"/>
      <c r="AL53" s="190">
        <v>0</v>
      </c>
      <c r="AM53" s="244">
        <f t="shared" si="31"/>
        <v>0</v>
      </c>
      <c r="AN53" s="244">
        <f t="shared" si="32"/>
        <v>7.1874999999999994E-3</v>
      </c>
      <c r="AO53" s="255" t="e">
        <f t="shared" si="6"/>
        <v>#DIV/0!</v>
      </c>
      <c r="AP53" s="124"/>
      <c r="AQ53" s="260"/>
      <c r="AR53" s="260"/>
      <c r="AS53" s="124" t="s">
        <v>15</v>
      </c>
    </row>
    <row r="54" spans="1:45" s="31" customFormat="1" ht="15.75">
      <c r="A54" s="45" t="s">
        <v>167</v>
      </c>
      <c r="B54" s="61"/>
      <c r="C54" s="61"/>
      <c r="D54" s="45" t="s">
        <v>36</v>
      </c>
      <c r="E54" s="61"/>
      <c r="F54" s="61"/>
      <c r="G54" s="46" t="s">
        <v>168</v>
      </c>
      <c r="H54" s="63" t="s">
        <v>169</v>
      </c>
      <c r="I54" s="95" t="s">
        <v>99</v>
      </c>
      <c r="J54" s="96">
        <v>2</v>
      </c>
      <c r="K54" s="97">
        <f>0.5/8</f>
        <v>6.25E-2</v>
      </c>
      <c r="L54" s="98">
        <v>1</v>
      </c>
      <c r="M54" s="99">
        <f t="shared" ref="M54" si="49">J54*K54</f>
        <v>0.125</v>
      </c>
      <c r="N54" s="100">
        <f t="shared" ref="N54" si="50">M54/20*1.15</f>
        <v>7.1874999999999994E-3</v>
      </c>
      <c r="O54" s="101"/>
      <c r="P54" s="377"/>
      <c r="Q54" s="156" t="s">
        <v>16</v>
      </c>
      <c r="R54" s="157"/>
      <c r="S54" s="157"/>
      <c r="T54" s="157"/>
      <c r="U54" s="157"/>
      <c r="V54" s="163"/>
      <c r="W54" s="101" t="s">
        <v>170</v>
      </c>
      <c r="X54" s="136"/>
      <c r="Y54" s="231"/>
      <c r="Z54" s="136"/>
      <c r="AA54" s="124" t="s">
        <v>111</v>
      </c>
      <c r="AB54" s="136"/>
      <c r="AC54" s="210"/>
      <c r="AD54" s="210"/>
      <c r="AE54" s="210"/>
      <c r="AF54" s="227"/>
      <c r="AG54" s="227"/>
      <c r="AH54" s="133"/>
      <c r="AI54" s="133"/>
      <c r="AJ54" s="133"/>
      <c r="AK54" s="244"/>
      <c r="AL54" s="190">
        <v>0</v>
      </c>
      <c r="AM54" s="244">
        <f t="shared" si="31"/>
        <v>0</v>
      </c>
      <c r="AN54" s="244">
        <f t="shared" si="32"/>
        <v>7.1874999999999994E-3</v>
      </c>
      <c r="AO54" s="255" t="e">
        <f t="shared" ref="AO54" si="51">AK54/AM54</f>
        <v>#DIV/0!</v>
      </c>
      <c r="AP54" s="124"/>
      <c r="AQ54" s="260"/>
      <c r="AR54" s="260"/>
      <c r="AS54" s="124" t="s">
        <v>15</v>
      </c>
    </row>
    <row r="55" spans="1:45" s="31" customFormat="1" ht="15.75" hidden="1">
      <c r="A55" s="42" t="s">
        <v>171</v>
      </c>
      <c r="B55" s="42"/>
      <c r="C55" s="42"/>
      <c r="D55" s="42" t="s">
        <v>35</v>
      </c>
      <c r="E55" s="42"/>
      <c r="F55" s="42"/>
      <c r="G55" s="43" t="s">
        <v>172</v>
      </c>
      <c r="H55" s="70" t="s">
        <v>173</v>
      </c>
      <c r="I55" s="141" t="s">
        <v>99</v>
      </c>
      <c r="J55" s="89">
        <v>2</v>
      </c>
      <c r="K55" s="90">
        <f>2/8</f>
        <v>0.25</v>
      </c>
      <c r="L55" s="91">
        <v>1</v>
      </c>
      <c r="M55" s="92">
        <f t="shared" si="4"/>
        <v>0.5</v>
      </c>
      <c r="N55" s="93">
        <f t="shared" si="5"/>
        <v>2.8749999999999998E-2</v>
      </c>
      <c r="O55" s="132" t="s">
        <v>108</v>
      </c>
      <c r="P55" s="367" t="s">
        <v>28</v>
      </c>
      <c r="Q55" s="152" t="s">
        <v>5</v>
      </c>
      <c r="R55" s="153">
        <v>43811</v>
      </c>
      <c r="S55" s="153">
        <v>43815</v>
      </c>
      <c r="T55" s="153">
        <v>43811</v>
      </c>
      <c r="U55" s="184">
        <v>43812</v>
      </c>
      <c r="V55" s="196">
        <v>1</v>
      </c>
      <c r="W55" s="94" t="s">
        <v>146</v>
      </c>
      <c r="X55" s="69" t="s">
        <v>174</v>
      </c>
      <c r="Y55" s="225" t="s">
        <v>129</v>
      </c>
      <c r="Z55" s="235" t="s">
        <v>150</v>
      </c>
      <c r="AA55" s="132" t="s">
        <v>91</v>
      </c>
      <c r="AB55" s="132"/>
      <c r="AC55" s="208">
        <v>43811</v>
      </c>
      <c r="AD55" s="208">
        <v>43830</v>
      </c>
      <c r="AE55" s="208">
        <v>43843</v>
      </c>
      <c r="AF55" s="208"/>
      <c r="AG55" s="208"/>
      <c r="AH55" s="132"/>
      <c r="AI55" s="132"/>
      <c r="AJ55" s="132"/>
      <c r="AK55" s="243">
        <v>1</v>
      </c>
      <c r="AL55" s="189">
        <v>0.9</v>
      </c>
      <c r="AM55" s="243">
        <f t="shared" si="31"/>
        <v>2.5874999999999999E-2</v>
      </c>
      <c r="AN55" s="243">
        <f t="shared" si="32"/>
        <v>2.8749999999999991E-3</v>
      </c>
      <c r="AO55" s="254">
        <f t="shared" si="6"/>
        <v>38.647342995169083</v>
      </c>
      <c r="AP55" s="254"/>
      <c r="AQ55" s="254"/>
      <c r="AR55" s="254"/>
      <c r="AS55" s="132" t="s">
        <v>10</v>
      </c>
    </row>
    <row r="56" spans="1:45" s="31" customFormat="1" ht="15.75" hidden="1">
      <c r="A56" s="45" t="s">
        <v>171</v>
      </c>
      <c r="B56" s="61"/>
      <c r="C56" s="61"/>
      <c r="D56" s="45" t="s">
        <v>35</v>
      </c>
      <c r="E56" s="61"/>
      <c r="F56" s="61"/>
      <c r="G56" s="46" t="s">
        <v>172</v>
      </c>
      <c r="H56" s="71" t="s">
        <v>173</v>
      </c>
      <c r="I56" s="142" t="s">
        <v>99</v>
      </c>
      <c r="J56" s="96">
        <v>2</v>
      </c>
      <c r="K56" s="97">
        <f>2/8</f>
        <v>0.25</v>
      </c>
      <c r="L56" s="98">
        <v>1</v>
      </c>
      <c r="M56" s="99">
        <f t="shared" ref="M56:M59" si="52">J56*K56</f>
        <v>0.5</v>
      </c>
      <c r="N56" s="100">
        <f t="shared" ref="N56:N59" si="53">M56/20*1.15</f>
        <v>2.8749999999999998E-2</v>
      </c>
      <c r="O56" s="124" t="s">
        <v>108</v>
      </c>
      <c r="P56" s="368"/>
      <c r="Q56" s="156" t="s">
        <v>100</v>
      </c>
      <c r="R56" s="157">
        <v>43816</v>
      </c>
      <c r="S56" s="157">
        <v>43824</v>
      </c>
      <c r="T56" s="157">
        <v>43815</v>
      </c>
      <c r="U56" s="159">
        <v>43822</v>
      </c>
      <c r="V56" s="163">
        <v>1</v>
      </c>
      <c r="W56" s="101" t="s">
        <v>146</v>
      </c>
      <c r="X56" s="133"/>
      <c r="Y56" s="236" t="s">
        <v>129</v>
      </c>
      <c r="Z56" s="133"/>
      <c r="AA56" s="124" t="s">
        <v>91</v>
      </c>
      <c r="AB56" s="133"/>
      <c r="AC56" s="210">
        <v>43811</v>
      </c>
      <c r="AD56" s="210">
        <v>43830</v>
      </c>
      <c r="AE56" s="210">
        <v>43843</v>
      </c>
      <c r="AF56" s="227"/>
      <c r="AG56" s="227"/>
      <c r="AH56" s="133"/>
      <c r="AI56" s="133"/>
      <c r="AJ56" s="133"/>
      <c r="AK56" s="244">
        <v>1</v>
      </c>
      <c r="AL56" s="190">
        <v>0.9</v>
      </c>
      <c r="AM56" s="244">
        <v>2.5874999999999999E-2</v>
      </c>
      <c r="AN56" s="244">
        <v>2.875E-3</v>
      </c>
      <c r="AO56" s="255">
        <v>38.647342995169097</v>
      </c>
      <c r="AP56" s="124" t="s">
        <v>10</v>
      </c>
      <c r="AQ56" s="260"/>
      <c r="AR56" s="260"/>
      <c r="AS56" s="133"/>
    </row>
    <row r="57" spans="1:45" s="31" customFormat="1" ht="15.75" hidden="1">
      <c r="A57" s="45" t="s">
        <v>171</v>
      </c>
      <c r="B57" s="61"/>
      <c r="C57" s="61"/>
      <c r="D57" s="45" t="s">
        <v>35</v>
      </c>
      <c r="E57" s="61"/>
      <c r="F57" s="61"/>
      <c r="G57" s="46" t="s">
        <v>172</v>
      </c>
      <c r="H57" s="71" t="s">
        <v>173</v>
      </c>
      <c r="I57" s="142" t="s">
        <v>99</v>
      </c>
      <c r="J57" s="96">
        <v>2</v>
      </c>
      <c r="K57" s="97">
        <f>2/8</f>
        <v>0.25</v>
      </c>
      <c r="L57" s="98">
        <v>1</v>
      </c>
      <c r="M57" s="99">
        <f t="shared" si="52"/>
        <v>0.5</v>
      </c>
      <c r="N57" s="100">
        <f t="shared" si="53"/>
        <v>2.8749999999999998E-2</v>
      </c>
      <c r="O57" s="124" t="s">
        <v>108</v>
      </c>
      <c r="P57" s="368"/>
      <c r="Q57" s="156" t="s">
        <v>103</v>
      </c>
      <c r="R57" s="157">
        <v>43825</v>
      </c>
      <c r="S57" s="157">
        <v>43830</v>
      </c>
      <c r="T57" s="157">
        <v>43823</v>
      </c>
      <c r="U57" s="159">
        <v>43824</v>
      </c>
      <c r="V57" s="163">
        <v>1</v>
      </c>
      <c r="W57" s="101" t="s">
        <v>146</v>
      </c>
      <c r="X57" s="133"/>
      <c r="Y57" s="236" t="s">
        <v>129</v>
      </c>
      <c r="Z57" s="133"/>
      <c r="AA57" s="124" t="s">
        <v>91</v>
      </c>
      <c r="AB57" s="133"/>
      <c r="AC57" s="210">
        <v>43811</v>
      </c>
      <c r="AD57" s="210">
        <v>43830</v>
      </c>
      <c r="AE57" s="210">
        <v>43843</v>
      </c>
      <c r="AF57" s="227"/>
      <c r="AG57" s="227"/>
      <c r="AH57" s="133"/>
      <c r="AI57" s="133"/>
      <c r="AJ57" s="133"/>
      <c r="AK57" s="244">
        <v>1</v>
      </c>
      <c r="AL57" s="190">
        <v>0.9</v>
      </c>
      <c r="AM57" s="244">
        <v>2.5874999999999999E-2</v>
      </c>
      <c r="AN57" s="244">
        <v>2.875E-3</v>
      </c>
      <c r="AO57" s="255">
        <v>38.647342995169097</v>
      </c>
      <c r="AP57" s="124" t="s">
        <v>10</v>
      </c>
      <c r="AQ57" s="260"/>
      <c r="AR57" s="260"/>
      <c r="AS57" s="133"/>
    </row>
    <row r="58" spans="1:45" s="32" customFormat="1" ht="15.75" hidden="1">
      <c r="A58" s="45" t="s">
        <v>171</v>
      </c>
      <c r="B58" s="45"/>
      <c r="C58" s="45"/>
      <c r="D58" s="45" t="s">
        <v>35</v>
      </c>
      <c r="E58" s="45"/>
      <c r="F58" s="45"/>
      <c r="G58" s="46" t="s">
        <v>172</v>
      </c>
      <c r="H58" s="71" t="s">
        <v>173</v>
      </c>
      <c r="I58" s="142" t="s">
        <v>99</v>
      </c>
      <c r="J58" s="96">
        <v>2</v>
      </c>
      <c r="K58" s="97">
        <f>2/8</f>
        <v>0.25</v>
      </c>
      <c r="L58" s="98">
        <v>1</v>
      </c>
      <c r="M58" s="99">
        <f t="shared" si="52"/>
        <v>0.5</v>
      </c>
      <c r="N58" s="100">
        <f t="shared" si="53"/>
        <v>2.8749999999999998E-2</v>
      </c>
      <c r="O58" s="124" t="s">
        <v>108</v>
      </c>
      <c r="P58" s="368"/>
      <c r="Q58" s="156" t="s">
        <v>13</v>
      </c>
      <c r="R58" s="157">
        <v>43836</v>
      </c>
      <c r="S58" s="157">
        <v>43837</v>
      </c>
      <c r="T58" s="157">
        <v>43825</v>
      </c>
      <c r="U58" s="159">
        <v>43826</v>
      </c>
      <c r="V58" s="163">
        <v>1</v>
      </c>
      <c r="W58" s="101" t="s">
        <v>146</v>
      </c>
      <c r="X58" s="124"/>
      <c r="Y58" s="236" t="s">
        <v>129</v>
      </c>
      <c r="Z58" s="124"/>
      <c r="AA58" s="124" t="s">
        <v>91</v>
      </c>
      <c r="AB58" s="124"/>
      <c r="AC58" s="210">
        <v>43811</v>
      </c>
      <c r="AD58" s="210">
        <v>43830</v>
      </c>
      <c r="AE58" s="210">
        <v>43843</v>
      </c>
      <c r="AF58" s="210"/>
      <c r="AG58" s="210"/>
      <c r="AH58" s="124"/>
      <c r="AI58" s="124"/>
      <c r="AJ58" s="124"/>
      <c r="AK58" s="244">
        <v>1</v>
      </c>
      <c r="AL58" s="190">
        <v>0.9</v>
      </c>
      <c r="AM58" s="244">
        <f t="shared" ref="AM58:AM76" si="54">N58*AL58</f>
        <v>2.5874999999999999E-2</v>
      </c>
      <c r="AN58" s="244">
        <f t="shared" ref="AN58:AN76" si="55">N58-AM58</f>
        <v>2.8749999999999991E-3</v>
      </c>
      <c r="AO58" s="255">
        <f t="shared" ref="AO58:AO59" si="56">AK58/AM58</f>
        <v>38.647342995169083</v>
      </c>
      <c r="AP58" s="255"/>
      <c r="AQ58" s="255"/>
      <c r="AR58" s="255"/>
      <c r="AS58" s="124" t="s">
        <v>10</v>
      </c>
    </row>
    <row r="59" spans="1:45" s="32" customFormat="1" ht="15.75" hidden="1">
      <c r="A59" s="58" t="s">
        <v>171</v>
      </c>
      <c r="B59" s="58"/>
      <c r="C59" s="58"/>
      <c r="D59" s="58" t="s">
        <v>35</v>
      </c>
      <c r="E59" s="58"/>
      <c r="F59" s="58"/>
      <c r="G59" s="59" t="s">
        <v>172</v>
      </c>
      <c r="H59" s="72" t="s">
        <v>173</v>
      </c>
      <c r="I59" s="143" t="s">
        <v>99</v>
      </c>
      <c r="J59" s="126">
        <v>2</v>
      </c>
      <c r="K59" s="127">
        <f>2/8</f>
        <v>0.25</v>
      </c>
      <c r="L59" s="128">
        <v>1</v>
      </c>
      <c r="M59" s="129">
        <f t="shared" si="52"/>
        <v>0.5</v>
      </c>
      <c r="N59" s="130">
        <f t="shared" si="53"/>
        <v>2.8749999999999998E-2</v>
      </c>
      <c r="O59" s="131" t="s">
        <v>108</v>
      </c>
      <c r="P59" s="369"/>
      <c r="Q59" s="181" t="s">
        <v>16</v>
      </c>
      <c r="R59" s="157">
        <v>43845</v>
      </c>
      <c r="S59" s="157">
        <v>43845</v>
      </c>
      <c r="T59" s="157">
        <v>43845</v>
      </c>
      <c r="U59" s="159">
        <v>43845</v>
      </c>
      <c r="V59" s="163">
        <v>1</v>
      </c>
      <c r="W59" s="137" t="s">
        <v>146</v>
      </c>
      <c r="X59" s="131"/>
      <c r="Y59" s="236" t="s">
        <v>129</v>
      </c>
      <c r="Z59" s="131"/>
      <c r="AA59" s="131" t="s">
        <v>91</v>
      </c>
      <c r="AB59" s="131"/>
      <c r="AC59" s="224">
        <v>43811</v>
      </c>
      <c r="AD59" s="224">
        <v>43830</v>
      </c>
      <c r="AE59" s="224">
        <v>43843</v>
      </c>
      <c r="AF59" s="224"/>
      <c r="AG59" s="224"/>
      <c r="AH59" s="131"/>
      <c r="AI59" s="131"/>
      <c r="AJ59" s="131"/>
      <c r="AK59" s="249">
        <v>1</v>
      </c>
      <c r="AL59" s="192">
        <v>0.9</v>
      </c>
      <c r="AM59" s="249">
        <f t="shared" si="54"/>
        <v>2.5874999999999999E-2</v>
      </c>
      <c r="AN59" s="249">
        <f t="shared" si="55"/>
        <v>2.8749999999999991E-3</v>
      </c>
      <c r="AO59" s="259">
        <f t="shared" si="56"/>
        <v>38.647342995169083</v>
      </c>
      <c r="AP59" s="259"/>
      <c r="AQ59" s="259"/>
      <c r="AR59" s="259"/>
      <c r="AS59" s="131" t="s">
        <v>10</v>
      </c>
    </row>
    <row r="60" spans="1:45" s="31" customFormat="1" ht="28.5">
      <c r="A60" s="51" t="s">
        <v>175</v>
      </c>
      <c r="B60" s="51"/>
      <c r="C60" s="51"/>
      <c r="D60" s="51" t="s">
        <v>36</v>
      </c>
      <c r="E60" s="51"/>
      <c r="F60" s="51"/>
      <c r="G60" s="53" t="s">
        <v>176</v>
      </c>
      <c r="H60" s="73" t="s">
        <v>177</v>
      </c>
      <c r="I60" s="139" t="s">
        <v>99</v>
      </c>
      <c r="J60" s="110">
        <v>3</v>
      </c>
      <c r="K60" s="111">
        <f>4/8</f>
        <v>0.5</v>
      </c>
      <c r="L60" s="112">
        <v>1</v>
      </c>
      <c r="M60" s="113">
        <f t="shared" si="4"/>
        <v>1.5</v>
      </c>
      <c r="N60" s="114">
        <f t="shared" si="5"/>
        <v>8.6249999999999993E-2</v>
      </c>
      <c r="O60" s="69"/>
      <c r="P60" s="69"/>
      <c r="Q60" s="169"/>
      <c r="R60" s="4"/>
      <c r="S60" s="4"/>
      <c r="T60" s="4"/>
      <c r="U60" s="198"/>
      <c r="V60" s="172" t="s">
        <v>109</v>
      </c>
      <c r="W60" s="69"/>
      <c r="X60" s="69" t="s">
        <v>110</v>
      </c>
      <c r="Y60" s="232" t="s">
        <v>90</v>
      </c>
      <c r="Z60" s="69"/>
      <c r="AA60" s="69" t="s">
        <v>111</v>
      </c>
      <c r="AB60" s="69"/>
      <c r="AC60" s="69"/>
      <c r="AD60" s="213"/>
      <c r="AE60" s="213"/>
      <c r="AF60" s="213"/>
      <c r="AG60" s="213"/>
      <c r="AH60" s="69"/>
      <c r="AI60" s="69"/>
      <c r="AJ60" s="69"/>
      <c r="AK60" s="247">
        <v>0.7</v>
      </c>
      <c r="AL60" s="199">
        <v>0.9</v>
      </c>
      <c r="AM60" s="247">
        <f t="shared" si="54"/>
        <v>7.7625E-2</v>
      </c>
      <c r="AN60" s="247">
        <f t="shared" si="55"/>
        <v>8.6249999999999938E-3</v>
      </c>
      <c r="AO60" s="257">
        <f t="shared" si="6"/>
        <v>9.0177133655394517</v>
      </c>
      <c r="AP60" s="257"/>
      <c r="AQ60" s="257"/>
      <c r="AR60" s="257"/>
      <c r="AS60" s="69" t="s">
        <v>10</v>
      </c>
    </row>
    <row r="61" spans="1:45" s="31" customFormat="1" ht="15.75">
      <c r="A61" s="51" t="s">
        <v>178</v>
      </c>
      <c r="B61" s="51"/>
      <c r="C61" s="51"/>
      <c r="D61" s="51" t="s">
        <v>36</v>
      </c>
      <c r="E61" s="51"/>
      <c r="F61" s="51"/>
      <c r="G61" s="53" t="s">
        <v>179</v>
      </c>
      <c r="H61" s="68" t="s">
        <v>180</v>
      </c>
      <c r="I61" s="116" t="s">
        <v>99</v>
      </c>
      <c r="J61" s="140">
        <v>1</v>
      </c>
      <c r="K61" s="111">
        <f>4/8</f>
        <v>0.5</v>
      </c>
      <c r="L61" s="112">
        <v>1</v>
      </c>
      <c r="M61" s="113">
        <f t="shared" si="4"/>
        <v>0.5</v>
      </c>
      <c r="N61" s="114">
        <f t="shared" si="5"/>
        <v>2.8749999999999998E-2</v>
      </c>
      <c r="O61" s="69"/>
      <c r="P61" s="69"/>
      <c r="Q61" s="169"/>
      <c r="R61" s="4"/>
      <c r="S61" s="4"/>
      <c r="T61" s="4"/>
      <c r="U61" s="198"/>
      <c r="V61" s="69" t="s">
        <v>181</v>
      </c>
      <c r="W61" s="69"/>
      <c r="X61" s="69" t="s">
        <v>110</v>
      </c>
      <c r="Y61" s="234"/>
      <c r="Z61" s="237" t="s">
        <v>182</v>
      </c>
      <c r="AA61" s="69" t="s">
        <v>111</v>
      </c>
      <c r="AB61" s="69"/>
      <c r="AC61" s="213"/>
      <c r="AD61" s="213"/>
      <c r="AE61" s="213"/>
      <c r="AF61" s="213"/>
      <c r="AG61" s="213"/>
      <c r="AH61" s="213"/>
      <c r="AI61" s="213"/>
      <c r="AJ61" s="69"/>
      <c r="AK61" s="247"/>
      <c r="AL61" s="199">
        <v>0</v>
      </c>
      <c r="AM61" s="247">
        <f t="shared" si="54"/>
        <v>0</v>
      </c>
      <c r="AN61" s="247">
        <f t="shared" si="55"/>
        <v>2.8749999999999998E-2</v>
      </c>
      <c r="AO61" s="257" t="e">
        <f t="shared" si="6"/>
        <v>#DIV/0!</v>
      </c>
      <c r="AP61" s="257"/>
      <c r="AQ61" s="257"/>
      <c r="AR61" s="257"/>
      <c r="AS61" s="69" t="s">
        <v>15</v>
      </c>
    </row>
    <row r="62" spans="1:45" s="31" customFormat="1" ht="28.5">
      <c r="A62" s="51" t="s">
        <v>183</v>
      </c>
      <c r="B62" s="51"/>
      <c r="C62" s="51"/>
      <c r="D62" s="51" t="s">
        <v>36</v>
      </c>
      <c r="E62" s="51"/>
      <c r="F62" s="51"/>
      <c r="G62" s="53" t="s">
        <v>184</v>
      </c>
      <c r="H62" s="73" t="s">
        <v>185</v>
      </c>
      <c r="I62" s="116" t="s">
        <v>99</v>
      </c>
      <c r="J62" s="110">
        <v>3</v>
      </c>
      <c r="K62" s="111">
        <f>2/8</f>
        <v>0.25</v>
      </c>
      <c r="L62" s="112">
        <v>1</v>
      </c>
      <c r="M62" s="113">
        <f t="shared" si="4"/>
        <v>0.75</v>
      </c>
      <c r="N62" s="114">
        <f t="shared" si="5"/>
        <v>4.3124999999999997E-2</v>
      </c>
      <c r="O62" s="69"/>
      <c r="P62" s="69"/>
      <c r="Q62" s="169"/>
      <c r="R62" s="4"/>
      <c r="S62" s="4"/>
      <c r="T62" s="4"/>
      <c r="U62" s="198"/>
      <c r="W62" s="69"/>
      <c r="X62" s="69" t="s">
        <v>153</v>
      </c>
      <c r="Y62" s="234" t="s">
        <v>90</v>
      </c>
      <c r="Z62" s="233" t="s">
        <v>186</v>
      </c>
      <c r="AA62" s="69" t="s">
        <v>111</v>
      </c>
      <c r="AB62" s="69"/>
      <c r="AC62" s="213"/>
      <c r="AD62" s="213"/>
      <c r="AE62" s="213"/>
      <c r="AF62" s="213"/>
      <c r="AG62" s="213"/>
      <c r="AH62" s="69"/>
      <c r="AI62" s="69"/>
      <c r="AJ62" s="69"/>
      <c r="AK62" s="247">
        <v>0.7</v>
      </c>
      <c r="AL62" s="199">
        <v>0.9</v>
      </c>
      <c r="AM62" s="247">
        <f t="shared" si="54"/>
        <v>3.88125E-2</v>
      </c>
      <c r="AN62" s="247">
        <f t="shared" si="55"/>
        <v>4.3124999999999969E-3</v>
      </c>
      <c r="AO62" s="257">
        <f t="shared" si="6"/>
        <v>18.035426731078903</v>
      </c>
      <c r="AP62" s="257"/>
      <c r="AQ62" s="257"/>
      <c r="AR62" s="257"/>
      <c r="AS62" s="69" t="s">
        <v>10</v>
      </c>
    </row>
    <row r="63" spans="1:45" s="31" customFormat="1" ht="15.75">
      <c r="A63" s="51" t="s">
        <v>187</v>
      </c>
      <c r="B63" s="51"/>
      <c r="C63" s="51"/>
      <c r="D63" s="51" t="s">
        <v>36</v>
      </c>
      <c r="E63" s="51"/>
      <c r="F63" s="51"/>
      <c r="G63" s="53" t="s">
        <v>188</v>
      </c>
      <c r="H63" s="68" t="s">
        <v>189</v>
      </c>
      <c r="I63" s="116" t="s">
        <v>99</v>
      </c>
      <c r="J63" s="110">
        <v>1</v>
      </c>
      <c r="K63" s="111">
        <f>8/8</f>
        <v>1</v>
      </c>
      <c r="L63" s="112">
        <v>1</v>
      </c>
      <c r="M63" s="113">
        <f t="shared" si="4"/>
        <v>1</v>
      </c>
      <c r="N63" s="114">
        <f t="shared" si="5"/>
        <v>5.7499999999999996E-2</v>
      </c>
      <c r="O63" s="69"/>
      <c r="P63" s="69"/>
      <c r="Q63" s="169"/>
      <c r="R63" s="4"/>
      <c r="S63" s="4"/>
      <c r="T63" s="4"/>
      <c r="U63" s="198"/>
      <c r="V63" s="69"/>
      <c r="W63" s="69"/>
      <c r="X63" s="69" t="s">
        <v>110</v>
      </c>
      <c r="Y63" s="232" t="s">
        <v>90</v>
      </c>
      <c r="Z63" s="115"/>
      <c r="AA63" s="69" t="s">
        <v>111</v>
      </c>
      <c r="AB63" s="69"/>
      <c r="AC63" s="213"/>
      <c r="AD63" s="213"/>
      <c r="AE63" s="213"/>
      <c r="AF63" s="213"/>
      <c r="AG63" s="213"/>
      <c r="AH63" s="213"/>
      <c r="AI63" s="213"/>
      <c r="AJ63" s="69"/>
      <c r="AK63" s="247">
        <v>1</v>
      </c>
      <c r="AL63" s="199">
        <v>0.9</v>
      </c>
      <c r="AM63" s="247">
        <f t="shared" si="54"/>
        <v>5.1749999999999997E-2</v>
      </c>
      <c r="AN63" s="247">
        <f t="shared" si="55"/>
        <v>5.7499999999999982E-3</v>
      </c>
      <c r="AO63" s="257">
        <f t="shared" si="6"/>
        <v>19.323671497584542</v>
      </c>
      <c r="AP63" s="257"/>
      <c r="AQ63" s="257"/>
      <c r="AR63" s="257"/>
      <c r="AS63" s="69" t="s">
        <v>10</v>
      </c>
    </row>
    <row r="64" spans="1:45" s="31" customFormat="1" ht="14.45" customHeight="1">
      <c r="A64" s="51" t="s">
        <v>190</v>
      </c>
      <c r="B64" s="51"/>
      <c r="C64" s="51"/>
      <c r="D64" s="51" t="s">
        <v>36</v>
      </c>
      <c r="E64" s="51"/>
      <c r="F64" s="51"/>
      <c r="G64" s="53" t="s">
        <v>191</v>
      </c>
      <c r="H64" s="73" t="s">
        <v>192</v>
      </c>
      <c r="I64" s="116" t="s">
        <v>99</v>
      </c>
      <c r="J64" s="110">
        <v>1</v>
      </c>
      <c r="K64" s="111">
        <f>2/8</f>
        <v>0.25</v>
      </c>
      <c r="L64" s="112">
        <v>1</v>
      </c>
      <c r="M64" s="113">
        <f t="shared" si="4"/>
        <v>0.25</v>
      </c>
      <c r="N64" s="114">
        <f t="shared" si="5"/>
        <v>1.4374999999999999E-2</v>
      </c>
      <c r="O64" s="69"/>
      <c r="P64" s="69"/>
      <c r="Q64" s="169"/>
      <c r="R64" s="4"/>
      <c r="S64" s="4"/>
      <c r="T64" s="4"/>
      <c r="U64" s="198"/>
      <c r="W64" s="69"/>
      <c r="X64" s="69" t="s">
        <v>153</v>
      </c>
      <c r="Y64" s="232" t="s">
        <v>90</v>
      </c>
      <c r="Z64" s="233" t="s">
        <v>186</v>
      </c>
      <c r="AA64" s="69" t="s">
        <v>111</v>
      </c>
      <c r="AB64" s="69"/>
      <c r="AC64" s="213"/>
      <c r="AD64" s="213"/>
      <c r="AE64" s="213"/>
      <c r="AF64" s="213"/>
      <c r="AG64" s="213"/>
      <c r="AH64" s="69"/>
      <c r="AI64" s="69"/>
      <c r="AJ64" s="69"/>
      <c r="AK64" s="247">
        <v>0.7</v>
      </c>
      <c r="AL64" s="199">
        <v>0.9</v>
      </c>
      <c r="AM64" s="247">
        <f t="shared" si="54"/>
        <v>1.2937499999999999E-2</v>
      </c>
      <c r="AN64" s="247">
        <f t="shared" si="55"/>
        <v>1.4374999999999995E-3</v>
      </c>
      <c r="AO64" s="257">
        <f t="shared" si="6"/>
        <v>54.106280193236714</v>
      </c>
      <c r="AP64" s="257"/>
      <c r="AQ64" s="257"/>
      <c r="AR64" s="257"/>
      <c r="AS64" s="69" t="s">
        <v>10</v>
      </c>
    </row>
    <row r="65" spans="1:45" s="31" customFormat="1" ht="16.5">
      <c r="A65" s="51" t="s">
        <v>193</v>
      </c>
      <c r="B65" s="51"/>
      <c r="C65" s="53"/>
      <c r="D65" s="68" t="s">
        <v>36</v>
      </c>
      <c r="E65" s="116"/>
      <c r="F65" s="110"/>
      <c r="G65" s="111" t="s">
        <v>194</v>
      </c>
      <c r="H65" s="112" t="s">
        <v>195</v>
      </c>
      <c r="I65" s="116" t="s">
        <v>99</v>
      </c>
      <c r="J65" s="110">
        <v>1</v>
      </c>
      <c r="K65" s="111">
        <f>2/8</f>
        <v>0.25</v>
      </c>
      <c r="L65" s="112">
        <v>1</v>
      </c>
      <c r="M65" s="113">
        <f t="shared" si="4"/>
        <v>0.25</v>
      </c>
      <c r="N65" s="114">
        <f t="shared" si="5"/>
        <v>1.4374999999999999E-2</v>
      </c>
      <c r="O65" s="132" t="s">
        <v>96</v>
      </c>
      <c r="P65" s="375" t="s">
        <v>21</v>
      </c>
      <c r="Q65" s="152" t="s">
        <v>5</v>
      </c>
      <c r="R65" s="153">
        <v>43878</v>
      </c>
      <c r="S65" s="153">
        <v>43879</v>
      </c>
      <c r="T65" s="153">
        <v>43878</v>
      </c>
      <c r="U65" s="153">
        <v>43879</v>
      </c>
      <c r="V65" s="199">
        <v>1</v>
      </c>
      <c r="W65" s="94" t="s">
        <v>128</v>
      </c>
      <c r="X65" s="69" t="s">
        <v>110</v>
      </c>
      <c r="Y65" s="232" t="s">
        <v>90</v>
      </c>
      <c r="Z65" s="213"/>
      <c r="AA65" s="69" t="s">
        <v>111</v>
      </c>
      <c r="AB65" s="213"/>
      <c r="AC65" s="213"/>
      <c r="AD65" s="69"/>
      <c r="AE65" s="69"/>
      <c r="AF65" s="247"/>
      <c r="AG65" s="338"/>
      <c r="AH65" s="247"/>
      <c r="AI65" s="247"/>
      <c r="AJ65" s="257"/>
      <c r="AK65" s="247">
        <v>0.7</v>
      </c>
      <c r="AL65" s="338">
        <v>0.9</v>
      </c>
      <c r="AM65" s="247">
        <f t="shared" si="54"/>
        <v>1.2937499999999999E-2</v>
      </c>
      <c r="AN65" s="247">
        <f t="shared" si="55"/>
        <v>1.4374999999999995E-3</v>
      </c>
      <c r="AO65" s="257">
        <f t="shared" si="6"/>
        <v>54.106280193236714</v>
      </c>
      <c r="AP65" s="69"/>
      <c r="AQ65" s="247"/>
      <c r="AR65" s="338"/>
      <c r="AS65" s="247" t="s">
        <v>10</v>
      </c>
    </row>
    <row r="66" spans="1:45" s="31" customFormat="1" ht="66">
      <c r="A66" s="261" t="s">
        <v>193</v>
      </c>
      <c r="B66" s="261"/>
      <c r="C66" s="262"/>
      <c r="D66" s="263" t="s">
        <v>36</v>
      </c>
      <c r="E66" s="264"/>
      <c r="F66" s="265"/>
      <c r="G66" s="266" t="s">
        <v>194</v>
      </c>
      <c r="H66" s="267" t="s">
        <v>195</v>
      </c>
      <c r="I66" s="264" t="s">
        <v>99</v>
      </c>
      <c r="J66" s="265">
        <v>1</v>
      </c>
      <c r="K66" s="266">
        <f t="shared" ref="K66:K69" si="57">2/8</f>
        <v>0.25</v>
      </c>
      <c r="L66" s="267">
        <v>1</v>
      </c>
      <c r="M66" s="279">
        <f t="shared" si="4"/>
        <v>0.25</v>
      </c>
      <c r="N66" s="280">
        <f t="shared" si="5"/>
        <v>1.4374999999999999E-2</v>
      </c>
      <c r="O66" s="124" t="s">
        <v>96</v>
      </c>
      <c r="P66" s="376"/>
      <c r="Q66" s="156" t="s">
        <v>100</v>
      </c>
      <c r="R66" s="153">
        <v>43880</v>
      </c>
      <c r="S66" s="153">
        <v>43886</v>
      </c>
      <c r="T66" s="153">
        <v>43880</v>
      </c>
      <c r="U66" s="153">
        <v>43888</v>
      </c>
      <c r="V66" s="311" t="s">
        <v>196</v>
      </c>
      <c r="W66" s="101" t="s">
        <v>128</v>
      </c>
      <c r="X66" s="213"/>
      <c r="Y66" s="327"/>
      <c r="Z66" s="213"/>
      <c r="AA66" s="314" t="s">
        <v>111</v>
      </c>
      <c r="AB66" s="213"/>
      <c r="AC66" s="213"/>
      <c r="AD66" s="69"/>
      <c r="AE66" s="69"/>
      <c r="AF66" s="328"/>
      <c r="AG66" s="339"/>
      <c r="AH66" s="328"/>
      <c r="AI66" s="328"/>
      <c r="AJ66" s="340"/>
      <c r="AK66" s="328">
        <v>0.7</v>
      </c>
      <c r="AL66" s="339">
        <v>0.9</v>
      </c>
      <c r="AM66" s="328">
        <f t="shared" si="54"/>
        <v>1.2937499999999999E-2</v>
      </c>
      <c r="AN66" s="328">
        <f t="shared" si="55"/>
        <v>1.4374999999999995E-3</v>
      </c>
      <c r="AO66" s="340">
        <f t="shared" si="6"/>
        <v>54.106280193236714</v>
      </c>
      <c r="AP66" s="69"/>
      <c r="AQ66" s="328"/>
      <c r="AR66" s="339"/>
      <c r="AS66" s="328" t="s">
        <v>10</v>
      </c>
    </row>
    <row r="67" spans="1:45" s="31" customFormat="1" ht="16.5">
      <c r="A67" s="261" t="s">
        <v>193</v>
      </c>
      <c r="B67" s="261"/>
      <c r="C67" s="262"/>
      <c r="D67" s="263" t="s">
        <v>36</v>
      </c>
      <c r="E67" s="264"/>
      <c r="F67" s="265"/>
      <c r="G67" s="266" t="s">
        <v>194</v>
      </c>
      <c r="H67" s="267" t="s">
        <v>195</v>
      </c>
      <c r="I67" s="264" t="s">
        <v>99</v>
      </c>
      <c r="J67" s="265">
        <v>1</v>
      </c>
      <c r="K67" s="266">
        <f t="shared" si="57"/>
        <v>0.25</v>
      </c>
      <c r="L67" s="267">
        <v>1</v>
      </c>
      <c r="M67" s="279">
        <f t="shared" si="4"/>
        <v>0.25</v>
      </c>
      <c r="N67" s="280">
        <f t="shared" si="5"/>
        <v>1.4374999999999999E-2</v>
      </c>
      <c r="O67" s="124" t="s">
        <v>96</v>
      </c>
      <c r="P67" s="376"/>
      <c r="Q67" s="156" t="s">
        <v>103</v>
      </c>
      <c r="R67" s="153">
        <v>43887</v>
      </c>
      <c r="S67" s="153">
        <v>43888</v>
      </c>
      <c r="T67" s="153">
        <v>43889</v>
      </c>
      <c r="U67" s="153">
        <v>43892</v>
      </c>
      <c r="V67" s="199">
        <v>0.9</v>
      </c>
      <c r="W67" s="101" t="s">
        <v>128</v>
      </c>
      <c r="X67" s="213"/>
      <c r="Y67" s="327"/>
      <c r="Z67" s="213"/>
      <c r="AA67" s="314" t="s">
        <v>111</v>
      </c>
      <c r="AB67" s="213"/>
      <c r="AC67" s="213"/>
      <c r="AD67" s="69"/>
      <c r="AE67" s="69"/>
      <c r="AF67" s="328"/>
      <c r="AG67" s="339"/>
      <c r="AH67" s="328"/>
      <c r="AI67" s="328"/>
      <c r="AJ67" s="340"/>
      <c r="AK67" s="328">
        <v>0.7</v>
      </c>
      <c r="AL67" s="339">
        <v>0.9</v>
      </c>
      <c r="AM67" s="328">
        <f t="shared" si="54"/>
        <v>1.2937499999999999E-2</v>
      </c>
      <c r="AN67" s="328">
        <f t="shared" si="55"/>
        <v>1.4374999999999995E-3</v>
      </c>
      <c r="AO67" s="340">
        <f t="shared" si="6"/>
        <v>54.106280193236714</v>
      </c>
      <c r="AP67" s="69"/>
      <c r="AQ67" s="328"/>
      <c r="AR67" s="339"/>
      <c r="AS67" s="328" t="s">
        <v>10</v>
      </c>
    </row>
    <row r="68" spans="1:45" s="31" customFormat="1" ht="16.5">
      <c r="A68" s="261" t="s">
        <v>193</v>
      </c>
      <c r="B68" s="261"/>
      <c r="C68" s="262"/>
      <c r="D68" s="263" t="s">
        <v>36</v>
      </c>
      <c r="E68" s="264"/>
      <c r="F68" s="265"/>
      <c r="G68" s="266" t="s">
        <v>194</v>
      </c>
      <c r="H68" s="267" t="s">
        <v>195</v>
      </c>
      <c r="I68" s="264" t="s">
        <v>99</v>
      </c>
      <c r="J68" s="265">
        <v>1</v>
      </c>
      <c r="K68" s="266">
        <f t="shared" si="57"/>
        <v>0.25</v>
      </c>
      <c r="L68" s="267">
        <v>1</v>
      </c>
      <c r="M68" s="279">
        <f t="shared" si="4"/>
        <v>0.25</v>
      </c>
      <c r="N68" s="280">
        <f t="shared" si="5"/>
        <v>1.4374999999999999E-2</v>
      </c>
      <c r="O68" s="124" t="s">
        <v>96</v>
      </c>
      <c r="P68" s="376"/>
      <c r="Q68" s="156" t="s">
        <v>13</v>
      </c>
      <c r="R68" s="153">
        <v>43888</v>
      </c>
      <c r="S68" s="153">
        <v>43889</v>
      </c>
      <c r="T68" s="153"/>
      <c r="U68" s="153"/>
      <c r="V68" s="69"/>
      <c r="W68" s="101" t="s">
        <v>128</v>
      </c>
      <c r="X68" s="213"/>
      <c r="Y68" s="327"/>
      <c r="Z68" s="213"/>
      <c r="AA68" s="314" t="s">
        <v>111</v>
      </c>
      <c r="AB68" s="213"/>
      <c r="AC68" s="213"/>
      <c r="AD68" s="69"/>
      <c r="AE68" s="69"/>
      <c r="AF68" s="328"/>
      <c r="AG68" s="339"/>
      <c r="AH68" s="328"/>
      <c r="AI68" s="328"/>
      <c r="AJ68" s="340"/>
      <c r="AK68" s="328">
        <v>0.7</v>
      </c>
      <c r="AL68" s="339">
        <v>0.9</v>
      </c>
      <c r="AM68" s="328">
        <f t="shared" si="54"/>
        <v>1.2937499999999999E-2</v>
      </c>
      <c r="AN68" s="328">
        <f t="shared" si="55"/>
        <v>1.4374999999999995E-3</v>
      </c>
      <c r="AO68" s="340">
        <f t="shared" si="6"/>
        <v>54.106280193236714</v>
      </c>
      <c r="AP68" s="69"/>
      <c r="AQ68" s="328"/>
      <c r="AR68" s="339"/>
      <c r="AS68" s="328" t="s">
        <v>10</v>
      </c>
    </row>
    <row r="69" spans="1:45" s="31" customFormat="1" ht="16.5">
      <c r="A69" s="261" t="s">
        <v>193</v>
      </c>
      <c r="B69" s="261"/>
      <c r="C69" s="262"/>
      <c r="D69" s="263" t="s">
        <v>36</v>
      </c>
      <c r="E69" s="264"/>
      <c r="F69" s="265"/>
      <c r="G69" s="266" t="s">
        <v>194</v>
      </c>
      <c r="H69" s="267" t="s">
        <v>195</v>
      </c>
      <c r="I69" s="264" t="s">
        <v>99</v>
      </c>
      <c r="J69" s="265">
        <v>1</v>
      </c>
      <c r="K69" s="266">
        <f t="shared" si="57"/>
        <v>0.25</v>
      </c>
      <c r="L69" s="267">
        <v>1</v>
      </c>
      <c r="M69" s="279">
        <f t="shared" si="4"/>
        <v>0.25</v>
      </c>
      <c r="N69" s="280">
        <f t="shared" si="5"/>
        <v>1.4374999999999999E-2</v>
      </c>
      <c r="O69" s="131" t="s">
        <v>96</v>
      </c>
      <c r="P69" s="377"/>
      <c r="Q69" s="181" t="s">
        <v>16</v>
      </c>
      <c r="R69" s="153">
        <v>43891</v>
      </c>
      <c r="S69" s="4"/>
      <c r="T69" s="4"/>
      <c r="U69" s="4"/>
      <c r="V69" s="69"/>
      <c r="W69" s="137" t="s">
        <v>128</v>
      </c>
      <c r="X69" s="213"/>
      <c r="Y69" s="327"/>
      <c r="Z69" s="213"/>
      <c r="AA69" s="314" t="s">
        <v>111</v>
      </c>
      <c r="AB69" s="213"/>
      <c r="AC69" s="213"/>
      <c r="AD69" s="69"/>
      <c r="AE69" s="69"/>
      <c r="AF69" s="328"/>
      <c r="AG69" s="339"/>
      <c r="AH69" s="328"/>
      <c r="AI69" s="328"/>
      <c r="AJ69" s="340"/>
      <c r="AK69" s="328">
        <v>0.7</v>
      </c>
      <c r="AL69" s="339">
        <v>0.9</v>
      </c>
      <c r="AM69" s="328">
        <f t="shared" si="54"/>
        <v>1.2937499999999999E-2</v>
      </c>
      <c r="AN69" s="328">
        <f t="shared" si="55"/>
        <v>1.4374999999999995E-3</v>
      </c>
      <c r="AO69" s="340">
        <f t="shared" si="6"/>
        <v>54.106280193236714</v>
      </c>
      <c r="AP69" s="69"/>
      <c r="AQ69" s="328"/>
      <c r="AR69" s="339"/>
      <c r="AS69" s="328" t="s">
        <v>10</v>
      </c>
    </row>
    <row r="70" spans="1:45" s="31" customFormat="1" ht="16.5">
      <c r="A70" s="51" t="s">
        <v>197</v>
      </c>
      <c r="B70" s="51"/>
      <c r="C70" s="51"/>
      <c r="D70" s="51" t="s">
        <v>36</v>
      </c>
      <c r="E70" s="51"/>
      <c r="F70" s="51"/>
      <c r="G70" s="53" t="s">
        <v>198</v>
      </c>
      <c r="H70" s="68" t="s">
        <v>199</v>
      </c>
      <c r="I70" s="116" t="s">
        <v>99</v>
      </c>
      <c r="J70" s="110">
        <v>1</v>
      </c>
      <c r="K70" s="111">
        <f t="shared" ref="K70:K75" si="58">4/8</f>
        <v>0.5</v>
      </c>
      <c r="L70" s="112">
        <v>1</v>
      </c>
      <c r="M70" s="113">
        <f t="shared" si="4"/>
        <v>0.5</v>
      </c>
      <c r="N70" s="114">
        <f t="shared" si="5"/>
        <v>2.8749999999999998E-2</v>
      </c>
      <c r="O70" s="123" t="s">
        <v>96</v>
      </c>
      <c r="P70" s="375" t="s">
        <v>28</v>
      </c>
      <c r="Q70" s="152" t="s">
        <v>5</v>
      </c>
      <c r="R70" s="153">
        <v>43879</v>
      </c>
      <c r="S70" s="153">
        <v>43880</v>
      </c>
      <c r="T70" s="153">
        <v>43879</v>
      </c>
      <c r="U70" s="312">
        <v>43885</v>
      </c>
      <c r="V70" s="69" t="s">
        <v>200</v>
      </c>
      <c r="W70" s="69" t="s">
        <v>146</v>
      </c>
      <c r="X70" s="69" t="s">
        <v>110</v>
      </c>
      <c r="Y70" s="234" t="s">
        <v>129</v>
      </c>
      <c r="Z70" s="69"/>
      <c r="AA70" s="69" t="s">
        <v>111</v>
      </c>
      <c r="AB70" s="69"/>
      <c r="AC70" s="213"/>
      <c r="AD70" s="213"/>
      <c r="AE70" s="213"/>
      <c r="AF70" s="213"/>
      <c r="AG70" s="213"/>
      <c r="AH70" s="69"/>
      <c r="AI70" s="69"/>
      <c r="AJ70" s="69"/>
      <c r="AK70" s="247">
        <v>0.5</v>
      </c>
      <c r="AL70" s="338">
        <v>0.9</v>
      </c>
      <c r="AM70" s="247">
        <f t="shared" si="54"/>
        <v>2.5874999999999999E-2</v>
      </c>
      <c r="AN70" s="247">
        <f t="shared" si="55"/>
        <v>2.8749999999999991E-3</v>
      </c>
      <c r="AO70" s="257">
        <f t="shared" si="6"/>
        <v>19.323671497584542</v>
      </c>
      <c r="AP70" s="257"/>
      <c r="AQ70" s="257"/>
      <c r="AR70" s="257"/>
      <c r="AS70" s="69" t="s">
        <v>10</v>
      </c>
    </row>
    <row r="71" spans="1:45" s="31" customFormat="1" ht="16.5">
      <c r="A71" s="261" t="s">
        <v>197</v>
      </c>
      <c r="B71" s="51"/>
      <c r="C71" s="51"/>
      <c r="D71" s="261" t="s">
        <v>36</v>
      </c>
      <c r="E71" s="51"/>
      <c r="F71" s="51"/>
      <c r="G71" s="262" t="s">
        <v>198</v>
      </c>
      <c r="H71" s="267" t="s">
        <v>199</v>
      </c>
      <c r="I71" s="264" t="s">
        <v>99</v>
      </c>
      <c r="J71" s="265">
        <v>1</v>
      </c>
      <c r="K71" s="266">
        <f t="shared" si="58"/>
        <v>0.5</v>
      </c>
      <c r="L71" s="267">
        <v>1</v>
      </c>
      <c r="M71" s="279">
        <f t="shared" si="4"/>
        <v>0.5</v>
      </c>
      <c r="N71" s="280">
        <f t="shared" si="5"/>
        <v>2.8749999999999998E-2</v>
      </c>
      <c r="O71" s="124" t="s">
        <v>96</v>
      </c>
      <c r="P71" s="376"/>
      <c r="Q71" s="156" t="s">
        <v>100</v>
      </c>
      <c r="R71" s="153">
        <v>43881</v>
      </c>
      <c r="S71" s="153">
        <v>43886</v>
      </c>
      <c r="T71" s="312">
        <v>43886</v>
      </c>
      <c r="U71" s="312">
        <v>43893</v>
      </c>
      <c r="V71" s="313" t="s">
        <v>200</v>
      </c>
      <c r="W71" s="314" t="s">
        <v>146</v>
      </c>
      <c r="X71" s="69"/>
      <c r="Y71" s="234"/>
      <c r="Z71" s="69"/>
      <c r="AA71" s="314" t="s">
        <v>111</v>
      </c>
      <c r="AB71" s="69"/>
      <c r="AC71" s="213"/>
      <c r="AD71" s="213"/>
      <c r="AE71" s="213"/>
      <c r="AF71" s="213"/>
      <c r="AG71" s="213"/>
      <c r="AH71" s="69"/>
      <c r="AI71" s="69"/>
      <c r="AJ71" s="69"/>
      <c r="AK71" s="328">
        <v>0.5</v>
      </c>
      <c r="AL71" s="339">
        <v>0.9</v>
      </c>
      <c r="AM71" s="328">
        <f t="shared" si="54"/>
        <v>2.5874999999999999E-2</v>
      </c>
      <c r="AN71" s="328">
        <f t="shared" si="55"/>
        <v>2.8749999999999991E-3</v>
      </c>
      <c r="AO71" s="340">
        <f t="shared" si="6"/>
        <v>19.323671497584542</v>
      </c>
      <c r="AP71" s="257"/>
      <c r="AQ71" s="257"/>
      <c r="AR71" s="257"/>
      <c r="AS71" s="69" t="s">
        <v>10</v>
      </c>
    </row>
    <row r="72" spans="1:45" s="31" customFormat="1" ht="16.5">
      <c r="A72" s="261" t="s">
        <v>197</v>
      </c>
      <c r="B72" s="51"/>
      <c r="C72" s="51"/>
      <c r="D72" s="261" t="s">
        <v>36</v>
      </c>
      <c r="E72" s="51"/>
      <c r="F72" s="51"/>
      <c r="G72" s="262" t="s">
        <v>198</v>
      </c>
      <c r="H72" s="267" t="s">
        <v>199</v>
      </c>
      <c r="I72" s="264" t="s">
        <v>99</v>
      </c>
      <c r="J72" s="265">
        <v>1</v>
      </c>
      <c r="K72" s="266">
        <f t="shared" si="58"/>
        <v>0.5</v>
      </c>
      <c r="L72" s="267">
        <v>1</v>
      </c>
      <c r="M72" s="279">
        <f t="shared" si="4"/>
        <v>0.5</v>
      </c>
      <c r="N72" s="280">
        <f t="shared" si="5"/>
        <v>2.8749999999999998E-2</v>
      </c>
      <c r="O72" s="124" t="s">
        <v>96</v>
      </c>
      <c r="P72" s="376"/>
      <c r="Q72" s="156" t="s">
        <v>103</v>
      </c>
      <c r="R72" s="153">
        <v>43887</v>
      </c>
      <c r="S72" s="153">
        <v>43888</v>
      </c>
      <c r="T72" s="312">
        <v>43894</v>
      </c>
      <c r="U72" s="312">
        <v>43895</v>
      </c>
      <c r="V72" s="313" t="s">
        <v>200</v>
      </c>
      <c r="W72" s="314" t="s">
        <v>146</v>
      </c>
      <c r="X72" s="69"/>
      <c r="Y72" s="234"/>
      <c r="Z72" s="69"/>
      <c r="AA72" s="314" t="s">
        <v>111</v>
      </c>
      <c r="AB72" s="69"/>
      <c r="AC72" s="213"/>
      <c r="AD72" s="213"/>
      <c r="AE72" s="213"/>
      <c r="AF72" s="213"/>
      <c r="AG72" s="213"/>
      <c r="AH72" s="69"/>
      <c r="AI72" s="69"/>
      <c r="AJ72" s="69"/>
      <c r="AK72" s="328">
        <v>0.5</v>
      </c>
      <c r="AL72" s="339">
        <v>0.9</v>
      </c>
      <c r="AM72" s="328">
        <f t="shared" si="54"/>
        <v>2.5874999999999999E-2</v>
      </c>
      <c r="AN72" s="328">
        <f t="shared" si="55"/>
        <v>2.8749999999999991E-3</v>
      </c>
      <c r="AO72" s="340">
        <f t="shared" si="6"/>
        <v>19.323671497584542</v>
      </c>
      <c r="AP72" s="257"/>
      <c r="AQ72" s="257"/>
      <c r="AR72" s="257"/>
      <c r="AS72" s="69" t="s">
        <v>10</v>
      </c>
    </row>
    <row r="73" spans="1:45" s="31" customFormat="1" ht="16.5">
      <c r="A73" s="261" t="s">
        <v>197</v>
      </c>
      <c r="B73" s="51"/>
      <c r="C73" s="51"/>
      <c r="D73" s="261" t="s">
        <v>36</v>
      </c>
      <c r="E73" s="51"/>
      <c r="F73" s="51"/>
      <c r="G73" s="262" t="s">
        <v>198</v>
      </c>
      <c r="H73" s="267" t="s">
        <v>199</v>
      </c>
      <c r="I73" s="264" t="s">
        <v>99</v>
      </c>
      <c r="J73" s="265">
        <v>1</v>
      </c>
      <c r="K73" s="266">
        <f t="shared" si="58"/>
        <v>0.5</v>
      </c>
      <c r="L73" s="267">
        <v>1</v>
      </c>
      <c r="M73" s="279">
        <f t="shared" si="4"/>
        <v>0.5</v>
      </c>
      <c r="N73" s="280">
        <f t="shared" si="5"/>
        <v>2.8749999999999998E-2</v>
      </c>
      <c r="O73" s="124" t="s">
        <v>96</v>
      </c>
      <c r="P73" s="376"/>
      <c r="Q73" s="156" t="s">
        <v>13</v>
      </c>
      <c r="R73" s="153">
        <v>43888</v>
      </c>
      <c r="S73" s="153">
        <v>43889</v>
      </c>
      <c r="T73" s="312">
        <v>43895</v>
      </c>
      <c r="U73" s="312">
        <v>43896</v>
      </c>
      <c r="V73" s="313" t="s">
        <v>200</v>
      </c>
      <c r="W73" s="314" t="s">
        <v>146</v>
      </c>
      <c r="X73" s="69"/>
      <c r="Y73" s="234"/>
      <c r="Z73" s="69"/>
      <c r="AA73" s="314" t="s">
        <v>111</v>
      </c>
      <c r="AB73" s="69"/>
      <c r="AC73" s="213"/>
      <c r="AD73" s="213"/>
      <c r="AE73" s="213"/>
      <c r="AF73" s="213"/>
      <c r="AG73" s="213"/>
      <c r="AH73" s="69"/>
      <c r="AI73" s="69"/>
      <c r="AJ73" s="69"/>
      <c r="AK73" s="328">
        <v>0.5</v>
      </c>
      <c r="AL73" s="339">
        <v>0.9</v>
      </c>
      <c r="AM73" s="328">
        <f t="shared" si="54"/>
        <v>2.5874999999999999E-2</v>
      </c>
      <c r="AN73" s="328">
        <f t="shared" si="55"/>
        <v>2.8749999999999991E-3</v>
      </c>
      <c r="AO73" s="340">
        <f t="shared" si="6"/>
        <v>19.323671497584542</v>
      </c>
      <c r="AP73" s="257"/>
      <c r="AQ73" s="257"/>
      <c r="AR73" s="257"/>
      <c r="AS73" s="69" t="s">
        <v>10</v>
      </c>
    </row>
    <row r="74" spans="1:45" s="31" customFormat="1" ht="16.5">
      <c r="A74" s="261" t="s">
        <v>197</v>
      </c>
      <c r="B74" s="51"/>
      <c r="C74" s="51"/>
      <c r="D74" s="261" t="s">
        <v>36</v>
      </c>
      <c r="E74" s="51"/>
      <c r="F74" s="51"/>
      <c r="G74" s="262" t="s">
        <v>198</v>
      </c>
      <c r="H74" s="267" t="s">
        <v>199</v>
      </c>
      <c r="I74" s="264" t="s">
        <v>99</v>
      </c>
      <c r="J74" s="265">
        <v>1</v>
      </c>
      <c r="K74" s="266">
        <f t="shared" si="58"/>
        <v>0.5</v>
      </c>
      <c r="L74" s="267">
        <v>1</v>
      </c>
      <c r="M74" s="279">
        <f t="shared" si="4"/>
        <v>0.5</v>
      </c>
      <c r="N74" s="280">
        <f t="shared" si="5"/>
        <v>2.8749999999999998E-2</v>
      </c>
      <c r="O74" s="135" t="s">
        <v>96</v>
      </c>
      <c r="P74" s="377"/>
      <c r="Q74" s="181" t="s">
        <v>16</v>
      </c>
      <c r="R74" s="153">
        <v>43891</v>
      </c>
      <c r="S74" s="153">
        <v>43891</v>
      </c>
      <c r="T74" s="153">
        <v>43899</v>
      </c>
      <c r="U74" s="153">
        <v>43899</v>
      </c>
      <c r="V74" s="313" t="s">
        <v>200</v>
      </c>
      <c r="W74" s="314" t="s">
        <v>146</v>
      </c>
      <c r="X74" s="69"/>
      <c r="Y74" s="234"/>
      <c r="Z74" s="69"/>
      <c r="AA74" s="314" t="s">
        <v>111</v>
      </c>
      <c r="AB74" s="69"/>
      <c r="AC74" s="213"/>
      <c r="AD74" s="213"/>
      <c r="AE74" s="213"/>
      <c r="AF74" s="213"/>
      <c r="AG74" s="213"/>
      <c r="AH74" s="69"/>
      <c r="AI74" s="69"/>
      <c r="AJ74" s="69"/>
      <c r="AK74" s="328">
        <v>0.5</v>
      </c>
      <c r="AL74" s="339">
        <v>0.9</v>
      </c>
      <c r="AM74" s="328">
        <f t="shared" si="54"/>
        <v>2.5874999999999999E-2</v>
      </c>
      <c r="AN74" s="328">
        <f t="shared" si="55"/>
        <v>2.8749999999999991E-3</v>
      </c>
      <c r="AO74" s="340">
        <f t="shared" si="6"/>
        <v>19.323671497584542</v>
      </c>
      <c r="AP74" s="257"/>
      <c r="AQ74" s="257"/>
      <c r="AR74" s="257"/>
      <c r="AS74" s="69" t="s">
        <v>10</v>
      </c>
    </row>
    <row r="75" spans="1:45" s="31" customFormat="1" ht="28.5">
      <c r="A75" s="51" t="s">
        <v>201</v>
      </c>
      <c r="B75" s="51"/>
      <c r="C75" s="51"/>
      <c r="D75" s="51" t="s">
        <v>36</v>
      </c>
      <c r="E75" s="51"/>
      <c r="F75" s="51"/>
      <c r="G75" s="53" t="s">
        <v>202</v>
      </c>
      <c r="H75" s="73" t="s">
        <v>203</v>
      </c>
      <c r="I75" s="139" t="s">
        <v>99</v>
      </c>
      <c r="J75" s="110">
        <v>2</v>
      </c>
      <c r="K75" s="111">
        <f t="shared" si="58"/>
        <v>0.5</v>
      </c>
      <c r="L75" s="112">
        <v>1</v>
      </c>
      <c r="M75" s="113">
        <f t="shared" si="4"/>
        <v>1</v>
      </c>
      <c r="N75" s="114">
        <f t="shared" si="5"/>
        <v>5.7499999999999996E-2</v>
      </c>
      <c r="O75" s="69"/>
      <c r="P75" s="69"/>
      <c r="Q75" s="169"/>
      <c r="R75" s="4"/>
      <c r="S75" s="4"/>
      <c r="T75" s="4"/>
      <c r="U75" s="198"/>
      <c r="V75" s="172" t="s">
        <v>109</v>
      </c>
      <c r="W75" s="69"/>
      <c r="X75" s="69" t="s">
        <v>110</v>
      </c>
      <c r="Y75" s="232" t="s">
        <v>90</v>
      </c>
      <c r="Z75" s="69"/>
      <c r="AA75" s="69" t="s">
        <v>111</v>
      </c>
      <c r="AB75" s="69"/>
      <c r="AC75" s="213"/>
      <c r="AD75" s="213"/>
      <c r="AE75" s="213"/>
      <c r="AF75" s="213"/>
      <c r="AG75" s="213"/>
      <c r="AH75" s="69"/>
      <c r="AI75" s="69"/>
      <c r="AJ75" s="69"/>
      <c r="AK75" s="247">
        <v>0.5</v>
      </c>
      <c r="AL75" s="199">
        <v>0.9</v>
      </c>
      <c r="AM75" s="247">
        <f t="shared" si="54"/>
        <v>5.1749999999999997E-2</v>
      </c>
      <c r="AN75" s="247">
        <f t="shared" si="55"/>
        <v>5.7499999999999982E-3</v>
      </c>
      <c r="AO75" s="257">
        <f t="shared" si="6"/>
        <v>9.6618357487922708</v>
      </c>
      <c r="AP75" s="257"/>
      <c r="AQ75" s="257"/>
      <c r="AR75" s="257"/>
      <c r="AS75" s="69" t="s">
        <v>10</v>
      </c>
    </row>
    <row r="76" spans="1:45" s="31" customFormat="1" ht="15.75" hidden="1">
      <c r="A76" s="51" t="s">
        <v>204</v>
      </c>
      <c r="B76" s="51"/>
      <c r="C76" s="51"/>
      <c r="D76" s="51" t="s">
        <v>37</v>
      </c>
      <c r="E76" s="51"/>
      <c r="F76" s="51"/>
      <c r="G76" s="53" t="s">
        <v>205</v>
      </c>
      <c r="H76" s="73" t="s">
        <v>206</v>
      </c>
      <c r="I76" s="116" t="s">
        <v>99</v>
      </c>
      <c r="J76" s="110">
        <v>1</v>
      </c>
      <c r="K76" s="111">
        <f>8/8</f>
        <v>1</v>
      </c>
      <c r="L76" s="112">
        <v>1</v>
      </c>
      <c r="M76" s="113">
        <f t="shared" si="4"/>
        <v>1</v>
      </c>
      <c r="N76" s="114">
        <f t="shared" si="5"/>
        <v>5.7499999999999996E-2</v>
      </c>
      <c r="O76" s="69"/>
      <c r="P76" s="69"/>
      <c r="Q76" s="169"/>
      <c r="R76" s="4"/>
      <c r="S76" s="4"/>
      <c r="T76" s="4"/>
      <c r="U76" s="198"/>
      <c r="V76" s="69"/>
      <c r="W76" s="69"/>
      <c r="X76" s="69" t="s">
        <v>153</v>
      </c>
      <c r="Y76" s="232" t="s">
        <v>90</v>
      </c>
      <c r="Z76" s="69" t="s">
        <v>207</v>
      </c>
      <c r="AA76" s="69"/>
      <c r="AB76" s="69"/>
      <c r="AC76" s="213"/>
      <c r="AD76" s="213"/>
      <c r="AE76" s="213"/>
      <c r="AF76" s="213"/>
      <c r="AG76" s="213"/>
      <c r="AH76" s="69"/>
      <c r="AI76" s="69"/>
      <c r="AJ76" s="69"/>
      <c r="AK76" s="247">
        <v>1</v>
      </c>
      <c r="AL76" s="199">
        <v>0.7</v>
      </c>
      <c r="AM76" s="247">
        <f t="shared" si="54"/>
        <v>4.0249999999999994E-2</v>
      </c>
      <c r="AN76" s="247">
        <f t="shared" si="55"/>
        <v>1.7250000000000001E-2</v>
      </c>
      <c r="AO76" s="257">
        <f t="shared" si="6"/>
        <v>24.844720496894414</v>
      </c>
      <c r="AP76" s="257"/>
      <c r="AQ76" s="257"/>
      <c r="AR76" s="257"/>
      <c r="AS76" s="69" t="s">
        <v>10</v>
      </c>
    </row>
    <row r="77" spans="1:45" s="31" customFormat="1" ht="15.75">
      <c r="A77" s="51" t="s">
        <v>208</v>
      </c>
      <c r="B77" s="51"/>
      <c r="C77" s="51"/>
      <c r="D77" s="51" t="s">
        <v>36</v>
      </c>
      <c r="E77" s="51"/>
      <c r="F77" s="51"/>
      <c r="G77" s="53" t="s">
        <v>209</v>
      </c>
      <c r="H77" s="68" t="s">
        <v>210</v>
      </c>
      <c r="I77" s="116" t="s">
        <v>99</v>
      </c>
      <c r="J77" s="140">
        <v>1</v>
      </c>
      <c r="K77" s="111">
        <f t="shared" ref="K77:K80" si="59">6/8</f>
        <v>0.75</v>
      </c>
      <c r="L77" s="112">
        <v>1</v>
      </c>
      <c r="M77" s="113">
        <f t="shared" si="4"/>
        <v>0.75</v>
      </c>
      <c r="N77" s="114">
        <f t="shared" si="5"/>
        <v>4.3124999999999997E-2</v>
      </c>
      <c r="O77" s="123" t="s">
        <v>96</v>
      </c>
      <c r="P77" s="378" t="s">
        <v>14</v>
      </c>
      <c r="Q77" s="152" t="s">
        <v>5</v>
      </c>
      <c r="R77" s="153">
        <v>43892</v>
      </c>
      <c r="S77" s="153">
        <v>43893</v>
      </c>
      <c r="T77" s="153">
        <v>43892</v>
      </c>
      <c r="U77" s="153">
        <v>43893</v>
      </c>
      <c r="V77" s="69"/>
      <c r="W77" s="69" t="s">
        <v>98</v>
      </c>
      <c r="X77" s="69" t="s">
        <v>153</v>
      </c>
      <c r="Y77" s="234" t="s">
        <v>129</v>
      </c>
      <c r="Z77" s="69"/>
      <c r="AA77" s="69" t="s">
        <v>111</v>
      </c>
      <c r="AB77" s="69"/>
      <c r="AC77" s="213"/>
      <c r="AD77" s="213"/>
      <c r="AE77" s="213"/>
      <c r="AF77" s="213"/>
      <c r="AG77" s="213"/>
      <c r="AH77" s="69"/>
      <c r="AI77" s="69"/>
      <c r="AJ77" s="69"/>
      <c r="AK77" s="247">
        <v>0.5</v>
      </c>
      <c r="AL77" s="199">
        <v>0.9</v>
      </c>
      <c r="AM77" s="247">
        <v>3.88125E-2</v>
      </c>
      <c r="AN77" s="247">
        <v>4.3125000000000004E-3</v>
      </c>
      <c r="AO77" s="257">
        <v>12.8824476650564</v>
      </c>
      <c r="AP77" s="69" t="s">
        <v>10</v>
      </c>
      <c r="AQ77" s="257"/>
      <c r="AR77" s="257"/>
      <c r="AS77" s="69" t="s">
        <v>10</v>
      </c>
    </row>
    <row r="78" spans="1:45" s="31" customFormat="1" ht="15.75">
      <c r="A78" s="268" t="s">
        <v>208</v>
      </c>
      <c r="B78" s="51"/>
      <c r="C78" s="51"/>
      <c r="D78" s="268" t="s">
        <v>36</v>
      </c>
      <c r="E78" s="51"/>
      <c r="F78" s="51"/>
      <c r="G78" s="269" t="s">
        <v>209</v>
      </c>
      <c r="H78" s="270" t="s">
        <v>210</v>
      </c>
      <c r="I78" s="281" t="s">
        <v>99</v>
      </c>
      <c r="J78" s="282">
        <v>1</v>
      </c>
      <c r="K78" s="283">
        <f t="shared" si="59"/>
        <v>0.75</v>
      </c>
      <c r="L78" s="284">
        <v>1</v>
      </c>
      <c r="M78" s="285">
        <f t="shared" si="4"/>
        <v>0.75</v>
      </c>
      <c r="N78" s="286">
        <f t="shared" si="5"/>
        <v>4.3124999999999997E-2</v>
      </c>
      <c r="O78" s="124" t="s">
        <v>96</v>
      </c>
      <c r="P78" s="379"/>
      <c r="Q78" s="156" t="s">
        <v>100</v>
      </c>
      <c r="R78" s="153">
        <v>43894</v>
      </c>
      <c r="S78" s="153">
        <v>43902</v>
      </c>
      <c r="T78" s="153">
        <v>43894</v>
      </c>
      <c r="U78" s="153">
        <v>43900</v>
      </c>
      <c r="V78" s="69"/>
      <c r="W78" s="161" t="s">
        <v>102</v>
      </c>
      <c r="X78" s="161"/>
      <c r="Y78" s="329"/>
      <c r="Z78" s="161"/>
      <c r="AA78" s="161" t="s">
        <v>111</v>
      </c>
      <c r="AB78" s="161"/>
      <c r="AC78" s="330"/>
      <c r="AD78" s="330"/>
      <c r="AE78" s="330"/>
      <c r="AF78" s="330"/>
      <c r="AG78" s="330"/>
      <c r="AH78" s="161"/>
      <c r="AI78" s="161"/>
      <c r="AJ78" s="69"/>
      <c r="AK78" s="341">
        <v>0.5</v>
      </c>
      <c r="AL78" s="342">
        <v>0.9</v>
      </c>
      <c r="AM78" s="341">
        <v>3.88125E-2</v>
      </c>
      <c r="AN78" s="341">
        <v>4.3125000000000004E-3</v>
      </c>
      <c r="AO78" s="349">
        <v>12.8824476650564</v>
      </c>
      <c r="AP78" s="69" t="s">
        <v>10</v>
      </c>
      <c r="AQ78" s="257"/>
      <c r="AR78" s="257"/>
      <c r="AS78" s="161" t="s">
        <v>10</v>
      </c>
    </row>
    <row r="79" spans="1:45" s="31" customFormat="1" ht="15.75">
      <c r="A79" s="268" t="s">
        <v>208</v>
      </c>
      <c r="B79" s="51"/>
      <c r="C79" s="51"/>
      <c r="D79" s="268" t="s">
        <v>36</v>
      </c>
      <c r="E79" s="51"/>
      <c r="F79" s="51"/>
      <c r="G79" s="269" t="s">
        <v>209</v>
      </c>
      <c r="H79" s="270" t="s">
        <v>210</v>
      </c>
      <c r="I79" s="281" t="s">
        <v>99</v>
      </c>
      <c r="J79" s="282">
        <v>1</v>
      </c>
      <c r="K79" s="283">
        <f t="shared" si="59"/>
        <v>0.75</v>
      </c>
      <c r="L79" s="284">
        <v>1</v>
      </c>
      <c r="M79" s="285">
        <f t="shared" si="4"/>
        <v>0.75</v>
      </c>
      <c r="N79" s="286">
        <f t="shared" si="5"/>
        <v>4.3124999999999997E-2</v>
      </c>
      <c r="O79" s="124" t="s">
        <v>96</v>
      </c>
      <c r="P79" s="379"/>
      <c r="Q79" s="156" t="s">
        <v>103</v>
      </c>
      <c r="R79" s="153">
        <v>43901</v>
      </c>
      <c r="S79" s="153">
        <v>43902</v>
      </c>
      <c r="T79" s="153">
        <v>43901</v>
      </c>
      <c r="U79" s="153">
        <v>43902</v>
      </c>
      <c r="V79" s="69"/>
      <c r="W79" s="161" t="s">
        <v>102</v>
      </c>
      <c r="X79" s="161"/>
      <c r="Y79" s="329"/>
      <c r="Z79" s="161"/>
      <c r="AA79" s="161" t="s">
        <v>111</v>
      </c>
      <c r="AB79" s="161"/>
      <c r="AC79" s="330"/>
      <c r="AD79" s="330"/>
      <c r="AE79" s="330"/>
      <c r="AF79" s="330"/>
      <c r="AG79" s="330"/>
      <c r="AH79" s="161"/>
      <c r="AI79" s="161"/>
      <c r="AJ79" s="69"/>
      <c r="AK79" s="341">
        <v>0.5</v>
      </c>
      <c r="AL79" s="342">
        <v>0.9</v>
      </c>
      <c r="AM79" s="341">
        <v>3.88125E-2</v>
      </c>
      <c r="AN79" s="341">
        <v>4.3125000000000004E-3</v>
      </c>
      <c r="AO79" s="349">
        <v>12.8824476650564</v>
      </c>
      <c r="AP79" s="69" t="s">
        <v>10</v>
      </c>
      <c r="AQ79" s="257"/>
      <c r="AR79" s="257"/>
      <c r="AS79" s="161" t="s">
        <v>10</v>
      </c>
    </row>
    <row r="80" spans="1:45" s="31" customFormat="1" ht="15.75">
      <c r="A80" s="268" t="s">
        <v>208</v>
      </c>
      <c r="B80" s="51"/>
      <c r="C80" s="51"/>
      <c r="D80" s="268" t="s">
        <v>36</v>
      </c>
      <c r="E80" s="51"/>
      <c r="F80" s="51"/>
      <c r="G80" s="269" t="s">
        <v>209</v>
      </c>
      <c r="H80" s="270" t="s">
        <v>210</v>
      </c>
      <c r="I80" s="281" t="s">
        <v>99</v>
      </c>
      <c r="J80" s="282">
        <v>1</v>
      </c>
      <c r="K80" s="283">
        <f t="shared" si="59"/>
        <v>0.75</v>
      </c>
      <c r="L80" s="284">
        <v>1</v>
      </c>
      <c r="M80" s="285">
        <f t="shared" si="4"/>
        <v>0.75</v>
      </c>
      <c r="N80" s="286">
        <f t="shared" si="5"/>
        <v>4.3124999999999997E-2</v>
      </c>
      <c r="O80" s="124" t="s">
        <v>96</v>
      </c>
      <c r="P80" s="379"/>
      <c r="Q80" s="156" t="s">
        <v>13</v>
      </c>
      <c r="R80" s="153">
        <v>43902</v>
      </c>
      <c r="S80" s="153">
        <v>43903</v>
      </c>
      <c r="T80" s="153">
        <v>43902</v>
      </c>
      <c r="U80" s="153">
        <v>43903</v>
      </c>
      <c r="V80" s="69"/>
      <c r="W80" s="161" t="s">
        <v>102</v>
      </c>
      <c r="X80" s="161"/>
      <c r="Y80" s="329"/>
      <c r="Z80" s="161"/>
      <c r="AA80" s="161" t="s">
        <v>111</v>
      </c>
      <c r="AB80" s="161"/>
      <c r="AC80" s="330"/>
      <c r="AD80" s="330"/>
      <c r="AE80" s="330"/>
      <c r="AF80" s="330"/>
      <c r="AG80" s="330"/>
      <c r="AH80" s="161"/>
      <c r="AI80" s="161"/>
      <c r="AJ80" s="69"/>
      <c r="AK80" s="341">
        <v>0.5</v>
      </c>
      <c r="AL80" s="342">
        <v>0.9</v>
      </c>
      <c r="AM80" s="341">
        <v>3.88125E-2</v>
      </c>
      <c r="AN80" s="341">
        <v>4.3125000000000004E-3</v>
      </c>
      <c r="AO80" s="349">
        <v>12.8824476650564</v>
      </c>
      <c r="AP80" s="69" t="s">
        <v>10</v>
      </c>
      <c r="AQ80" s="257"/>
      <c r="AR80" s="257"/>
      <c r="AS80" s="161" t="s">
        <v>10</v>
      </c>
    </row>
    <row r="81" spans="1:45" s="31" customFormat="1" ht="15.75">
      <c r="A81" s="268" t="s">
        <v>208</v>
      </c>
      <c r="B81" s="51"/>
      <c r="C81" s="51"/>
      <c r="D81" s="268" t="s">
        <v>36</v>
      </c>
      <c r="E81" s="51"/>
      <c r="F81" s="51"/>
      <c r="G81" s="269" t="s">
        <v>209</v>
      </c>
      <c r="H81" s="270" t="s">
        <v>210</v>
      </c>
      <c r="I81" s="281" t="s">
        <v>99</v>
      </c>
      <c r="J81" s="282">
        <v>1</v>
      </c>
      <c r="K81" s="283">
        <f t="shared" ref="K81:K86" si="60">6/8</f>
        <v>0.75</v>
      </c>
      <c r="L81" s="284">
        <v>1</v>
      </c>
      <c r="M81" s="285">
        <f t="shared" ref="M81:M86" si="61">J81*K81</f>
        <v>0.75</v>
      </c>
      <c r="N81" s="286">
        <f t="shared" ref="N81:N86" si="62">M81/20*1.15</f>
        <v>4.3124999999999997E-2</v>
      </c>
      <c r="O81" s="135" t="s">
        <v>96</v>
      </c>
      <c r="P81" s="380"/>
      <c r="Q81" s="156" t="s">
        <v>16</v>
      </c>
      <c r="R81" s="153">
        <v>43906</v>
      </c>
      <c r="S81" s="153">
        <v>43906</v>
      </c>
      <c r="T81" s="153">
        <v>43906</v>
      </c>
      <c r="U81" s="153">
        <v>43906</v>
      </c>
      <c r="V81" s="115"/>
      <c r="W81" s="161" t="s">
        <v>102</v>
      </c>
      <c r="X81" s="315"/>
      <c r="Y81" s="331"/>
      <c r="Z81" s="315"/>
      <c r="AA81" s="161" t="s">
        <v>111</v>
      </c>
      <c r="AB81" s="161"/>
      <c r="AC81" s="330"/>
      <c r="AD81" s="330"/>
      <c r="AE81" s="330"/>
      <c r="AF81" s="330"/>
      <c r="AG81" s="330"/>
      <c r="AH81" s="330"/>
      <c r="AI81" s="161"/>
      <c r="AJ81" s="69"/>
      <c r="AK81" s="341">
        <v>0.5</v>
      </c>
      <c r="AL81" s="342">
        <v>0.9</v>
      </c>
      <c r="AM81" s="341">
        <f>N81*AL81</f>
        <v>3.88125E-2</v>
      </c>
      <c r="AN81" s="341">
        <f>N81-AM81</f>
        <v>4.3124999999999969E-3</v>
      </c>
      <c r="AO81" s="349">
        <f>AK81/AM81</f>
        <v>12.882447665056361</v>
      </c>
      <c r="AP81" s="257"/>
      <c r="AQ81" s="257"/>
      <c r="AR81" s="257"/>
      <c r="AS81" s="161" t="s">
        <v>10</v>
      </c>
    </row>
    <row r="82" spans="1:45" s="31" customFormat="1" ht="15.75">
      <c r="A82" s="51" t="s">
        <v>211</v>
      </c>
      <c r="B82" s="51" t="s">
        <v>36</v>
      </c>
      <c r="C82" s="53" t="s">
        <v>212</v>
      </c>
      <c r="D82" s="51" t="s">
        <v>36</v>
      </c>
      <c r="E82" s="51"/>
      <c r="F82" s="51"/>
      <c r="G82" s="53" t="s">
        <v>212</v>
      </c>
      <c r="H82" s="73" t="s">
        <v>213</v>
      </c>
      <c r="I82" s="116" t="s">
        <v>99</v>
      </c>
      <c r="J82" s="110">
        <v>1</v>
      </c>
      <c r="K82" s="111">
        <f t="shared" si="60"/>
        <v>0.75</v>
      </c>
      <c r="L82" s="112">
        <v>1</v>
      </c>
      <c r="M82" s="113">
        <f t="shared" si="61"/>
        <v>0.75</v>
      </c>
      <c r="N82" s="114">
        <f t="shared" si="62"/>
        <v>4.3124999999999997E-2</v>
      </c>
      <c r="O82" s="123" t="s">
        <v>96</v>
      </c>
      <c r="P82" s="379" t="s">
        <v>14</v>
      </c>
      <c r="Q82" s="152" t="s">
        <v>5</v>
      </c>
      <c r="R82" s="153">
        <v>43892</v>
      </c>
      <c r="S82" s="153">
        <v>43893</v>
      </c>
      <c r="T82" s="153">
        <v>43892</v>
      </c>
      <c r="U82" s="153">
        <v>43893</v>
      </c>
      <c r="V82" s="115"/>
      <c r="W82" s="69" t="s">
        <v>98</v>
      </c>
      <c r="X82" s="69" t="s">
        <v>153</v>
      </c>
      <c r="Y82" s="234" t="s">
        <v>129</v>
      </c>
      <c r="Z82" s="115"/>
      <c r="AA82" s="69" t="s">
        <v>111</v>
      </c>
      <c r="AB82" s="69"/>
      <c r="AC82" s="213"/>
      <c r="AD82" s="213"/>
      <c r="AE82" s="213"/>
      <c r="AF82" s="213"/>
      <c r="AG82" s="213"/>
      <c r="AH82" s="213"/>
      <c r="AI82" s="69"/>
      <c r="AJ82" s="69"/>
      <c r="AK82" s="247">
        <v>0.5</v>
      </c>
      <c r="AL82" s="199">
        <v>0.9</v>
      </c>
      <c r="AM82" s="247">
        <v>3.88125E-2</v>
      </c>
      <c r="AN82" s="247">
        <v>4.3125000000000004E-3</v>
      </c>
      <c r="AO82" s="257">
        <v>12.8824476650564</v>
      </c>
      <c r="AP82" s="69" t="s">
        <v>10</v>
      </c>
      <c r="AQ82" s="257"/>
      <c r="AR82" s="257"/>
      <c r="AS82" s="69" t="s">
        <v>10</v>
      </c>
    </row>
    <row r="83" spans="1:45" s="31" customFormat="1" ht="15.75">
      <c r="A83" s="268" t="s">
        <v>211</v>
      </c>
      <c r="B83" s="51" t="s">
        <v>36</v>
      </c>
      <c r="C83" s="53" t="s">
        <v>212</v>
      </c>
      <c r="D83" s="268" t="s">
        <v>36</v>
      </c>
      <c r="E83" s="51"/>
      <c r="F83" s="51"/>
      <c r="G83" s="269" t="s">
        <v>212</v>
      </c>
      <c r="H83" s="270" t="s">
        <v>213</v>
      </c>
      <c r="I83" s="281" t="s">
        <v>99</v>
      </c>
      <c r="J83" s="288">
        <v>1</v>
      </c>
      <c r="K83" s="283">
        <f t="shared" si="60"/>
        <v>0.75</v>
      </c>
      <c r="L83" s="284">
        <v>1</v>
      </c>
      <c r="M83" s="285">
        <f t="shared" si="61"/>
        <v>0.75</v>
      </c>
      <c r="N83" s="286">
        <f t="shared" si="62"/>
        <v>4.3124999999999997E-2</v>
      </c>
      <c r="O83" s="124" t="s">
        <v>96</v>
      </c>
      <c r="P83" s="379"/>
      <c r="Q83" s="156" t="s">
        <v>100</v>
      </c>
      <c r="R83" s="153">
        <v>43894</v>
      </c>
      <c r="S83" s="153">
        <v>43902</v>
      </c>
      <c r="T83" s="153">
        <v>43894</v>
      </c>
      <c r="U83" s="153">
        <v>43900</v>
      </c>
      <c r="V83" s="115"/>
      <c r="W83" s="161" t="s">
        <v>102</v>
      </c>
      <c r="X83" s="315"/>
      <c r="Y83" s="331"/>
      <c r="Z83" s="315"/>
      <c r="AA83" s="161" t="s">
        <v>111</v>
      </c>
      <c r="AB83" s="161"/>
      <c r="AC83" s="330"/>
      <c r="AD83" s="330"/>
      <c r="AE83" s="330"/>
      <c r="AF83" s="330"/>
      <c r="AG83" s="330"/>
      <c r="AH83" s="330"/>
      <c r="AI83" s="161"/>
      <c r="AJ83" s="69"/>
      <c r="AK83" s="341">
        <v>0.5</v>
      </c>
      <c r="AL83" s="342">
        <v>0.9</v>
      </c>
      <c r="AM83" s="341">
        <v>3.88125E-2</v>
      </c>
      <c r="AN83" s="341">
        <v>4.3125000000000004E-3</v>
      </c>
      <c r="AO83" s="349">
        <v>12.8824476650564</v>
      </c>
      <c r="AP83" s="69" t="s">
        <v>10</v>
      </c>
      <c r="AQ83" s="257"/>
      <c r="AR83" s="257"/>
      <c r="AS83" s="161" t="s">
        <v>10</v>
      </c>
    </row>
    <row r="84" spans="1:45" s="31" customFormat="1" ht="15.75">
      <c r="A84" s="268" t="s">
        <v>211</v>
      </c>
      <c r="B84" s="51" t="s">
        <v>36</v>
      </c>
      <c r="C84" s="53" t="s">
        <v>212</v>
      </c>
      <c r="D84" s="268" t="s">
        <v>36</v>
      </c>
      <c r="E84" s="51"/>
      <c r="F84" s="51"/>
      <c r="G84" s="269" t="s">
        <v>212</v>
      </c>
      <c r="H84" s="270" t="s">
        <v>213</v>
      </c>
      <c r="I84" s="281" t="s">
        <v>99</v>
      </c>
      <c r="J84" s="288">
        <v>1</v>
      </c>
      <c r="K84" s="283">
        <f t="shared" si="60"/>
        <v>0.75</v>
      </c>
      <c r="L84" s="284">
        <v>1</v>
      </c>
      <c r="M84" s="285">
        <f t="shared" si="61"/>
        <v>0.75</v>
      </c>
      <c r="N84" s="286">
        <f t="shared" si="62"/>
        <v>4.3124999999999997E-2</v>
      </c>
      <c r="O84" s="124" t="s">
        <v>96</v>
      </c>
      <c r="P84" s="379"/>
      <c r="Q84" s="156" t="s">
        <v>103</v>
      </c>
      <c r="R84" s="153">
        <v>43901</v>
      </c>
      <c r="S84" s="153">
        <v>43902</v>
      </c>
      <c r="T84" s="153">
        <v>43901</v>
      </c>
      <c r="U84" s="153">
        <v>43902</v>
      </c>
      <c r="V84" s="115"/>
      <c r="W84" s="161" t="s">
        <v>102</v>
      </c>
      <c r="X84" s="315"/>
      <c r="Y84" s="331"/>
      <c r="Z84" s="315"/>
      <c r="AA84" s="161" t="s">
        <v>111</v>
      </c>
      <c r="AB84" s="161"/>
      <c r="AC84" s="330"/>
      <c r="AD84" s="330"/>
      <c r="AE84" s="330"/>
      <c r="AF84" s="330"/>
      <c r="AG84" s="330"/>
      <c r="AH84" s="330"/>
      <c r="AI84" s="161"/>
      <c r="AJ84" s="69"/>
      <c r="AK84" s="341">
        <v>0.5</v>
      </c>
      <c r="AL84" s="342">
        <v>0.9</v>
      </c>
      <c r="AM84" s="341">
        <v>3.88125E-2</v>
      </c>
      <c r="AN84" s="341">
        <v>4.3125000000000004E-3</v>
      </c>
      <c r="AO84" s="349">
        <v>12.8824476650564</v>
      </c>
      <c r="AP84" s="69" t="s">
        <v>10</v>
      </c>
      <c r="AQ84" s="257"/>
      <c r="AR84" s="257"/>
      <c r="AS84" s="161" t="s">
        <v>10</v>
      </c>
    </row>
    <row r="85" spans="1:45" s="31" customFormat="1" ht="15.75">
      <c r="A85" s="268" t="s">
        <v>211</v>
      </c>
      <c r="B85" s="51" t="s">
        <v>36</v>
      </c>
      <c r="C85" s="53" t="s">
        <v>212</v>
      </c>
      <c r="D85" s="268" t="s">
        <v>36</v>
      </c>
      <c r="E85" s="51"/>
      <c r="F85" s="51"/>
      <c r="G85" s="269" t="s">
        <v>212</v>
      </c>
      <c r="H85" s="270" t="s">
        <v>213</v>
      </c>
      <c r="I85" s="281" t="s">
        <v>99</v>
      </c>
      <c r="J85" s="288">
        <v>1</v>
      </c>
      <c r="K85" s="283">
        <f t="shared" si="60"/>
        <v>0.75</v>
      </c>
      <c r="L85" s="284">
        <v>1</v>
      </c>
      <c r="M85" s="285">
        <f t="shared" si="61"/>
        <v>0.75</v>
      </c>
      <c r="N85" s="286">
        <f t="shared" si="62"/>
        <v>4.3124999999999997E-2</v>
      </c>
      <c r="O85" s="124" t="s">
        <v>96</v>
      </c>
      <c r="P85" s="379"/>
      <c r="Q85" s="156" t="s">
        <v>13</v>
      </c>
      <c r="R85" s="153">
        <v>43902</v>
      </c>
      <c r="S85" s="153">
        <v>43903</v>
      </c>
      <c r="T85" s="153">
        <v>43902</v>
      </c>
      <c r="U85" s="153">
        <v>43903</v>
      </c>
      <c r="V85" s="115"/>
      <c r="W85" s="161" t="s">
        <v>102</v>
      </c>
      <c r="X85" s="315"/>
      <c r="Y85" s="331"/>
      <c r="Z85" s="315"/>
      <c r="AA85" s="161" t="s">
        <v>111</v>
      </c>
      <c r="AB85" s="161"/>
      <c r="AC85" s="330"/>
      <c r="AD85" s="330"/>
      <c r="AE85" s="330"/>
      <c r="AF85" s="330"/>
      <c r="AG85" s="330"/>
      <c r="AH85" s="330"/>
      <c r="AI85" s="161"/>
      <c r="AJ85" s="69"/>
      <c r="AK85" s="341">
        <v>0.5</v>
      </c>
      <c r="AL85" s="342">
        <v>0.9</v>
      </c>
      <c r="AM85" s="341">
        <v>3.88125E-2</v>
      </c>
      <c r="AN85" s="341">
        <v>4.3125000000000004E-3</v>
      </c>
      <c r="AO85" s="349">
        <v>12.8824476650564</v>
      </c>
      <c r="AP85" s="69" t="s">
        <v>10</v>
      </c>
      <c r="AQ85" s="257"/>
      <c r="AR85" s="257"/>
      <c r="AS85" s="161" t="s">
        <v>10</v>
      </c>
    </row>
    <row r="86" spans="1:45" s="31" customFormat="1" ht="15.75">
      <c r="A86" s="268" t="s">
        <v>211</v>
      </c>
      <c r="B86" s="51"/>
      <c r="C86" s="51"/>
      <c r="D86" s="268" t="s">
        <v>36</v>
      </c>
      <c r="E86" s="51"/>
      <c r="F86" s="51"/>
      <c r="G86" s="269" t="s">
        <v>212</v>
      </c>
      <c r="H86" s="270" t="s">
        <v>213</v>
      </c>
      <c r="I86" s="281" t="s">
        <v>99</v>
      </c>
      <c r="J86" s="288">
        <v>1</v>
      </c>
      <c r="K86" s="283">
        <f t="shared" si="60"/>
        <v>0.75</v>
      </c>
      <c r="L86" s="284">
        <v>1</v>
      </c>
      <c r="M86" s="285">
        <f t="shared" si="61"/>
        <v>0.75</v>
      </c>
      <c r="N86" s="286">
        <f t="shared" si="62"/>
        <v>4.3124999999999997E-2</v>
      </c>
      <c r="O86" s="135" t="s">
        <v>96</v>
      </c>
      <c r="P86" s="380"/>
      <c r="Q86" s="156" t="s">
        <v>16</v>
      </c>
      <c r="R86" s="153">
        <v>43906</v>
      </c>
      <c r="S86" s="153">
        <v>43906</v>
      </c>
      <c r="T86" s="153">
        <v>43906</v>
      </c>
      <c r="U86" s="153">
        <v>43906</v>
      </c>
      <c r="V86" s="115"/>
      <c r="W86" s="161" t="s">
        <v>102</v>
      </c>
      <c r="X86" s="315"/>
      <c r="Y86" s="331"/>
      <c r="Z86" s="315"/>
      <c r="AA86" s="161" t="s">
        <v>111</v>
      </c>
      <c r="AB86" s="161"/>
      <c r="AC86" s="330"/>
      <c r="AD86" s="330"/>
      <c r="AE86" s="330"/>
      <c r="AF86" s="330"/>
      <c r="AG86" s="330"/>
      <c r="AH86" s="330"/>
      <c r="AI86" s="161"/>
      <c r="AJ86" s="69"/>
      <c r="AK86" s="341">
        <v>0.5</v>
      </c>
      <c r="AL86" s="342">
        <v>0.9</v>
      </c>
      <c r="AM86" s="341">
        <f>N86*AL86</f>
        <v>3.88125E-2</v>
      </c>
      <c r="AN86" s="341">
        <f>N86-AM86</f>
        <v>4.3124999999999969E-3</v>
      </c>
      <c r="AO86" s="349">
        <f>AK86/AM86</f>
        <v>12.882447665056361</v>
      </c>
      <c r="AP86" s="257"/>
      <c r="AQ86" s="257"/>
      <c r="AR86" s="257"/>
      <c r="AS86" s="161" t="s">
        <v>10</v>
      </c>
    </row>
    <row r="87" spans="1:45" s="31" customFormat="1" ht="15.75" hidden="1">
      <c r="A87" s="268"/>
      <c r="B87" s="51"/>
      <c r="C87" s="51"/>
      <c r="D87" s="268"/>
      <c r="E87" s="51"/>
      <c r="F87" s="51"/>
      <c r="G87" s="271"/>
      <c r="H87" s="270"/>
      <c r="I87" s="281"/>
      <c r="J87" s="288"/>
      <c r="K87" s="283"/>
      <c r="L87" s="284"/>
      <c r="M87" s="285"/>
      <c r="N87" s="286"/>
      <c r="O87" s="161"/>
      <c r="P87" s="287"/>
      <c r="Q87" s="176"/>
      <c r="R87" s="316"/>
      <c r="S87" s="316"/>
      <c r="T87" s="4"/>
      <c r="U87" s="198"/>
      <c r="V87" s="115"/>
      <c r="W87" s="317"/>
      <c r="X87" s="315"/>
      <c r="Y87" s="331"/>
      <c r="Z87" s="315"/>
      <c r="AA87" s="161"/>
      <c r="AB87" s="161"/>
      <c r="AC87" s="330"/>
      <c r="AD87" s="330"/>
      <c r="AE87" s="330"/>
      <c r="AF87" s="330"/>
      <c r="AG87" s="330"/>
      <c r="AH87" s="330"/>
      <c r="AI87" s="161"/>
      <c r="AJ87" s="69"/>
      <c r="AK87" s="341"/>
      <c r="AL87" s="342"/>
      <c r="AM87" s="341"/>
      <c r="AN87" s="341"/>
      <c r="AO87" s="349"/>
      <c r="AP87" s="257"/>
      <c r="AQ87" s="257"/>
      <c r="AR87" s="257"/>
      <c r="AS87" s="161"/>
    </row>
    <row r="88" spans="1:45" s="31" customFormat="1" ht="28.5">
      <c r="A88" s="51" t="s">
        <v>214</v>
      </c>
      <c r="B88" s="51"/>
      <c r="C88" s="51"/>
      <c r="D88" s="51" t="s">
        <v>36</v>
      </c>
      <c r="E88" s="51"/>
      <c r="F88" s="51"/>
      <c r="G88" s="51" t="s">
        <v>215</v>
      </c>
      <c r="H88" s="67" t="s">
        <v>216</v>
      </c>
      <c r="I88" s="116" t="s">
        <v>99</v>
      </c>
      <c r="J88" s="110">
        <v>1</v>
      </c>
      <c r="K88" s="111">
        <f>6/8</f>
        <v>0.75</v>
      </c>
      <c r="L88" s="112">
        <v>1</v>
      </c>
      <c r="M88" s="113">
        <f>J88*K88</f>
        <v>0.75</v>
      </c>
      <c r="N88" s="114">
        <f>M88/20*1.15</f>
        <v>4.3124999999999997E-2</v>
      </c>
      <c r="O88" s="132" t="s">
        <v>108</v>
      </c>
      <c r="P88" s="375" t="s">
        <v>21</v>
      </c>
      <c r="Q88" s="152" t="s">
        <v>5</v>
      </c>
      <c r="R88" s="312">
        <v>43894</v>
      </c>
      <c r="S88" s="312">
        <v>43896</v>
      </c>
      <c r="T88" s="4"/>
      <c r="U88" s="198"/>
      <c r="V88" s="172" t="s">
        <v>109</v>
      </c>
      <c r="W88" s="123" t="s">
        <v>123</v>
      </c>
      <c r="X88" s="69" t="s">
        <v>153</v>
      </c>
      <c r="Y88" s="232" t="s">
        <v>90</v>
      </c>
      <c r="Z88" s="115"/>
      <c r="AA88" s="69" t="s">
        <v>111</v>
      </c>
      <c r="AB88" s="115"/>
      <c r="AC88" s="213"/>
      <c r="AD88" s="213"/>
      <c r="AE88" s="213"/>
      <c r="AF88" s="213"/>
      <c r="AG88" s="213"/>
      <c r="AH88" s="69"/>
      <c r="AI88" s="69"/>
      <c r="AJ88" s="69"/>
      <c r="AK88" s="247">
        <v>0.7</v>
      </c>
      <c r="AL88" s="199">
        <v>0.9</v>
      </c>
      <c r="AM88" s="247">
        <f>N88*AL88</f>
        <v>3.88125E-2</v>
      </c>
      <c r="AN88" s="247">
        <f>N88-AM88</f>
        <v>4.3124999999999969E-3</v>
      </c>
      <c r="AO88" s="257">
        <f>AK88/AM88</f>
        <v>18.035426731078903</v>
      </c>
      <c r="AP88" s="257"/>
      <c r="AQ88" s="257"/>
      <c r="AR88" s="257"/>
      <c r="AS88" s="69" t="s">
        <v>10</v>
      </c>
    </row>
    <row r="89" spans="1:45" s="31" customFormat="1" ht="15.75" hidden="1" customHeight="1">
      <c r="A89" s="268" t="s">
        <v>214</v>
      </c>
      <c r="B89" s="51"/>
      <c r="C89" s="51"/>
      <c r="D89" s="268" t="s">
        <v>36</v>
      </c>
      <c r="E89" s="51"/>
      <c r="F89" s="51"/>
      <c r="G89" s="269" t="s">
        <v>215</v>
      </c>
      <c r="H89" s="270" t="s">
        <v>216</v>
      </c>
      <c r="I89" s="281" t="s">
        <v>99</v>
      </c>
      <c r="J89" s="288">
        <v>1</v>
      </c>
      <c r="K89" s="283">
        <f t="shared" ref="K89:K92" si="63">6/8</f>
        <v>0.75</v>
      </c>
      <c r="L89" s="284">
        <v>1</v>
      </c>
      <c r="M89" s="285">
        <f t="shared" ref="M89:M95" si="64">J89*K89</f>
        <v>0.75</v>
      </c>
      <c r="N89" s="286">
        <f t="shared" ref="N89:N95" si="65">M89/20*1.15</f>
        <v>4.3124999999999997E-2</v>
      </c>
      <c r="O89" s="132" t="s">
        <v>96</v>
      </c>
      <c r="P89" s="376"/>
      <c r="Q89" s="156" t="s">
        <v>100</v>
      </c>
      <c r="R89" s="312">
        <v>43899</v>
      </c>
      <c r="S89" s="312">
        <v>43924</v>
      </c>
      <c r="T89" s="4"/>
      <c r="U89" s="198"/>
      <c r="V89" s="115"/>
      <c r="W89" s="124" t="s">
        <v>123</v>
      </c>
      <c r="X89" s="115"/>
      <c r="Y89" s="232"/>
      <c r="Z89" s="115"/>
      <c r="AA89" s="69"/>
      <c r="AB89" s="115"/>
      <c r="AC89" s="213"/>
      <c r="AD89" s="213"/>
      <c r="AE89" s="213"/>
      <c r="AF89" s="213"/>
      <c r="AG89" s="213"/>
      <c r="AH89" s="69"/>
      <c r="AI89" s="69"/>
      <c r="AJ89" s="69"/>
      <c r="AK89" s="247"/>
      <c r="AL89" s="199"/>
      <c r="AM89" s="247"/>
      <c r="AN89" s="247"/>
      <c r="AO89" s="257"/>
      <c r="AP89" s="257"/>
      <c r="AQ89" s="257"/>
      <c r="AR89" s="257"/>
      <c r="AS89" s="69"/>
    </row>
    <row r="90" spans="1:45" s="31" customFormat="1" ht="15.75" hidden="1" customHeight="1">
      <c r="A90" s="268" t="s">
        <v>214</v>
      </c>
      <c r="B90" s="51"/>
      <c r="C90" s="51"/>
      <c r="D90" s="268" t="s">
        <v>36</v>
      </c>
      <c r="E90" s="51"/>
      <c r="F90" s="51"/>
      <c r="G90" s="269" t="s">
        <v>215</v>
      </c>
      <c r="H90" s="270" t="s">
        <v>216</v>
      </c>
      <c r="I90" s="281" t="s">
        <v>99</v>
      </c>
      <c r="J90" s="288">
        <v>1</v>
      </c>
      <c r="K90" s="283">
        <f t="shared" si="63"/>
        <v>0.75</v>
      </c>
      <c r="L90" s="284">
        <v>1</v>
      </c>
      <c r="M90" s="285">
        <f t="shared" si="64"/>
        <v>0.75</v>
      </c>
      <c r="N90" s="286">
        <f t="shared" si="65"/>
        <v>4.3124999999999997E-2</v>
      </c>
      <c r="O90" s="124" t="s">
        <v>96</v>
      </c>
      <c r="P90" s="376"/>
      <c r="Q90" s="156" t="s">
        <v>103</v>
      </c>
      <c r="R90" s="312">
        <v>43927</v>
      </c>
      <c r="S90" s="312">
        <v>43938</v>
      </c>
      <c r="T90" s="4"/>
      <c r="U90" s="198"/>
      <c r="V90" s="115"/>
      <c r="W90" s="124" t="s">
        <v>123</v>
      </c>
      <c r="X90" s="115"/>
      <c r="Y90" s="232"/>
      <c r="Z90" s="115"/>
      <c r="AA90" s="69"/>
      <c r="AB90" s="115"/>
      <c r="AC90" s="213"/>
      <c r="AD90" s="213"/>
      <c r="AE90" s="213"/>
      <c r="AF90" s="213"/>
      <c r="AG90" s="213"/>
      <c r="AH90" s="69"/>
      <c r="AI90" s="69"/>
      <c r="AJ90" s="69"/>
      <c r="AK90" s="247"/>
      <c r="AL90" s="199"/>
      <c r="AM90" s="247"/>
      <c r="AN90" s="247"/>
      <c r="AO90" s="257"/>
      <c r="AP90" s="257"/>
      <c r="AQ90" s="257"/>
      <c r="AR90" s="257"/>
      <c r="AS90" s="69"/>
    </row>
    <row r="91" spans="1:45" s="31" customFormat="1" ht="15.75" hidden="1" customHeight="1">
      <c r="A91" s="268" t="s">
        <v>214</v>
      </c>
      <c r="B91" s="51"/>
      <c r="C91" s="51"/>
      <c r="D91" s="268" t="s">
        <v>36</v>
      </c>
      <c r="E91" s="51"/>
      <c r="F91" s="51"/>
      <c r="G91" s="269" t="s">
        <v>215</v>
      </c>
      <c r="H91" s="270" t="s">
        <v>216</v>
      </c>
      <c r="I91" s="281" t="s">
        <v>99</v>
      </c>
      <c r="J91" s="288">
        <v>1</v>
      </c>
      <c r="K91" s="283">
        <f t="shared" si="63"/>
        <v>0.75</v>
      </c>
      <c r="L91" s="284">
        <v>1</v>
      </c>
      <c r="M91" s="285">
        <f t="shared" si="64"/>
        <v>0.75</v>
      </c>
      <c r="N91" s="286">
        <f t="shared" si="65"/>
        <v>4.3124999999999997E-2</v>
      </c>
      <c r="O91" s="124" t="s">
        <v>96</v>
      </c>
      <c r="P91" s="376"/>
      <c r="Q91" s="156" t="s">
        <v>13</v>
      </c>
      <c r="R91" s="312">
        <v>43941</v>
      </c>
      <c r="S91" s="312">
        <v>43945</v>
      </c>
      <c r="T91" s="4"/>
      <c r="U91" s="198"/>
      <c r="V91" s="115"/>
      <c r="W91" s="124" t="s">
        <v>123</v>
      </c>
      <c r="X91" s="115"/>
      <c r="Y91" s="232"/>
      <c r="Z91" s="115"/>
      <c r="AA91" s="69"/>
      <c r="AB91" s="115"/>
      <c r="AC91" s="213"/>
      <c r="AD91" s="213"/>
      <c r="AE91" s="213"/>
      <c r="AF91" s="213"/>
      <c r="AG91" s="213"/>
      <c r="AH91" s="69"/>
      <c r="AI91" s="69"/>
      <c r="AJ91" s="69"/>
      <c r="AK91" s="247"/>
      <c r="AL91" s="199"/>
      <c r="AM91" s="247"/>
      <c r="AN91" s="247"/>
      <c r="AO91" s="257"/>
      <c r="AP91" s="257"/>
      <c r="AQ91" s="257"/>
      <c r="AR91" s="257"/>
      <c r="AS91" s="69"/>
    </row>
    <row r="92" spans="1:45" s="31" customFormat="1" ht="15.75" hidden="1" customHeight="1">
      <c r="A92" s="268" t="s">
        <v>214</v>
      </c>
      <c r="B92" s="51"/>
      <c r="C92" s="51"/>
      <c r="D92" s="268" t="s">
        <v>36</v>
      </c>
      <c r="E92" s="51"/>
      <c r="F92" s="51"/>
      <c r="G92" s="269" t="s">
        <v>215</v>
      </c>
      <c r="H92" s="270" t="s">
        <v>216</v>
      </c>
      <c r="I92" s="281" t="s">
        <v>99</v>
      </c>
      <c r="J92" s="288">
        <v>1</v>
      </c>
      <c r="K92" s="283">
        <f t="shared" si="63"/>
        <v>0.75</v>
      </c>
      <c r="L92" s="284">
        <v>1</v>
      </c>
      <c r="M92" s="285">
        <f t="shared" si="64"/>
        <v>0.75</v>
      </c>
      <c r="N92" s="286">
        <f t="shared" si="65"/>
        <v>4.3124999999999997E-2</v>
      </c>
      <c r="O92" s="124" t="s">
        <v>96</v>
      </c>
      <c r="P92" s="377"/>
      <c r="Q92" s="156" t="s">
        <v>16</v>
      </c>
      <c r="R92" s="312">
        <v>43947</v>
      </c>
      <c r="S92" s="312">
        <v>43949</v>
      </c>
      <c r="T92" s="4"/>
      <c r="U92" s="198"/>
      <c r="V92" s="115"/>
      <c r="W92" s="124" t="s">
        <v>123</v>
      </c>
      <c r="X92" s="115"/>
      <c r="Y92" s="232"/>
      <c r="Z92" s="115"/>
      <c r="AA92" s="69"/>
      <c r="AB92" s="115"/>
      <c r="AC92" s="213"/>
      <c r="AD92" s="213"/>
      <c r="AE92" s="213"/>
      <c r="AF92" s="213"/>
      <c r="AG92" s="213"/>
      <c r="AH92" s="69"/>
      <c r="AI92" s="69"/>
      <c r="AJ92" s="69"/>
      <c r="AK92" s="247"/>
      <c r="AL92" s="199"/>
      <c r="AM92" s="247"/>
      <c r="AN92" s="247"/>
      <c r="AO92" s="257"/>
      <c r="AP92" s="257"/>
      <c r="AQ92" s="257"/>
      <c r="AR92" s="257"/>
      <c r="AS92" s="69"/>
    </row>
    <row r="93" spans="1:45" s="31" customFormat="1" ht="28.5" hidden="1" customHeight="1">
      <c r="A93" s="51" t="s">
        <v>217</v>
      </c>
      <c r="B93" s="51"/>
      <c r="C93" s="51"/>
      <c r="D93" s="51" t="s">
        <v>37</v>
      </c>
      <c r="E93" s="51"/>
      <c r="F93" s="51"/>
      <c r="G93" s="53" t="s">
        <v>218</v>
      </c>
      <c r="H93" s="67" t="s">
        <v>219</v>
      </c>
      <c r="I93" s="109" t="s">
        <v>87</v>
      </c>
      <c r="J93" s="110">
        <v>1</v>
      </c>
      <c r="K93" s="111">
        <f>4/8</f>
        <v>0.5</v>
      </c>
      <c r="L93" s="112">
        <v>1</v>
      </c>
      <c r="M93" s="113">
        <f t="shared" si="64"/>
        <v>0.5</v>
      </c>
      <c r="N93" s="114">
        <f t="shared" si="65"/>
        <v>2.8749999999999998E-2</v>
      </c>
      <c r="O93" s="131" t="s">
        <v>96</v>
      </c>
      <c r="P93" s="69"/>
      <c r="Q93" s="169"/>
      <c r="R93" s="4"/>
      <c r="S93" s="4"/>
      <c r="T93" s="4"/>
      <c r="U93" s="198"/>
      <c r="V93" s="318" t="s">
        <v>220</v>
      </c>
      <c r="W93" s="115"/>
      <c r="X93" s="69" t="s">
        <v>153</v>
      </c>
      <c r="Y93" s="232" t="s">
        <v>90</v>
      </c>
      <c r="Z93" s="172" t="s">
        <v>182</v>
      </c>
      <c r="AA93" s="69"/>
      <c r="AB93" s="115"/>
      <c r="AC93" s="213"/>
      <c r="AD93" s="213"/>
      <c r="AE93" s="213"/>
      <c r="AF93" s="213"/>
      <c r="AG93" s="213"/>
      <c r="AH93" s="69"/>
      <c r="AI93" s="69"/>
      <c r="AJ93" s="69"/>
      <c r="AK93" s="247">
        <v>0.5</v>
      </c>
      <c r="AL93" s="199">
        <v>0.8</v>
      </c>
      <c r="AM93" s="247">
        <f>N93*AL93</f>
        <v>2.3E-2</v>
      </c>
      <c r="AN93" s="247">
        <f>N93-AM93</f>
        <v>5.7499999999999982E-3</v>
      </c>
      <c r="AO93" s="257">
        <f>AK93/AM93</f>
        <v>21.739130434782609</v>
      </c>
      <c r="AP93" s="257"/>
      <c r="AQ93" s="257"/>
      <c r="AR93" s="257"/>
      <c r="AS93" s="69" t="s">
        <v>10</v>
      </c>
    </row>
    <row r="94" spans="1:45" s="31" customFormat="1" ht="28.5" hidden="1" customHeight="1">
      <c r="A94" s="51" t="s">
        <v>221</v>
      </c>
      <c r="B94" s="51"/>
      <c r="C94" s="51"/>
      <c r="D94" s="51" t="s">
        <v>37</v>
      </c>
      <c r="E94" s="51"/>
      <c r="F94" s="51"/>
      <c r="G94" s="53" t="s">
        <v>222</v>
      </c>
      <c r="H94" s="67" t="s">
        <v>223</v>
      </c>
      <c r="I94" s="109" t="s">
        <v>87</v>
      </c>
      <c r="J94" s="110">
        <v>1</v>
      </c>
      <c r="K94" s="111">
        <f>4/8</f>
        <v>0.5</v>
      </c>
      <c r="L94" s="112">
        <v>1</v>
      </c>
      <c r="M94" s="113">
        <f t="shared" si="64"/>
        <v>0.5</v>
      </c>
      <c r="N94" s="114">
        <f t="shared" si="65"/>
        <v>2.8749999999999998E-2</v>
      </c>
      <c r="O94" s="115"/>
      <c r="P94" s="115"/>
      <c r="Q94" s="169"/>
      <c r="R94" s="4"/>
      <c r="S94" s="4"/>
      <c r="T94" s="4"/>
      <c r="U94" s="198"/>
      <c r="V94" s="318" t="s">
        <v>220</v>
      </c>
      <c r="W94" s="115"/>
      <c r="X94" s="69" t="s">
        <v>153</v>
      </c>
      <c r="Y94" s="232" t="s">
        <v>90</v>
      </c>
      <c r="Z94" s="172" t="s">
        <v>182</v>
      </c>
      <c r="AA94" s="69"/>
      <c r="AB94" s="115"/>
      <c r="AC94" s="69"/>
      <c r="AD94" s="213"/>
      <c r="AE94" s="213"/>
      <c r="AF94" s="213"/>
      <c r="AG94" s="213"/>
      <c r="AH94" s="69"/>
      <c r="AI94" s="69"/>
      <c r="AJ94" s="69"/>
      <c r="AK94" s="247">
        <v>0.5</v>
      </c>
      <c r="AL94" s="199">
        <v>0.8</v>
      </c>
      <c r="AM94" s="247">
        <f>N94*AL94</f>
        <v>2.3E-2</v>
      </c>
      <c r="AN94" s="247">
        <f>N94-AM94</f>
        <v>5.7499999999999982E-3</v>
      </c>
      <c r="AO94" s="257">
        <f>AK94/AM94</f>
        <v>21.739130434782609</v>
      </c>
      <c r="AP94" s="257"/>
      <c r="AQ94" s="257"/>
      <c r="AR94" s="257"/>
      <c r="AS94" s="69" t="s">
        <v>10</v>
      </c>
    </row>
    <row r="95" spans="1:45" s="31" customFormat="1" ht="15.75" hidden="1" customHeight="1">
      <c r="A95" s="42" t="s">
        <v>224</v>
      </c>
      <c r="B95" s="42"/>
      <c r="C95" s="42"/>
      <c r="D95" s="42" t="s">
        <v>35</v>
      </c>
      <c r="E95" s="42"/>
      <c r="F95" s="42"/>
      <c r="G95" s="43" t="s">
        <v>225</v>
      </c>
      <c r="H95" s="62" t="s">
        <v>226</v>
      </c>
      <c r="I95" s="289" t="s">
        <v>87</v>
      </c>
      <c r="J95" s="89">
        <v>1</v>
      </c>
      <c r="K95" s="90">
        <f>2/8</f>
        <v>0.25</v>
      </c>
      <c r="L95" s="91">
        <v>1</v>
      </c>
      <c r="M95" s="92">
        <f t="shared" si="64"/>
        <v>0.25</v>
      </c>
      <c r="N95" s="93">
        <f t="shared" si="65"/>
        <v>1.4374999999999999E-2</v>
      </c>
      <c r="O95" s="132" t="s">
        <v>227</v>
      </c>
      <c r="P95" s="381" t="s">
        <v>25</v>
      </c>
      <c r="Q95" s="152" t="s">
        <v>5</v>
      </c>
      <c r="R95" s="153">
        <v>43838</v>
      </c>
      <c r="S95" s="153">
        <v>43843</v>
      </c>
      <c r="T95" s="153">
        <v>43838</v>
      </c>
      <c r="U95" s="184">
        <v>43838</v>
      </c>
      <c r="V95" s="196">
        <v>1</v>
      </c>
      <c r="W95" s="69" t="s">
        <v>170</v>
      </c>
      <c r="X95" s="69" t="s">
        <v>153</v>
      </c>
      <c r="Y95" s="332" t="s">
        <v>129</v>
      </c>
      <c r="Z95" s="94"/>
      <c r="AA95" s="132" t="s">
        <v>91</v>
      </c>
      <c r="AB95" s="132"/>
      <c r="AC95" s="333"/>
      <c r="AD95" s="208"/>
      <c r="AE95" s="208"/>
      <c r="AF95" s="208"/>
      <c r="AG95" s="208"/>
      <c r="AH95" s="208"/>
      <c r="AI95" s="208"/>
      <c r="AJ95" s="132"/>
      <c r="AK95" s="243">
        <v>2</v>
      </c>
      <c r="AL95" s="189">
        <v>0.9</v>
      </c>
      <c r="AM95" s="243">
        <v>1.2937499999999999E-2</v>
      </c>
      <c r="AN95" s="243">
        <v>1.4375E-3</v>
      </c>
      <c r="AO95" s="254">
        <v>154.58937198067599</v>
      </c>
      <c r="AP95" s="254"/>
      <c r="AQ95" s="254"/>
      <c r="AR95" s="254"/>
      <c r="AS95" s="132" t="s">
        <v>10</v>
      </c>
    </row>
    <row r="96" spans="1:45" s="32" customFormat="1" ht="13.5" hidden="1" customHeight="1">
      <c r="A96" s="45" t="s">
        <v>224</v>
      </c>
      <c r="B96" s="45"/>
      <c r="C96" s="45"/>
      <c r="D96" s="45" t="s">
        <v>35</v>
      </c>
      <c r="E96" s="45"/>
      <c r="F96" s="45"/>
      <c r="G96" s="46" t="s">
        <v>225</v>
      </c>
      <c r="H96" s="63" t="s">
        <v>226</v>
      </c>
      <c r="I96" s="290" t="s">
        <v>87</v>
      </c>
      <c r="J96" s="96">
        <v>1</v>
      </c>
      <c r="K96" s="97">
        <f>2/8</f>
        <v>0.25</v>
      </c>
      <c r="L96" s="98">
        <v>1</v>
      </c>
      <c r="M96" s="99">
        <f t="shared" ref="M96:M99" si="66">J96*K96</f>
        <v>0.25</v>
      </c>
      <c r="N96" s="100">
        <f t="shared" ref="N96:N99" si="67">M96/20*1.15</f>
        <v>1.4374999999999999E-2</v>
      </c>
      <c r="O96" s="124" t="s">
        <v>227</v>
      </c>
      <c r="P96" s="382"/>
      <c r="Q96" s="156" t="s">
        <v>100</v>
      </c>
      <c r="R96" s="157">
        <v>43844</v>
      </c>
      <c r="S96" s="157">
        <v>43865</v>
      </c>
      <c r="T96" s="157">
        <v>43839</v>
      </c>
      <c r="U96" s="159">
        <v>43850</v>
      </c>
      <c r="V96" s="163">
        <v>1</v>
      </c>
      <c r="W96" s="101" t="s">
        <v>170</v>
      </c>
      <c r="X96" s="101"/>
      <c r="Y96" s="209"/>
      <c r="Z96" s="101"/>
      <c r="AA96" s="124" t="s">
        <v>91</v>
      </c>
      <c r="AB96" s="124"/>
      <c r="AC96" s="221"/>
      <c r="AD96" s="210"/>
      <c r="AE96" s="210"/>
      <c r="AF96" s="210"/>
      <c r="AG96" s="210"/>
      <c r="AH96" s="210"/>
      <c r="AI96" s="210"/>
      <c r="AJ96" s="124"/>
      <c r="AK96" s="244">
        <v>2</v>
      </c>
      <c r="AL96" s="190">
        <v>0.9</v>
      </c>
      <c r="AM96" s="244">
        <v>1.2937499999999999E-2</v>
      </c>
      <c r="AN96" s="244">
        <v>1.4375E-3</v>
      </c>
      <c r="AO96" s="255">
        <v>154.58937198067599</v>
      </c>
      <c r="AP96" s="255"/>
      <c r="AQ96" s="255"/>
      <c r="AR96" s="255"/>
      <c r="AS96" s="124" t="s">
        <v>10</v>
      </c>
    </row>
    <row r="97" spans="1:45" s="32" customFormat="1" ht="13.5" hidden="1" customHeight="1">
      <c r="A97" s="45" t="s">
        <v>224</v>
      </c>
      <c r="B97" s="45"/>
      <c r="C97" s="45"/>
      <c r="D97" s="45" t="s">
        <v>35</v>
      </c>
      <c r="E97" s="45"/>
      <c r="F97" s="45"/>
      <c r="G97" s="46" t="s">
        <v>225</v>
      </c>
      <c r="H97" s="63" t="s">
        <v>226</v>
      </c>
      <c r="I97" s="290" t="s">
        <v>87</v>
      </c>
      <c r="J97" s="96">
        <v>1</v>
      </c>
      <c r="K97" s="97">
        <f>2/8</f>
        <v>0.25</v>
      </c>
      <c r="L97" s="98">
        <v>1</v>
      </c>
      <c r="M97" s="99">
        <f t="shared" si="66"/>
        <v>0.25</v>
      </c>
      <c r="N97" s="100">
        <f t="shared" si="67"/>
        <v>1.4374999999999999E-2</v>
      </c>
      <c r="O97" s="124" t="s">
        <v>227</v>
      </c>
      <c r="P97" s="382"/>
      <c r="Q97" s="156" t="s">
        <v>103</v>
      </c>
      <c r="R97" s="157">
        <v>43866</v>
      </c>
      <c r="S97" s="157">
        <v>43872</v>
      </c>
      <c r="T97" s="157">
        <v>43882</v>
      </c>
      <c r="U97" s="159">
        <v>43882</v>
      </c>
      <c r="V97" s="163">
        <v>1</v>
      </c>
      <c r="W97" s="101" t="s">
        <v>170</v>
      </c>
      <c r="X97" s="101"/>
      <c r="Y97" s="209"/>
      <c r="Z97" s="101"/>
      <c r="AA97" s="124" t="s">
        <v>91</v>
      </c>
      <c r="AB97" s="124"/>
      <c r="AC97" s="221"/>
      <c r="AD97" s="210"/>
      <c r="AE97" s="210"/>
      <c r="AF97" s="210"/>
      <c r="AG97" s="210"/>
      <c r="AH97" s="210"/>
      <c r="AI97" s="210"/>
      <c r="AJ97" s="124"/>
      <c r="AK97" s="244">
        <v>2</v>
      </c>
      <c r="AL97" s="190">
        <v>0.9</v>
      </c>
      <c r="AM97" s="244">
        <v>1.2937499999999999E-2</v>
      </c>
      <c r="AN97" s="244">
        <v>1.4375E-3</v>
      </c>
      <c r="AO97" s="255">
        <v>154.58937198067599</v>
      </c>
      <c r="AP97" s="255"/>
      <c r="AQ97" s="255"/>
      <c r="AR97" s="255"/>
      <c r="AS97" s="124" t="s">
        <v>10</v>
      </c>
    </row>
    <row r="98" spans="1:45" s="32" customFormat="1" ht="15.75" hidden="1" customHeight="1">
      <c r="A98" s="45" t="s">
        <v>224</v>
      </c>
      <c r="B98" s="45"/>
      <c r="C98" s="45"/>
      <c r="D98" s="45" t="s">
        <v>35</v>
      </c>
      <c r="E98" s="45"/>
      <c r="F98" s="45"/>
      <c r="G98" s="46" t="s">
        <v>225</v>
      </c>
      <c r="H98" s="63" t="s">
        <v>226</v>
      </c>
      <c r="I98" s="290" t="s">
        <v>87</v>
      </c>
      <c r="J98" s="96">
        <v>1</v>
      </c>
      <c r="K98" s="97">
        <f>2/8</f>
        <v>0.25</v>
      </c>
      <c r="L98" s="98">
        <v>1</v>
      </c>
      <c r="M98" s="99">
        <f t="shared" si="66"/>
        <v>0.25</v>
      </c>
      <c r="N98" s="100">
        <f t="shared" si="67"/>
        <v>1.4374999999999999E-2</v>
      </c>
      <c r="O98" s="124" t="s">
        <v>227</v>
      </c>
      <c r="P98" s="382"/>
      <c r="Q98" s="156" t="s">
        <v>13</v>
      </c>
      <c r="R98" s="157">
        <v>43873</v>
      </c>
      <c r="S98" s="157">
        <v>43875</v>
      </c>
      <c r="T98" s="157">
        <v>43852</v>
      </c>
      <c r="U98" s="319"/>
      <c r="V98" s="320"/>
      <c r="W98" s="101" t="s">
        <v>170</v>
      </c>
      <c r="X98" s="101"/>
      <c r="Y98" s="209"/>
      <c r="Z98" s="101"/>
      <c r="AA98" s="124" t="s">
        <v>91</v>
      </c>
      <c r="AB98" s="124"/>
      <c r="AC98" s="221"/>
      <c r="AD98" s="210"/>
      <c r="AE98" s="210"/>
      <c r="AF98" s="210"/>
      <c r="AG98" s="210"/>
      <c r="AH98" s="210"/>
      <c r="AI98" s="210"/>
      <c r="AJ98" s="124"/>
      <c r="AK98" s="244">
        <v>2</v>
      </c>
      <c r="AL98" s="190">
        <v>0.9</v>
      </c>
      <c r="AM98" s="244">
        <v>1.2937499999999999E-2</v>
      </c>
      <c r="AN98" s="244">
        <v>1.4375E-3</v>
      </c>
      <c r="AO98" s="255">
        <v>154.58937198067599</v>
      </c>
      <c r="AP98" s="255"/>
      <c r="AQ98" s="255"/>
      <c r="AR98" s="255"/>
      <c r="AS98" s="124" t="s">
        <v>10</v>
      </c>
    </row>
    <row r="99" spans="1:45" s="32" customFormat="1" ht="15.75" hidden="1" customHeight="1">
      <c r="A99" s="48" t="s">
        <v>224</v>
      </c>
      <c r="B99" s="48"/>
      <c r="C99" s="48"/>
      <c r="D99" s="48" t="s">
        <v>35</v>
      </c>
      <c r="E99" s="48"/>
      <c r="F99" s="48"/>
      <c r="G99" s="49" t="s">
        <v>225</v>
      </c>
      <c r="H99" s="66" t="s">
        <v>226</v>
      </c>
      <c r="I99" s="291" t="s">
        <v>87</v>
      </c>
      <c r="J99" s="103">
        <v>1</v>
      </c>
      <c r="K99" s="104">
        <f>2/8</f>
        <v>0.25</v>
      </c>
      <c r="L99" s="105">
        <v>1</v>
      </c>
      <c r="M99" s="106">
        <f t="shared" si="66"/>
        <v>0.25</v>
      </c>
      <c r="N99" s="107">
        <f t="shared" si="67"/>
        <v>1.4374999999999999E-2</v>
      </c>
      <c r="O99" s="135" t="s">
        <v>227</v>
      </c>
      <c r="P99" s="383"/>
      <c r="Q99" s="166" t="s">
        <v>16</v>
      </c>
      <c r="R99" s="149"/>
      <c r="S99" s="149"/>
      <c r="T99" s="149"/>
      <c r="U99" s="150"/>
      <c r="V99" s="321"/>
      <c r="W99" s="101" t="s">
        <v>170</v>
      </c>
      <c r="X99" s="108"/>
      <c r="Y99" s="211"/>
      <c r="Z99" s="108"/>
      <c r="AA99" s="135" t="s">
        <v>91</v>
      </c>
      <c r="AB99" s="135"/>
      <c r="AC99" s="229"/>
      <c r="AD99" s="212"/>
      <c r="AE99" s="212"/>
      <c r="AF99" s="212"/>
      <c r="AG99" s="212"/>
      <c r="AH99" s="212"/>
      <c r="AI99" s="212"/>
      <c r="AJ99" s="135"/>
      <c r="AK99" s="245">
        <v>2</v>
      </c>
      <c r="AL99" s="246">
        <v>0.9</v>
      </c>
      <c r="AM99" s="245">
        <v>1.2937499999999999E-2</v>
      </c>
      <c r="AN99" s="245">
        <v>1.4375E-3</v>
      </c>
      <c r="AO99" s="256">
        <v>154.58937198067599</v>
      </c>
      <c r="AP99" s="256"/>
      <c r="AQ99" s="256"/>
      <c r="AR99" s="256"/>
      <c r="AS99" s="135" t="s">
        <v>10</v>
      </c>
    </row>
    <row r="100" spans="1:45" s="31" customFormat="1" ht="28.5" hidden="1" customHeight="1">
      <c r="A100" s="42" t="s">
        <v>228</v>
      </c>
      <c r="B100" s="42"/>
      <c r="C100" s="42"/>
      <c r="D100" s="42" t="s">
        <v>33</v>
      </c>
      <c r="E100" s="42"/>
      <c r="F100" s="42"/>
      <c r="G100" s="272" t="s">
        <v>229</v>
      </c>
      <c r="H100" s="273"/>
      <c r="I100" s="289"/>
      <c r="J100" s="89"/>
      <c r="K100" s="90"/>
      <c r="L100" s="91"/>
      <c r="M100" s="92"/>
      <c r="N100" s="93"/>
      <c r="O100" s="94" t="s">
        <v>230</v>
      </c>
      <c r="P100" s="375" t="s">
        <v>28</v>
      </c>
      <c r="Q100" s="152" t="s">
        <v>5</v>
      </c>
      <c r="R100" s="153">
        <v>43826</v>
      </c>
      <c r="S100" s="153">
        <v>43826</v>
      </c>
      <c r="T100" s="153">
        <v>43826</v>
      </c>
      <c r="U100" s="184">
        <v>43826</v>
      </c>
      <c r="V100" s="322" t="s">
        <v>231</v>
      </c>
      <c r="W100" s="94" t="s">
        <v>146</v>
      </c>
      <c r="X100" s="155"/>
      <c r="Y100" s="207"/>
      <c r="Z100" s="155"/>
      <c r="AA100" s="132" t="s">
        <v>91</v>
      </c>
      <c r="AB100" s="132"/>
      <c r="AC100" s="333"/>
      <c r="AD100" s="208"/>
      <c r="AE100" s="208"/>
      <c r="AF100" s="208"/>
      <c r="AG100" s="208"/>
      <c r="AH100" s="208"/>
      <c r="AI100" s="208"/>
      <c r="AJ100" s="132"/>
      <c r="AK100" s="243"/>
      <c r="AL100" s="189"/>
      <c r="AM100" s="243"/>
      <c r="AN100" s="243"/>
      <c r="AO100" s="254"/>
      <c r="AP100" s="254"/>
      <c r="AQ100" s="254"/>
      <c r="AR100" s="254"/>
      <c r="AS100" s="132" t="s">
        <v>10</v>
      </c>
    </row>
    <row r="101" spans="1:45" s="31" customFormat="1" ht="28.5" hidden="1" customHeight="1">
      <c r="A101" s="61" t="s">
        <v>228</v>
      </c>
      <c r="B101" s="61"/>
      <c r="C101" s="61"/>
      <c r="D101" s="61" t="s">
        <v>33</v>
      </c>
      <c r="E101" s="61"/>
      <c r="F101" s="61"/>
      <c r="G101" s="46" t="s">
        <v>229</v>
      </c>
      <c r="H101" s="63"/>
      <c r="I101" s="292"/>
      <c r="J101" s="293"/>
      <c r="K101" s="294"/>
      <c r="L101" s="295"/>
      <c r="M101" s="296"/>
      <c r="N101" s="297"/>
      <c r="O101" s="136" t="s">
        <v>230</v>
      </c>
      <c r="P101" s="376"/>
      <c r="Q101" s="156" t="s">
        <v>100</v>
      </c>
      <c r="R101" s="157">
        <v>43880</v>
      </c>
      <c r="S101" s="157">
        <v>43882</v>
      </c>
      <c r="T101" s="157">
        <v>43880</v>
      </c>
      <c r="U101" s="197">
        <v>43880</v>
      </c>
      <c r="V101" s="323" t="s">
        <v>231</v>
      </c>
      <c r="W101" s="101" t="s">
        <v>146</v>
      </c>
      <c r="X101" s="136"/>
      <c r="Y101" s="231"/>
      <c r="Z101" s="136"/>
      <c r="AA101" s="124" t="s">
        <v>91</v>
      </c>
      <c r="AB101" s="133"/>
      <c r="AC101" s="334"/>
      <c r="AD101" s="227"/>
      <c r="AE101" s="227"/>
      <c r="AF101" s="227"/>
      <c r="AG101" s="227"/>
      <c r="AH101" s="227"/>
      <c r="AI101" s="227"/>
      <c r="AJ101" s="133"/>
      <c r="AK101" s="343"/>
      <c r="AL101" s="344"/>
      <c r="AM101" s="343"/>
      <c r="AN101" s="343"/>
      <c r="AO101" s="260"/>
      <c r="AP101" s="260"/>
      <c r="AQ101" s="260"/>
      <c r="AR101" s="260"/>
      <c r="AS101" s="133" t="s">
        <v>10</v>
      </c>
    </row>
    <row r="102" spans="1:45" s="31" customFormat="1" ht="28.5" hidden="1" customHeight="1">
      <c r="A102" s="61" t="s">
        <v>228</v>
      </c>
      <c r="B102" s="61"/>
      <c r="C102" s="61"/>
      <c r="D102" s="61" t="s">
        <v>33</v>
      </c>
      <c r="E102" s="61"/>
      <c r="F102" s="61"/>
      <c r="G102" s="46" t="s">
        <v>229</v>
      </c>
      <c r="H102" s="63"/>
      <c r="I102" s="292"/>
      <c r="J102" s="293"/>
      <c r="K102" s="294"/>
      <c r="L102" s="295"/>
      <c r="M102" s="296"/>
      <c r="N102" s="297"/>
      <c r="O102" s="136" t="s">
        <v>230</v>
      </c>
      <c r="P102" s="376"/>
      <c r="Q102" s="156" t="s">
        <v>103</v>
      </c>
      <c r="R102" s="157">
        <v>43882</v>
      </c>
      <c r="S102" s="157">
        <v>43882</v>
      </c>
      <c r="T102" s="157">
        <v>43882</v>
      </c>
      <c r="U102" s="157">
        <v>43882</v>
      </c>
      <c r="V102" s="324" t="s">
        <v>231</v>
      </c>
      <c r="W102" s="101" t="s">
        <v>146</v>
      </c>
      <c r="X102" s="136"/>
      <c r="Y102" s="231"/>
      <c r="Z102" s="136"/>
      <c r="AA102" s="124" t="s">
        <v>91</v>
      </c>
      <c r="AB102" s="133"/>
      <c r="AC102" s="334"/>
      <c r="AD102" s="227"/>
      <c r="AE102" s="227"/>
      <c r="AF102" s="227"/>
      <c r="AG102" s="227"/>
      <c r="AH102" s="227"/>
      <c r="AI102" s="227"/>
      <c r="AJ102" s="133"/>
      <c r="AK102" s="343"/>
      <c r="AL102" s="344"/>
      <c r="AM102" s="343"/>
      <c r="AN102" s="343"/>
      <c r="AO102" s="260"/>
      <c r="AP102" s="260"/>
      <c r="AQ102" s="260"/>
      <c r="AR102" s="260"/>
      <c r="AS102" s="133" t="s">
        <v>10</v>
      </c>
    </row>
    <row r="103" spans="1:45" s="31" customFormat="1" ht="28.5" hidden="1" customHeight="1">
      <c r="A103" s="61" t="s">
        <v>228</v>
      </c>
      <c r="B103" s="61"/>
      <c r="C103" s="61"/>
      <c r="D103" s="61" t="s">
        <v>33</v>
      </c>
      <c r="E103" s="61"/>
      <c r="F103" s="61"/>
      <c r="G103" s="46" t="s">
        <v>229</v>
      </c>
      <c r="H103" s="63"/>
      <c r="I103" s="292"/>
      <c r="J103" s="293"/>
      <c r="K103" s="294"/>
      <c r="L103" s="295"/>
      <c r="M103" s="296"/>
      <c r="N103" s="297"/>
      <c r="O103" s="136" t="s">
        <v>230</v>
      </c>
      <c r="P103" s="376"/>
      <c r="Q103" s="156" t="s">
        <v>13</v>
      </c>
      <c r="R103" s="157">
        <v>43882</v>
      </c>
      <c r="S103" s="157">
        <v>43882</v>
      </c>
      <c r="T103" s="157">
        <v>43882</v>
      </c>
      <c r="U103" s="197">
        <v>43882</v>
      </c>
      <c r="V103" s="324" t="s">
        <v>231</v>
      </c>
      <c r="W103" s="101" t="s">
        <v>146</v>
      </c>
      <c r="X103" s="136"/>
      <c r="Y103" s="231"/>
      <c r="Z103" s="136"/>
      <c r="AA103" s="124" t="s">
        <v>91</v>
      </c>
      <c r="AB103" s="133"/>
      <c r="AC103" s="334"/>
      <c r="AD103" s="227"/>
      <c r="AE103" s="227"/>
      <c r="AF103" s="227"/>
      <c r="AG103" s="227"/>
      <c r="AH103" s="227"/>
      <c r="AI103" s="227"/>
      <c r="AJ103" s="133"/>
      <c r="AK103" s="343"/>
      <c r="AL103" s="344"/>
      <c r="AM103" s="343"/>
      <c r="AN103" s="343"/>
      <c r="AO103" s="260"/>
      <c r="AP103" s="260"/>
      <c r="AQ103" s="260"/>
      <c r="AR103" s="260"/>
      <c r="AS103" s="133" t="s">
        <v>10</v>
      </c>
    </row>
    <row r="104" spans="1:45" s="31" customFormat="1" ht="28.5" hidden="1" customHeight="1">
      <c r="A104" s="274" t="s">
        <v>228</v>
      </c>
      <c r="B104" s="274"/>
      <c r="C104" s="274"/>
      <c r="D104" s="274" t="s">
        <v>33</v>
      </c>
      <c r="E104" s="274"/>
      <c r="F104" s="274"/>
      <c r="G104" s="59" t="s">
        <v>229</v>
      </c>
      <c r="H104" s="64"/>
      <c r="I104" s="298"/>
      <c r="J104" s="299"/>
      <c r="K104" s="300"/>
      <c r="L104" s="301"/>
      <c r="M104" s="302"/>
      <c r="N104" s="303"/>
      <c r="O104" s="138" t="s">
        <v>230</v>
      </c>
      <c r="P104" s="377"/>
      <c r="Q104" s="181" t="s">
        <v>16</v>
      </c>
      <c r="R104" s="197">
        <v>43885</v>
      </c>
      <c r="S104" s="197">
        <v>43885</v>
      </c>
      <c r="T104" s="197">
        <v>43885</v>
      </c>
      <c r="U104" s="197">
        <v>43885</v>
      </c>
      <c r="V104" s="324" t="s">
        <v>231</v>
      </c>
      <c r="W104" s="137" t="s">
        <v>146</v>
      </c>
      <c r="X104" s="138"/>
      <c r="Y104" s="205"/>
      <c r="Z104" s="151"/>
      <c r="AA104" s="124" t="s">
        <v>91</v>
      </c>
      <c r="AB104" s="134"/>
      <c r="AC104" s="335"/>
      <c r="AD104" s="336"/>
      <c r="AE104" s="336"/>
      <c r="AF104" s="336"/>
      <c r="AG104" s="336"/>
      <c r="AH104" s="336"/>
      <c r="AI104" s="336"/>
      <c r="AJ104" s="134"/>
      <c r="AK104" s="345"/>
      <c r="AL104" s="346"/>
      <c r="AM104" s="345"/>
      <c r="AN104" s="345"/>
      <c r="AO104" s="350"/>
      <c r="AP104" s="350"/>
      <c r="AQ104" s="350"/>
      <c r="AR104" s="350"/>
      <c r="AS104" s="134" t="s">
        <v>10</v>
      </c>
    </row>
    <row r="105" spans="1:45" s="31" customFormat="1" ht="28.5" hidden="1" customHeight="1">
      <c r="A105" s="42" t="s">
        <v>232</v>
      </c>
      <c r="B105" s="42"/>
      <c r="C105" s="42"/>
      <c r="D105" s="42" t="s">
        <v>35</v>
      </c>
      <c r="E105" s="42"/>
      <c r="F105" s="42"/>
      <c r="G105" s="275" t="s">
        <v>233</v>
      </c>
      <c r="H105" s="62"/>
      <c r="I105" s="289"/>
      <c r="J105" s="89"/>
      <c r="K105" s="90"/>
      <c r="L105" s="91"/>
      <c r="M105" s="92"/>
      <c r="N105" s="93"/>
      <c r="O105" s="94" t="s">
        <v>230</v>
      </c>
      <c r="P105" s="375" t="s">
        <v>28</v>
      </c>
      <c r="Q105" s="152" t="s">
        <v>5</v>
      </c>
      <c r="R105" s="153">
        <v>43837</v>
      </c>
      <c r="S105" s="153">
        <v>43837</v>
      </c>
      <c r="T105" s="153">
        <v>43837</v>
      </c>
      <c r="U105" s="184">
        <v>43837</v>
      </c>
      <c r="V105" s="196">
        <v>1</v>
      </c>
      <c r="W105" s="94" t="s">
        <v>146</v>
      </c>
      <c r="X105" s="155"/>
      <c r="Y105" s="207"/>
      <c r="Z105" s="155"/>
      <c r="AA105" s="132" t="s">
        <v>91</v>
      </c>
      <c r="AB105" s="132"/>
      <c r="AC105" s="333"/>
      <c r="AD105" s="208"/>
      <c r="AE105" s="208"/>
      <c r="AF105" s="208"/>
      <c r="AG105" s="208"/>
      <c r="AH105" s="208"/>
      <c r="AI105" s="208"/>
      <c r="AJ105" s="132"/>
      <c r="AK105" s="243"/>
      <c r="AL105" s="189"/>
      <c r="AM105" s="243"/>
      <c r="AN105" s="243"/>
      <c r="AO105" s="254"/>
      <c r="AP105" s="254"/>
      <c r="AQ105" s="254"/>
      <c r="AR105" s="254"/>
      <c r="AS105" s="132" t="s">
        <v>10</v>
      </c>
    </row>
    <row r="106" spans="1:45" s="32" customFormat="1" ht="28.5" hidden="1" customHeight="1">
      <c r="A106" s="45" t="s">
        <v>232</v>
      </c>
      <c r="B106" s="45"/>
      <c r="C106" s="45"/>
      <c r="D106" s="45" t="s">
        <v>35</v>
      </c>
      <c r="E106" s="45"/>
      <c r="F106" s="45"/>
      <c r="G106" s="276" t="s">
        <v>233</v>
      </c>
      <c r="H106" s="63"/>
      <c r="I106" s="290"/>
      <c r="J106" s="96"/>
      <c r="K106" s="97"/>
      <c r="L106" s="98"/>
      <c r="M106" s="99"/>
      <c r="N106" s="100"/>
      <c r="O106" s="101" t="s">
        <v>230</v>
      </c>
      <c r="P106" s="376"/>
      <c r="Q106" s="156" t="s">
        <v>100</v>
      </c>
      <c r="R106" s="157">
        <v>43838</v>
      </c>
      <c r="S106" s="157">
        <v>43843</v>
      </c>
      <c r="T106" s="157">
        <v>43837</v>
      </c>
      <c r="U106" s="159">
        <v>43840</v>
      </c>
      <c r="V106" s="163">
        <v>1</v>
      </c>
      <c r="W106" s="101" t="s">
        <v>146</v>
      </c>
      <c r="X106" s="101"/>
      <c r="Y106" s="209"/>
      <c r="Z106" s="101"/>
      <c r="AA106" s="124" t="s">
        <v>91</v>
      </c>
      <c r="AB106" s="124"/>
      <c r="AC106" s="221"/>
      <c r="AD106" s="210"/>
      <c r="AE106" s="210"/>
      <c r="AF106" s="210"/>
      <c r="AG106" s="210"/>
      <c r="AH106" s="210"/>
      <c r="AI106" s="210"/>
      <c r="AJ106" s="124"/>
      <c r="AK106" s="244"/>
      <c r="AL106" s="190"/>
      <c r="AM106" s="244"/>
      <c r="AN106" s="244"/>
      <c r="AO106" s="255"/>
      <c r="AP106" s="255"/>
      <c r="AQ106" s="255"/>
      <c r="AR106" s="255"/>
      <c r="AS106" s="124" t="s">
        <v>10</v>
      </c>
    </row>
    <row r="107" spans="1:45" s="32" customFormat="1" ht="28.5" hidden="1" customHeight="1">
      <c r="A107" s="45" t="s">
        <v>232</v>
      </c>
      <c r="B107" s="45"/>
      <c r="C107" s="45"/>
      <c r="D107" s="45" t="s">
        <v>35</v>
      </c>
      <c r="E107" s="45"/>
      <c r="F107" s="45"/>
      <c r="G107" s="276" t="s">
        <v>233</v>
      </c>
      <c r="H107" s="63"/>
      <c r="I107" s="290"/>
      <c r="J107" s="96"/>
      <c r="K107" s="97"/>
      <c r="L107" s="98"/>
      <c r="M107" s="99"/>
      <c r="N107" s="100"/>
      <c r="O107" s="101" t="s">
        <v>230</v>
      </c>
      <c r="P107" s="376"/>
      <c r="Q107" s="156" t="s">
        <v>103</v>
      </c>
      <c r="R107" s="157">
        <v>43844</v>
      </c>
      <c r="S107" s="157">
        <v>43847</v>
      </c>
      <c r="T107" s="157">
        <v>43840</v>
      </c>
      <c r="U107" s="159">
        <v>43840</v>
      </c>
      <c r="V107" s="163">
        <v>1</v>
      </c>
      <c r="W107" s="101" t="s">
        <v>146</v>
      </c>
      <c r="X107" s="101"/>
      <c r="Y107" s="209"/>
      <c r="Z107" s="101"/>
      <c r="AA107" s="124" t="s">
        <v>91</v>
      </c>
      <c r="AB107" s="124"/>
      <c r="AC107" s="221"/>
      <c r="AD107" s="210"/>
      <c r="AE107" s="210"/>
      <c r="AF107" s="210"/>
      <c r="AG107" s="210"/>
      <c r="AH107" s="210"/>
      <c r="AI107" s="210"/>
      <c r="AJ107" s="124"/>
      <c r="AK107" s="244"/>
      <c r="AL107" s="190"/>
      <c r="AM107" s="244"/>
      <c r="AN107" s="244"/>
      <c r="AO107" s="255"/>
      <c r="AP107" s="255"/>
      <c r="AQ107" s="255"/>
      <c r="AR107" s="255"/>
      <c r="AS107" s="124" t="s">
        <v>10</v>
      </c>
    </row>
    <row r="108" spans="1:45" s="32" customFormat="1" ht="28.5" hidden="1" customHeight="1">
      <c r="A108" s="45" t="s">
        <v>232</v>
      </c>
      <c r="B108" s="45"/>
      <c r="C108" s="45"/>
      <c r="D108" s="45" t="s">
        <v>35</v>
      </c>
      <c r="E108" s="45"/>
      <c r="F108" s="45"/>
      <c r="G108" s="276" t="s">
        <v>233</v>
      </c>
      <c r="H108" s="63"/>
      <c r="I108" s="290"/>
      <c r="J108" s="96"/>
      <c r="K108" s="97"/>
      <c r="L108" s="98"/>
      <c r="M108" s="99"/>
      <c r="N108" s="100"/>
      <c r="O108" s="101" t="s">
        <v>230</v>
      </c>
      <c r="P108" s="376"/>
      <c r="Q108" s="156" t="s">
        <v>13</v>
      </c>
      <c r="R108" s="157">
        <v>43850</v>
      </c>
      <c r="S108" s="157">
        <v>43852</v>
      </c>
      <c r="T108" s="157">
        <v>43843</v>
      </c>
      <c r="U108" s="159">
        <v>43844</v>
      </c>
      <c r="V108" s="163">
        <v>1</v>
      </c>
      <c r="W108" s="101" t="s">
        <v>146</v>
      </c>
      <c r="X108" s="101"/>
      <c r="Y108" s="209"/>
      <c r="Z108" s="101"/>
      <c r="AA108" s="124" t="s">
        <v>91</v>
      </c>
      <c r="AB108" s="124"/>
      <c r="AC108" s="221"/>
      <c r="AD108" s="210"/>
      <c r="AE108" s="210"/>
      <c r="AF108" s="210"/>
      <c r="AG108" s="210"/>
      <c r="AH108" s="210"/>
      <c r="AI108" s="210"/>
      <c r="AJ108" s="124"/>
      <c r="AK108" s="244"/>
      <c r="AL108" s="190"/>
      <c r="AM108" s="244"/>
      <c r="AN108" s="244"/>
      <c r="AO108" s="255"/>
      <c r="AP108" s="255"/>
      <c r="AQ108" s="255"/>
      <c r="AR108" s="255"/>
      <c r="AS108" s="124" t="s">
        <v>10</v>
      </c>
    </row>
    <row r="109" spans="1:45" s="32" customFormat="1" ht="28.5" hidden="1" customHeight="1">
      <c r="A109" s="58" t="s">
        <v>232</v>
      </c>
      <c r="B109" s="58"/>
      <c r="C109" s="58"/>
      <c r="D109" s="58" t="s">
        <v>35</v>
      </c>
      <c r="E109" s="58"/>
      <c r="F109" s="58"/>
      <c r="G109" s="277" t="s">
        <v>233</v>
      </c>
      <c r="H109" s="64"/>
      <c r="I109" s="304"/>
      <c r="J109" s="126"/>
      <c r="K109" s="127"/>
      <c r="L109" s="128"/>
      <c r="M109" s="129"/>
      <c r="N109" s="130"/>
      <c r="O109" s="137" t="s">
        <v>230</v>
      </c>
      <c r="P109" s="377"/>
      <c r="Q109" s="181" t="s">
        <v>16</v>
      </c>
      <c r="R109" s="197">
        <v>43844</v>
      </c>
      <c r="S109" s="197">
        <v>43844</v>
      </c>
      <c r="T109" s="197">
        <v>43844</v>
      </c>
      <c r="U109" s="197">
        <v>43844</v>
      </c>
      <c r="V109" s="163">
        <v>1</v>
      </c>
      <c r="W109" s="137" t="s">
        <v>146</v>
      </c>
      <c r="X109" s="137"/>
      <c r="Y109" s="230"/>
      <c r="Z109" s="137"/>
      <c r="AA109" s="131" t="s">
        <v>91</v>
      </c>
      <c r="AB109" s="131"/>
      <c r="AC109" s="223"/>
      <c r="AD109" s="224"/>
      <c r="AE109" s="224"/>
      <c r="AF109" s="224"/>
      <c r="AG109" s="224"/>
      <c r="AH109" s="224"/>
      <c r="AI109" s="224"/>
      <c r="AJ109" s="131"/>
      <c r="AK109" s="249"/>
      <c r="AL109" s="192"/>
      <c r="AM109" s="249"/>
      <c r="AN109" s="249"/>
      <c r="AO109" s="259"/>
      <c r="AP109" s="259"/>
      <c r="AQ109" s="259"/>
      <c r="AR109" s="259"/>
      <c r="AS109" s="131" t="s">
        <v>10</v>
      </c>
    </row>
    <row r="110" spans="1:45" s="31" customFormat="1" ht="15.75" hidden="1" customHeight="1">
      <c r="A110" s="42" t="s">
        <v>234</v>
      </c>
      <c r="B110" s="42"/>
      <c r="C110" s="42"/>
      <c r="D110" s="42" t="s">
        <v>33</v>
      </c>
      <c r="E110" s="42"/>
      <c r="F110" s="42"/>
      <c r="G110" s="275" t="s">
        <v>235</v>
      </c>
      <c r="H110" s="62"/>
      <c r="I110" s="289"/>
      <c r="J110" s="89"/>
      <c r="K110" s="90"/>
      <c r="L110" s="91"/>
      <c r="M110" s="92"/>
      <c r="N110" s="93"/>
      <c r="O110" s="94"/>
      <c r="P110" s="375" t="s">
        <v>28</v>
      </c>
      <c r="Q110" s="152" t="s">
        <v>5</v>
      </c>
      <c r="R110" s="153">
        <v>43864</v>
      </c>
      <c r="S110" s="153">
        <v>43865</v>
      </c>
      <c r="T110" s="153">
        <v>43864</v>
      </c>
      <c r="U110" s="184">
        <v>43865</v>
      </c>
      <c r="V110" s="196">
        <v>1</v>
      </c>
      <c r="W110" s="94" t="s">
        <v>146</v>
      </c>
      <c r="X110" s="155"/>
      <c r="Y110" s="207"/>
      <c r="Z110" s="155"/>
      <c r="AA110" s="132" t="s">
        <v>91</v>
      </c>
      <c r="AB110" s="132"/>
      <c r="AC110" s="333"/>
      <c r="AD110" s="208"/>
      <c r="AE110" s="208"/>
      <c r="AF110" s="208"/>
      <c r="AG110" s="208"/>
      <c r="AH110" s="208"/>
      <c r="AI110" s="208"/>
      <c r="AJ110" s="132"/>
      <c r="AK110" s="243"/>
      <c r="AL110" s="189"/>
      <c r="AM110" s="243"/>
      <c r="AN110" s="243"/>
      <c r="AO110" s="254"/>
      <c r="AP110" s="254"/>
      <c r="AQ110" s="254"/>
      <c r="AR110" s="254"/>
      <c r="AS110" s="132" t="s">
        <v>10</v>
      </c>
    </row>
    <row r="111" spans="1:45" s="32" customFormat="1" ht="15.75" hidden="1" customHeight="1">
      <c r="A111" s="45" t="s">
        <v>234</v>
      </c>
      <c r="B111" s="45"/>
      <c r="C111" s="45"/>
      <c r="D111" s="61" t="s">
        <v>33</v>
      </c>
      <c r="E111" s="45"/>
      <c r="F111" s="45"/>
      <c r="G111" s="276" t="s">
        <v>235</v>
      </c>
      <c r="H111" s="63"/>
      <c r="I111" s="290"/>
      <c r="J111" s="96"/>
      <c r="K111" s="97"/>
      <c r="L111" s="98"/>
      <c r="M111" s="99"/>
      <c r="N111" s="100"/>
      <c r="O111" s="101"/>
      <c r="P111" s="376"/>
      <c r="Q111" s="156" t="s">
        <v>100</v>
      </c>
      <c r="R111" s="157">
        <v>43866</v>
      </c>
      <c r="S111" s="157">
        <v>43868</v>
      </c>
      <c r="T111" s="157">
        <v>43866</v>
      </c>
      <c r="U111" s="159">
        <v>43868</v>
      </c>
      <c r="V111" s="163">
        <v>1</v>
      </c>
      <c r="W111" s="101" t="s">
        <v>146</v>
      </c>
      <c r="X111" s="101"/>
      <c r="Y111" s="209"/>
      <c r="Z111" s="101"/>
      <c r="AA111" s="124" t="s">
        <v>91</v>
      </c>
      <c r="AB111" s="124"/>
      <c r="AC111" s="221"/>
      <c r="AD111" s="210"/>
      <c r="AE111" s="210"/>
      <c r="AF111" s="210"/>
      <c r="AG111" s="210"/>
      <c r="AH111" s="210"/>
      <c r="AI111" s="210"/>
      <c r="AJ111" s="124"/>
      <c r="AK111" s="244"/>
      <c r="AL111" s="190"/>
      <c r="AM111" s="244"/>
      <c r="AN111" s="244"/>
      <c r="AO111" s="255"/>
      <c r="AP111" s="255"/>
      <c r="AQ111" s="255"/>
      <c r="AR111" s="255"/>
      <c r="AS111" s="124" t="s">
        <v>10</v>
      </c>
    </row>
    <row r="112" spans="1:45" s="32" customFormat="1" ht="15.75" hidden="1" customHeight="1">
      <c r="A112" s="45" t="s">
        <v>234</v>
      </c>
      <c r="B112" s="45"/>
      <c r="C112" s="45"/>
      <c r="D112" s="61" t="s">
        <v>33</v>
      </c>
      <c r="E112" s="45"/>
      <c r="F112" s="45"/>
      <c r="G112" s="276" t="s">
        <v>235</v>
      </c>
      <c r="H112" s="63"/>
      <c r="I112" s="290"/>
      <c r="J112" s="96"/>
      <c r="K112" s="97"/>
      <c r="L112" s="98"/>
      <c r="M112" s="99"/>
      <c r="N112" s="100"/>
      <c r="O112" s="101"/>
      <c r="P112" s="376"/>
      <c r="Q112" s="156" t="s">
        <v>103</v>
      </c>
      <c r="R112" s="157">
        <v>43871</v>
      </c>
      <c r="S112" s="157">
        <v>43874</v>
      </c>
      <c r="T112" s="157">
        <v>43871</v>
      </c>
      <c r="U112" s="157">
        <v>43874</v>
      </c>
      <c r="V112" s="163">
        <v>1</v>
      </c>
      <c r="W112" s="101" t="s">
        <v>146</v>
      </c>
      <c r="X112" s="101"/>
      <c r="Y112" s="209"/>
      <c r="Z112" s="101"/>
      <c r="AA112" s="124" t="s">
        <v>91</v>
      </c>
      <c r="AB112" s="124"/>
      <c r="AC112" s="221"/>
      <c r="AD112" s="210"/>
      <c r="AE112" s="210"/>
      <c r="AF112" s="210"/>
      <c r="AG112" s="210"/>
      <c r="AH112" s="210"/>
      <c r="AI112" s="210"/>
      <c r="AJ112" s="124"/>
      <c r="AK112" s="244"/>
      <c r="AL112" s="190"/>
      <c r="AM112" s="244"/>
      <c r="AN112" s="244"/>
      <c r="AO112" s="255"/>
      <c r="AP112" s="255"/>
      <c r="AQ112" s="255"/>
      <c r="AR112" s="255"/>
      <c r="AS112" s="124" t="s">
        <v>10</v>
      </c>
    </row>
    <row r="113" spans="1:45" s="32" customFormat="1" ht="15.75" hidden="1" customHeight="1">
      <c r="A113" s="45" t="s">
        <v>234</v>
      </c>
      <c r="B113" s="45"/>
      <c r="C113" s="45"/>
      <c r="D113" s="61" t="s">
        <v>33</v>
      </c>
      <c r="E113" s="45"/>
      <c r="F113" s="45"/>
      <c r="G113" s="276" t="s">
        <v>235</v>
      </c>
      <c r="H113" s="63"/>
      <c r="I113" s="290"/>
      <c r="J113" s="96"/>
      <c r="K113" s="97"/>
      <c r="L113" s="98"/>
      <c r="M113" s="99"/>
      <c r="N113" s="100"/>
      <c r="O113" s="101"/>
      <c r="P113" s="376"/>
      <c r="Q113" s="156" t="s">
        <v>13</v>
      </c>
      <c r="R113" s="157">
        <v>43874</v>
      </c>
      <c r="S113" s="157">
        <v>43875</v>
      </c>
      <c r="T113" s="157">
        <v>43874</v>
      </c>
      <c r="U113" s="157">
        <v>43875</v>
      </c>
      <c r="V113" s="163">
        <v>1</v>
      </c>
      <c r="W113" s="101" t="s">
        <v>146</v>
      </c>
      <c r="X113" s="101"/>
      <c r="Y113" s="209"/>
      <c r="Z113" s="101"/>
      <c r="AA113" s="124" t="s">
        <v>91</v>
      </c>
      <c r="AB113" s="124"/>
      <c r="AC113" s="221"/>
      <c r="AD113" s="210"/>
      <c r="AE113" s="210"/>
      <c r="AF113" s="210"/>
      <c r="AG113" s="210"/>
      <c r="AH113" s="210"/>
      <c r="AI113" s="210"/>
      <c r="AJ113" s="124"/>
      <c r="AK113" s="244"/>
      <c r="AL113" s="190"/>
      <c r="AM113" s="244"/>
      <c r="AN113" s="244"/>
      <c r="AO113" s="255"/>
      <c r="AP113" s="255"/>
      <c r="AQ113" s="255"/>
      <c r="AR113" s="255"/>
      <c r="AS113" s="124" t="s">
        <v>10</v>
      </c>
    </row>
    <row r="114" spans="1:45" s="32" customFormat="1" ht="15.75" hidden="1" customHeight="1">
      <c r="A114" s="58" t="s">
        <v>234</v>
      </c>
      <c r="B114" s="58"/>
      <c r="C114" s="58"/>
      <c r="D114" s="274" t="s">
        <v>33</v>
      </c>
      <c r="E114" s="58"/>
      <c r="F114" s="58"/>
      <c r="G114" s="277" t="s">
        <v>235</v>
      </c>
      <c r="H114" s="64"/>
      <c r="I114" s="304"/>
      <c r="J114" s="126"/>
      <c r="K114" s="127"/>
      <c r="L114" s="128"/>
      <c r="M114" s="129"/>
      <c r="N114" s="130"/>
      <c r="O114" s="137"/>
      <c r="P114" s="377"/>
      <c r="Q114" s="181" t="s">
        <v>16</v>
      </c>
      <c r="R114" s="197">
        <v>43878</v>
      </c>
      <c r="S114" s="197">
        <v>43878</v>
      </c>
      <c r="T114" s="197">
        <v>43878</v>
      </c>
      <c r="U114" s="197">
        <v>43878</v>
      </c>
      <c r="V114" s="163">
        <v>1</v>
      </c>
      <c r="W114" s="137" t="s">
        <v>146</v>
      </c>
      <c r="X114" s="137"/>
      <c r="Y114" s="230"/>
      <c r="Z114" s="137"/>
      <c r="AA114" s="131" t="s">
        <v>91</v>
      </c>
      <c r="AB114" s="131"/>
      <c r="AC114" s="223"/>
      <c r="AD114" s="224"/>
      <c r="AE114" s="224"/>
      <c r="AF114" s="224"/>
      <c r="AG114" s="224"/>
      <c r="AH114" s="224"/>
      <c r="AI114" s="224"/>
      <c r="AJ114" s="131"/>
      <c r="AK114" s="249"/>
      <c r="AL114" s="192"/>
      <c r="AM114" s="249"/>
      <c r="AN114" s="249"/>
      <c r="AO114" s="259"/>
      <c r="AP114" s="259"/>
      <c r="AQ114" s="259"/>
      <c r="AR114" s="259"/>
      <c r="AS114" s="131" t="s">
        <v>10</v>
      </c>
    </row>
    <row r="115" spans="1:45" ht="16.5">
      <c r="A115" s="51" t="s">
        <v>236</v>
      </c>
      <c r="B115" s="51"/>
      <c r="C115" s="51"/>
      <c r="D115" s="51" t="s">
        <v>35</v>
      </c>
      <c r="E115" s="51"/>
      <c r="F115" s="51"/>
      <c r="G115" s="51" t="s">
        <v>237</v>
      </c>
      <c r="H115" s="51" t="s">
        <v>238</v>
      </c>
      <c r="I115" s="116" t="s">
        <v>99</v>
      </c>
      <c r="J115" s="110">
        <v>2</v>
      </c>
      <c r="K115" s="111">
        <v>0.33</v>
      </c>
      <c r="L115" s="112">
        <v>1</v>
      </c>
      <c r="M115" s="113">
        <v>0.66</v>
      </c>
      <c r="N115" s="113">
        <v>0.66</v>
      </c>
      <c r="O115" s="132" t="s">
        <v>96</v>
      </c>
      <c r="P115" s="378" t="s">
        <v>14</v>
      </c>
      <c r="Q115" s="152" t="s">
        <v>5</v>
      </c>
      <c r="R115" s="153">
        <v>43896</v>
      </c>
      <c r="S115" s="153">
        <v>43900</v>
      </c>
      <c r="T115" s="153">
        <v>43896</v>
      </c>
      <c r="U115" s="153">
        <v>43900</v>
      </c>
      <c r="V115" s="51"/>
      <c r="W115" s="94" t="s">
        <v>128</v>
      </c>
      <c r="X115" s="69" t="s">
        <v>110</v>
      </c>
      <c r="Y115" s="234" t="s">
        <v>129</v>
      </c>
      <c r="Z115" s="51"/>
      <c r="AA115" s="69" t="s">
        <v>111</v>
      </c>
      <c r="AB115" s="51"/>
      <c r="AC115" s="51"/>
      <c r="AD115" s="51"/>
      <c r="AE115" s="51"/>
      <c r="AF115" s="51"/>
      <c r="AG115" s="51"/>
      <c r="AH115" s="51"/>
      <c r="AI115" s="51"/>
      <c r="AK115" s="247">
        <v>1</v>
      </c>
      <c r="AL115" s="199">
        <v>0.9</v>
      </c>
      <c r="AM115" s="247">
        <v>5.1749999999999997E-2</v>
      </c>
      <c r="AN115" s="247">
        <v>5.7499999999999999E-3</v>
      </c>
      <c r="AO115" s="257">
        <v>19.323671497584499</v>
      </c>
      <c r="AP115" s="69" t="s">
        <v>10</v>
      </c>
      <c r="AS115" s="69" t="s">
        <v>10</v>
      </c>
    </row>
    <row r="116" spans="1:45" ht="16.5">
      <c r="A116" s="278" t="s">
        <v>236</v>
      </c>
      <c r="D116" s="278" t="s">
        <v>35</v>
      </c>
      <c r="G116" s="278" t="s">
        <v>237</v>
      </c>
      <c r="H116" s="278" t="s">
        <v>239</v>
      </c>
      <c r="I116" s="305" t="s">
        <v>99</v>
      </c>
      <c r="J116" s="306">
        <v>2</v>
      </c>
      <c r="K116" s="307">
        <v>0.33</v>
      </c>
      <c r="L116" s="308">
        <v>1</v>
      </c>
      <c r="M116" s="309">
        <v>1</v>
      </c>
      <c r="N116" s="310">
        <v>5.8000000000000003E-2</v>
      </c>
      <c r="O116" s="124" t="s">
        <v>96</v>
      </c>
      <c r="P116" s="379"/>
      <c r="Q116" s="156" t="s">
        <v>100</v>
      </c>
      <c r="R116" s="153">
        <v>43901</v>
      </c>
      <c r="S116" s="153">
        <v>43924</v>
      </c>
      <c r="T116" s="153"/>
      <c r="U116" s="198"/>
      <c r="V116" s="51"/>
      <c r="W116" s="325" t="s">
        <v>128</v>
      </c>
      <c r="X116" s="326" t="s">
        <v>110</v>
      </c>
      <c r="Y116" s="337" t="s">
        <v>129</v>
      </c>
      <c r="Z116" s="51"/>
      <c r="AA116" s="326" t="s">
        <v>111</v>
      </c>
      <c r="AB116" s="51"/>
      <c r="AC116" s="51"/>
      <c r="AD116" s="51"/>
      <c r="AE116" s="51"/>
      <c r="AF116" s="51"/>
      <c r="AG116" s="51"/>
      <c r="AH116" s="51"/>
      <c r="AI116" s="51"/>
      <c r="AK116" s="347">
        <v>1</v>
      </c>
      <c r="AL116" s="348">
        <v>0.9</v>
      </c>
      <c r="AM116" s="347">
        <v>5.1749999999999997E-2</v>
      </c>
      <c r="AN116" s="347">
        <v>5.7499999999999999E-3</v>
      </c>
      <c r="AO116" s="351">
        <v>19.323671497584499</v>
      </c>
      <c r="AP116" s="69" t="s">
        <v>10</v>
      </c>
      <c r="AS116" s="326" t="s">
        <v>10</v>
      </c>
    </row>
    <row r="117" spans="1:45" ht="16.5">
      <c r="A117" s="278" t="s">
        <v>236</v>
      </c>
      <c r="D117" s="278" t="s">
        <v>35</v>
      </c>
      <c r="G117" s="278" t="s">
        <v>237</v>
      </c>
      <c r="H117" s="278" t="s">
        <v>239</v>
      </c>
      <c r="I117" s="305" t="s">
        <v>99</v>
      </c>
      <c r="J117" s="306">
        <v>2</v>
      </c>
      <c r="K117" s="307">
        <v>0.33</v>
      </c>
      <c r="L117" s="308">
        <v>1</v>
      </c>
      <c r="M117" s="309">
        <v>1</v>
      </c>
      <c r="N117" s="310">
        <v>5.8000000000000003E-2</v>
      </c>
      <c r="O117" s="124" t="s">
        <v>96</v>
      </c>
      <c r="P117" s="379"/>
      <c r="Q117" s="156" t="s">
        <v>103</v>
      </c>
      <c r="R117" s="153">
        <v>43927</v>
      </c>
      <c r="S117" s="153">
        <v>43933</v>
      </c>
      <c r="T117" s="153"/>
      <c r="U117" s="198"/>
      <c r="V117" s="51"/>
      <c r="W117" s="325" t="s">
        <v>128</v>
      </c>
      <c r="X117" s="326" t="s">
        <v>110</v>
      </c>
      <c r="Y117" s="337" t="s">
        <v>129</v>
      </c>
      <c r="Z117" s="51"/>
      <c r="AA117" s="326" t="s">
        <v>111</v>
      </c>
      <c r="AB117" s="51"/>
      <c r="AC117" s="51"/>
      <c r="AD117" s="51"/>
      <c r="AE117" s="51"/>
      <c r="AF117" s="51"/>
      <c r="AG117" s="51"/>
      <c r="AH117" s="51"/>
      <c r="AI117" s="51"/>
      <c r="AK117" s="347">
        <v>1</v>
      </c>
      <c r="AL117" s="348">
        <v>0.9</v>
      </c>
      <c r="AM117" s="347">
        <v>5.1749999999999997E-2</v>
      </c>
      <c r="AN117" s="347">
        <v>5.7499999999999999E-3</v>
      </c>
      <c r="AO117" s="351">
        <v>19.323671497584499</v>
      </c>
      <c r="AP117" s="69" t="s">
        <v>10</v>
      </c>
      <c r="AS117" s="326" t="s">
        <v>10</v>
      </c>
    </row>
    <row r="118" spans="1:45" ht="16.5">
      <c r="A118" s="278" t="s">
        <v>236</v>
      </c>
      <c r="D118" s="278" t="s">
        <v>35</v>
      </c>
      <c r="G118" s="278" t="s">
        <v>237</v>
      </c>
      <c r="H118" s="278" t="s">
        <v>239</v>
      </c>
      <c r="I118" s="305" t="s">
        <v>99</v>
      </c>
      <c r="J118" s="306">
        <v>2</v>
      </c>
      <c r="K118" s="307">
        <v>0.33</v>
      </c>
      <c r="L118" s="308">
        <v>1</v>
      </c>
      <c r="M118" s="309">
        <v>1</v>
      </c>
      <c r="N118" s="310">
        <v>5.8000000000000003E-2</v>
      </c>
      <c r="O118" s="124" t="s">
        <v>96</v>
      </c>
      <c r="P118" s="379"/>
      <c r="Q118" s="156" t="s">
        <v>13</v>
      </c>
      <c r="R118" s="153">
        <v>43934</v>
      </c>
      <c r="S118" s="153">
        <v>43936</v>
      </c>
      <c r="T118" s="153"/>
      <c r="U118" s="198"/>
      <c r="V118" s="51"/>
      <c r="W118" s="325" t="s">
        <v>128</v>
      </c>
      <c r="X118" s="326" t="s">
        <v>110</v>
      </c>
      <c r="Y118" s="337" t="s">
        <v>129</v>
      </c>
      <c r="Z118" s="51"/>
      <c r="AA118" s="326" t="s">
        <v>111</v>
      </c>
      <c r="AB118" s="51"/>
      <c r="AC118" s="51"/>
      <c r="AD118" s="51"/>
      <c r="AE118" s="51"/>
      <c r="AF118" s="51"/>
      <c r="AG118" s="51"/>
      <c r="AH118" s="51"/>
      <c r="AI118" s="51"/>
      <c r="AK118" s="347">
        <v>1</v>
      </c>
      <c r="AL118" s="348">
        <v>0.9</v>
      </c>
      <c r="AM118" s="347">
        <v>5.1749999999999997E-2</v>
      </c>
      <c r="AN118" s="347">
        <v>5.7499999999999999E-3</v>
      </c>
      <c r="AO118" s="351">
        <v>19.323671497584499</v>
      </c>
      <c r="AP118" s="69" t="s">
        <v>10</v>
      </c>
      <c r="AS118" s="326" t="s">
        <v>10</v>
      </c>
    </row>
    <row r="119" spans="1:45" ht="16.5">
      <c r="A119" s="278" t="s">
        <v>236</v>
      </c>
      <c r="D119" s="278" t="s">
        <v>35</v>
      </c>
      <c r="G119" s="278" t="s">
        <v>237</v>
      </c>
      <c r="H119" s="278" t="s">
        <v>239</v>
      </c>
      <c r="I119" s="305" t="s">
        <v>99</v>
      </c>
      <c r="J119" s="306">
        <v>2</v>
      </c>
      <c r="K119" s="307">
        <v>0.33</v>
      </c>
      <c r="L119" s="308">
        <v>1</v>
      </c>
      <c r="M119" s="309">
        <v>1</v>
      </c>
      <c r="N119" s="310">
        <v>5.8000000000000003E-2</v>
      </c>
      <c r="O119" s="131" t="s">
        <v>96</v>
      </c>
      <c r="P119" s="380"/>
      <c r="Q119" s="156" t="s">
        <v>16</v>
      </c>
      <c r="R119" s="153">
        <v>43937</v>
      </c>
      <c r="S119" s="153">
        <v>43938</v>
      </c>
      <c r="T119" s="153"/>
      <c r="U119" s="198"/>
      <c r="V119" s="51"/>
      <c r="W119" s="325" t="s">
        <v>128</v>
      </c>
      <c r="X119" s="326" t="s">
        <v>110</v>
      </c>
      <c r="Y119" s="337" t="s">
        <v>129</v>
      </c>
      <c r="Z119" s="51"/>
      <c r="AA119" s="326" t="s">
        <v>111</v>
      </c>
      <c r="AB119" s="51"/>
      <c r="AC119" s="51"/>
      <c r="AD119" s="51"/>
      <c r="AE119" s="51"/>
      <c r="AF119" s="51"/>
      <c r="AG119" s="51"/>
      <c r="AH119" s="51"/>
      <c r="AI119" s="51"/>
      <c r="AK119" s="347">
        <v>1</v>
      </c>
      <c r="AL119" s="348">
        <v>0.9</v>
      </c>
      <c r="AM119" s="347">
        <v>5.1749999999999997E-2</v>
      </c>
      <c r="AN119" s="347">
        <v>5.7499999999999999E-3</v>
      </c>
      <c r="AO119" s="351">
        <v>19.323671497584499</v>
      </c>
      <c r="AP119" s="69" t="s">
        <v>10</v>
      </c>
      <c r="AS119" s="326" t="s">
        <v>10</v>
      </c>
    </row>
    <row r="120" spans="1:45" ht="15.75">
      <c r="A120" s="51" t="s">
        <v>240</v>
      </c>
      <c r="D120" s="51" t="s">
        <v>241</v>
      </c>
      <c r="G120" s="51" t="s">
        <v>242</v>
      </c>
      <c r="H120" s="51"/>
      <c r="I120" s="116" t="s">
        <v>99</v>
      </c>
      <c r="J120" s="110">
        <v>1</v>
      </c>
      <c r="K120" s="111">
        <v>0.25</v>
      </c>
      <c r="L120" s="112">
        <v>1</v>
      </c>
      <c r="M120" s="113">
        <f>J120*K120</f>
        <v>0.25</v>
      </c>
      <c r="N120" s="113">
        <f>K120*L120</f>
        <v>0.25</v>
      </c>
      <c r="O120" s="69"/>
      <c r="P120" s="69"/>
      <c r="Q120" s="152" t="s">
        <v>5</v>
      </c>
      <c r="R120" s="312"/>
      <c r="S120" s="312"/>
      <c r="T120" s="4"/>
      <c r="U120" s="198"/>
      <c r="V120" s="51"/>
      <c r="W120" s="115"/>
      <c r="X120" s="69" t="s">
        <v>153</v>
      </c>
      <c r="Y120" s="232" t="s">
        <v>90</v>
      </c>
      <c r="Z120" s="115"/>
      <c r="AA120" s="69" t="s">
        <v>111</v>
      </c>
      <c r="AB120" s="115"/>
      <c r="AC120" s="213"/>
      <c r="AD120" s="213"/>
      <c r="AE120" s="213"/>
      <c r="AF120" s="213"/>
      <c r="AG120" s="213"/>
      <c r="AH120" s="69"/>
      <c r="AI120" s="69"/>
      <c r="AJ120" s="247">
        <v>0.7</v>
      </c>
      <c r="AK120" s="247">
        <v>1</v>
      </c>
      <c r="AL120" s="199">
        <v>0.9</v>
      </c>
      <c r="AM120" s="247">
        <v>5.1749999999999997E-2</v>
      </c>
      <c r="AN120" s="247">
        <v>5.7499999999999999E-3</v>
      </c>
      <c r="AO120" s="257">
        <v>19.323671497584499</v>
      </c>
      <c r="AP120" s="69" t="s">
        <v>10</v>
      </c>
      <c r="AS120" s="69" t="s">
        <v>10</v>
      </c>
    </row>
  </sheetData>
  <autoFilter ref="A1:AS120" xr:uid="{00000000-0009-0000-0000-000002000000}">
    <filterColumn colId="26">
      <filters>
        <filter val="Wave2"/>
      </filters>
    </filterColumn>
  </autoFilter>
  <mergeCells count="20">
    <mergeCell ref="P95:P99"/>
    <mergeCell ref="P100:P104"/>
    <mergeCell ref="P105:P109"/>
    <mergeCell ref="P110:P114"/>
    <mergeCell ref="P115:P119"/>
    <mergeCell ref="P65:P69"/>
    <mergeCell ref="P70:P74"/>
    <mergeCell ref="P77:P81"/>
    <mergeCell ref="P82:P86"/>
    <mergeCell ref="P88:P92"/>
    <mergeCell ref="P31:P35"/>
    <mergeCell ref="P36:P40"/>
    <mergeCell ref="P45:P49"/>
    <mergeCell ref="P50:P54"/>
    <mergeCell ref="P55:P59"/>
    <mergeCell ref="P3:P7"/>
    <mergeCell ref="P11:P15"/>
    <mergeCell ref="P16:P20"/>
    <mergeCell ref="P21:P25"/>
    <mergeCell ref="P26:P30"/>
  </mergeCells>
  <dataValidations count="1">
    <dataValidation showErrorMessage="1" sqref="F2 F8:G9" xr:uid="{00000000-0002-0000-0200-000000000000}"/>
  </dataValidations>
  <pageMargins left="0.7" right="0.7" top="0.75" bottom="0.75" header="0.3" footer="0.3"/>
  <pageSetup paperSize="9" scale="64" orientation="portrait" horizontalDpi="300" verticalDpi="300" r:id="rId1"/>
  <rowBreaks count="1" manualBreakCount="1">
    <brk id="49"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R2:U2 R20:U20 P21 T24:U24 P26 R30:S30 P31 R35:U35 P50 S69:U69 P70 R75:U76 R41:U44 R99:T99 P100 P105 P110 T120:U120 P2:P3 P8:P11 P16:P18 P41:P45 P55:P57 P60:P65 P75:P88 P93:P95 P115:P120 Q2:Q35 Q39:Q76 Q93:Q114 R5:R15 S4:S15 U98:U99 U116:U119 R60:U64 P36:Q38 T29:U30 R87:S87 R93:S94 T5:U15 T87:U94</xm:sqref>
        </x14:dataValidation>
        <x14:dataValidation type="list" allowBlank="1" showInputMessage="1" showErrorMessage="1" xr:uid="{00000000-0002-0000-0200-000002000000}">
          <x14:formula1>
            <xm:f>'C:\Users\test\Downloads\[TAKEDA_WorkItemList-WBS_20200220 (1).xlsx]マスタ'!#REF!</xm:f>
          </x14:formula1>
          <xm:sqref>Q77:Q92 Q115:Q120</xm:sqref>
        </x14:dataValidation>
        <x14:dataValidation type="list" allowBlank="1" showInputMessage="1" showErrorMessage="1" xr:uid="{00000000-0002-0000-0200-000003000000}">
          <x14:formula1>
            <xm:f>マスタ!$B$2:$B$7</xm:f>
          </x14:formula1>
          <xm:sqref>AP17:AP18 AP37:AP38 AP56:AP57 AP77:AP80 AP82:AP85 AP115:AP120 AS2:AS120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5"/>
  <cols>
    <col min="1" max="1" width="11.42578125" customWidth="1"/>
    <col min="2" max="2" width="44.42578125" customWidth="1"/>
    <col min="3" max="3" width="32.7109375" customWidth="1"/>
  </cols>
  <sheetData>
    <row r="1" spans="1:3">
      <c r="A1" s="27" t="s">
        <v>29</v>
      </c>
      <c r="B1" s="27" t="s">
        <v>44</v>
      </c>
      <c r="C1" s="27" t="s">
        <v>243</v>
      </c>
    </row>
    <row r="2" spans="1:3" ht="31.5" hidden="1">
      <c r="A2" s="28" t="s">
        <v>32</v>
      </c>
      <c r="B2" s="29" t="s">
        <v>85</v>
      </c>
      <c r="C2" s="29" t="s">
        <v>244</v>
      </c>
    </row>
    <row r="3" spans="1:3">
      <c r="A3" s="28" t="s">
        <v>33</v>
      </c>
      <c r="B3" s="29" t="s">
        <v>93</v>
      </c>
      <c r="C3" s="29" t="s">
        <v>245</v>
      </c>
    </row>
    <row r="4" spans="1:3" hidden="1">
      <c r="A4" s="28" t="s">
        <v>34</v>
      </c>
      <c r="B4" s="29" t="s">
        <v>107</v>
      </c>
      <c r="C4" s="29" t="s">
        <v>244</v>
      </c>
    </row>
    <row r="5" spans="1:3" hidden="1">
      <c r="A5" s="28" t="s">
        <v>34</v>
      </c>
      <c r="B5" s="29" t="s">
        <v>117</v>
      </c>
      <c r="C5" s="29" t="s">
        <v>244</v>
      </c>
    </row>
    <row r="6" spans="1:3">
      <c r="A6" s="28" t="s">
        <v>35</v>
      </c>
      <c r="B6" s="29" t="s">
        <v>120</v>
      </c>
      <c r="C6" s="29" t="s">
        <v>246</v>
      </c>
    </row>
    <row r="7" spans="1:3">
      <c r="A7" s="28" t="s">
        <v>35</v>
      </c>
      <c r="B7" s="29" t="s">
        <v>247</v>
      </c>
      <c r="C7" s="29" t="s">
        <v>244</v>
      </c>
    </row>
    <row r="8" spans="1:3">
      <c r="A8" s="28" t="s">
        <v>33</v>
      </c>
      <c r="B8" s="29" t="s">
        <v>132</v>
      </c>
      <c r="C8" s="29" t="s">
        <v>245</v>
      </c>
    </row>
    <row r="9" spans="1:3">
      <c r="A9" s="28" t="s">
        <v>33</v>
      </c>
      <c r="B9" s="29" t="s">
        <v>135</v>
      </c>
      <c r="C9" s="29" t="s">
        <v>245</v>
      </c>
    </row>
    <row r="10" spans="1:3">
      <c r="A10" s="28" t="s">
        <v>35</v>
      </c>
      <c r="B10" s="29" t="s">
        <v>248</v>
      </c>
      <c r="C10" s="29" t="s">
        <v>244</v>
      </c>
    </row>
    <row r="11" spans="1:3">
      <c r="A11" s="28" t="s">
        <v>35</v>
      </c>
      <c r="B11" s="29" t="s">
        <v>249</v>
      </c>
      <c r="C11" s="29" t="s">
        <v>244</v>
      </c>
    </row>
    <row r="12" spans="1:3" hidden="1">
      <c r="A12" s="28" t="s">
        <v>36</v>
      </c>
      <c r="B12" s="29" t="s">
        <v>164</v>
      </c>
      <c r="C12" s="29" t="s">
        <v>250</v>
      </c>
    </row>
    <row r="13" spans="1:3">
      <c r="A13" s="28" t="s">
        <v>35</v>
      </c>
      <c r="B13" s="29" t="s">
        <v>172</v>
      </c>
      <c r="C13" s="29" t="s">
        <v>244</v>
      </c>
    </row>
    <row r="14" spans="1:3" hidden="1">
      <c r="A14" s="28" t="s">
        <v>36</v>
      </c>
      <c r="B14" s="29" t="s">
        <v>176</v>
      </c>
      <c r="C14" s="29" t="s">
        <v>250</v>
      </c>
    </row>
    <row r="15" spans="1:3" hidden="1">
      <c r="A15" s="28" t="s">
        <v>36</v>
      </c>
      <c r="B15" s="29" t="s">
        <v>184</v>
      </c>
      <c r="C15" s="29" t="s">
        <v>250</v>
      </c>
    </row>
    <row r="16" spans="1:3" hidden="1">
      <c r="A16" s="28" t="s">
        <v>36</v>
      </c>
      <c r="B16" s="29" t="s">
        <v>188</v>
      </c>
      <c r="C16" s="29" t="s">
        <v>250</v>
      </c>
    </row>
    <row r="17" spans="1:3" hidden="1">
      <c r="A17" s="28" t="s">
        <v>36</v>
      </c>
      <c r="B17" s="29" t="s">
        <v>191</v>
      </c>
      <c r="C17" s="29" t="s">
        <v>244</v>
      </c>
    </row>
    <row r="18" spans="1:3" hidden="1">
      <c r="A18" s="28" t="s">
        <v>36</v>
      </c>
      <c r="B18" s="29" t="s">
        <v>194</v>
      </c>
      <c r="C18" s="29" t="s">
        <v>244</v>
      </c>
    </row>
    <row r="19" spans="1:3" hidden="1">
      <c r="A19" s="28" t="s">
        <v>36</v>
      </c>
      <c r="B19" s="29" t="s">
        <v>202</v>
      </c>
      <c r="C19" s="29" t="s">
        <v>250</v>
      </c>
    </row>
    <row r="20" spans="1:3" hidden="1">
      <c r="A20" s="28" t="s">
        <v>37</v>
      </c>
      <c r="B20" s="29" t="s">
        <v>205</v>
      </c>
      <c r="C20" s="29" t="s">
        <v>250</v>
      </c>
    </row>
    <row r="21" spans="1:3" hidden="1">
      <c r="A21" s="28" t="s">
        <v>36</v>
      </c>
      <c r="B21" s="29" t="s">
        <v>209</v>
      </c>
      <c r="C21" s="29" t="s">
        <v>250</v>
      </c>
    </row>
    <row r="22" spans="1:3" hidden="1">
      <c r="A22" s="28" t="s">
        <v>36</v>
      </c>
      <c r="B22" s="29" t="s">
        <v>212</v>
      </c>
      <c r="C22" s="29" t="s">
        <v>250</v>
      </c>
    </row>
    <row r="23" spans="1:3" hidden="1">
      <c r="A23" s="28" t="s">
        <v>36</v>
      </c>
      <c r="B23" s="29" t="s">
        <v>215</v>
      </c>
      <c r="C23" s="29" t="s">
        <v>244</v>
      </c>
    </row>
    <row r="24" spans="1:3" hidden="1">
      <c r="A24" s="28" t="s">
        <v>37</v>
      </c>
      <c r="B24" s="29" t="s">
        <v>218</v>
      </c>
      <c r="C24" s="29" t="s">
        <v>250</v>
      </c>
    </row>
    <row r="25" spans="1:3" hidden="1">
      <c r="A25" s="28" t="s">
        <v>37</v>
      </c>
      <c r="B25" s="29" t="s">
        <v>222</v>
      </c>
      <c r="C25" s="29" t="s">
        <v>250</v>
      </c>
    </row>
    <row r="26" spans="1:3">
      <c r="A26" s="28" t="s">
        <v>35</v>
      </c>
      <c r="B26" s="29" t="s">
        <v>225</v>
      </c>
      <c r="C26" s="29" t="s">
        <v>251</v>
      </c>
    </row>
    <row r="27" spans="1:3">
      <c r="A27" s="28" t="s">
        <v>33</v>
      </c>
      <c r="B27" s="29" t="s">
        <v>229</v>
      </c>
      <c r="C27" s="29" t="s">
        <v>252</v>
      </c>
    </row>
    <row r="28" spans="1:3">
      <c r="A28" s="28" t="s">
        <v>35</v>
      </c>
      <c r="B28" s="29" t="s">
        <v>233</v>
      </c>
      <c r="C28" s="29" t="s">
        <v>252</v>
      </c>
    </row>
  </sheetData>
  <autoFilter ref="A1:C28" xr:uid="{00000000-0009-0000-0000-000003000000}">
    <filterColumn colId="0">
      <filters>
        <filter val="SCRM-BI"/>
        <filter val="SCRM-CRM"/>
      </filters>
    </filterColumn>
  </autoFilter>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5"/>
  <cols>
    <col min="1" max="1" width="11.42578125" style="7" customWidth="1"/>
    <col min="2" max="2" width="43.85546875" style="8" customWidth="1"/>
    <col min="3" max="3" width="11.42578125" style="8" customWidth="1"/>
    <col min="4" max="4" width="16.28515625" style="8" customWidth="1"/>
    <col min="5" max="5" width="26.42578125" style="8" customWidth="1"/>
    <col min="6" max="6" width="17.42578125" style="8" customWidth="1"/>
    <col min="7" max="7" width="30.28515625" style="8" customWidth="1"/>
    <col min="8" max="8" width="25.7109375" style="8" customWidth="1"/>
    <col min="9" max="16384" width="9" style="7"/>
  </cols>
  <sheetData>
    <row r="1" spans="1:9">
      <c r="A1" s="9" t="s">
        <v>253</v>
      </c>
      <c r="B1" s="9" t="s">
        <v>254</v>
      </c>
      <c r="C1" s="9" t="s">
        <v>255</v>
      </c>
      <c r="D1" s="9" t="s">
        <v>256</v>
      </c>
      <c r="E1" s="9" t="s">
        <v>257</v>
      </c>
      <c r="F1" s="9" t="s">
        <v>258</v>
      </c>
      <c r="G1" s="9" t="s">
        <v>259</v>
      </c>
      <c r="H1" s="10" t="s">
        <v>260</v>
      </c>
    </row>
    <row r="2" spans="1:9">
      <c r="A2" s="11"/>
      <c r="B2" s="12" t="s">
        <v>125</v>
      </c>
      <c r="C2" s="13" t="s">
        <v>261</v>
      </c>
      <c r="D2" s="13" t="s">
        <v>99</v>
      </c>
      <c r="E2" s="14" t="s">
        <v>35</v>
      </c>
      <c r="F2" s="15"/>
      <c r="G2" s="13" t="s">
        <v>262</v>
      </c>
      <c r="H2" s="13"/>
      <c r="I2" s="26"/>
    </row>
    <row r="3" spans="1:9">
      <c r="A3" s="11"/>
      <c r="B3" s="12" t="s">
        <v>132</v>
      </c>
      <c r="C3" s="13" t="s">
        <v>263</v>
      </c>
      <c r="D3" s="13" t="s">
        <v>99</v>
      </c>
      <c r="E3" s="13" t="s">
        <v>33</v>
      </c>
      <c r="F3" s="15"/>
      <c r="G3" s="13" t="s">
        <v>262</v>
      </c>
      <c r="H3" s="13"/>
      <c r="I3" s="26"/>
    </row>
    <row r="4" spans="1:9">
      <c r="A4" s="11"/>
      <c r="B4" s="12" t="s">
        <v>135</v>
      </c>
      <c r="C4" s="13" t="s">
        <v>264</v>
      </c>
      <c r="D4" s="13" t="s">
        <v>265</v>
      </c>
      <c r="E4" s="13" t="s">
        <v>33</v>
      </c>
      <c r="F4" s="15"/>
      <c r="G4" s="13" t="s">
        <v>266</v>
      </c>
      <c r="H4" s="13"/>
      <c r="I4" s="26"/>
    </row>
    <row r="5" spans="1:9">
      <c r="A5" s="11"/>
      <c r="B5" s="16" t="s">
        <v>140</v>
      </c>
      <c r="C5" s="13" t="s">
        <v>263</v>
      </c>
      <c r="D5" s="13" t="s">
        <v>99</v>
      </c>
      <c r="E5" s="14" t="s">
        <v>35</v>
      </c>
      <c r="F5" s="15"/>
      <c r="G5" s="13" t="s">
        <v>267</v>
      </c>
      <c r="H5" s="13"/>
      <c r="I5" s="26"/>
    </row>
    <row r="6" spans="1:9">
      <c r="A6" s="11"/>
      <c r="B6" s="12" t="s">
        <v>144</v>
      </c>
      <c r="C6" s="13" t="s">
        <v>268</v>
      </c>
      <c r="D6" s="13" t="s">
        <v>99</v>
      </c>
      <c r="E6" s="14" t="s">
        <v>35</v>
      </c>
      <c r="F6" s="15"/>
      <c r="G6" s="13" t="s">
        <v>269</v>
      </c>
      <c r="H6" s="13"/>
      <c r="I6" s="26"/>
    </row>
    <row r="7" spans="1:9">
      <c r="A7" s="11"/>
      <c r="B7" s="12" t="s">
        <v>148</v>
      </c>
      <c r="C7" s="13" t="s">
        <v>270</v>
      </c>
      <c r="D7" s="13" t="s">
        <v>149</v>
      </c>
      <c r="E7" s="15"/>
      <c r="F7" s="15"/>
      <c r="G7" s="13" t="s">
        <v>149</v>
      </c>
      <c r="H7" s="13"/>
      <c r="I7" s="26"/>
    </row>
    <row r="8" spans="1:9">
      <c r="A8" s="11"/>
      <c r="B8" s="12" t="s">
        <v>152</v>
      </c>
      <c r="C8" s="13" t="s">
        <v>271</v>
      </c>
      <c r="D8" s="13" t="s">
        <v>118</v>
      </c>
      <c r="E8" s="13" t="s">
        <v>272</v>
      </c>
      <c r="F8" s="15"/>
      <c r="G8" s="13" t="s">
        <v>118</v>
      </c>
      <c r="H8" s="13"/>
      <c r="I8" s="26"/>
    </row>
    <row r="9" spans="1:9">
      <c r="A9" s="11" t="s">
        <v>273</v>
      </c>
      <c r="B9" s="17" t="s">
        <v>156</v>
      </c>
      <c r="C9" s="17" t="s">
        <v>261</v>
      </c>
      <c r="D9" s="18" t="s">
        <v>87</v>
      </c>
      <c r="E9" s="19" t="s">
        <v>36</v>
      </c>
      <c r="F9" s="17"/>
      <c r="G9" s="17" t="s">
        <v>274</v>
      </c>
      <c r="H9" s="17"/>
      <c r="I9" s="26"/>
    </row>
    <row r="10" spans="1:9" ht="30">
      <c r="A10" s="11"/>
      <c r="B10" s="12" t="s">
        <v>160</v>
      </c>
      <c r="C10" s="13" t="s">
        <v>271</v>
      </c>
      <c r="D10" s="14" t="s">
        <v>275</v>
      </c>
      <c r="E10" s="14" t="s">
        <v>36</v>
      </c>
      <c r="F10" s="15"/>
      <c r="G10" s="13" t="s">
        <v>276</v>
      </c>
      <c r="H10" s="13"/>
      <c r="I10" s="26"/>
    </row>
    <row r="11" spans="1:9">
      <c r="A11" s="11"/>
      <c r="B11" s="12" t="s">
        <v>164</v>
      </c>
      <c r="C11" s="13" t="s">
        <v>261</v>
      </c>
      <c r="D11" s="13" t="s">
        <v>99</v>
      </c>
      <c r="E11" s="14" t="s">
        <v>36</v>
      </c>
      <c r="F11" s="15"/>
      <c r="G11" s="13" t="s">
        <v>262</v>
      </c>
      <c r="H11" s="13"/>
      <c r="I11" s="26"/>
    </row>
    <row r="12" spans="1:9">
      <c r="A12" s="11"/>
      <c r="B12" s="12" t="s">
        <v>168</v>
      </c>
      <c r="C12" s="13" t="s">
        <v>271</v>
      </c>
      <c r="D12" s="13" t="s">
        <v>277</v>
      </c>
      <c r="E12" s="14" t="s">
        <v>36</v>
      </c>
      <c r="F12" s="15"/>
      <c r="G12" s="13" t="s">
        <v>278</v>
      </c>
      <c r="H12" s="13"/>
      <c r="I12" s="26"/>
    </row>
    <row r="13" spans="1:9" ht="75">
      <c r="A13" s="11"/>
      <c r="B13" s="16" t="s">
        <v>172</v>
      </c>
      <c r="C13" s="13">
        <v>1</v>
      </c>
      <c r="D13" s="13" t="s">
        <v>277</v>
      </c>
      <c r="E13" s="14" t="s">
        <v>35</v>
      </c>
      <c r="F13" s="15"/>
      <c r="G13" s="14" t="s">
        <v>279</v>
      </c>
      <c r="H13" s="13"/>
      <c r="I13" s="26"/>
    </row>
    <row r="14" spans="1:9" ht="28.5">
      <c r="A14" s="11"/>
      <c r="B14" s="12" t="s">
        <v>176</v>
      </c>
      <c r="C14" s="13" t="s">
        <v>280</v>
      </c>
      <c r="D14" s="13" t="s">
        <v>281</v>
      </c>
      <c r="E14" s="14" t="s">
        <v>36</v>
      </c>
      <c r="F14" s="15"/>
      <c r="G14" s="14" t="s">
        <v>282</v>
      </c>
      <c r="H14" s="14"/>
      <c r="I14" s="26"/>
    </row>
    <row r="15" spans="1:9">
      <c r="A15" s="11"/>
      <c r="B15" s="12" t="s">
        <v>179</v>
      </c>
      <c r="C15" s="13" t="s">
        <v>261</v>
      </c>
      <c r="D15" s="13" t="s">
        <v>99</v>
      </c>
      <c r="E15" s="14" t="s">
        <v>36</v>
      </c>
      <c r="F15" s="15"/>
      <c r="G15" s="13" t="s">
        <v>283</v>
      </c>
      <c r="H15" s="13"/>
      <c r="I15" s="26"/>
    </row>
    <row r="16" spans="1:9">
      <c r="A16" s="11"/>
      <c r="B16" s="12" t="s">
        <v>284</v>
      </c>
      <c r="C16" s="13" t="s">
        <v>261</v>
      </c>
      <c r="D16" s="13" t="s">
        <v>99</v>
      </c>
      <c r="E16" s="14" t="s">
        <v>36</v>
      </c>
      <c r="F16" s="15"/>
      <c r="G16" s="13" t="s">
        <v>283</v>
      </c>
      <c r="H16" s="13"/>
      <c r="I16" s="26"/>
    </row>
    <row r="17" spans="1:9">
      <c r="A17" s="11"/>
      <c r="B17" s="12" t="s">
        <v>285</v>
      </c>
      <c r="C17" s="13" t="s">
        <v>261</v>
      </c>
      <c r="D17" s="13" t="s">
        <v>99</v>
      </c>
      <c r="E17" s="14" t="s">
        <v>36</v>
      </c>
      <c r="F17" s="15"/>
      <c r="G17" s="13" t="s">
        <v>283</v>
      </c>
      <c r="H17" s="13"/>
      <c r="I17" s="26"/>
    </row>
    <row r="18" spans="1:9">
      <c r="A18" s="11"/>
      <c r="B18" s="12" t="s">
        <v>286</v>
      </c>
      <c r="C18" s="13" t="s">
        <v>261</v>
      </c>
      <c r="D18" s="13" t="s">
        <v>99</v>
      </c>
      <c r="E18" s="14" t="s">
        <v>36</v>
      </c>
      <c r="F18" s="15"/>
      <c r="G18" s="13" t="s">
        <v>283</v>
      </c>
      <c r="H18" s="13"/>
      <c r="I18" s="26"/>
    </row>
    <row r="19" spans="1:9">
      <c r="A19" s="11"/>
      <c r="B19" s="12" t="s">
        <v>188</v>
      </c>
      <c r="C19" s="13" t="s">
        <v>287</v>
      </c>
      <c r="D19" s="13" t="s">
        <v>99</v>
      </c>
      <c r="E19" s="14" t="s">
        <v>36</v>
      </c>
      <c r="F19" s="20" t="s">
        <v>288</v>
      </c>
      <c r="G19" s="13" t="s">
        <v>289</v>
      </c>
      <c r="H19" s="13"/>
      <c r="I19" s="26"/>
    </row>
    <row r="20" spans="1:9" ht="45">
      <c r="A20" s="11"/>
      <c r="B20" s="12" t="s">
        <v>191</v>
      </c>
      <c r="C20" s="13" t="s">
        <v>261</v>
      </c>
      <c r="D20" s="13" t="s">
        <v>99</v>
      </c>
      <c r="E20" s="14" t="s">
        <v>36</v>
      </c>
      <c r="F20" s="13"/>
      <c r="G20" s="13" t="s">
        <v>290</v>
      </c>
      <c r="H20" s="14" t="s">
        <v>291</v>
      </c>
      <c r="I20" s="26"/>
    </row>
    <row r="21" spans="1:9">
      <c r="A21" s="11"/>
      <c r="B21" s="12" t="s">
        <v>176</v>
      </c>
      <c r="C21" s="13" t="s">
        <v>280</v>
      </c>
      <c r="D21" s="13" t="s">
        <v>292</v>
      </c>
      <c r="E21" s="14" t="s">
        <v>36</v>
      </c>
      <c r="F21" s="15"/>
      <c r="G21" s="14" t="s">
        <v>293</v>
      </c>
      <c r="H21" s="14"/>
      <c r="I21" s="26"/>
    </row>
    <row r="22" spans="1:9">
      <c r="A22" s="11"/>
      <c r="B22" s="12" t="s">
        <v>168</v>
      </c>
      <c r="C22" s="13" t="s">
        <v>271</v>
      </c>
      <c r="D22" s="13" t="s">
        <v>99</v>
      </c>
      <c r="E22" s="14" t="s">
        <v>36</v>
      </c>
      <c r="F22" s="15"/>
      <c r="G22" s="13" t="s">
        <v>294</v>
      </c>
      <c r="H22" s="13"/>
      <c r="I22" s="26"/>
    </row>
    <row r="23" spans="1:9">
      <c r="A23" s="11"/>
      <c r="B23" s="12" t="s">
        <v>194</v>
      </c>
      <c r="C23" s="13" t="s">
        <v>261</v>
      </c>
      <c r="D23" s="13" t="s">
        <v>99</v>
      </c>
      <c r="E23" s="14" t="s">
        <v>36</v>
      </c>
      <c r="F23" s="15"/>
      <c r="G23" s="13" t="s">
        <v>295</v>
      </c>
      <c r="H23" s="13"/>
      <c r="I23" s="26"/>
    </row>
    <row r="24" spans="1:9">
      <c r="A24" s="11"/>
      <c r="B24" s="12" t="s">
        <v>198</v>
      </c>
      <c r="C24" s="13" t="s">
        <v>280</v>
      </c>
      <c r="D24" s="13" t="s">
        <v>99</v>
      </c>
      <c r="E24" s="14" t="s">
        <v>36</v>
      </c>
      <c r="F24" s="15"/>
      <c r="G24" s="13" t="s">
        <v>295</v>
      </c>
      <c r="H24" s="13"/>
      <c r="I24" s="26"/>
    </row>
    <row r="25" spans="1:9">
      <c r="A25" s="11"/>
      <c r="B25" s="12" t="s">
        <v>202</v>
      </c>
      <c r="C25" s="13" t="s">
        <v>280</v>
      </c>
      <c r="D25" s="13" t="s">
        <v>277</v>
      </c>
      <c r="E25" s="14" t="s">
        <v>36</v>
      </c>
      <c r="F25" s="15"/>
      <c r="G25" s="13" t="s">
        <v>296</v>
      </c>
      <c r="H25" s="13"/>
      <c r="I25" s="26"/>
    </row>
    <row r="26" spans="1:9">
      <c r="A26" s="11"/>
      <c r="B26" s="12" t="s">
        <v>176</v>
      </c>
      <c r="C26" s="13" t="s">
        <v>280</v>
      </c>
      <c r="D26" s="13" t="s">
        <v>281</v>
      </c>
      <c r="E26" s="14" t="s">
        <v>36</v>
      </c>
      <c r="F26" s="15"/>
      <c r="G26" s="14" t="s">
        <v>297</v>
      </c>
      <c r="H26" s="14"/>
      <c r="I26" s="26"/>
    </row>
    <row r="27" spans="1:9">
      <c r="A27" s="11"/>
      <c r="B27" s="12" t="s">
        <v>202</v>
      </c>
      <c r="C27" s="13" t="s">
        <v>280</v>
      </c>
      <c r="D27" s="13" t="s">
        <v>277</v>
      </c>
      <c r="E27" s="14" t="s">
        <v>36</v>
      </c>
      <c r="F27" s="15"/>
      <c r="G27" s="13" t="s">
        <v>298</v>
      </c>
      <c r="H27" s="13"/>
      <c r="I27" s="26"/>
    </row>
    <row r="28" spans="1:9">
      <c r="A28" s="11"/>
      <c r="B28" s="12" t="s">
        <v>205</v>
      </c>
      <c r="C28" s="13" t="s">
        <v>287</v>
      </c>
      <c r="D28" s="13" t="s">
        <v>99</v>
      </c>
      <c r="E28" s="21" t="s">
        <v>299</v>
      </c>
      <c r="F28" s="20" t="s">
        <v>288</v>
      </c>
      <c r="G28" s="13" t="s">
        <v>300</v>
      </c>
      <c r="H28" s="13"/>
      <c r="I28" s="26"/>
    </row>
    <row r="29" spans="1:9">
      <c r="A29" s="11"/>
      <c r="B29" s="12" t="s">
        <v>209</v>
      </c>
      <c r="C29" s="13" t="s">
        <v>301</v>
      </c>
      <c r="D29" s="13" t="s">
        <v>99</v>
      </c>
      <c r="E29" s="14" t="s">
        <v>36</v>
      </c>
      <c r="F29" s="20" t="s">
        <v>288</v>
      </c>
      <c r="G29" s="13" t="s">
        <v>302</v>
      </c>
      <c r="H29" s="13"/>
      <c r="I29" s="26"/>
    </row>
    <row r="30" spans="1:9">
      <c r="A30" s="11"/>
      <c r="B30" s="12" t="s">
        <v>212</v>
      </c>
      <c r="C30" s="13" t="s">
        <v>301</v>
      </c>
      <c r="D30" s="13" t="s">
        <v>99</v>
      </c>
      <c r="E30" s="14" t="s">
        <v>36</v>
      </c>
      <c r="F30" s="20" t="s">
        <v>288</v>
      </c>
      <c r="G30" s="13" t="s">
        <v>302</v>
      </c>
      <c r="H30" s="13"/>
      <c r="I30" s="26"/>
    </row>
    <row r="31" spans="1:9">
      <c r="A31" s="11"/>
      <c r="B31" s="12" t="s">
        <v>215</v>
      </c>
      <c r="C31" s="13" t="s">
        <v>301</v>
      </c>
      <c r="D31" s="13" t="s">
        <v>99</v>
      </c>
      <c r="E31" s="14" t="s">
        <v>36</v>
      </c>
      <c r="F31" s="20" t="s">
        <v>288</v>
      </c>
      <c r="G31" s="13" t="s">
        <v>302</v>
      </c>
      <c r="H31" s="13"/>
      <c r="I31" s="26"/>
    </row>
    <row r="32" spans="1:9">
      <c r="A32" s="11"/>
      <c r="B32" s="12" t="s">
        <v>218</v>
      </c>
      <c r="C32" s="13" t="s">
        <v>280</v>
      </c>
      <c r="D32" s="18" t="s">
        <v>87</v>
      </c>
      <c r="E32" s="21" t="s">
        <v>299</v>
      </c>
      <c r="F32" s="20" t="s">
        <v>288</v>
      </c>
      <c r="G32" s="13" t="s">
        <v>274</v>
      </c>
      <c r="H32" s="13"/>
      <c r="I32" s="26"/>
    </row>
    <row r="33" spans="1:9" ht="30">
      <c r="A33" s="11"/>
      <c r="B33" s="12" t="s">
        <v>222</v>
      </c>
      <c r="C33" s="13" t="s">
        <v>280</v>
      </c>
      <c r="D33" s="18" t="s">
        <v>87</v>
      </c>
      <c r="E33" s="14" t="s">
        <v>303</v>
      </c>
      <c r="F33" s="20" t="s">
        <v>288</v>
      </c>
      <c r="G33" s="13" t="s">
        <v>274</v>
      </c>
      <c r="H33" s="13"/>
      <c r="I33" s="26"/>
    </row>
    <row r="34" spans="1:9">
      <c r="A34" s="11"/>
      <c r="B34" s="16" t="s">
        <v>225</v>
      </c>
      <c r="C34" s="13" t="s">
        <v>268</v>
      </c>
      <c r="D34" s="18" t="s">
        <v>87</v>
      </c>
      <c r="E34" s="14" t="s">
        <v>35</v>
      </c>
      <c r="F34" s="15"/>
      <c r="G34" s="13" t="s">
        <v>274</v>
      </c>
      <c r="H34" s="13"/>
    </row>
    <row r="35" spans="1:9">
      <c r="A35" s="22"/>
      <c r="B35" s="23" t="s">
        <v>117</v>
      </c>
      <c r="C35" s="23"/>
      <c r="D35" s="23"/>
      <c r="E35" s="23"/>
      <c r="F35" s="23"/>
      <c r="G35" s="23"/>
      <c r="H35" s="23"/>
    </row>
    <row r="36" spans="1:9">
      <c r="B36" s="8" t="s">
        <v>120</v>
      </c>
    </row>
    <row r="37" spans="1:9" ht="102">
      <c r="B37" s="24" t="s">
        <v>84</v>
      </c>
      <c r="H37" s="24" t="s">
        <v>86</v>
      </c>
    </row>
    <row r="38" spans="1:9" ht="33">
      <c r="B38" s="25" t="s">
        <v>304</v>
      </c>
    </row>
  </sheetData>
  <autoFilter ref="B1:H38" xr:uid="{00000000-0009-0000-0000-000004000000}"/>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D3" sqref="D3"/>
    </sheetView>
  </sheetViews>
  <sheetFormatPr defaultColWidth="9" defaultRowHeight="15"/>
  <cols>
    <col min="1" max="1" width="3.85546875" customWidth="1"/>
    <col min="2" max="2" width="25.7109375" customWidth="1"/>
    <col min="3" max="3" width="5.28515625" customWidth="1"/>
    <col min="4" max="4" width="6.42578125" customWidth="1"/>
    <col min="5" max="5" width="12.42578125" customWidth="1"/>
    <col min="6" max="6" width="34.42578125" customWidth="1"/>
    <col min="7" max="7" width="19.28515625" style="1" customWidth="1"/>
    <col min="8" max="8" width="20.42578125" customWidth="1"/>
  </cols>
  <sheetData>
    <row r="1" spans="1:8">
      <c r="B1" s="2" t="s">
        <v>254</v>
      </c>
      <c r="C1" s="2" t="s">
        <v>255</v>
      </c>
      <c r="D1" s="2" t="s">
        <v>256</v>
      </c>
      <c r="E1" s="2" t="s">
        <v>257</v>
      </c>
      <c r="F1" s="2" t="s">
        <v>60</v>
      </c>
      <c r="G1" s="3" t="s">
        <v>61</v>
      </c>
      <c r="H1" s="2" t="s">
        <v>62</v>
      </c>
    </row>
    <row r="2" spans="1:8" ht="13.5" customHeight="1">
      <c r="A2">
        <v>1</v>
      </c>
      <c r="B2" s="4" t="s">
        <v>242</v>
      </c>
      <c r="C2" s="4">
        <v>2</v>
      </c>
      <c r="D2" s="4" t="s">
        <v>99</v>
      </c>
      <c r="E2" s="4" t="s">
        <v>241</v>
      </c>
      <c r="F2" s="4" t="s">
        <v>153</v>
      </c>
      <c r="G2" s="5" t="s">
        <v>90</v>
      </c>
      <c r="H2" s="4"/>
    </row>
    <row r="3" spans="1:8">
      <c r="A3">
        <v>2</v>
      </c>
      <c r="B3" s="4" t="s">
        <v>237</v>
      </c>
      <c r="C3" s="4">
        <v>3</v>
      </c>
      <c r="D3" s="4" t="s">
        <v>305</v>
      </c>
      <c r="E3" s="4" t="s">
        <v>35</v>
      </c>
      <c r="F3" s="4" t="s">
        <v>110</v>
      </c>
      <c r="G3" s="6" t="s">
        <v>129</v>
      </c>
      <c r="H3" s="4" t="s">
        <v>306</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AD7157-CAEC-4A90-8319-50D4DD95AFC3}">
  <ds:schemaRefs/>
</ds:datastoreItem>
</file>

<file path=customXml/itemProps2.xml><?xml version="1.0" encoding="utf-8"?>
<ds:datastoreItem xmlns:ds="http://schemas.openxmlformats.org/officeDocument/2006/customXml" ds:itemID="{E7053C1E-154E-491E-B1E8-918C2CDC6A7D}">
  <ds:schemaRefs/>
</ds:datastoreItem>
</file>

<file path=customXml/itemProps3.xml><?xml version="1.0" encoding="utf-8"?>
<ds:datastoreItem xmlns:ds="http://schemas.openxmlformats.org/officeDocument/2006/customXml" ds:itemID="{DEB867AD-8C25-43D9-9559-C3A85C57F8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 Haoze</cp:lastModifiedBy>
  <dcterms:created xsi:type="dcterms:W3CDTF">2006-09-16T00:00:00Z</dcterms:created>
  <dcterms:modified xsi:type="dcterms:W3CDTF">2020-03-16T06:00:46Z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648675a2-f05c-45b7-b154-eeee3bd87ee1</vt:lpwstr>
  </property>
</Properties>
</file>