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kai.a.xu\Desktop\takeda-doc\"/>
    </mc:Choice>
  </mc:AlternateContent>
  <xr:revisionPtr revIDLastSave="0" documentId="13_ncr:1_{00DA9944-B349-4138-A54B-6EE1E80BF056}" xr6:coauthVersionLast="44" xr6:coauthVersionMax="44" xr10:uidLastSave="{00000000-0000-0000-0000-000000000000}"/>
  <bookViews>
    <workbookView xWindow="-120" yWindow="-120" windowWidth="29040" windowHeight="15840" activeTab="2" xr2:uid="{00000000-000D-0000-FFFF-FFFF00000000}"/>
  </bookViews>
  <sheets>
    <sheet name="マスタ" sheetId="6" r:id="rId1"/>
    <sheet name="サマリー" sheetId="7" r:id="rId2"/>
    <sheet name="効率化作業明細" sheetId="4" r:id="rId3"/>
    <sheet name="SCRM対象一覧" sheetId="8" r:id="rId4"/>
    <sheet name="作業一覧" sheetId="1" r:id="rId5"/>
    <sheet name="作業一覧追加" sheetId="9" r:id="rId6"/>
  </sheets>
  <externalReferences>
    <externalReference r:id="rId7"/>
    <externalReference r:id="rId8"/>
  </externalReferences>
  <definedNames>
    <definedName name="_xlnm._FilterDatabase" localSheetId="3" hidden="1">SCRM対象一覧!$A$1:$C$28</definedName>
    <definedName name="_xlnm._FilterDatabase" localSheetId="2" hidden="1">効率化作業明細!$A$1:$AS$144</definedName>
    <definedName name="_xlnm._FilterDatabase" localSheetId="4" hidden="1">作業一覧!$B$1:$H$38</definedName>
    <definedName name="_xlnm.Print_Area" localSheetId="2">効率化作業明細!$A$1:$AS$159</definedName>
    <definedName name="ステータス" localSheetId="0">マスタ!$A$2:$A$16</definedName>
    <definedName name="ステータス">[1]マスタ!$A$2:$A$16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137" i="4" l="1"/>
  <c r="AM137" i="4" s="1"/>
  <c r="M139" i="4"/>
  <c r="N139" i="4" s="1"/>
  <c r="AM139" i="4" s="1"/>
  <c r="AN139" i="4" s="1"/>
  <c r="M138" i="4"/>
  <c r="N138" i="4" s="1"/>
  <c r="AM138" i="4" s="1"/>
  <c r="AN138" i="4" s="1"/>
  <c r="M137" i="4"/>
  <c r="M136" i="4"/>
  <c r="N136" i="4" s="1"/>
  <c r="AM136" i="4" s="1"/>
  <c r="M135" i="4"/>
  <c r="N135" i="4" s="1"/>
  <c r="AM135" i="4" l="1"/>
  <c r="AO135" i="4" s="1"/>
  <c r="AN135" i="4"/>
  <c r="AN136" i="4"/>
  <c r="AO136" i="4"/>
  <c r="AN137" i="4"/>
  <c r="AO137" i="4"/>
  <c r="AO138" i="4"/>
  <c r="AO139" i="4"/>
  <c r="M134" i="4" l="1"/>
  <c r="N134" i="4" s="1"/>
  <c r="AM134" i="4" s="1"/>
  <c r="AO134" i="4" s="1"/>
  <c r="M133" i="4"/>
  <c r="N133" i="4" s="1"/>
  <c r="AM133" i="4" s="1"/>
  <c r="AO133" i="4" s="1"/>
  <c r="M132" i="4"/>
  <c r="N132" i="4" s="1"/>
  <c r="AM132" i="4" s="1"/>
  <c r="AN132" i="4" s="1"/>
  <c r="M131" i="4"/>
  <c r="N131" i="4" s="1"/>
  <c r="AM131" i="4" s="1"/>
  <c r="AN131" i="4" s="1"/>
  <c r="M130" i="4"/>
  <c r="N130" i="4" s="1"/>
  <c r="AM130" i="4" s="1"/>
  <c r="AN130" i="4" s="1"/>
  <c r="M129" i="4"/>
  <c r="N129" i="4" s="1"/>
  <c r="AM129" i="4" s="1"/>
  <c r="AO129" i="4" s="1"/>
  <c r="M127" i="4"/>
  <c r="N127" i="4" s="1"/>
  <c r="AM127" i="4" s="1"/>
  <c r="AN127" i="4" s="1"/>
  <c r="M128" i="4"/>
  <c r="N128" i="4" s="1"/>
  <c r="AM128" i="4" s="1"/>
  <c r="AN128" i="4" s="1"/>
  <c r="M126" i="4"/>
  <c r="N126" i="4" s="1"/>
  <c r="M125" i="4"/>
  <c r="N125" i="4" s="1"/>
  <c r="AM125" i="4" s="1"/>
  <c r="AO125" i="4" s="1"/>
  <c r="M124" i="4"/>
  <c r="N124" i="4" s="1"/>
  <c r="AM124" i="4" s="1"/>
  <c r="AN124" i="4" s="1"/>
  <c r="M123" i="4"/>
  <c r="N123" i="4" s="1"/>
  <c r="AM123" i="4" s="1"/>
  <c r="AN123" i="4" s="1"/>
  <c r="M122" i="4"/>
  <c r="N122" i="4" s="1"/>
  <c r="AM122" i="4" s="1"/>
  <c r="AO122" i="4" s="1"/>
  <c r="M121" i="4"/>
  <c r="N121" i="4" s="1"/>
  <c r="AM121" i="4" s="1"/>
  <c r="AO121" i="4" s="1"/>
  <c r="M120" i="4"/>
  <c r="N120" i="4" s="1"/>
  <c r="AM120" i="4" s="1"/>
  <c r="AN120" i="4" s="1"/>
  <c r="K134" i="4"/>
  <c r="K133" i="4"/>
  <c r="K132" i="4"/>
  <c r="K131" i="4"/>
  <c r="K130" i="4"/>
  <c r="K129" i="4"/>
  <c r="K128" i="4"/>
  <c r="K127" i="4"/>
  <c r="K126" i="4"/>
  <c r="K125" i="4"/>
  <c r="K124" i="4"/>
  <c r="K123" i="4"/>
  <c r="K122" i="4"/>
  <c r="K121" i="4"/>
  <c r="K120" i="4"/>
  <c r="AM126" i="4" l="1"/>
  <c r="AO126" i="4" s="1"/>
  <c r="AO132" i="4"/>
  <c r="AO128" i="4"/>
  <c r="AN121" i="4"/>
  <c r="AO124" i="4"/>
  <c r="AN134" i="4"/>
  <c r="AO131" i="4"/>
  <c r="AN133" i="4"/>
  <c r="AO130" i="4"/>
  <c r="AN122" i="4"/>
  <c r="AO127" i="4"/>
  <c r="AO123" i="4"/>
  <c r="AN129" i="4"/>
  <c r="AN125" i="4"/>
  <c r="AO120" i="4"/>
  <c r="K6" i="4"/>
  <c r="M6" i="4" s="1"/>
  <c r="N6" i="4" s="1"/>
  <c r="K5" i="4"/>
  <c r="M5" i="4" s="1"/>
  <c r="N5" i="4" s="1"/>
  <c r="M4" i="4"/>
  <c r="N4" i="4" s="1"/>
  <c r="K4" i="4"/>
  <c r="K3" i="4"/>
  <c r="M3" i="4" s="1"/>
  <c r="N3" i="4" s="1"/>
  <c r="AN126" i="4" l="1"/>
  <c r="K79" i="4"/>
  <c r="M79" i="4" s="1"/>
  <c r="N79" i="4" s="1"/>
  <c r="AM79" i="4" s="1"/>
  <c r="AO79" i="4" s="1"/>
  <c r="K78" i="4"/>
  <c r="M78" i="4" s="1"/>
  <c r="N78" i="4" s="1"/>
  <c r="AM78" i="4" s="1"/>
  <c r="AO78" i="4" s="1"/>
  <c r="K77" i="4"/>
  <c r="M77" i="4" s="1"/>
  <c r="N77" i="4" s="1"/>
  <c r="AM77" i="4" s="1"/>
  <c r="AO77" i="4" s="1"/>
  <c r="K76" i="4"/>
  <c r="M76" i="4" s="1"/>
  <c r="N76" i="4" s="1"/>
  <c r="AM76" i="4" s="1"/>
  <c r="AN76" i="4" s="1"/>
  <c r="AO76" i="4" l="1"/>
  <c r="AN79" i="4"/>
  <c r="AN78" i="4"/>
  <c r="AN77" i="4"/>
  <c r="M141" i="4"/>
  <c r="N141" i="4" s="1"/>
  <c r="M142" i="4"/>
  <c r="N142" i="4" s="1"/>
  <c r="M143" i="4"/>
  <c r="N143" i="4" s="1"/>
  <c r="AM143" i="4"/>
  <c r="M144" i="4"/>
  <c r="N144" i="4" s="1"/>
  <c r="AM144" i="4" l="1"/>
  <c r="AO144" i="4" s="1"/>
  <c r="AN144" i="4"/>
  <c r="AM142" i="4"/>
  <c r="AO142" i="4" s="1"/>
  <c r="AN143" i="4"/>
  <c r="AO143" i="4"/>
  <c r="AM141" i="4"/>
  <c r="AO141" i="4" s="1"/>
  <c r="AN141" i="4"/>
  <c r="K92" i="4"/>
  <c r="M92" i="4" s="1"/>
  <c r="N92" i="4" s="1"/>
  <c r="K93" i="4"/>
  <c r="M93" i="4" s="1"/>
  <c r="N93" i="4" s="1"/>
  <c r="K94" i="4"/>
  <c r="M94" i="4" s="1"/>
  <c r="N94" i="4" s="1"/>
  <c r="K91" i="4"/>
  <c r="M91" i="4" s="1"/>
  <c r="N91" i="4" s="1"/>
  <c r="K69" i="4"/>
  <c r="M69" i="4" s="1"/>
  <c r="N69" i="4" s="1"/>
  <c r="K70" i="4"/>
  <c r="M70" i="4" s="1"/>
  <c r="N70" i="4" s="1"/>
  <c r="K71" i="4"/>
  <c r="M71" i="4" s="1"/>
  <c r="N71" i="4" s="1"/>
  <c r="K68" i="4"/>
  <c r="M68" i="4" s="1"/>
  <c r="N68" i="4" s="1"/>
  <c r="AN142" i="4" l="1"/>
  <c r="M140" i="4"/>
  <c r="N140" i="4" s="1"/>
  <c r="K119" i="4"/>
  <c r="M119" i="4" s="1"/>
  <c r="N119" i="4" s="1"/>
  <c r="AM119" i="4" s="1"/>
  <c r="AO119" i="4" s="1"/>
  <c r="K118" i="4"/>
  <c r="M118" i="4" s="1"/>
  <c r="N118" i="4" s="1"/>
  <c r="AM118" i="4" s="1"/>
  <c r="AO118" i="4" s="1"/>
  <c r="K117" i="4"/>
  <c r="M117" i="4" s="1"/>
  <c r="N117" i="4" s="1"/>
  <c r="AM117" i="4" s="1"/>
  <c r="AO117" i="4" s="1"/>
  <c r="K116" i="4"/>
  <c r="M116" i="4" s="1"/>
  <c r="N116" i="4" s="1"/>
  <c r="AM116" i="4" s="1"/>
  <c r="AO116" i="4" s="1"/>
  <c r="K115" i="4"/>
  <c r="M115" i="4" s="1"/>
  <c r="N115" i="4" s="1"/>
  <c r="AM115" i="4" s="1"/>
  <c r="AO115" i="4" s="1"/>
  <c r="K114" i="4"/>
  <c r="M114" i="4" s="1"/>
  <c r="N114" i="4" s="1"/>
  <c r="K113" i="4"/>
  <c r="M113" i="4" s="1"/>
  <c r="N113" i="4" s="1"/>
  <c r="K112" i="4"/>
  <c r="M112" i="4" s="1"/>
  <c r="N112" i="4" s="1"/>
  <c r="K111" i="4"/>
  <c r="M111" i="4" s="1"/>
  <c r="N111" i="4" s="1"/>
  <c r="K110" i="4"/>
  <c r="M110" i="4" s="1"/>
  <c r="N110" i="4" s="1"/>
  <c r="AM110" i="4" s="1"/>
  <c r="K109" i="4"/>
  <c r="M109" i="4" s="1"/>
  <c r="N109" i="4" s="1"/>
  <c r="K108" i="4"/>
  <c r="M108" i="4" s="1"/>
  <c r="N108" i="4" s="1"/>
  <c r="K106" i="4"/>
  <c r="M106" i="4" s="1"/>
  <c r="N106" i="4" s="1"/>
  <c r="K105" i="4"/>
  <c r="M105" i="4" s="1"/>
  <c r="N105" i="4" s="1"/>
  <c r="M104" i="4"/>
  <c r="N104" i="4" s="1"/>
  <c r="K104" i="4"/>
  <c r="K103" i="4"/>
  <c r="M103" i="4" s="1"/>
  <c r="N103" i="4" s="1"/>
  <c r="K102" i="4"/>
  <c r="M102" i="4" s="1"/>
  <c r="N102" i="4" s="1"/>
  <c r="K101" i="4"/>
  <c r="M101" i="4" s="1"/>
  <c r="N101" i="4" s="1"/>
  <c r="K100" i="4"/>
  <c r="M100" i="4" s="1"/>
  <c r="N100" i="4" s="1"/>
  <c r="K99" i="4"/>
  <c r="M99" i="4" s="1"/>
  <c r="N99" i="4" s="1"/>
  <c r="K98" i="4"/>
  <c r="M98" i="4" s="1"/>
  <c r="N98" i="4" s="1"/>
  <c r="K97" i="4"/>
  <c r="M97" i="4" s="1"/>
  <c r="N97" i="4" s="1"/>
  <c r="K96" i="4"/>
  <c r="M96" i="4" s="1"/>
  <c r="N96" i="4" s="1"/>
  <c r="K95" i="4"/>
  <c r="M95" i="4" s="1"/>
  <c r="N95" i="4" s="1"/>
  <c r="K90" i="4"/>
  <c r="M90" i="4" s="1"/>
  <c r="N90" i="4" s="1"/>
  <c r="K89" i="4"/>
  <c r="M89" i="4" s="1"/>
  <c r="N89" i="4" s="1"/>
  <c r="K88" i="4"/>
  <c r="M88" i="4" s="1"/>
  <c r="N88" i="4" s="1"/>
  <c r="K87" i="4"/>
  <c r="M87" i="4" s="1"/>
  <c r="N87" i="4" s="1"/>
  <c r="K86" i="4"/>
  <c r="M86" i="4" s="1"/>
  <c r="N86" i="4" s="1"/>
  <c r="K85" i="4"/>
  <c r="M85" i="4" s="1"/>
  <c r="N85" i="4" s="1"/>
  <c r="K84" i="4"/>
  <c r="M84" i="4" s="1"/>
  <c r="N84" i="4" s="1"/>
  <c r="K83" i="4"/>
  <c r="M83" i="4" s="1"/>
  <c r="N83" i="4" s="1"/>
  <c r="K82" i="4"/>
  <c r="M82" i="4" s="1"/>
  <c r="N82" i="4" s="1"/>
  <c r="K81" i="4"/>
  <c r="M81" i="4" s="1"/>
  <c r="N81" i="4" s="1"/>
  <c r="K80" i="4"/>
  <c r="M80" i="4" s="1"/>
  <c r="N80" i="4" s="1"/>
  <c r="K75" i="4"/>
  <c r="M75" i="4" s="1"/>
  <c r="N75" i="4" s="1"/>
  <c r="K74" i="4"/>
  <c r="M74" i="4" s="1"/>
  <c r="N74" i="4" s="1"/>
  <c r="K73" i="4"/>
  <c r="M73" i="4" s="1"/>
  <c r="N73" i="4" s="1"/>
  <c r="K72" i="4"/>
  <c r="M72" i="4" s="1"/>
  <c r="N72" i="4" s="1"/>
  <c r="K67" i="4"/>
  <c r="M67" i="4" s="1"/>
  <c r="N67" i="4" s="1"/>
  <c r="K66" i="4"/>
  <c r="M66" i="4" s="1"/>
  <c r="N66" i="4" s="1"/>
  <c r="K65" i="4"/>
  <c r="M65" i="4" s="1"/>
  <c r="N65" i="4" s="1"/>
  <c r="K64" i="4"/>
  <c r="M64" i="4" s="1"/>
  <c r="N64" i="4" s="1"/>
  <c r="K63" i="4"/>
  <c r="M63" i="4" s="1"/>
  <c r="N63" i="4" s="1"/>
  <c r="K62" i="4"/>
  <c r="M62" i="4" s="1"/>
  <c r="N62" i="4" s="1"/>
  <c r="K61" i="4"/>
  <c r="M61" i="4" s="1"/>
  <c r="N61" i="4" s="1"/>
  <c r="K60" i="4"/>
  <c r="M60" i="4" s="1"/>
  <c r="N60" i="4" s="1"/>
  <c r="K59" i="4"/>
  <c r="M59" i="4" s="1"/>
  <c r="N59" i="4" s="1"/>
  <c r="K58" i="4"/>
  <c r="M58" i="4" s="1"/>
  <c r="N58" i="4" s="1"/>
  <c r="K57" i="4"/>
  <c r="M57" i="4" s="1"/>
  <c r="N57" i="4" s="1"/>
  <c r="K56" i="4"/>
  <c r="M56" i="4" s="1"/>
  <c r="N56" i="4" s="1"/>
  <c r="K55" i="4"/>
  <c r="M55" i="4" s="1"/>
  <c r="N55" i="4" s="1"/>
  <c r="K54" i="4"/>
  <c r="M54" i="4" s="1"/>
  <c r="N54" i="4" s="1"/>
  <c r="K53" i="4"/>
  <c r="M53" i="4" s="1"/>
  <c r="N53" i="4" s="1"/>
  <c r="K52" i="4"/>
  <c r="M52" i="4" s="1"/>
  <c r="N52" i="4" s="1"/>
  <c r="K51" i="4"/>
  <c r="M51" i="4" s="1"/>
  <c r="N51" i="4" s="1"/>
  <c r="K50" i="4"/>
  <c r="M50" i="4" s="1"/>
  <c r="N50" i="4" s="1"/>
  <c r="K49" i="4"/>
  <c r="M49" i="4" s="1"/>
  <c r="N49" i="4" s="1"/>
  <c r="K48" i="4"/>
  <c r="M48" i="4" s="1"/>
  <c r="N48" i="4" s="1"/>
  <c r="AM48" i="4" s="1"/>
  <c r="AO48" i="4" s="1"/>
  <c r="K47" i="4"/>
  <c r="M47" i="4" s="1"/>
  <c r="N47" i="4" s="1"/>
  <c r="AM47" i="4" s="1"/>
  <c r="AO47" i="4" s="1"/>
  <c r="K46" i="4"/>
  <c r="M46" i="4" s="1"/>
  <c r="N46" i="4" s="1"/>
  <c r="AM46" i="4" s="1"/>
  <c r="AO46" i="4" s="1"/>
  <c r="K45" i="4"/>
  <c r="M45" i="4" s="1"/>
  <c r="N45" i="4" s="1"/>
  <c r="AM45" i="4" s="1"/>
  <c r="AO45" i="4" s="1"/>
  <c r="K44" i="4"/>
  <c r="M44" i="4" s="1"/>
  <c r="N44" i="4" s="1"/>
  <c r="K43" i="4"/>
  <c r="M43" i="4" s="1"/>
  <c r="N43" i="4" s="1"/>
  <c r="K42" i="4"/>
  <c r="M42" i="4" s="1"/>
  <c r="N42" i="4" s="1"/>
  <c r="K41" i="4"/>
  <c r="M41" i="4" s="1"/>
  <c r="N41" i="4" s="1"/>
  <c r="K40" i="4"/>
  <c r="M40" i="4" s="1"/>
  <c r="N40" i="4" s="1"/>
  <c r="K39" i="4"/>
  <c r="M39" i="4" s="1"/>
  <c r="N39" i="4" s="1"/>
  <c r="K38" i="4"/>
  <c r="M38" i="4" s="1"/>
  <c r="N38" i="4" s="1"/>
  <c r="K37" i="4"/>
  <c r="M37" i="4" s="1"/>
  <c r="N37" i="4" s="1"/>
  <c r="K36" i="4"/>
  <c r="M36" i="4" s="1"/>
  <c r="N36" i="4" s="1"/>
  <c r="K35" i="4"/>
  <c r="M35" i="4" s="1"/>
  <c r="N35" i="4" s="1"/>
  <c r="K34" i="4"/>
  <c r="M34" i="4" s="1"/>
  <c r="N34" i="4" s="1"/>
  <c r="K33" i="4"/>
  <c r="M33" i="4" s="1"/>
  <c r="N33" i="4" s="1"/>
  <c r="K32" i="4"/>
  <c r="M32" i="4" s="1"/>
  <c r="N32" i="4" s="1"/>
  <c r="K31" i="4"/>
  <c r="M31" i="4" s="1"/>
  <c r="N31" i="4" s="1"/>
  <c r="K30" i="4"/>
  <c r="M30" i="4" s="1"/>
  <c r="N30" i="4" s="1"/>
  <c r="K29" i="4"/>
  <c r="M29" i="4" s="1"/>
  <c r="N29" i="4" s="1"/>
  <c r="K28" i="4"/>
  <c r="M28" i="4" s="1"/>
  <c r="N28" i="4" s="1"/>
  <c r="K27" i="4"/>
  <c r="M27" i="4" s="1"/>
  <c r="N27" i="4" s="1"/>
  <c r="K26" i="4"/>
  <c r="M26" i="4" s="1"/>
  <c r="N26" i="4" s="1"/>
  <c r="K25" i="4"/>
  <c r="M25" i="4" s="1"/>
  <c r="N25" i="4" s="1"/>
  <c r="K24" i="4"/>
  <c r="M24" i="4" s="1"/>
  <c r="N24" i="4" s="1"/>
  <c r="M23" i="4"/>
  <c r="N23" i="4" s="1"/>
  <c r="M22" i="4"/>
  <c r="N22" i="4" s="1"/>
  <c r="AM22" i="4" s="1"/>
  <c r="AO22" i="4" s="1"/>
  <c r="M21" i="4"/>
  <c r="N21" i="4" s="1"/>
  <c r="M20" i="4"/>
  <c r="N20" i="4" s="1"/>
  <c r="AM20" i="4" s="1"/>
  <c r="AO20" i="4" s="1"/>
  <c r="M19" i="4"/>
  <c r="N19" i="4" s="1"/>
  <c r="M18" i="4"/>
  <c r="N18" i="4" s="1"/>
  <c r="AM18" i="4" s="1"/>
  <c r="AO18" i="4" s="1"/>
  <c r="M17" i="4"/>
  <c r="N17" i="4" s="1"/>
  <c r="AM17" i="4" s="1"/>
  <c r="AO17" i="4" s="1"/>
  <c r="K16" i="4"/>
  <c r="J16" i="4"/>
  <c r="K15" i="4"/>
  <c r="J15" i="4"/>
  <c r="K14" i="4"/>
  <c r="J14" i="4"/>
  <c r="K13" i="4"/>
  <c r="J13" i="4"/>
  <c r="K12" i="4"/>
  <c r="J12" i="4"/>
  <c r="M11" i="4"/>
  <c r="N11" i="4" s="1"/>
  <c r="AM11" i="4" s="1"/>
  <c r="AO11" i="4" s="1"/>
  <c r="M10" i="4"/>
  <c r="N10" i="4" s="1"/>
  <c r="AM10" i="4" s="1"/>
  <c r="AO10" i="4" s="1"/>
  <c r="M9" i="4"/>
  <c r="N9" i="4" s="1"/>
  <c r="AM9" i="4" s="1"/>
  <c r="AO9" i="4" s="1"/>
  <c r="M8" i="4"/>
  <c r="N8" i="4" s="1"/>
  <c r="M7" i="4"/>
  <c r="N7" i="4" s="1"/>
  <c r="K2" i="4"/>
  <c r="M2" i="4" s="1"/>
  <c r="N2" i="4" s="1"/>
  <c r="C8" i="7"/>
  <c r="B8" i="7"/>
  <c r="AM27" i="4" l="1"/>
  <c r="AO27" i="4" s="1"/>
  <c r="AM28" i="4"/>
  <c r="AO28" i="4" s="1"/>
  <c r="AM84" i="4"/>
  <c r="AO84" i="4" s="1"/>
  <c r="AN84" i="4"/>
  <c r="AM25" i="4"/>
  <c r="AO25" i="4" s="1"/>
  <c r="AM33" i="4"/>
  <c r="AO33" i="4" s="1"/>
  <c r="AM57" i="4"/>
  <c r="AO57" i="4" s="1"/>
  <c r="AM85" i="4"/>
  <c r="AO85" i="4" s="1"/>
  <c r="AM140" i="4"/>
  <c r="AO140" i="4" s="1"/>
  <c r="AM31" i="4"/>
  <c r="AO31" i="4" s="1"/>
  <c r="AM55" i="4"/>
  <c r="AO55" i="4" s="1"/>
  <c r="AM83" i="4"/>
  <c r="AO83" i="4" s="1"/>
  <c r="AM32" i="4"/>
  <c r="AO32" i="4" s="1"/>
  <c r="AM56" i="4"/>
  <c r="AO56" i="4" s="1"/>
  <c r="AM26" i="4"/>
  <c r="AO26" i="4" s="1"/>
  <c r="AM30" i="4"/>
  <c r="AO30" i="4" s="1"/>
  <c r="AM54" i="4"/>
  <c r="AO54" i="4" s="1"/>
  <c r="AM82" i="4"/>
  <c r="AO82" i="4" s="1"/>
  <c r="AM66" i="4"/>
  <c r="AO66" i="4" s="1"/>
  <c r="AM67" i="4"/>
  <c r="AO67" i="4" s="1"/>
  <c r="AM64" i="4"/>
  <c r="AO64" i="4" s="1"/>
  <c r="AM65" i="4"/>
  <c r="AO65" i="4" s="1"/>
  <c r="AM111" i="4"/>
  <c r="AO111" i="4" s="1"/>
  <c r="AM112" i="4"/>
  <c r="AO112" i="4" s="1"/>
  <c r="AN110" i="4"/>
  <c r="AO110" i="4"/>
  <c r="AM109" i="4"/>
  <c r="AO109" i="4" s="1"/>
  <c r="M15" i="4"/>
  <c r="N15" i="4" s="1"/>
  <c r="M12" i="4"/>
  <c r="N12" i="4" s="1"/>
  <c r="M14" i="4"/>
  <c r="N14" i="4" s="1"/>
  <c r="AM8" i="4"/>
  <c r="AO8" i="4" s="1"/>
  <c r="AM2" i="4"/>
  <c r="AO2" i="4" s="1"/>
  <c r="AN10" i="4"/>
  <c r="AM7" i="4"/>
  <c r="AO7" i="4" s="1"/>
  <c r="AN22" i="4"/>
  <c r="AM113" i="4"/>
  <c r="AO113" i="4" s="1"/>
  <c r="AM87" i="4"/>
  <c r="AO87" i="4" s="1"/>
  <c r="AM114" i="4"/>
  <c r="AO114" i="4" s="1"/>
  <c r="AN9" i="4"/>
  <c r="AN17" i="4"/>
  <c r="AN18" i="4"/>
  <c r="AM96" i="4"/>
  <c r="AO96" i="4" s="1"/>
  <c r="AN11" i="4"/>
  <c r="M16" i="4"/>
  <c r="N16" i="4" s="1"/>
  <c r="AM21" i="4"/>
  <c r="AO21" i="4" s="1"/>
  <c r="AM88" i="4"/>
  <c r="AO88" i="4" s="1"/>
  <c r="AM106" i="4"/>
  <c r="AO106" i="4" s="1"/>
  <c r="AM101" i="4"/>
  <c r="AO101" i="4" s="1"/>
  <c r="M13" i="4"/>
  <c r="N13" i="4" s="1"/>
  <c r="AM19" i="4"/>
  <c r="AO19" i="4" s="1"/>
  <c r="AN20" i="4"/>
  <c r="AM23" i="4"/>
  <c r="AO23" i="4" s="1"/>
  <c r="AM24" i="4"/>
  <c r="AO24" i="4" s="1"/>
  <c r="AM29" i="4"/>
  <c r="AO29" i="4" s="1"/>
  <c r="AM34" i="4"/>
  <c r="AO34" i="4" s="1"/>
  <c r="AM35" i="4"/>
  <c r="AO35" i="4" s="1"/>
  <c r="AM36" i="4"/>
  <c r="AO36" i="4" s="1"/>
  <c r="AM37" i="4"/>
  <c r="AO37" i="4" s="1"/>
  <c r="AM38" i="4"/>
  <c r="AO38" i="4" s="1"/>
  <c r="AM39" i="4"/>
  <c r="AO39" i="4" s="1"/>
  <c r="AM40" i="4"/>
  <c r="AO40" i="4" s="1"/>
  <c r="AM41" i="4"/>
  <c r="AO41" i="4" s="1"/>
  <c r="AM42" i="4"/>
  <c r="AO42" i="4" s="1"/>
  <c r="AM43" i="4"/>
  <c r="AO43" i="4" s="1"/>
  <c r="AM44" i="4"/>
  <c r="AO44" i="4" s="1"/>
  <c r="AM49" i="4"/>
  <c r="AO49" i="4" s="1"/>
  <c r="AM50" i="4"/>
  <c r="AO50" i="4" s="1"/>
  <c r="AM51" i="4"/>
  <c r="AO51" i="4" s="1"/>
  <c r="AM52" i="4"/>
  <c r="AO52" i="4" s="1"/>
  <c r="AM53" i="4"/>
  <c r="AO53" i="4" s="1"/>
  <c r="AM58" i="4"/>
  <c r="AO58" i="4" s="1"/>
  <c r="AM59" i="4"/>
  <c r="AO59" i="4" s="1"/>
  <c r="AM60" i="4"/>
  <c r="AO60" i="4" s="1"/>
  <c r="AM61" i="4"/>
  <c r="AO61" i="4" s="1"/>
  <c r="AM62" i="4"/>
  <c r="AO62" i="4" s="1"/>
  <c r="AM63" i="4"/>
  <c r="AO63" i="4" s="1"/>
  <c r="AM73" i="4"/>
  <c r="AO73" i="4" s="1"/>
  <c r="AM74" i="4"/>
  <c r="AO74" i="4" s="1"/>
  <c r="AM75" i="4"/>
  <c r="AO75" i="4" s="1"/>
  <c r="AM80" i="4"/>
  <c r="AO80" i="4" s="1"/>
  <c r="AM81" i="4"/>
  <c r="AO81" i="4" s="1"/>
  <c r="AM86" i="4"/>
  <c r="AO86" i="4" s="1"/>
  <c r="AM89" i="4"/>
  <c r="AO89" i="4" s="1"/>
  <c r="AM90" i="4"/>
  <c r="AO90" i="4" s="1"/>
  <c r="AM108" i="4"/>
  <c r="AO108" i="4" s="1"/>
  <c r="AN30" i="4" l="1"/>
  <c r="AN140" i="4"/>
  <c r="AN55" i="4"/>
  <c r="AN54" i="4"/>
  <c r="AN32" i="4"/>
  <c r="AN57" i="4"/>
  <c r="AN28" i="4"/>
  <c r="AN26" i="4"/>
  <c r="AN25" i="4"/>
  <c r="AN56" i="4"/>
  <c r="AN83" i="4"/>
  <c r="AN31" i="4"/>
  <c r="AN85" i="4"/>
  <c r="AN33" i="4"/>
  <c r="AN27" i="4"/>
  <c r="AN82" i="4"/>
  <c r="AN66" i="4"/>
  <c r="AN64" i="4"/>
  <c r="AN65" i="4"/>
  <c r="AN67" i="4"/>
  <c r="AN112" i="4"/>
  <c r="AN109" i="4"/>
  <c r="AN111" i="4"/>
  <c r="AN87" i="4"/>
  <c r="AN58" i="4"/>
  <c r="AN101" i="4"/>
  <c r="AN108" i="4"/>
  <c r="AN43" i="4"/>
  <c r="AN40" i="4"/>
  <c r="AN19" i="4"/>
  <c r="AN44" i="4"/>
  <c r="AN21" i="4"/>
  <c r="AN47" i="4"/>
  <c r="AN35" i="4"/>
  <c r="AN80" i="4"/>
  <c r="AN62" i="4"/>
  <c r="AN39" i="4"/>
  <c r="AN75" i="4"/>
  <c r="AN61" i="4"/>
  <c r="AN53" i="4"/>
  <c r="AN23" i="4"/>
  <c r="AN50" i="4"/>
  <c r="AN38" i="4"/>
  <c r="AN86" i="4"/>
  <c r="AN74" i="4"/>
  <c r="AN60" i="4"/>
  <c r="AN51" i="4"/>
  <c r="AN42" i="4"/>
  <c r="AN34" i="4"/>
  <c r="AN24" i="4"/>
  <c r="AN114" i="4"/>
  <c r="AN113" i="4"/>
  <c r="AN88" i="4"/>
  <c r="AN8" i="4"/>
  <c r="AN7" i="4"/>
  <c r="AN52" i="4"/>
  <c r="AN90" i="4"/>
  <c r="AN37" i="4"/>
  <c r="AN89" i="4"/>
  <c r="AN48" i="4"/>
  <c r="AN36" i="4"/>
  <c r="AN29" i="4"/>
  <c r="AN81" i="4"/>
  <c r="AN73" i="4"/>
  <c r="AN63" i="4"/>
  <c r="AN59" i="4"/>
  <c r="AN49" i="4"/>
  <c r="AN41" i="4"/>
  <c r="AN106" i="4"/>
  <c r="AN96" i="4"/>
  <c r="AN2" i="4"/>
</calcChain>
</file>

<file path=xl/sharedStrings.xml><?xml version="1.0" encoding="utf-8"?>
<sst xmlns="http://schemas.openxmlformats.org/spreadsheetml/2006/main" count="1965" uniqueCount="311">
  <si>
    <t>ステータス</t>
  </si>
  <si>
    <t>実施判断</t>
  </si>
  <si>
    <t>開発フェーズ</t>
  </si>
  <si>
    <t>要件検討中</t>
  </si>
  <si>
    <t>未開始</t>
  </si>
  <si>
    <t>事前準備</t>
  </si>
  <si>
    <t>方針検討中</t>
  </si>
  <si>
    <t>実施予定</t>
  </si>
  <si>
    <t>実装/テスト</t>
  </si>
  <si>
    <t>要件整理済</t>
  </si>
  <si>
    <t>対応可能</t>
  </si>
  <si>
    <t>アプリ側テスト</t>
  </si>
  <si>
    <t>対応済み</t>
  </si>
  <si>
    <t>本番導入事前準備</t>
  </si>
  <si>
    <t>開発中</t>
  </si>
  <si>
    <t>対応不可</t>
  </si>
  <si>
    <t>本番導入</t>
  </si>
  <si>
    <t>テスト仕様書完了</t>
  </si>
  <si>
    <t>要確認</t>
  </si>
  <si>
    <t>中止</t>
  </si>
  <si>
    <t>テスト中</t>
  </si>
  <si>
    <t>一時中止</t>
  </si>
  <si>
    <t>指摘対応中</t>
  </si>
  <si>
    <t>テスト完了</t>
  </si>
  <si>
    <t>設計書整理済</t>
  </si>
  <si>
    <t>導入準備中</t>
  </si>
  <si>
    <t>オン側確認中</t>
  </si>
  <si>
    <t>クライアント側説明</t>
  </si>
  <si>
    <t>完了</t>
  </si>
  <si>
    <t>システム名</t>
  </si>
  <si>
    <t>作業数</t>
  </si>
  <si>
    <t>自動化可能</t>
  </si>
  <si>
    <t>IICS(Informatica Intelligent Cloud Services)</t>
  </si>
  <si>
    <t>SCRM-BI</t>
  </si>
  <si>
    <t>システム全般</t>
  </si>
  <si>
    <t>SCRM-CRM</t>
  </si>
  <si>
    <t>Health Care</t>
  </si>
  <si>
    <t>NHC</t>
  </si>
  <si>
    <t>合計</t>
  </si>
  <si>
    <t>NO(PK)</t>
  </si>
  <si>
    <t>チーム</t>
  </si>
  <si>
    <t>サブチーム</t>
  </si>
  <si>
    <t>Lv2サマリ</t>
  </si>
  <si>
    <t>作業種別(Lv3)</t>
  </si>
  <si>
    <t>業務名</t>
  </si>
  <si>
    <t>業務内容（事象補足含む）</t>
  </si>
  <si>
    <t>発生
サイクル</t>
  </si>
  <si>
    <t>発生頻度
（回/月）</t>
  </si>
  <si>
    <t>工数
（人日/回）</t>
  </si>
  <si>
    <t>1回あたり
作業人数</t>
  </si>
  <si>
    <t>月あたり発生工数(人日)</t>
  </si>
  <si>
    <t>総工数（FTE/月）</t>
  </si>
  <si>
    <t>削減施策</t>
  </si>
  <si>
    <t>詳細ステータス</t>
  </si>
  <si>
    <t>予定開始日</t>
  </si>
  <si>
    <t>予定終了日</t>
  </si>
  <si>
    <t>実際開始日</t>
  </si>
  <si>
    <t>実際終了日</t>
  </si>
  <si>
    <t>コメント</t>
  </si>
  <si>
    <t>担当</t>
  </si>
  <si>
    <t>保守担当</t>
  </si>
  <si>
    <t>Takeda環境の必要？</t>
  </si>
  <si>
    <t>APOチームからコメント</t>
  </si>
  <si>
    <t>Wave</t>
  </si>
  <si>
    <t>前提条件</t>
  </si>
  <si>
    <t>予定対応
開始日</t>
  </si>
  <si>
    <t>予定対応
終了日</t>
  </si>
  <si>
    <t>予定導入日
(変更なし)</t>
  </si>
  <si>
    <t>実績対応
開始日</t>
  </si>
  <si>
    <t>実績対応
終了日</t>
  </si>
  <si>
    <t>実績導入日</t>
  </si>
  <si>
    <t>初稼働日</t>
  </si>
  <si>
    <t>投資期間</t>
  </si>
  <si>
    <t>投資工数</t>
  </si>
  <si>
    <t>削減率</t>
  </si>
  <si>
    <t>削減工数</t>
  </si>
  <si>
    <t>削減後
残工数</t>
  </si>
  <si>
    <t>回収ヶ月</t>
  </si>
  <si>
    <t>実際
開発工数</t>
  </si>
  <si>
    <t>実際
削減工数</t>
  </si>
  <si>
    <t>実際ROI</t>
  </si>
  <si>
    <t>L1AUTO001</t>
  </si>
  <si>
    <t>Japan Informatica team</t>
  </si>
  <si>
    <t>作業依頼</t>
  </si>
  <si>
    <t>Informatica Intelligent Cloud Services(Japan)</t>
  </si>
  <si>
    <t>Informatica Cloud リリース作業</t>
  </si>
  <si>
    <t>1. Export jobs from source environment
2. Export jobs from target environment with Job_bk_date as backup
3.Import jobs which export from source environment into targent environment.</t>
  </si>
  <si>
    <t>随時</t>
  </si>
  <si>
    <t>月末にチケット依頼が多いです</t>
  </si>
  <si>
    <t>保守担当：cheng.jin@takeda.com
運用担当：zhe.wang1@takeda.com</t>
  </si>
  <si>
    <t>要</t>
  </si>
  <si>
    <t>Wave1</t>
  </si>
  <si>
    <t>L1AUTO002</t>
  </si>
  <si>
    <t>アクセスログ送付</t>
  </si>
  <si>
    <t>CRプロセス自動化，
自動check,自動リマインド</t>
  </si>
  <si>
    <t>週次</t>
  </si>
  <si>
    <t>Data Processor</t>
  </si>
  <si>
    <t>100%
其它task包含此作业</t>
  </si>
  <si>
    <r>
      <rPr>
        <sz val="10"/>
        <color theme="1"/>
        <rFont val="Meiryo UI"/>
        <family val="3"/>
        <charset val="128"/>
      </rPr>
      <t>李昊</t>
    </r>
    <r>
      <rPr>
        <sz val="10"/>
        <color theme="1"/>
        <rFont val="宋体"/>
        <charset val="128"/>
      </rPr>
      <t>泽</t>
    </r>
  </si>
  <si>
    <t>月次</t>
  </si>
  <si>
    <t>開発</t>
  </si>
  <si>
    <r>
      <rPr>
        <sz val="10"/>
        <color theme="0" tint="-0.249977111117893"/>
        <rFont val="Meiryo UI"/>
        <family val="3"/>
        <charset val="128"/>
      </rPr>
      <t>李昊</t>
    </r>
    <r>
      <rPr>
        <sz val="10"/>
        <color theme="0" tint="-0.249977111117893"/>
        <rFont val="宋体"/>
        <charset val="128"/>
      </rPr>
      <t>泽</t>
    </r>
  </si>
  <si>
    <t>テスト</t>
  </si>
  <si>
    <t>L1AUTO003</t>
  </si>
  <si>
    <t>S-Nowチケット仕分け</t>
  </si>
  <si>
    <t>UI Executor(WEB)</t>
  </si>
  <si>
    <t>袁奇</t>
  </si>
  <si>
    <t>運用担当：haixuan.wang@takeda.com</t>
  </si>
  <si>
    <t>Wave2</t>
  </si>
  <si>
    <t>ServiceNow</t>
  </si>
  <si>
    <t>L1AUTO004</t>
  </si>
  <si>
    <t>症例管理</t>
  </si>
  <si>
    <t>症例管理　ユーザ情報管理</t>
  </si>
  <si>
    <t>症例管理　ユーザ情報管理.docx</t>
  </si>
  <si>
    <t>L1AUTO005</t>
  </si>
  <si>
    <t>朝チェック</t>
  </si>
  <si>
    <t>日次</t>
  </si>
  <si>
    <t>L1AUTO006</t>
  </si>
  <si>
    <t>特定メール受信後SNOW自動的にチケット作成</t>
  </si>
  <si>
    <t>Auto Alert Action</t>
  </si>
  <si>
    <t>UseCase整理中のため、ROIの算出が難しい  ＊非定型</t>
  </si>
  <si>
    <t>徐凱</t>
  </si>
  <si>
    <t>L1AUTO007</t>
  </si>
  <si>
    <t>045_ドキュメントフォルダのメンテナンス</t>
  </si>
  <si>
    <t>045_ドキュメントフォルダのメンテナンス.xlsx</t>
  </si>
  <si>
    <t>12/16 開発完了したが、本番環境の画面レイアウトは検証とが違う可能性があります。
12/09検証環境もユーザ利用中のため、削除操作は影響可能性あり。
フォルダを「PRAテスト001」にして検証環境環境で利用可能か確認要
（100%）
2/12導入が完了します，来月の最初の営業日に、本番環境と検証環境で再度テストを行います。その後テストフォルダを削除し，回収箱をクリアします。</t>
  </si>
  <si>
    <t>陳爽</t>
  </si>
  <si>
    <t>不要</t>
  </si>
  <si>
    <t>本番導入タイミングが確認中</t>
  </si>
  <si>
    <t>L1AUTO008</t>
  </si>
  <si>
    <t>納入オンライン</t>
  </si>
  <si>
    <t>納入オンライン.doc</t>
  </si>
  <si>
    <t>L1AUTO009</t>
  </si>
  <si>
    <t>市場_MM表</t>
  </si>
  <si>
    <t>市場_MM更新.doc</t>
  </si>
  <si>
    <t xml:space="preserve">100%
</t>
  </si>
  <si>
    <t>L1AUTO010</t>
  </si>
  <si>
    <t>048_CLM利用履歴作成手順</t>
  </si>
  <si>
    <t>048_CLM利用履歴作成手順.xlsx</t>
  </si>
  <si>
    <t>袁奇、陳爽</t>
  </si>
  <si>
    <t>L1AUTO011</t>
  </si>
  <si>
    <t>073_MSLとPMSのレポート定期配信</t>
  </si>
  <si>
    <t>073_MSLとPMSのレポート定期配信.xlsx</t>
  </si>
  <si>
    <t>L1AUTO012</t>
  </si>
  <si>
    <t>Weekly Report</t>
  </si>
  <si>
    <t>周次</t>
  </si>
  <si>
    <t>廃止</t>
  </si>
  <si>
    <t>L1AUTO013</t>
  </si>
  <si>
    <t>統合ID系の定常作業</t>
  </si>
  <si>
    <t>運用担当：huijuan.cao@takeda.com</t>
  </si>
  <si>
    <t>L1AUTO014</t>
  </si>
  <si>
    <t>Tryangle画像取込みエラーチェック</t>
  </si>
  <si>
    <t>画像取込エラー発生時の確認手順_New.xlsx</t>
  </si>
  <si>
    <t>メール届く
(毎月１３回ぐらい)</t>
  </si>
  <si>
    <t>L1AUTO015</t>
  </si>
  <si>
    <t>薬事工業生産動態統計調査</t>
  </si>
  <si>
    <t>薬工動態統計変更、調査メール保存手順.xlsx</t>
  </si>
  <si>
    <t>簡単ですので、自動化対応不要。</t>
  </si>
  <si>
    <t>L1AUTO016</t>
  </si>
  <si>
    <t>ヘルスケア従業員基本一覧提供</t>
  </si>
  <si>
    <t>ヘルスケア従業員基本一覧提供手順書.xlsx</t>
  </si>
  <si>
    <t>L1AUTO017</t>
  </si>
  <si>
    <t>報奨金振込</t>
  </si>
  <si>
    <t>報奨金振込手順.xlsx</t>
  </si>
  <si>
    <t>寇鴻飛</t>
  </si>
  <si>
    <t>L1AUTO018</t>
  </si>
  <si>
    <t>Salesforceのメールログデータの取得</t>
  </si>
  <si>
    <t>salesforceメールログ取得手順書.xlsx</t>
  </si>
  <si>
    <t>運用担当：fanzhao.kong@takeda.com</t>
  </si>
  <si>
    <t>L1AUTO019</t>
  </si>
  <si>
    <t>納入計画C変更</t>
  </si>
  <si>
    <t>納入計画コード変更手順書.xlsx</t>
  </si>
  <si>
    <t>L1AUTO020</t>
  </si>
  <si>
    <t>報奨金CSVの送付</t>
  </si>
  <si>
    <t>報奨金CSV送付手順書.xlsx</t>
  </si>
  <si>
    <t>既にJP1ジョブになってる</t>
  </si>
  <si>
    <t>対応不要</t>
  </si>
  <si>
    <t>L1AUTO021</t>
  </si>
  <si>
    <t>粗利提供（ｲﾄｰﾖｰｶ堂・ﾄﾓｽﾞ・ｳｴﾙｼｱ）</t>
  </si>
  <si>
    <t>粗利提供_作業手順書.xlsx</t>
  </si>
  <si>
    <t>今バックがあるので、一応対応不要。</t>
  </si>
  <si>
    <t>L1AUTO022</t>
  </si>
  <si>
    <t>販促品運送（企業案分）データ登録</t>
  </si>
  <si>
    <t>販促品運送（企業案分）データ登録.xlsx</t>
  </si>
  <si>
    <t>L1AUTO023</t>
  </si>
  <si>
    <t>損益レポート月次処理結果確認</t>
  </si>
  <si>
    <t>損益レポート作成確認_確認手順.xlsx</t>
  </si>
  <si>
    <t>L1AUTO024</t>
  </si>
  <si>
    <t>未登録取引先部署Ｃの確認と連絡</t>
  </si>
  <si>
    <t>未登録取引先部署C_本番作業手順書.xls</t>
  </si>
  <si>
    <t>L1AUTO025</t>
  </si>
  <si>
    <t>ヘルスケアスケジュール表の作成</t>
  </si>
  <si>
    <t>ヘルスケアスケジュール表確認手順書.xlsx</t>
  </si>
  <si>
    <t>BI_report 至急(2020/02/19) CRM説明書を作成(2020/02/26) CRM KT(2020/2/28 12:00-14:00)</t>
  </si>
  <si>
    <t>L1AUTO026</t>
  </si>
  <si>
    <t>月次コード変更</t>
  </si>
  <si>
    <t>月次コード変更手順書.xlsx</t>
  </si>
  <si>
    <t>L1AUTO027</t>
  </si>
  <si>
    <t>従業員取込作業</t>
  </si>
  <si>
    <t>従業員取込作業手順.xlsx</t>
  </si>
  <si>
    <t>手順書が不備</t>
  </si>
  <si>
    <t>L1AUTO028</t>
  </si>
  <si>
    <t>担当者C変更</t>
  </si>
  <si>
    <t>担当者Ｃ変更作業手順書.xlsx</t>
  </si>
  <si>
    <t>L1AUTO029</t>
  </si>
  <si>
    <t>FS担当者C変更</t>
  </si>
  <si>
    <t>FS担当者C変更作業手順書.xlsx</t>
  </si>
  <si>
    <t>L1AUTO030</t>
  </si>
  <si>
    <t>ツールBOX内勤利用者</t>
  </si>
  <si>
    <t>(総合T250)ツールBOX内勤者登録手順書.xls</t>
  </si>
  <si>
    <t>VDIとSNOWが必要ため、一応対応不可
100%</t>
  </si>
  <si>
    <t>L1AUTO031</t>
  </si>
  <si>
    <t>寄付金稟議シス　権限追加</t>
  </si>
  <si>
    <t>【稟議･本番】20191008_作業手順書・記録書_ユーザ権限追加.xlsx</t>
  </si>
  <si>
    <t>Task届く</t>
  </si>
  <si>
    <t>L1AUTO032</t>
  </si>
  <si>
    <t>透明性ガイドラン権限追加</t>
  </si>
  <si>
    <t>【TGS本番】20190411_作業手順書・記録書_ユーザー登録・変更・削除.xlsx</t>
  </si>
  <si>
    <t>L1AUTO033</t>
  </si>
  <si>
    <t>BIチームへレポートの抽出作業</t>
  </si>
  <si>
    <t>BIチームへレポートの抽出作業手順書.xlsx</t>
  </si>
  <si>
    <t>UI Executor(Application)</t>
  </si>
  <si>
    <t>L1AUTO034</t>
  </si>
  <si>
    <t>BIへのレポート自動提供依頼</t>
  </si>
  <si>
    <t>Automatic Report Provider
（Solution Analyzing）</t>
  </si>
  <si>
    <t>中止作業を再開</t>
  </si>
  <si>
    <t>L1AUTO035</t>
  </si>
  <si>
    <t>CRMへのレポート自動提供依頼</t>
  </si>
  <si>
    <t>L1AUTO036</t>
  </si>
  <si>
    <t>BI_Access Log Report</t>
  </si>
  <si>
    <t>L1AUTO037</t>
  </si>
  <si>
    <t>トラッキングデータの資料を送付</t>
  </si>
  <si>
    <r>
      <rPr>
        <sz val="10"/>
        <color rgb="FF000000"/>
        <rFont val="Meiryo UI"/>
        <family val="3"/>
        <charset val="128"/>
      </rPr>
      <t>トラッキングデータの資料を送付</t>
    </r>
    <r>
      <rPr>
        <sz val="10"/>
        <color theme="1"/>
        <rFont val="Microsoft YaHei"/>
        <family val="2"/>
      </rPr>
      <t>.x</t>
    </r>
    <r>
      <rPr>
        <sz val="10"/>
        <color theme="1"/>
        <rFont val="Meiryo UI"/>
        <family val="3"/>
        <charset val="128"/>
      </rPr>
      <t>lsx</t>
    </r>
  </si>
  <si>
    <r>
      <rPr>
        <sz val="10"/>
        <color theme="0" tint="-0.14993743705557422"/>
        <rFont val="Meiryo UI"/>
        <family val="3"/>
        <charset val="128"/>
      </rPr>
      <t>トラッキングデータの資料を送付</t>
    </r>
    <r>
      <rPr>
        <sz val="10"/>
        <color theme="0" tint="-0.14993743705557422"/>
        <rFont val="Microsoft YaHei"/>
        <family val="2"/>
      </rPr>
      <t>.x</t>
    </r>
    <r>
      <rPr>
        <sz val="10"/>
        <color theme="0" tint="-0.14993743705557422"/>
        <rFont val="Meiryo UI"/>
        <family val="3"/>
        <charset val="128"/>
      </rPr>
      <t>lsx</t>
    </r>
  </si>
  <si>
    <t>L1AUTO038</t>
  </si>
  <si>
    <t>外部団体</t>
  </si>
  <si>
    <t>外部団体の最新化(JA02)</t>
  </si>
  <si>
    <t>適用ソリューション</t>
  </si>
  <si>
    <t>画面操作系作業自動化</t>
  </si>
  <si>
    <t>DB操作系自動化</t>
  </si>
  <si>
    <t>アラート（メール、ログ）監視自動化</t>
  </si>
  <si>
    <t>ドキュメントフォルダのメンテナンス</t>
  </si>
  <si>
    <t>CLM利用履歴作成手順</t>
  </si>
  <si>
    <t>MSLとPMSのレポート定期配信</t>
  </si>
  <si>
    <t>DB抽出系作業自動化</t>
  </si>
  <si>
    <t>アプリケーション操作系</t>
  </si>
  <si>
    <t>要件分析中</t>
  </si>
  <si>
    <t>自動化実施</t>
  </si>
  <si>
    <t>作業</t>
  </si>
  <si>
    <t>工数</t>
  </si>
  <si>
    <t>頻度</t>
  </si>
  <si>
    <t>作業システム</t>
  </si>
  <si>
    <t>作業予定日（検証）</t>
  </si>
  <si>
    <t>作業予定日（本番）</t>
  </si>
  <si>
    <t>Comment</t>
  </si>
  <si>
    <t>2h</t>
  </si>
  <si>
    <t>第一営業日</t>
  </si>
  <si>
    <t>3h</t>
  </si>
  <si>
    <t>2h*3日=6h</t>
  </si>
  <si>
    <t>月3回</t>
  </si>
  <si>
    <t>一日に一回、三日間連続（通常月初）</t>
  </si>
  <si>
    <t>第三営業日</t>
  </si>
  <si>
    <t>1h</t>
  </si>
  <si>
    <t>第六営業日</t>
  </si>
  <si>
    <t>9h*4周=36h</t>
  </si>
  <si>
    <t>0.5h</t>
  </si>
  <si>
    <t>統合ID系</t>
  </si>
  <si>
    <t>済み</t>
  </si>
  <si>
    <t>不定時</t>
  </si>
  <si>
    <t>メール届く
月次</t>
  </si>
  <si>
    <t>月次（通常月初）</t>
  </si>
  <si>
    <t>月２回</t>
  </si>
  <si>
    <r>
      <rPr>
        <sz val="11"/>
        <color theme="1"/>
        <rFont val="ＭＳ Ｐゴシック"/>
        <family val="3"/>
        <charset val="128"/>
        <scheme val="minor"/>
      </rPr>
      <t>第一営業日</t>
    </r>
    <r>
      <rPr>
        <sz val="10"/>
        <color theme="1"/>
        <rFont val="ＭＳ Ｐゴシック"/>
        <family val="3"/>
        <charset val="128"/>
        <scheme val="minor"/>
      </rPr>
      <t>※：一回目</t>
    </r>
  </si>
  <si>
    <r>
      <rPr>
        <sz val="11"/>
        <color theme="1"/>
        <rFont val="ＭＳ Ｐゴシック"/>
        <family val="3"/>
        <charset val="128"/>
        <scheme val="minor"/>
      </rPr>
      <t>第一営業日</t>
    </r>
    <r>
      <rPr>
        <sz val="10"/>
        <color theme="1"/>
        <rFont val="ＭＳ Ｐゴシック"/>
        <family val="3"/>
        <charset val="128"/>
        <scheme val="minor"/>
      </rPr>
      <t>※：一回目</t>
    </r>
    <r>
      <rPr>
        <sz val="11"/>
        <color theme="1"/>
        <rFont val="ＭＳ Ｐゴシック"/>
        <family val="3"/>
        <charset val="128"/>
        <scheme val="minor"/>
      </rPr>
      <t xml:space="preserve">
15日※休日の場合は翌営業日
※：一回目</t>
    </r>
  </si>
  <si>
    <t>4h</t>
  </si>
  <si>
    <t>月３回</t>
  </si>
  <si>
    <r>
      <rPr>
        <sz val="11"/>
        <color theme="1"/>
        <rFont val="ＭＳ Ｐゴシック"/>
        <family val="3"/>
        <charset val="128"/>
        <scheme val="minor"/>
      </rPr>
      <t xml:space="preserve">第三営業日（4月10月なし）
</t>
    </r>
    <r>
      <rPr>
        <sz val="10"/>
        <color theme="1"/>
        <rFont val="ＭＳ Ｐゴシック"/>
        <family val="3"/>
        <charset val="128"/>
        <scheme val="minor"/>
      </rPr>
      <t>※：一回目</t>
    </r>
  </si>
  <si>
    <t>第五営業日</t>
  </si>
  <si>
    <t>粗利提供_ｲﾄｰﾖｰｶ堂</t>
  </si>
  <si>
    <t>粗利提供__ﾄﾓｽﾞ</t>
  </si>
  <si>
    <t>粗利提供__ｳｴﾙｼｱ</t>
  </si>
  <si>
    <t>8h</t>
  </si>
  <si>
    <t>本番作業前</t>
  </si>
  <si>
    <t>第十営業日</t>
  </si>
  <si>
    <t>第十一営業日</t>
  </si>
  <si>
    <t>今バグがありますから、一応山川にアサインします。</t>
  </si>
  <si>
    <t>月３次</t>
  </si>
  <si>
    <r>
      <rPr>
        <sz val="11"/>
        <color theme="1"/>
        <rFont val="ＭＳ Ｐゴシック"/>
        <family val="3"/>
        <charset val="128"/>
        <scheme val="minor"/>
      </rPr>
      <t>負十営業日　</t>
    </r>
    <r>
      <rPr>
        <sz val="10"/>
        <color theme="1"/>
        <rFont val="ＭＳ Ｐゴシック"/>
        <family val="3"/>
        <charset val="128"/>
        <scheme val="minor"/>
      </rPr>
      <t>※：二回目</t>
    </r>
  </si>
  <si>
    <r>
      <rPr>
        <sz val="11"/>
        <color theme="1"/>
        <rFont val="ＭＳ Ｐゴシック"/>
        <family val="3"/>
        <charset val="128"/>
        <scheme val="minor"/>
      </rPr>
      <t>負六営業日　</t>
    </r>
    <r>
      <rPr>
        <sz val="10"/>
        <color theme="1"/>
        <rFont val="ＭＳ Ｐゴシック"/>
        <family val="3"/>
        <charset val="128"/>
        <scheme val="minor"/>
      </rPr>
      <t>※：二回目</t>
    </r>
  </si>
  <si>
    <t>負五営業日</t>
  </si>
  <si>
    <r>
      <rPr>
        <sz val="11"/>
        <color theme="1"/>
        <rFont val="ＭＳ Ｐゴシック"/>
        <family val="3"/>
        <charset val="128"/>
        <scheme val="minor"/>
      </rPr>
      <t>　負四営業日　</t>
    </r>
    <r>
      <rPr>
        <sz val="10"/>
        <color theme="1"/>
        <rFont val="ＭＳ Ｐゴシック"/>
        <family val="3"/>
        <charset val="128"/>
        <scheme val="minor"/>
      </rPr>
      <t>※：一回目</t>
    </r>
  </si>
  <si>
    <r>
      <rPr>
        <sz val="11"/>
        <color theme="1"/>
        <rFont val="ＭＳ Ｐゴシック"/>
        <family val="3"/>
        <charset val="128"/>
        <scheme val="minor"/>
      </rPr>
      <t>　負三営業日　</t>
    </r>
    <r>
      <rPr>
        <sz val="10"/>
        <color theme="1"/>
        <rFont val="ＭＳ Ｐゴシック"/>
        <family val="3"/>
        <charset val="128"/>
        <scheme val="minor"/>
      </rPr>
      <t>※：三回目</t>
    </r>
  </si>
  <si>
    <r>
      <rPr>
        <sz val="11"/>
        <color theme="1"/>
        <rFont val="ＭＳ Ｐゴシック"/>
        <family val="3"/>
        <charset val="128"/>
        <scheme val="minor"/>
      </rPr>
      <t>　負三営業日　</t>
    </r>
    <r>
      <rPr>
        <sz val="10"/>
        <color theme="1"/>
        <rFont val="ＭＳ Ｐゴシック"/>
        <family val="3"/>
        <charset val="128"/>
        <scheme val="minor"/>
      </rPr>
      <t>※：二回目</t>
    </r>
  </si>
  <si>
    <t>奨学寄附金稟議</t>
  </si>
  <si>
    <t>負二営業日</t>
  </si>
  <si>
    <t>6h</t>
  </si>
  <si>
    <t>不定時（通常月末）</t>
  </si>
  <si>
    <t>透明性ガイドラインシステム</t>
  </si>
  <si>
    <t>CR流程自动化，
自动check,自动提醒</t>
  </si>
  <si>
    <t>月２次</t>
  </si>
  <si>
    <t>優先対応をお願い</t>
  </si>
  <si>
    <t>作業が変化があって、一応対応不要</t>
    <phoneticPr fontId="35"/>
  </si>
  <si>
    <r>
      <t xml:space="preserve">35%
</t>
    </r>
    <r>
      <rPr>
        <sz val="10"/>
        <color theme="0" tint="-0.34998626667073579"/>
        <rFont val="Microsoft YaHei"/>
        <family val="2"/>
      </rPr>
      <t>20200317 市场MM表作业再开，开发一时终止
20200323 (保守担当确认一时对应不要)作業が変化があって、一応対応不要</t>
    </r>
    <phoneticPr fontId="35"/>
  </si>
  <si>
    <t>今バックがあるので、一応対応不要。</t>
    <phoneticPr fontId="35"/>
  </si>
  <si>
    <r>
      <t>100%
由于春</t>
    </r>
    <r>
      <rPr>
        <sz val="10"/>
        <color rgb="FFFF0000"/>
        <rFont val="NSimSun"/>
        <family val="3"/>
      </rPr>
      <t>节</t>
    </r>
    <r>
      <rPr>
        <sz val="10"/>
        <color rgb="FFFF0000"/>
        <rFont val="Meiryo UI"/>
        <family val="3"/>
        <charset val="128"/>
      </rPr>
      <t xml:space="preserve">休假 和疫因素 </t>
    </r>
    <r>
      <rPr>
        <sz val="10"/>
        <color rgb="FFFF0000"/>
        <rFont val="NSimSun"/>
        <family val="3"/>
      </rPr>
      <t>时间</t>
    </r>
    <r>
      <rPr>
        <sz val="10"/>
        <color rgb="FFFF0000"/>
        <rFont val="Meiryo UI"/>
        <family val="3"/>
        <charset val="128"/>
      </rPr>
      <t>适当往后</t>
    </r>
    <r>
      <rPr>
        <sz val="10"/>
        <color rgb="FFFF0000"/>
        <rFont val="NSimSun"/>
        <family val="3"/>
      </rPr>
      <t>调</t>
    </r>
    <r>
      <rPr>
        <sz val="10"/>
        <color rgb="FFFF0000"/>
        <rFont val="Meiryo UI"/>
        <family val="3"/>
        <charset val="128"/>
      </rPr>
      <t xml:space="preserve">整
</t>
    </r>
    <r>
      <rPr>
        <sz val="10"/>
        <color rgb="FFFF0000"/>
        <rFont val="NSimSun"/>
        <family val="3"/>
      </rPr>
      <t>现阶段在本地测试，部分功能与真实环境不一致。部分测试需要在真实环境下进行。
20200304 代码开发和本地测试已经完成，后续阶段需要真实的数据库连接信息和运行环境对代码进行调试和修正</t>
    </r>
  </si>
  <si>
    <t>外部団体の最新化(JA02)</t>
    <phoneticPr fontId="35"/>
  </si>
  <si>
    <t>一時中止</t>
    <phoneticPr fontId="35"/>
  </si>
  <si>
    <t>90%
2020/03/31 因为登录网页需要权限，保守担当者说要先申请权限(需半个月)，所以目前作业一時中止</t>
    <phoneticPr fontId="35"/>
  </si>
  <si>
    <t>徐凱</t>
    <phoneticPr fontId="35"/>
  </si>
  <si>
    <r>
      <t>李昊</t>
    </r>
    <r>
      <rPr>
        <sz val="10"/>
        <color theme="0" tint="-0.249977111117893"/>
        <rFont val="宋体"/>
        <charset val="128"/>
      </rPr>
      <t>泽</t>
    </r>
  </si>
  <si>
    <t>周次</t>
    <phoneticPr fontId="3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</si>
</sst>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Red]0"/>
    <numFmt numFmtId="177" formatCode="000_ "/>
    <numFmt numFmtId="178" formatCode="m/d/yyyy;@"/>
    <numFmt numFmtId="179" formatCode="#,##0.0;[Red]\-#,##0.0"/>
    <numFmt numFmtId="180" formatCode="0.0_);[Red]\(0.0\)"/>
    <numFmt numFmtId="181" formatCode="0.000"/>
    <numFmt numFmtId="182" formatCode="0.000;[Red]0.000"/>
  </numFmts>
  <fonts count="44">
    <font>
      <sz val="11"/>
      <color theme="1"/>
      <name val="ＭＳ Ｐゴシック"/>
      <charset val="134"/>
      <scheme val="minor"/>
    </font>
    <font>
      <sz val="10"/>
      <color theme="1"/>
      <name val="Meiryo UI"/>
      <family val="3"/>
      <charset val="128"/>
    </font>
    <font>
      <sz val="11"/>
      <color rgb="FFFF0000"/>
      <name val="ＭＳ Ｐゴシック"/>
      <family val="3"/>
      <charset val="128"/>
      <scheme val="minor"/>
    </font>
    <font>
      <sz val="10"/>
      <color rgb="FF000000"/>
      <name val="Meiryo UI"/>
      <family val="3"/>
      <charset val="128"/>
    </font>
    <font>
      <sz val="11"/>
      <color rgb="FF000000"/>
      <name val="ＭＳ Ｐゴシック"/>
      <family val="3"/>
      <charset val="128"/>
    </font>
    <font>
      <sz val="10"/>
      <color rgb="FF000000"/>
      <name val="Calibri"/>
      <family val="2"/>
    </font>
    <font>
      <sz val="11"/>
      <color theme="1"/>
      <name val="Microsoft YaHei"/>
      <family val="2"/>
    </font>
    <font>
      <b/>
      <sz val="7"/>
      <color rgb="FFFFFFFF"/>
      <name val="Meiryo UI"/>
      <family val="3"/>
      <charset val="128"/>
    </font>
    <font>
      <sz val="7"/>
      <color rgb="FF000000"/>
      <name val="Meiryo UI"/>
      <family val="3"/>
      <charset val="128"/>
    </font>
    <font>
      <sz val="10"/>
      <color theme="0" tint="-0.249977111117893"/>
      <name val="Meiryo UI"/>
      <family val="3"/>
      <charset val="128"/>
    </font>
    <font>
      <sz val="10"/>
      <color indexed="9"/>
      <name val="Meiryo UI"/>
      <family val="3"/>
      <charset val="128"/>
    </font>
    <font>
      <sz val="10"/>
      <color theme="0" tint="-0.249977111117893"/>
      <name val="Meiryo UI"/>
      <family val="3"/>
      <charset val="128"/>
    </font>
    <font>
      <sz val="10"/>
      <name val="Meiryo UI"/>
      <family val="3"/>
      <charset val="128"/>
    </font>
    <font>
      <sz val="11"/>
      <color theme="1"/>
      <name val="Meiryo UI"/>
      <family val="3"/>
      <charset val="128"/>
    </font>
    <font>
      <sz val="11"/>
      <color theme="0" tint="-0.249977111117893"/>
      <name val="Meiryo UI"/>
      <family val="3"/>
      <charset val="128"/>
    </font>
    <font>
      <sz val="11"/>
      <color theme="0" tint="-0.249977111117893"/>
      <name val="Microsoft YaHei"/>
      <family val="2"/>
    </font>
    <font>
      <sz val="10"/>
      <color theme="0" tint="-0.34998626667073579"/>
      <name val="Meiryo UI"/>
      <family val="3"/>
      <charset val="128"/>
    </font>
    <font>
      <sz val="10"/>
      <color rgb="FFFF0000"/>
      <name val="Meiryo UI"/>
      <family val="3"/>
      <charset val="128"/>
    </font>
    <font>
      <sz val="10"/>
      <color theme="0" tint="-0.24994659260841701"/>
      <name val="Meiryo UI"/>
      <family val="3"/>
      <charset val="128"/>
    </font>
    <font>
      <sz val="11"/>
      <color theme="0" tint="-0.34998626667073579"/>
      <name val="Meiryo UI"/>
      <family val="3"/>
      <charset val="128"/>
    </font>
    <font>
      <sz val="10"/>
      <color theme="0" tint="-0.14993743705557422"/>
      <name val="Meiryo UI"/>
      <family val="3"/>
      <charset val="128"/>
    </font>
    <font>
      <sz val="11"/>
      <color theme="0" tint="-0.14993743705557422"/>
      <name val="Meiryo UI"/>
      <family val="3"/>
      <charset val="128"/>
    </font>
    <font>
      <sz val="11"/>
      <color rgb="FFFF0000"/>
      <name val="Microsoft YaHei"/>
      <family val="2"/>
    </font>
    <font>
      <sz val="10"/>
      <color theme="1"/>
      <name val="Meiryo UI"/>
      <family val="3"/>
      <charset val="128"/>
    </font>
    <font>
      <sz val="11"/>
      <color theme="0" tint="-0.24994659260841701"/>
      <name val="Meiryo UI"/>
      <family val="3"/>
      <charset val="128"/>
    </font>
    <font>
      <sz val="10"/>
      <color theme="1"/>
      <name val="Microsoft YaHei"/>
      <family val="2"/>
    </font>
    <font>
      <sz val="10"/>
      <color theme="0" tint="-0.34998626667073579"/>
      <name val="Microsoft YaHei"/>
      <family val="2"/>
    </font>
    <font>
      <sz val="11"/>
      <color theme="1"/>
      <name val="ＭＳ Ｐゴシック"/>
      <family val="3"/>
      <charset val="128"/>
      <scheme val="minor"/>
    </font>
    <font>
      <sz val="11"/>
      <color theme="0"/>
      <name val="ＭＳ Ｐゴシック"/>
      <family val="3"/>
      <charset val="128"/>
      <scheme val="minor"/>
    </font>
    <font>
      <sz val="11"/>
      <color indexed="9"/>
      <name val="ＭＳ Ｐゴシック"/>
      <family val="3"/>
      <charset val="128"/>
    </font>
    <font>
      <sz val="10"/>
      <name val="Arial"/>
      <family val="2"/>
    </font>
    <font>
      <sz val="11"/>
      <name val="ＭＳ Ｐゴシック"/>
      <family val="3"/>
      <charset val="128"/>
    </font>
    <font>
      <sz val="10"/>
      <color theme="1"/>
      <name val="ＭＳ Ｐゴシック"/>
      <family val="3"/>
      <charset val="128"/>
      <scheme val="minor"/>
    </font>
    <font>
      <sz val="10"/>
      <color rgb="FFFF0000"/>
      <name val="NSimSun"/>
      <family val="3"/>
    </font>
    <font>
      <sz val="10"/>
      <color theme="0" tint="-0.14993743705557422"/>
      <name val="Microsoft YaHei"/>
      <family val="2"/>
    </font>
    <font>
      <sz val="6"/>
      <name val="ＭＳ Ｐゴシック"/>
      <family val="3"/>
      <charset val="128"/>
      <scheme val="minor"/>
    </font>
    <font>
      <sz val="10"/>
      <color theme="0" tint="-0.34998626667073579"/>
      <name val="Meiryo UI"/>
      <family val="3"/>
      <charset val="128"/>
    </font>
    <font>
      <sz val="10"/>
      <color theme="1"/>
      <name val="Meiryo UI"/>
      <family val="3"/>
      <charset val="128"/>
    </font>
    <font>
      <sz val="10"/>
      <color rgb="FF000000"/>
      <name val="Meiryo UI"/>
      <family val="3"/>
      <charset val="128"/>
    </font>
    <font>
      <sz val="10"/>
      <color theme="1"/>
      <name val="宋体"/>
      <charset val="128"/>
    </font>
    <font>
      <sz val="10"/>
      <color theme="0" tint="-0.14999847407452621"/>
      <name val="Meiryo UI"/>
      <family val="3"/>
      <charset val="128"/>
    </font>
    <font>
      <sz val="11"/>
      <color theme="0" tint="-0.14999847407452621"/>
      <name val="Meiryo UI"/>
      <family val="3"/>
      <charset val="128"/>
    </font>
    <font>
      <sz val="10"/>
      <color theme="0" tint="-0.249977111117893"/>
      <name val="宋体"/>
      <charset val="128"/>
    </font>
    <font>
      <b/>
      <sz val="10"/>
      <color theme="1"/>
      <name val="Meiryo UI"/>
      <family val="3"/>
      <charset val="128"/>
    </font>
  </fonts>
  <fills count="20">
    <fill>
      <patternFill patternType="none"/>
    </fill>
    <fill>
      <patternFill patternType="gray125"/>
    </fill>
    <fill>
      <patternFill patternType="solid">
        <fgColor rgb="FF92D050"/>
        <bgColor indexed="64"/>
      </patternFill>
    </fill>
    <fill>
      <patternFill patternType="solid">
        <fgColor theme="8" tint="0.79989013336588644"/>
        <bgColor indexed="64"/>
      </patternFill>
    </fill>
    <fill>
      <patternFill patternType="solid">
        <fgColor theme="0" tint="-0.249977111117893"/>
        <bgColor indexed="64"/>
      </patternFill>
    </fill>
    <fill>
      <patternFill patternType="solid">
        <fgColor rgb="FFFFFF00"/>
        <bgColor indexed="64"/>
      </patternFill>
    </fill>
    <fill>
      <patternFill patternType="solid">
        <fgColor rgb="FFA7381D"/>
        <bgColor indexed="64"/>
      </patternFill>
    </fill>
    <fill>
      <patternFill patternType="solid">
        <fgColor rgb="FFFBE9E8"/>
        <bgColor indexed="64"/>
      </patternFill>
    </fill>
    <fill>
      <patternFill patternType="solid">
        <fgColor theme="9" tint="-0.249977111117893"/>
        <bgColor indexed="64"/>
      </patternFill>
    </fill>
    <fill>
      <patternFill patternType="solid">
        <fgColor theme="0"/>
        <bgColor indexed="64"/>
      </patternFill>
    </fill>
    <fill>
      <patternFill patternType="solid">
        <fgColor indexed="36"/>
        <bgColor indexed="64"/>
      </patternFill>
    </fill>
    <fill>
      <patternFill patternType="solid">
        <fgColor indexed="20"/>
        <bgColor indexed="64"/>
      </patternFill>
    </fill>
    <fill>
      <patternFill patternType="solid">
        <fgColor theme="8" tint="-0.249977111117893"/>
        <bgColor indexed="64"/>
      </patternFill>
    </fill>
    <fill>
      <patternFill patternType="solid">
        <fgColor theme="8" tint="0.39988402966399123"/>
        <bgColor indexed="64"/>
      </patternFill>
    </fill>
    <fill>
      <patternFill patternType="solid">
        <fgColor theme="5" tint="0.59999389629810485"/>
        <bgColor indexed="64"/>
      </patternFill>
    </fill>
    <fill>
      <patternFill patternType="solid">
        <fgColor theme="0" tint="-0.14993743705557422"/>
        <bgColor indexed="64"/>
      </patternFill>
    </fill>
    <fill>
      <patternFill patternType="solid">
        <fgColor theme="4" tint="0.59999389629810485"/>
        <bgColor indexed="64"/>
      </patternFill>
    </fill>
    <fill>
      <patternFill patternType="solid">
        <fgColor rgb="FFFF66FF"/>
        <bgColor indexed="64"/>
      </patternFill>
    </fill>
    <fill>
      <patternFill patternType="solid">
        <fgColor theme="5" tint="0.39988402966399123"/>
        <bgColor indexed="64"/>
      </patternFill>
    </fill>
    <fill>
      <patternFill patternType="solid">
        <fgColor theme="7" tint="0.39988402966399123"/>
        <bgColor indexed="64"/>
      </patternFill>
    </fill>
  </fills>
  <borders count="53">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double">
        <color auto="1"/>
      </left>
      <right style="double">
        <color auto="1"/>
      </right>
      <top style="dashed">
        <color auto="1"/>
      </top>
      <bottom style="dashed">
        <color auto="1"/>
      </bottom>
      <diagonal/>
    </border>
    <border>
      <left style="thin">
        <color auto="1"/>
      </left>
      <right/>
      <top style="thin">
        <color auto="1"/>
      </top>
      <bottom style="thin">
        <color auto="1"/>
      </bottom>
      <diagonal/>
    </border>
    <border>
      <left style="thin">
        <color theme="0"/>
      </left>
      <right style="thin">
        <color theme="0"/>
      </right>
      <top/>
      <bottom style="thin">
        <color theme="0"/>
      </bottom>
      <diagonal/>
    </border>
    <border>
      <left style="thin">
        <color rgb="FF000000"/>
      </left>
      <right style="thin">
        <color rgb="FF000000"/>
      </right>
      <top style="thin">
        <color rgb="FF000000"/>
      </top>
      <bottom style="thin">
        <color rgb="FF000000"/>
      </bottom>
      <diagonal/>
    </border>
    <border>
      <left/>
      <right style="thin">
        <color theme="0"/>
      </right>
      <top style="thin">
        <color theme="0"/>
      </top>
      <bottom style="thin">
        <color theme="0"/>
      </bottom>
      <diagonal/>
    </border>
    <border>
      <left style="medium">
        <color rgb="FFFFFFFF"/>
      </left>
      <right style="medium">
        <color rgb="FFFFFFFF"/>
      </right>
      <top style="medium">
        <color rgb="FFFFFFFF"/>
      </top>
      <bottom style="medium">
        <color rgb="FFFFFFFF"/>
      </bottom>
      <diagonal/>
    </border>
    <border>
      <left style="double">
        <color auto="1"/>
      </left>
      <right style="double">
        <color auto="1"/>
      </right>
      <top/>
      <bottom/>
      <diagonal/>
    </border>
    <border>
      <left style="double">
        <color auto="1"/>
      </left>
      <right style="double">
        <color auto="1"/>
      </right>
      <top style="dashed">
        <color auto="1"/>
      </top>
      <bottom/>
      <diagonal/>
    </border>
    <border>
      <left style="thin">
        <color rgb="FF000000"/>
      </left>
      <right style="thin">
        <color rgb="FF000000"/>
      </right>
      <top style="dashed">
        <color auto="1"/>
      </top>
      <bottom/>
      <diagonal/>
    </border>
    <border>
      <left style="thin">
        <color rgb="FF000000"/>
      </left>
      <right/>
      <top style="dashed">
        <color auto="1"/>
      </top>
      <bottom/>
      <diagonal/>
    </border>
    <border>
      <left style="double">
        <color auto="1"/>
      </left>
      <right style="double">
        <color auto="1"/>
      </right>
      <top style="thin">
        <color auto="1"/>
      </top>
      <bottom style="dashed">
        <color auto="1"/>
      </bottom>
      <diagonal/>
    </border>
    <border>
      <left style="thin">
        <color rgb="FF000000"/>
      </left>
      <right/>
      <top style="thin">
        <color auto="1"/>
      </top>
      <bottom style="dashed">
        <color auto="1"/>
      </bottom>
      <diagonal/>
    </border>
    <border>
      <left style="thin">
        <color rgb="FF000000"/>
      </left>
      <right/>
      <top style="dashed">
        <color auto="1"/>
      </top>
      <bottom style="dashed">
        <color auto="1"/>
      </bottom>
      <diagonal/>
    </border>
    <border>
      <left style="double">
        <color auto="1"/>
      </left>
      <right style="double">
        <color auto="1"/>
      </right>
      <top style="thin">
        <color auto="1"/>
      </top>
      <bottom style="thin">
        <color auto="1"/>
      </bottom>
      <diagonal/>
    </border>
    <border>
      <left style="thin">
        <color rgb="FF000000"/>
      </left>
      <right/>
      <top style="thin">
        <color auto="1"/>
      </top>
      <bottom style="thin">
        <color auto="1"/>
      </bottom>
      <diagonal/>
    </border>
    <border>
      <left style="thin">
        <color rgb="FF000000"/>
      </left>
      <right style="thin">
        <color rgb="FF000000"/>
      </right>
      <top style="thin">
        <color auto="1"/>
      </top>
      <bottom style="thin">
        <color auto="1"/>
      </bottom>
      <diagonal/>
    </border>
    <border>
      <left style="double">
        <color auto="1"/>
      </left>
      <right style="double">
        <color auto="1"/>
      </right>
      <top/>
      <bottom style="dashed">
        <color auto="1"/>
      </bottom>
      <diagonal/>
    </border>
    <border>
      <left style="thin">
        <color rgb="FF000000"/>
      </left>
      <right/>
      <top/>
      <bottom style="dashed">
        <color auto="1"/>
      </bottom>
      <diagonal/>
    </border>
    <border>
      <left style="double">
        <color auto="1"/>
      </left>
      <right style="double">
        <color auto="1"/>
      </right>
      <top style="dashed">
        <color auto="1"/>
      </top>
      <bottom style="thin">
        <color auto="1"/>
      </bottom>
      <diagonal/>
    </border>
    <border>
      <left style="thin">
        <color rgb="FF000000"/>
      </left>
      <right/>
      <top style="dashed">
        <color auto="1"/>
      </top>
      <bottom style="thin">
        <color auto="1"/>
      </bottom>
      <diagonal/>
    </border>
    <border>
      <left style="double">
        <color auto="1"/>
      </left>
      <right style="double">
        <color auto="1"/>
      </right>
      <top style="thin">
        <color auto="1"/>
      </top>
      <bottom/>
      <diagonal/>
    </border>
    <border>
      <left style="double">
        <color auto="1"/>
      </left>
      <right style="double">
        <color auto="1"/>
      </right>
      <top/>
      <bottom style="thin">
        <color auto="1"/>
      </bottom>
      <diagonal/>
    </border>
    <border>
      <left style="double">
        <color auto="1"/>
      </left>
      <right/>
      <top style="thin">
        <color auto="1"/>
      </top>
      <bottom/>
      <diagonal/>
    </border>
    <border>
      <left/>
      <right style="double">
        <color auto="1"/>
      </right>
      <top style="thin">
        <color auto="1"/>
      </top>
      <bottom/>
      <diagonal/>
    </border>
    <border>
      <left style="double">
        <color auto="1"/>
      </left>
      <right style="thin">
        <color auto="1"/>
      </right>
      <top style="dashed">
        <color auto="1"/>
      </top>
      <bottom/>
      <diagonal/>
    </border>
    <border>
      <left style="thin">
        <color auto="1"/>
      </left>
      <right style="thin">
        <color auto="1"/>
      </right>
      <top style="dashed">
        <color auto="1"/>
      </top>
      <bottom/>
      <diagonal/>
    </border>
    <border>
      <left style="thin">
        <color auto="1"/>
      </left>
      <right style="double">
        <color auto="1"/>
      </right>
      <top style="dashed">
        <color auto="1"/>
      </top>
      <bottom/>
      <diagonal/>
    </border>
    <border>
      <left style="double">
        <color auto="1"/>
      </left>
      <right style="thin">
        <color auto="1"/>
      </right>
      <top style="thin">
        <color auto="1"/>
      </top>
      <bottom style="dashed">
        <color auto="1"/>
      </bottom>
      <diagonal/>
    </border>
    <border>
      <left style="thin">
        <color auto="1"/>
      </left>
      <right style="thin">
        <color auto="1"/>
      </right>
      <top style="thin">
        <color auto="1"/>
      </top>
      <bottom style="dashed">
        <color auto="1"/>
      </bottom>
      <diagonal/>
    </border>
    <border>
      <left style="double">
        <color auto="1"/>
      </left>
      <right style="thin">
        <color auto="1"/>
      </right>
      <top style="dashed">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double">
        <color auto="1"/>
      </right>
      <top style="dashed">
        <color auto="1"/>
      </top>
      <bottom style="dashed">
        <color auto="1"/>
      </bottom>
      <diagonal/>
    </border>
    <border>
      <left style="double">
        <color auto="1"/>
      </left>
      <right style="thin">
        <color auto="1"/>
      </right>
      <top style="dashed">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bottom style="dashed">
        <color auto="1"/>
      </bottom>
      <diagonal/>
    </border>
    <border>
      <left style="thin">
        <color auto="1"/>
      </left>
      <right style="thin">
        <color auto="1"/>
      </right>
      <top/>
      <bottom style="dashed">
        <color auto="1"/>
      </bottom>
      <diagonal/>
    </border>
    <border>
      <left style="thin">
        <color auto="1"/>
      </left>
      <right style="double">
        <color auto="1"/>
      </right>
      <top/>
      <bottom style="dashed">
        <color auto="1"/>
      </bottom>
      <diagonal/>
    </border>
    <border>
      <left style="thin">
        <color auto="1"/>
      </left>
      <right style="thin">
        <color auto="1"/>
      </right>
      <top style="dashed">
        <color auto="1"/>
      </top>
      <bottom style="thin">
        <color auto="1"/>
      </bottom>
      <diagonal/>
    </border>
    <border>
      <left style="thin">
        <color auto="1"/>
      </left>
      <right style="double">
        <color auto="1"/>
      </right>
      <top style="dashed">
        <color auto="1"/>
      </top>
      <bottom style="thin">
        <color auto="1"/>
      </bottom>
      <diagonal/>
    </border>
    <border>
      <left style="thin">
        <color auto="1"/>
      </left>
      <right style="double">
        <color auto="1"/>
      </right>
      <top style="thin">
        <color auto="1"/>
      </top>
      <bottom style="dashed">
        <color auto="1"/>
      </bottom>
      <diagonal/>
    </border>
    <border>
      <left/>
      <right/>
      <top style="thin">
        <color auto="1"/>
      </top>
      <bottom style="thin">
        <color auto="1"/>
      </bottom>
      <diagonal/>
    </border>
    <border>
      <left/>
      <right/>
      <top style="thin">
        <color auto="1"/>
      </top>
      <bottom style="dashed">
        <color auto="1"/>
      </bottom>
      <diagonal/>
    </border>
    <border>
      <left/>
      <right/>
      <top style="dashed">
        <color auto="1"/>
      </top>
      <bottom style="dashed">
        <color auto="1"/>
      </bottom>
      <diagonal/>
    </border>
    <border>
      <left/>
      <right/>
      <top style="dashed">
        <color auto="1"/>
      </top>
      <bottom style="thin">
        <color auto="1"/>
      </bottom>
      <diagonal/>
    </border>
    <border>
      <left style="thin">
        <color auto="1"/>
      </left>
      <right/>
      <top style="thin">
        <color auto="1"/>
      </top>
      <bottom/>
      <diagonal/>
    </border>
    <border>
      <left style="thin">
        <color auto="1"/>
      </left>
      <right/>
      <top style="dashed">
        <color auto="1"/>
      </top>
      <bottom style="dashed">
        <color auto="1"/>
      </bottom>
      <diagonal/>
    </border>
    <border>
      <left style="thin">
        <color auto="1"/>
      </left>
      <right style="thin">
        <color auto="1"/>
      </right>
      <top/>
      <bottom/>
      <diagonal/>
    </border>
    <border>
      <left style="thin">
        <color auto="1"/>
      </left>
      <right/>
      <top/>
      <bottom/>
      <diagonal/>
    </border>
  </borders>
  <cellStyleXfs count="18">
    <xf numFmtId="0" fontId="0" fillId="0" borderId="0"/>
    <xf numFmtId="0" fontId="28" fillId="19" borderId="0" applyNumberFormat="0" applyBorder="0" applyAlignment="0" applyProtection="0">
      <alignment vertical="center"/>
    </xf>
    <xf numFmtId="0" fontId="27" fillId="0" borderId="0"/>
    <xf numFmtId="0" fontId="27" fillId="19" borderId="0" applyNumberFormat="0" applyBorder="0" applyAlignment="0" applyProtection="0">
      <alignment vertical="center"/>
    </xf>
    <xf numFmtId="9" fontId="27" fillId="0" borderId="0" applyFont="0" applyFill="0" applyBorder="0" applyAlignment="0" applyProtection="0">
      <alignment vertical="center"/>
    </xf>
    <xf numFmtId="38" fontId="27" fillId="0" borderId="0" applyFont="0" applyFill="0" applyBorder="0" applyAlignment="0" applyProtection="0">
      <alignment vertical="center"/>
    </xf>
    <xf numFmtId="0" fontId="27" fillId="0" borderId="0"/>
    <xf numFmtId="38" fontId="27" fillId="0" borderId="0" applyFont="0" applyFill="0" applyBorder="0" applyAlignment="0" applyProtection="0">
      <alignment vertical="center"/>
    </xf>
    <xf numFmtId="0" fontId="30" fillId="0" borderId="0"/>
    <xf numFmtId="38" fontId="27" fillId="0" borderId="0" applyFont="0" applyFill="0" applyBorder="0" applyAlignment="0" applyProtection="0">
      <alignment vertical="center"/>
    </xf>
    <xf numFmtId="0" fontId="27" fillId="0" borderId="0">
      <alignment vertical="center"/>
    </xf>
    <xf numFmtId="0" fontId="27" fillId="19" borderId="0" applyNumberFormat="0" applyBorder="0" applyAlignment="0" applyProtection="0">
      <alignment vertical="center"/>
    </xf>
    <xf numFmtId="0" fontId="30" fillId="0" borderId="0"/>
    <xf numFmtId="0" fontId="29" fillId="10" borderId="0" applyNumberFormat="0" applyBorder="0" applyAlignment="0" applyProtection="0">
      <alignment vertical="center"/>
    </xf>
    <xf numFmtId="9" fontId="27" fillId="0" borderId="0" applyFont="0" applyFill="0" applyBorder="0" applyAlignment="0" applyProtection="0">
      <alignment vertical="center"/>
    </xf>
    <xf numFmtId="9" fontId="27" fillId="0" borderId="0" applyFont="0" applyFill="0" applyBorder="0" applyAlignment="0" applyProtection="0">
      <alignment vertical="center"/>
    </xf>
    <xf numFmtId="0" fontId="27" fillId="0" borderId="0">
      <alignment vertical="center"/>
    </xf>
    <xf numFmtId="0" fontId="31" fillId="0" borderId="0"/>
  </cellStyleXfs>
  <cellXfs count="449">
    <xf numFmtId="0" fontId="0" fillId="0" borderId="0" xfId="0"/>
    <xf numFmtId="0" fontId="0" fillId="0" borderId="0" xfId="0"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center" vertical="center"/>
    </xf>
    <xf numFmtId="0" fontId="1" fillId="0" borderId="2" xfId="16" applyFont="1" applyFill="1" applyBorder="1" applyAlignment="1">
      <alignment horizontal="left" vertical="top"/>
    </xf>
    <xf numFmtId="0" fontId="1" fillId="0" borderId="2" xfId="16" applyFont="1" applyFill="1" applyBorder="1" applyAlignment="1">
      <alignment horizontal="center" vertical="center"/>
    </xf>
    <xf numFmtId="0" fontId="1" fillId="0" borderId="2" xfId="16" applyFont="1" applyFill="1" applyBorder="1" applyAlignment="1">
      <alignment horizontal="center" vertical="top"/>
    </xf>
    <xf numFmtId="0" fontId="0" fillId="0" borderId="3" xfId="0" applyFill="1" applyBorder="1"/>
    <xf numFmtId="0" fontId="0" fillId="0" borderId="3" xfId="0" applyFill="1" applyBorder="1" applyAlignment="1">
      <alignment horizontal="center"/>
    </xf>
    <xf numFmtId="0" fontId="0" fillId="2" borderId="2" xfId="0" applyFill="1" applyBorder="1" applyAlignment="1">
      <alignment horizontal="center"/>
    </xf>
    <xf numFmtId="0" fontId="0" fillId="2" borderId="0" xfId="0" applyFill="1" applyBorder="1" applyAlignment="1">
      <alignment horizontal="center"/>
    </xf>
    <xf numFmtId="0" fontId="0" fillId="0" borderId="0" xfId="0" applyFill="1" applyBorder="1"/>
    <xf numFmtId="0" fontId="0" fillId="3" borderId="2" xfId="0" applyFill="1" applyBorder="1" applyAlignment="1">
      <alignment horizontal="center"/>
    </xf>
    <xf numFmtId="0" fontId="0" fillId="0" borderId="2" xfId="0" applyFill="1" applyBorder="1" applyAlignment="1">
      <alignment horizontal="center"/>
    </xf>
    <xf numFmtId="0" fontId="0" fillId="0" borderId="2" xfId="0" applyFill="1" applyBorder="1" applyAlignment="1">
      <alignment horizontal="center" wrapText="1"/>
    </xf>
    <xf numFmtId="0" fontId="0" fillId="4" borderId="2" xfId="0" applyFill="1" applyBorder="1" applyAlignment="1">
      <alignment horizontal="center"/>
    </xf>
    <xf numFmtId="0" fontId="2" fillId="3" borderId="2" xfId="0" applyFont="1" applyFill="1" applyBorder="1" applyAlignment="1">
      <alignment horizontal="center"/>
    </xf>
    <xf numFmtId="0" fontId="0" fillId="5" borderId="2" xfId="0" applyFill="1" applyBorder="1" applyAlignment="1">
      <alignment horizontal="center"/>
    </xf>
    <xf numFmtId="14" fontId="3" fillId="0" borderId="4" xfId="16" applyNumberFormat="1" applyFont="1" applyFill="1" applyBorder="1" applyAlignment="1" applyProtection="1">
      <alignment horizontal="left" vertical="top"/>
      <protection locked="0"/>
    </xf>
    <xf numFmtId="0" fontId="0" fillId="5" borderId="2" xfId="0" applyFill="1" applyBorder="1" applyAlignment="1">
      <alignment horizontal="center" wrapText="1"/>
    </xf>
    <xf numFmtId="0" fontId="4" fillId="0" borderId="5" xfId="0" applyFont="1" applyFill="1" applyBorder="1" applyAlignment="1">
      <alignment horizontal="center" vertical="center"/>
    </xf>
    <xf numFmtId="0" fontId="0" fillId="0" borderId="5" xfId="0" applyFill="1" applyBorder="1" applyAlignment="1">
      <alignment horizontal="center"/>
    </xf>
    <xf numFmtId="0" fontId="0" fillId="0" borderId="6" xfId="0" applyFill="1" applyBorder="1"/>
    <xf numFmtId="0" fontId="0" fillId="0" borderId="6" xfId="0" applyFill="1" applyBorder="1" applyAlignment="1">
      <alignment horizontal="center"/>
    </xf>
    <xf numFmtId="0" fontId="5" fillId="0" borderId="7" xfId="0" applyFont="1" applyFill="1" applyBorder="1" applyAlignment="1">
      <alignment horizontal="left" vertical="top" wrapText="1" readingOrder="1"/>
    </xf>
    <xf numFmtId="0" fontId="6" fillId="0" borderId="3" xfId="0" applyFont="1" applyFill="1" applyBorder="1" applyAlignment="1">
      <alignment horizontal="center" wrapText="1"/>
    </xf>
    <xf numFmtId="0" fontId="0" fillId="0" borderId="8" xfId="0" applyFill="1" applyBorder="1"/>
    <xf numFmtId="0" fontId="7" fillId="6" borderId="9" xfId="0" applyFont="1" applyFill="1" applyBorder="1" applyAlignment="1">
      <alignment horizontal="center" vertical="top" wrapText="1" readingOrder="1"/>
    </xf>
    <xf numFmtId="0" fontId="8" fillId="7" borderId="9" xfId="0" applyFont="1" applyFill="1" applyBorder="1" applyAlignment="1">
      <alignment horizontal="center" vertical="top" wrapText="1" readingOrder="1"/>
    </xf>
    <xf numFmtId="0" fontId="8" fillId="7" borderId="9" xfId="0" applyFont="1" applyFill="1" applyBorder="1" applyAlignment="1">
      <alignment horizontal="left" vertical="top" wrapText="1" indent="4" readingOrder="1"/>
    </xf>
    <xf numFmtId="0" fontId="1" fillId="0" borderId="0" xfId="16" applyFont="1" applyAlignment="1">
      <alignment horizontal="center" vertical="top"/>
    </xf>
    <xf numFmtId="0" fontId="1" fillId="0" borderId="0" xfId="16" applyFont="1" applyFill="1" applyAlignment="1">
      <alignment horizontal="left" vertical="top"/>
    </xf>
    <xf numFmtId="0" fontId="9" fillId="0" borderId="0" xfId="16" applyFont="1" applyFill="1" applyAlignment="1">
      <alignment horizontal="left" vertical="top"/>
    </xf>
    <xf numFmtId="0" fontId="1" fillId="0" borderId="0" xfId="16" applyFont="1" applyAlignment="1">
      <alignment horizontal="left" vertical="top"/>
    </xf>
    <xf numFmtId="0" fontId="1" fillId="0" borderId="0" xfId="16" applyFont="1" applyAlignment="1">
      <alignment horizontal="center" vertical="center"/>
    </xf>
    <xf numFmtId="49" fontId="10" fillId="8" borderId="10" xfId="11" applyNumberFormat="1" applyFont="1" applyFill="1" applyBorder="1" applyAlignment="1">
      <alignment horizontal="center" vertical="top" wrapText="1"/>
    </xf>
    <xf numFmtId="49" fontId="10" fillId="8" borderId="10" xfId="11" applyNumberFormat="1" applyFont="1" applyFill="1" applyBorder="1" applyAlignment="1" applyProtection="1">
      <alignment horizontal="center" vertical="top" wrapText="1"/>
      <protection locked="0"/>
    </xf>
    <xf numFmtId="177" fontId="3" fillId="0" borderId="11" xfId="16" applyNumberFormat="1" applyFont="1" applyFill="1" applyBorder="1" applyAlignment="1" applyProtection="1">
      <alignment horizontal="left" vertical="top"/>
      <protection locked="0"/>
    </xf>
    <xf numFmtId="177" fontId="3" fillId="0" borderId="11" xfId="16" applyNumberFormat="1" applyFont="1" applyFill="1" applyBorder="1" applyAlignment="1" applyProtection="1">
      <alignment horizontal="left" vertical="top" wrapText="1"/>
      <protection locked="0"/>
    </xf>
    <xf numFmtId="0" fontId="3" fillId="0" borderId="12" xfId="16" applyFont="1" applyFill="1" applyBorder="1" applyAlignment="1">
      <alignment horizontal="left" vertical="top" wrapText="1" readingOrder="1"/>
    </xf>
    <xf numFmtId="0" fontId="3" fillId="0" borderId="13" xfId="16" applyFont="1" applyFill="1" applyBorder="1" applyAlignment="1">
      <alignment horizontal="left" vertical="top" wrapText="1" readingOrder="1"/>
    </xf>
    <xf numFmtId="0" fontId="3" fillId="0" borderId="11" xfId="16" applyFont="1" applyFill="1" applyBorder="1" applyAlignment="1">
      <alignment horizontal="left" vertical="top" wrapText="1" readingOrder="1"/>
    </xf>
    <xf numFmtId="177" fontId="3" fillId="0" borderId="14" xfId="16" applyNumberFormat="1" applyFont="1" applyFill="1" applyBorder="1" applyAlignment="1" applyProtection="1">
      <alignment horizontal="left" vertical="top"/>
      <protection locked="0"/>
    </xf>
    <xf numFmtId="0" fontId="3" fillId="0" borderId="15" xfId="0" applyFont="1" applyFill="1" applyBorder="1" applyAlignment="1">
      <alignment horizontal="left" vertical="top" wrapText="1" readingOrder="1"/>
    </xf>
    <xf numFmtId="0" fontId="3" fillId="0" borderId="14" xfId="16" applyFont="1" applyFill="1" applyBorder="1" applyAlignment="1">
      <alignment horizontal="left" vertical="top" wrapText="1" readingOrder="1"/>
    </xf>
    <xf numFmtId="177" fontId="9" fillId="0" borderId="4" xfId="16" applyNumberFormat="1" applyFont="1" applyFill="1" applyBorder="1" applyAlignment="1" applyProtection="1">
      <alignment horizontal="left" vertical="top"/>
      <protection locked="0"/>
    </xf>
    <xf numFmtId="0" fontId="9" fillId="0" borderId="16" xfId="0" applyFont="1" applyFill="1" applyBorder="1" applyAlignment="1">
      <alignment horizontal="left" vertical="top" wrapText="1" readingOrder="1"/>
    </xf>
    <xf numFmtId="0" fontId="9" fillId="0" borderId="4" xfId="16" applyFont="1" applyFill="1" applyBorder="1" applyAlignment="1">
      <alignment horizontal="left" vertical="top" wrapText="1" readingOrder="1"/>
    </xf>
    <xf numFmtId="177" fontId="9" fillId="0" borderId="11" xfId="16" applyNumberFormat="1" applyFont="1" applyFill="1" applyBorder="1" applyAlignment="1" applyProtection="1">
      <alignment horizontal="left" vertical="top"/>
      <protection locked="0"/>
    </xf>
    <xf numFmtId="0" fontId="9" fillId="0" borderId="13" xfId="0" applyFont="1" applyFill="1" applyBorder="1" applyAlignment="1">
      <alignment horizontal="left" vertical="top" wrapText="1" readingOrder="1"/>
    </xf>
    <xf numFmtId="0" fontId="9" fillId="0" borderId="11" xfId="16" applyFont="1" applyFill="1" applyBorder="1" applyAlignment="1">
      <alignment horizontal="left" vertical="top" wrapText="1" readingOrder="1"/>
    </xf>
    <xf numFmtId="177" fontId="3" fillId="0" borderId="17" xfId="16" applyNumberFormat="1" applyFont="1" applyFill="1" applyBorder="1" applyAlignment="1" applyProtection="1">
      <alignment horizontal="left" vertical="top"/>
      <protection locked="0"/>
    </xf>
    <xf numFmtId="177" fontId="9" fillId="0" borderId="10" xfId="16" applyNumberFormat="1" applyFont="1" applyFill="1" applyBorder="1" applyAlignment="1" applyProtection="1">
      <alignment horizontal="left" vertical="top"/>
      <protection locked="0"/>
    </xf>
    <xf numFmtId="177" fontId="9" fillId="0" borderId="0" xfId="16" applyNumberFormat="1" applyFont="1" applyFill="1" applyBorder="1" applyAlignment="1" applyProtection="1">
      <alignment horizontal="left" vertical="top"/>
      <protection locked="0"/>
    </xf>
    <xf numFmtId="0" fontId="3" fillId="0" borderId="18" xfId="0" applyFont="1" applyFill="1" applyBorder="1" applyAlignment="1">
      <alignment horizontal="left" vertical="top" wrapText="1" readingOrder="1"/>
    </xf>
    <xf numFmtId="0" fontId="3" fillId="0" borderId="17" xfId="16" applyFont="1" applyFill="1" applyBorder="1" applyAlignment="1">
      <alignment horizontal="left" vertical="top" wrapText="1" readingOrder="1"/>
    </xf>
    <xf numFmtId="177" fontId="11" fillId="0" borderId="17" xfId="16" applyNumberFormat="1" applyFont="1" applyFill="1" applyBorder="1" applyAlignment="1" applyProtection="1">
      <alignment horizontal="left" vertical="top"/>
      <protection locked="0"/>
    </xf>
    <xf numFmtId="0" fontId="11" fillId="0" borderId="18" xfId="0" applyFont="1" applyFill="1" applyBorder="1" applyAlignment="1">
      <alignment horizontal="left" vertical="top" wrapText="1" readingOrder="1"/>
    </xf>
    <xf numFmtId="0" fontId="3" fillId="0" borderId="19" xfId="16" applyFont="1" applyFill="1" applyBorder="1" applyAlignment="1">
      <alignment horizontal="left" vertical="top" wrapText="1" readingOrder="1"/>
    </xf>
    <xf numFmtId="177" fontId="3" fillId="0" borderId="20" xfId="16" applyNumberFormat="1" applyFont="1" applyFill="1" applyBorder="1" applyAlignment="1" applyProtection="1">
      <alignment horizontal="left" vertical="top"/>
      <protection locked="0"/>
    </xf>
    <xf numFmtId="0" fontId="3" fillId="0" borderId="21" xfId="0" applyFont="1" applyFill="1" applyBorder="1" applyAlignment="1">
      <alignment horizontal="left" vertical="top" wrapText="1" readingOrder="1"/>
    </xf>
    <xf numFmtId="0" fontId="3" fillId="0" borderId="20" xfId="16" applyFont="1" applyFill="1" applyBorder="1" applyAlignment="1">
      <alignment horizontal="left" vertical="top" wrapText="1" readingOrder="1"/>
    </xf>
    <xf numFmtId="177" fontId="9" fillId="0" borderId="22" xfId="16" applyNumberFormat="1" applyFont="1" applyFill="1" applyBorder="1" applyAlignment="1" applyProtection="1">
      <alignment horizontal="left" vertical="top"/>
      <protection locked="0"/>
    </xf>
    <xf numFmtId="0" fontId="9" fillId="0" borderId="23" xfId="0" applyFont="1" applyFill="1" applyBorder="1" applyAlignment="1">
      <alignment horizontal="left" vertical="top" wrapText="1" readingOrder="1"/>
    </xf>
    <xf numFmtId="0" fontId="9" fillId="0" borderId="22" xfId="16" applyFont="1" applyFill="1" applyBorder="1" applyAlignment="1">
      <alignment horizontal="left" vertical="top" wrapText="1" readingOrder="1"/>
    </xf>
    <xf numFmtId="177" fontId="3" fillId="0" borderId="4" xfId="16" applyNumberFormat="1" applyFont="1" applyFill="1" applyBorder="1" applyAlignment="1" applyProtection="1">
      <alignment horizontal="left" vertical="top"/>
      <protection locked="0"/>
    </xf>
    <xf numFmtId="0" fontId="3" fillId="0" borderId="14" xfId="16" applyFont="1" applyFill="1" applyBorder="1" applyAlignment="1" applyProtection="1">
      <alignment horizontal="left" vertical="top" wrapText="1"/>
    </xf>
    <xf numFmtId="0" fontId="9" fillId="0" borderId="4" xfId="16" applyFont="1" applyFill="1" applyBorder="1" applyAlignment="1" applyProtection="1">
      <alignment horizontal="left" vertical="top" wrapText="1"/>
    </xf>
    <xf numFmtId="0" fontId="9" fillId="0" borderId="22" xfId="16" applyFont="1" applyFill="1" applyBorder="1" applyAlignment="1" applyProtection="1">
      <alignment horizontal="left" vertical="top" wrapText="1"/>
    </xf>
    <xf numFmtId="0" fontId="3" fillId="0" borderId="20" xfId="16" applyFont="1" applyFill="1" applyBorder="1" applyAlignment="1" applyProtection="1">
      <alignment horizontal="left" vertical="top" wrapText="1"/>
    </xf>
    <xf numFmtId="0" fontId="9" fillId="0" borderId="11" xfId="16" applyFont="1" applyFill="1" applyBorder="1" applyAlignment="1" applyProtection="1">
      <alignment horizontal="left" vertical="top" wrapText="1"/>
    </xf>
    <xf numFmtId="0" fontId="3" fillId="0" borderId="17" xfId="16" applyFont="1" applyFill="1" applyBorder="1" applyAlignment="1" applyProtection="1">
      <alignment horizontal="left" vertical="top" wrapText="1"/>
    </xf>
    <xf numFmtId="14" fontId="3" fillId="9" borderId="17" xfId="16" applyNumberFormat="1" applyFont="1" applyFill="1" applyBorder="1" applyAlignment="1" applyProtection="1">
      <alignment horizontal="left" vertical="top"/>
      <protection locked="0"/>
    </xf>
    <xf numFmtId="0" fontId="1" fillId="0" borderId="17" xfId="16" applyFont="1" applyFill="1" applyBorder="1" applyAlignment="1">
      <alignment horizontal="left" vertical="top"/>
    </xf>
    <xf numFmtId="14" fontId="3" fillId="0" borderId="14" xfId="16" applyNumberFormat="1" applyFont="1" applyFill="1" applyBorder="1" applyAlignment="1" applyProtection="1">
      <alignment horizontal="left" vertical="top"/>
      <protection locked="0"/>
    </xf>
    <xf numFmtId="14" fontId="9" fillId="0" borderId="4" xfId="16" applyNumberFormat="1" applyFont="1" applyFill="1" applyBorder="1" applyAlignment="1" applyProtection="1">
      <alignment horizontal="left" vertical="top"/>
      <protection locked="0"/>
    </xf>
    <xf numFmtId="14" fontId="9" fillId="0" borderId="22" xfId="16" applyNumberFormat="1" applyFont="1" applyFill="1" applyBorder="1" applyAlignment="1" applyProtection="1">
      <alignment horizontal="left" vertical="top"/>
      <protection locked="0"/>
    </xf>
    <xf numFmtId="14" fontId="3" fillId="0" borderId="17" xfId="16" applyNumberFormat="1" applyFont="1" applyFill="1" applyBorder="1" applyAlignment="1" applyProtection="1">
      <alignment horizontal="left" vertical="top"/>
      <protection locked="0"/>
    </xf>
    <xf numFmtId="49" fontId="10" fillId="10" borderId="10" xfId="13" applyNumberFormat="1" applyFont="1" applyBorder="1" applyAlignment="1">
      <alignment horizontal="center" vertical="center" wrapText="1"/>
    </xf>
    <xf numFmtId="179" fontId="10" fillId="11" borderId="10" xfId="5" applyNumberFormat="1" applyFont="1" applyFill="1" applyBorder="1" applyAlignment="1">
      <alignment horizontal="center" vertical="top" wrapText="1"/>
    </xf>
    <xf numFmtId="49" fontId="10" fillId="11" borderId="10" xfId="13" applyNumberFormat="1" applyFont="1" applyFill="1" applyBorder="1" applyAlignment="1">
      <alignment horizontal="center" vertical="top" wrapText="1"/>
    </xf>
    <xf numFmtId="49" fontId="10" fillId="12" borderId="10" xfId="13" applyNumberFormat="1" applyFont="1" applyFill="1" applyBorder="1" applyAlignment="1">
      <alignment horizontal="center" vertical="top" wrapText="1"/>
    </xf>
    <xf numFmtId="40" fontId="10" fillId="12" borderId="10" xfId="5" applyNumberFormat="1" applyFont="1" applyFill="1" applyBorder="1" applyAlignment="1">
      <alignment horizontal="center" vertical="top" wrapText="1"/>
    </xf>
    <xf numFmtId="0" fontId="1" fillId="13" borderId="24" xfId="17" applyFont="1" applyFill="1" applyBorder="1" applyAlignment="1" applyProtection="1">
      <alignment horizontal="center" vertical="top" wrapText="1"/>
      <protection locked="0"/>
    </xf>
    <xf numFmtId="0" fontId="1" fillId="2" borderId="24" xfId="17" applyFont="1" applyFill="1" applyBorder="1" applyAlignment="1" applyProtection="1">
      <alignment horizontal="center" vertical="top" wrapText="1"/>
      <protection locked="0"/>
    </xf>
    <xf numFmtId="14" fontId="3" fillId="0" borderId="11" xfId="16" applyNumberFormat="1" applyFont="1" applyFill="1" applyBorder="1" applyAlignment="1" applyProtection="1">
      <alignment horizontal="center" vertical="center" wrapText="1"/>
      <protection locked="0"/>
    </xf>
    <xf numFmtId="176" fontId="12" fillId="0" borderId="11" xfId="16" applyNumberFormat="1" applyFont="1" applyFill="1" applyBorder="1" applyAlignment="1" applyProtection="1">
      <alignment horizontal="left" vertical="top" wrapText="1"/>
      <protection locked="0"/>
    </xf>
    <xf numFmtId="2" fontId="12" fillId="0" borderId="11" xfId="16" applyNumberFormat="1" applyFont="1" applyFill="1" applyBorder="1" applyAlignment="1" applyProtection="1">
      <alignment horizontal="left" vertical="top" wrapText="1"/>
      <protection locked="0"/>
    </xf>
    <xf numFmtId="180" fontId="3" fillId="0" borderId="11" xfId="16" applyNumberFormat="1" applyFont="1" applyFill="1" applyBorder="1" applyAlignment="1" applyProtection="1">
      <alignment horizontal="left" vertical="top"/>
      <protection locked="0"/>
    </xf>
    <xf numFmtId="182" fontId="3" fillId="0" borderId="11" xfId="16" applyNumberFormat="1" applyFont="1" applyFill="1" applyBorder="1" applyAlignment="1" applyProtection="1">
      <alignment horizontal="left" vertical="top"/>
      <protection locked="0"/>
    </xf>
    <xf numFmtId="181" fontId="3" fillId="0" borderId="11" xfId="16" applyNumberFormat="1" applyFont="1" applyFill="1" applyBorder="1" applyAlignment="1" applyProtection="1">
      <alignment horizontal="left" vertical="top"/>
      <protection locked="0"/>
    </xf>
    <xf numFmtId="0" fontId="1" fillId="0" borderId="11" xfId="16" applyFont="1" applyFill="1" applyBorder="1" applyAlignment="1">
      <alignment horizontal="left" vertical="top"/>
    </xf>
    <xf numFmtId="0" fontId="13" fillId="0" borderId="14" xfId="0" applyFont="1" applyFill="1" applyBorder="1" applyAlignment="1">
      <alignment horizontal="center" vertical="center"/>
    </xf>
    <xf numFmtId="176" fontId="12" fillId="0" borderId="14" xfId="16" applyNumberFormat="1" applyFont="1" applyFill="1" applyBorder="1" applyAlignment="1" applyProtection="1">
      <alignment horizontal="left" vertical="top" wrapText="1"/>
      <protection locked="0"/>
    </xf>
    <xf numFmtId="2" fontId="12" fillId="0" borderId="14" xfId="16" applyNumberFormat="1" applyFont="1" applyFill="1" applyBorder="1" applyAlignment="1" applyProtection="1">
      <alignment horizontal="left" vertical="top" wrapText="1"/>
      <protection locked="0"/>
    </xf>
    <xf numFmtId="180" fontId="3" fillId="0" borderId="14" xfId="16" applyNumberFormat="1" applyFont="1" applyFill="1" applyBorder="1" applyAlignment="1" applyProtection="1">
      <alignment horizontal="left" vertical="top"/>
      <protection locked="0"/>
    </xf>
    <xf numFmtId="182" fontId="3" fillId="0" borderId="14" xfId="16" applyNumberFormat="1" applyFont="1" applyFill="1" applyBorder="1" applyAlignment="1" applyProtection="1">
      <alignment horizontal="left" vertical="top"/>
      <protection locked="0"/>
    </xf>
    <xf numFmtId="181" fontId="3" fillId="0" borderId="14" xfId="16" applyNumberFormat="1" applyFont="1" applyFill="1" applyBorder="1" applyAlignment="1" applyProtection="1">
      <alignment horizontal="left" vertical="top"/>
      <protection locked="0"/>
    </xf>
    <xf numFmtId="0" fontId="1" fillId="0" borderId="14" xfId="16" applyFont="1" applyFill="1" applyBorder="1" applyAlignment="1">
      <alignment horizontal="left" vertical="top" wrapText="1"/>
    </xf>
    <xf numFmtId="0" fontId="14" fillId="0" borderId="4" xfId="0" applyFont="1" applyFill="1" applyBorder="1" applyAlignment="1">
      <alignment horizontal="center" vertical="center"/>
    </xf>
    <xf numFmtId="176" fontId="9" fillId="0" borderId="4" xfId="16" applyNumberFormat="1" applyFont="1" applyFill="1" applyBorder="1" applyAlignment="1" applyProtection="1">
      <alignment horizontal="left" vertical="top" wrapText="1"/>
      <protection locked="0"/>
    </xf>
    <xf numFmtId="2" fontId="9" fillId="0" borderId="4" xfId="16" applyNumberFormat="1" applyFont="1" applyFill="1" applyBorder="1" applyAlignment="1" applyProtection="1">
      <alignment horizontal="left" vertical="top" wrapText="1"/>
      <protection locked="0"/>
    </xf>
    <xf numFmtId="180" fontId="9" fillId="0" borderId="4" xfId="16" applyNumberFormat="1" applyFont="1" applyFill="1" applyBorder="1" applyAlignment="1" applyProtection="1">
      <alignment horizontal="left" vertical="top"/>
      <protection locked="0"/>
    </xf>
    <xf numFmtId="182" fontId="9" fillId="0" borderId="4" xfId="16" applyNumberFormat="1" applyFont="1" applyFill="1" applyBorder="1" applyAlignment="1" applyProtection="1">
      <alignment horizontal="left" vertical="top"/>
      <protection locked="0"/>
    </xf>
    <xf numFmtId="181" fontId="9" fillId="0" borderId="4" xfId="16" applyNumberFormat="1" applyFont="1" applyFill="1" applyBorder="1" applyAlignment="1" applyProtection="1">
      <alignment horizontal="left" vertical="top"/>
      <protection locked="0"/>
    </xf>
    <xf numFmtId="0" fontId="9" fillId="0" borderId="4" xfId="16" applyFont="1" applyFill="1" applyBorder="1" applyAlignment="1">
      <alignment horizontal="left" vertical="top" wrapText="1"/>
    </xf>
    <xf numFmtId="0" fontId="14" fillId="0" borderId="11" xfId="0" applyFont="1" applyFill="1" applyBorder="1" applyAlignment="1">
      <alignment horizontal="center" vertical="center"/>
    </xf>
    <xf numFmtId="176" fontId="9" fillId="0" borderId="11" xfId="16" applyNumberFormat="1" applyFont="1" applyFill="1" applyBorder="1" applyAlignment="1" applyProtection="1">
      <alignment horizontal="left" vertical="top" wrapText="1"/>
      <protection locked="0"/>
    </xf>
    <xf numFmtId="2" fontId="9" fillId="0" borderId="11" xfId="16" applyNumberFormat="1" applyFont="1" applyFill="1" applyBorder="1" applyAlignment="1" applyProtection="1">
      <alignment horizontal="left" vertical="top" wrapText="1"/>
      <protection locked="0"/>
    </xf>
    <xf numFmtId="180" fontId="9" fillId="0" borderId="11" xfId="16" applyNumberFormat="1" applyFont="1" applyFill="1" applyBorder="1" applyAlignment="1" applyProtection="1">
      <alignment horizontal="left" vertical="top"/>
      <protection locked="0"/>
    </xf>
    <xf numFmtId="182" fontId="9" fillId="0" borderId="11" xfId="16" applyNumberFormat="1" applyFont="1" applyFill="1" applyBorder="1" applyAlignment="1" applyProtection="1">
      <alignment horizontal="left" vertical="top"/>
      <protection locked="0"/>
    </xf>
    <xf numFmtId="181" fontId="9" fillId="0" borderId="11" xfId="16" applyNumberFormat="1" applyFont="1" applyFill="1" applyBorder="1" applyAlignment="1" applyProtection="1">
      <alignment horizontal="left" vertical="top"/>
      <protection locked="0"/>
    </xf>
    <xf numFmtId="0" fontId="9" fillId="0" borderId="11" xfId="16" applyFont="1" applyFill="1" applyBorder="1" applyAlignment="1">
      <alignment horizontal="left" vertical="top" wrapText="1"/>
    </xf>
    <xf numFmtId="14" fontId="3" fillId="0" borderId="17" xfId="16" applyNumberFormat="1" applyFont="1" applyFill="1" applyBorder="1" applyAlignment="1" applyProtection="1">
      <alignment horizontal="center" vertical="center"/>
      <protection locked="0"/>
    </xf>
    <xf numFmtId="176" fontId="12" fillId="0" borderId="17" xfId="16" applyNumberFormat="1" applyFont="1" applyFill="1" applyBorder="1" applyAlignment="1" applyProtection="1">
      <alignment horizontal="left" vertical="top" wrapText="1"/>
      <protection locked="0"/>
    </xf>
    <xf numFmtId="2" fontId="12" fillId="0" borderId="17" xfId="16" applyNumberFormat="1" applyFont="1" applyFill="1" applyBorder="1" applyAlignment="1" applyProtection="1">
      <alignment horizontal="left" vertical="top" wrapText="1"/>
      <protection locked="0"/>
    </xf>
    <xf numFmtId="180" fontId="3" fillId="0" borderId="17" xfId="16" applyNumberFormat="1" applyFont="1" applyFill="1" applyBorder="1" applyAlignment="1" applyProtection="1">
      <alignment horizontal="left" vertical="top"/>
      <protection locked="0"/>
    </xf>
    <xf numFmtId="182" fontId="3" fillId="0" borderId="17" xfId="16" applyNumberFormat="1" applyFont="1" applyFill="1" applyBorder="1" applyAlignment="1" applyProtection="1">
      <alignment horizontal="left" vertical="top"/>
      <protection locked="0"/>
    </xf>
    <xf numFmtId="181" fontId="3" fillId="0" borderId="17" xfId="16" applyNumberFormat="1" applyFont="1" applyFill="1" applyBorder="1" applyAlignment="1" applyProtection="1">
      <alignment horizontal="left" vertical="top"/>
      <protection locked="0"/>
    </xf>
    <xf numFmtId="14" fontId="11" fillId="0" borderId="17" xfId="16" applyNumberFormat="1" applyFont="1" applyFill="1" applyBorder="1" applyAlignment="1" applyProtection="1">
      <alignment horizontal="center" vertical="center"/>
      <protection locked="0"/>
    </xf>
    <xf numFmtId="176" fontId="11" fillId="0" borderId="17" xfId="16" applyNumberFormat="1" applyFont="1" applyFill="1" applyBorder="1" applyAlignment="1" applyProtection="1">
      <alignment horizontal="left" vertical="top" wrapText="1"/>
      <protection locked="0"/>
    </xf>
    <xf numFmtId="2" fontId="11" fillId="0" borderId="17" xfId="16" applyNumberFormat="1" applyFont="1" applyFill="1" applyBorder="1" applyAlignment="1" applyProtection="1">
      <alignment horizontal="left" vertical="top" wrapText="1"/>
      <protection locked="0"/>
    </xf>
    <xf numFmtId="180" fontId="11" fillId="0" borderId="17" xfId="16" applyNumberFormat="1" applyFont="1" applyFill="1" applyBorder="1" applyAlignment="1" applyProtection="1">
      <alignment horizontal="left" vertical="top"/>
      <protection locked="0"/>
    </xf>
    <xf numFmtId="182" fontId="11" fillId="0" borderId="17" xfId="16" applyNumberFormat="1" applyFont="1" applyFill="1" applyBorder="1" applyAlignment="1" applyProtection="1">
      <alignment horizontal="left" vertical="top"/>
      <protection locked="0"/>
    </xf>
    <xf numFmtId="181" fontId="11" fillId="0" borderId="17" xfId="16" applyNumberFormat="1" applyFont="1" applyFill="1" applyBorder="1" applyAlignment="1" applyProtection="1">
      <alignment horizontal="left" vertical="top"/>
      <protection locked="0"/>
    </xf>
    <xf numFmtId="0" fontId="11" fillId="0" borderId="17" xfId="16" applyFont="1" applyFill="1" applyBorder="1" applyAlignment="1">
      <alignment horizontal="left" vertical="top"/>
    </xf>
    <xf numFmtId="0" fontId="1" fillId="0" borderId="17" xfId="16" applyFont="1" applyFill="1" applyBorder="1" applyAlignment="1">
      <alignment horizontal="left" vertical="top" wrapText="1"/>
    </xf>
    <xf numFmtId="0" fontId="13" fillId="0" borderId="17" xfId="0" applyFont="1" applyFill="1" applyBorder="1" applyAlignment="1">
      <alignment horizontal="center" vertical="center"/>
    </xf>
    <xf numFmtId="0" fontId="13" fillId="0" borderId="20" xfId="0" applyFont="1" applyFill="1" applyBorder="1" applyAlignment="1">
      <alignment horizontal="center" vertical="center"/>
    </xf>
    <xf numFmtId="176" fontId="12" fillId="0" borderId="20" xfId="16" applyNumberFormat="1" applyFont="1" applyFill="1" applyBorder="1" applyAlignment="1" applyProtection="1">
      <alignment horizontal="left" vertical="top" wrapText="1"/>
      <protection locked="0"/>
    </xf>
    <xf numFmtId="2" fontId="12" fillId="0" borderId="20" xfId="16" applyNumberFormat="1" applyFont="1" applyFill="1" applyBorder="1" applyAlignment="1" applyProtection="1">
      <alignment horizontal="left" vertical="top" wrapText="1"/>
      <protection locked="0"/>
    </xf>
    <xf numFmtId="180" fontId="3" fillId="0" borderId="20" xfId="16" applyNumberFormat="1" applyFont="1" applyFill="1" applyBorder="1" applyAlignment="1" applyProtection="1">
      <alignment horizontal="left" vertical="top"/>
      <protection locked="0"/>
    </xf>
    <xf numFmtId="182" fontId="3" fillId="0" borderId="20" xfId="16" applyNumberFormat="1" applyFont="1" applyFill="1" applyBorder="1" applyAlignment="1" applyProtection="1">
      <alignment horizontal="left" vertical="top"/>
      <protection locked="0"/>
    </xf>
    <xf numFmtId="181" fontId="3" fillId="0" borderId="20" xfId="16" applyNumberFormat="1" applyFont="1" applyFill="1" applyBorder="1" applyAlignment="1" applyProtection="1">
      <alignment horizontal="left" vertical="top"/>
      <protection locked="0"/>
    </xf>
    <xf numFmtId="0" fontId="1" fillId="0" borderId="20" xfId="16" applyFont="1" applyFill="1" applyBorder="1" applyAlignment="1">
      <alignment horizontal="left" vertical="top"/>
    </xf>
    <xf numFmtId="0" fontId="9" fillId="0" borderId="4" xfId="16" applyFont="1" applyFill="1" applyBorder="1" applyAlignment="1">
      <alignment horizontal="left" vertical="top"/>
    </xf>
    <xf numFmtId="0" fontId="14" fillId="0" borderId="22" xfId="0" applyFont="1" applyFill="1" applyBorder="1" applyAlignment="1">
      <alignment horizontal="center" vertical="center"/>
    </xf>
    <xf numFmtId="176" fontId="9" fillId="0" borderId="22" xfId="16" applyNumberFormat="1" applyFont="1" applyFill="1" applyBorder="1" applyAlignment="1" applyProtection="1">
      <alignment horizontal="left" vertical="top" wrapText="1"/>
      <protection locked="0"/>
    </xf>
    <xf numFmtId="2" fontId="9" fillId="0" borderId="22" xfId="16" applyNumberFormat="1" applyFont="1" applyFill="1" applyBorder="1" applyAlignment="1" applyProtection="1">
      <alignment horizontal="left" vertical="top" wrapText="1"/>
      <protection locked="0"/>
    </xf>
    <xf numFmtId="180" fontId="9" fillId="0" borderId="22" xfId="16" applyNumberFormat="1" applyFont="1" applyFill="1" applyBorder="1" applyAlignment="1" applyProtection="1">
      <alignment horizontal="left" vertical="top"/>
      <protection locked="0"/>
    </xf>
    <xf numFmtId="182" fontId="9" fillId="0" borderId="22" xfId="16" applyNumberFormat="1" applyFont="1" applyFill="1" applyBorder="1" applyAlignment="1" applyProtection="1">
      <alignment horizontal="left" vertical="top"/>
      <protection locked="0"/>
    </xf>
    <xf numFmtId="181" fontId="9" fillId="0" borderId="22" xfId="16" applyNumberFormat="1" applyFont="1" applyFill="1" applyBorder="1" applyAlignment="1" applyProtection="1">
      <alignment horizontal="left" vertical="top"/>
      <protection locked="0"/>
    </xf>
    <xf numFmtId="0" fontId="9" fillId="0" borderId="22" xfId="16" applyFont="1" applyFill="1" applyBorder="1" applyAlignment="1">
      <alignment horizontal="left" vertical="top"/>
    </xf>
    <xf numFmtId="0" fontId="1" fillId="0" borderId="14" xfId="16" applyFont="1" applyFill="1" applyBorder="1" applyAlignment="1">
      <alignment horizontal="left" vertical="top"/>
    </xf>
    <xf numFmtId="0" fontId="1" fillId="0" borderId="4" xfId="16" applyFont="1" applyFill="1" applyBorder="1" applyAlignment="1">
      <alignment horizontal="left" vertical="top"/>
    </xf>
    <xf numFmtId="0" fontId="1" fillId="0" borderId="22" xfId="16" applyFont="1" applyFill="1" applyBorder="1" applyAlignment="1">
      <alignment horizontal="left" vertical="top"/>
    </xf>
    <xf numFmtId="0" fontId="9" fillId="0" borderId="11" xfId="16" applyFont="1" applyFill="1" applyBorder="1" applyAlignment="1">
      <alignment horizontal="left" vertical="top"/>
    </xf>
    <xf numFmtId="0" fontId="1" fillId="0" borderId="4" xfId="16" applyFont="1" applyFill="1" applyBorder="1" applyAlignment="1">
      <alignment horizontal="left" vertical="top" wrapText="1"/>
    </xf>
    <xf numFmtId="0" fontId="9" fillId="0" borderId="22" xfId="16" applyFont="1" applyFill="1" applyBorder="1" applyAlignment="1">
      <alignment horizontal="left" vertical="top" wrapText="1"/>
    </xf>
    <xf numFmtId="0" fontId="1" fillId="0" borderId="22" xfId="16" applyFont="1" applyFill="1" applyBorder="1" applyAlignment="1">
      <alignment horizontal="left" vertical="top" wrapText="1"/>
    </xf>
    <xf numFmtId="0" fontId="13" fillId="0" borderId="17" xfId="0" applyFont="1" applyFill="1" applyBorder="1" applyAlignment="1">
      <alignment horizontal="center" vertical="center" wrapText="1"/>
    </xf>
    <xf numFmtId="176" fontId="12" fillId="9" borderId="17" xfId="16" applyNumberFormat="1" applyFont="1" applyFill="1" applyBorder="1" applyAlignment="1" applyProtection="1">
      <alignment horizontal="left" vertical="top" wrapText="1"/>
      <protection locked="0"/>
    </xf>
    <xf numFmtId="0" fontId="13" fillId="0" borderId="14"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1" fillId="2" borderId="26" xfId="17" applyFont="1" applyFill="1" applyBorder="1" applyAlignment="1" applyProtection="1">
      <alignment horizontal="center" vertical="top" wrapText="1"/>
      <protection locked="0"/>
    </xf>
    <xf numFmtId="0" fontId="1" fillId="2" borderId="1" xfId="17" applyFont="1" applyFill="1" applyBorder="1" applyAlignment="1" applyProtection="1">
      <alignment horizontal="center" vertical="top" wrapText="1"/>
      <protection locked="0"/>
    </xf>
    <xf numFmtId="0" fontId="1" fillId="2" borderId="27" xfId="17" applyFont="1" applyFill="1" applyBorder="1" applyAlignment="1" applyProtection="1">
      <alignment horizontal="center" vertical="top" wrapText="1"/>
      <protection locked="0"/>
    </xf>
    <xf numFmtId="0" fontId="1" fillId="14" borderId="24" xfId="17" applyFont="1" applyFill="1" applyBorder="1" applyAlignment="1" applyProtection="1">
      <alignment horizontal="center" vertical="top" wrapText="1"/>
      <protection locked="0"/>
    </xf>
    <xf numFmtId="0" fontId="1" fillId="0" borderId="11" xfId="16" applyFont="1" applyFill="1" applyBorder="1" applyAlignment="1">
      <alignment horizontal="left" vertical="top" wrapText="1"/>
    </xf>
    <xf numFmtId="0" fontId="1" fillId="0" borderId="31" xfId="16" applyFont="1" applyFill="1" applyBorder="1" applyAlignment="1">
      <alignment horizontal="left" vertical="top" wrapText="1"/>
    </xf>
    <xf numFmtId="14" fontId="1" fillId="0" borderId="32" xfId="16" applyNumberFormat="1" applyFont="1" applyFill="1" applyBorder="1" applyAlignment="1">
      <alignment horizontal="left" vertical="top"/>
    </xf>
    <xf numFmtId="14" fontId="1" fillId="0" borderId="1" xfId="16" applyNumberFormat="1" applyFont="1" applyFill="1" applyBorder="1" applyAlignment="1">
      <alignment horizontal="left" vertical="top"/>
    </xf>
    <xf numFmtId="9" fontId="15" fillId="0" borderId="4" xfId="0" applyNumberFormat="1" applyFont="1" applyFill="1" applyBorder="1" applyAlignment="1">
      <alignment horizontal="left" wrapText="1"/>
    </xf>
    <xf numFmtId="0" fontId="1" fillId="15" borderId="14" xfId="16" applyFont="1" applyFill="1" applyBorder="1" applyAlignment="1">
      <alignment horizontal="left" vertical="top" wrapText="1"/>
    </xf>
    <xf numFmtId="0" fontId="1" fillId="0" borderId="33" xfId="16" applyFont="1" applyFill="1" applyBorder="1" applyAlignment="1">
      <alignment horizontal="left" vertical="top" wrapText="1"/>
    </xf>
    <xf numFmtId="14" fontId="1" fillId="0" borderId="34" xfId="16" applyNumberFormat="1" applyFont="1" applyFill="1" applyBorder="1" applyAlignment="1">
      <alignment horizontal="left" vertical="top"/>
    </xf>
    <xf numFmtId="0" fontId="9" fillId="0" borderId="34" xfId="16" applyFont="1" applyFill="1" applyBorder="1" applyAlignment="1">
      <alignment horizontal="left" vertical="top" wrapText="1"/>
    </xf>
    <xf numFmtId="14" fontId="1" fillId="0" borderId="35" xfId="16" applyNumberFormat="1" applyFont="1" applyFill="1" applyBorder="1" applyAlignment="1">
      <alignment horizontal="left" vertical="top"/>
    </xf>
    <xf numFmtId="0" fontId="9" fillId="0" borderId="17" xfId="16" applyFont="1" applyFill="1" applyBorder="1" applyAlignment="1">
      <alignment horizontal="left" vertical="top"/>
    </xf>
    <xf numFmtId="0" fontId="9" fillId="0" borderId="35" xfId="16" applyFont="1" applyFill="1" applyBorder="1" applyAlignment="1">
      <alignment horizontal="left" vertical="top" wrapText="1"/>
    </xf>
    <xf numFmtId="0" fontId="9" fillId="0" borderId="34" xfId="16" applyFont="1" applyFill="1" applyBorder="1" applyAlignment="1">
      <alignment horizontal="left" vertical="top"/>
    </xf>
    <xf numFmtId="0" fontId="9" fillId="0" borderId="35" xfId="16" applyFont="1" applyFill="1" applyBorder="1" applyAlignment="1">
      <alignment horizontal="left" vertical="top"/>
    </xf>
    <xf numFmtId="0" fontId="1" fillId="0" borderId="28" xfId="16" applyFont="1" applyFill="1" applyBorder="1" applyAlignment="1">
      <alignment horizontal="left" vertical="top" wrapText="1"/>
    </xf>
    <xf numFmtId="0" fontId="9" fillId="0" borderId="29" xfId="16" applyFont="1" applyFill="1" applyBorder="1" applyAlignment="1">
      <alignment horizontal="left" vertical="top"/>
    </xf>
    <xf numFmtId="0" fontId="9" fillId="0" borderId="30" xfId="16" applyFont="1" applyFill="1" applyBorder="1" applyAlignment="1">
      <alignment horizontal="left" vertical="top"/>
    </xf>
    <xf numFmtId="0" fontId="1" fillId="5" borderId="17" xfId="16" applyFont="1" applyFill="1" applyBorder="1" applyAlignment="1">
      <alignment horizontal="left" vertical="top" wrapText="1"/>
    </xf>
    <xf numFmtId="0" fontId="16" fillId="0" borderId="17" xfId="16" applyFont="1" applyFill="1" applyBorder="1" applyAlignment="1">
      <alignment horizontal="left" vertical="top"/>
    </xf>
    <xf numFmtId="0" fontId="1" fillId="0" borderId="36" xfId="16" applyFont="1" applyFill="1" applyBorder="1" applyAlignment="1">
      <alignment horizontal="left" vertical="top" wrapText="1"/>
    </xf>
    <xf numFmtId="0" fontId="1" fillId="0" borderId="37" xfId="16" applyFont="1" applyFill="1" applyBorder="1" applyAlignment="1">
      <alignment horizontal="left" vertical="top" wrapText="1"/>
    </xf>
    <xf numFmtId="0" fontId="9" fillId="0" borderId="2" xfId="16" applyFont="1" applyFill="1" applyBorder="1" applyAlignment="1">
      <alignment horizontal="left" vertical="top"/>
    </xf>
    <xf numFmtId="0" fontId="9" fillId="0" borderId="38" xfId="16" applyFont="1" applyFill="1" applyBorder="1" applyAlignment="1">
      <alignment horizontal="left" vertical="top"/>
    </xf>
    <xf numFmtId="0" fontId="1" fillId="15" borderId="17" xfId="16" applyFont="1" applyFill="1" applyBorder="1" applyAlignment="1">
      <alignment horizontal="left" vertical="top" wrapText="1"/>
    </xf>
    <xf numFmtId="0" fontId="1" fillId="0" borderId="37" xfId="16" applyFont="1" applyFill="1" applyBorder="1" applyAlignment="1">
      <alignment horizontal="left" vertical="top"/>
    </xf>
    <xf numFmtId="0" fontId="1" fillId="15" borderId="17" xfId="16" applyFont="1" applyFill="1" applyBorder="1" applyAlignment="1">
      <alignment horizontal="left" vertical="top"/>
    </xf>
    <xf numFmtId="0" fontId="1" fillId="0" borderId="39" xfId="16" applyFont="1" applyFill="1" applyBorder="1" applyAlignment="1">
      <alignment horizontal="left" vertical="top" wrapText="1"/>
    </xf>
    <xf numFmtId="0" fontId="9" fillId="0" borderId="40" xfId="16" applyFont="1" applyFill="1" applyBorder="1" applyAlignment="1">
      <alignment horizontal="left" vertical="top"/>
    </xf>
    <xf numFmtId="0" fontId="9" fillId="0" borderId="41" xfId="16" applyFont="1" applyFill="1" applyBorder="1" applyAlignment="1">
      <alignment horizontal="left" vertical="top"/>
    </xf>
    <xf numFmtId="0" fontId="1" fillId="0" borderId="20" xfId="16" applyFont="1" applyFill="1" applyBorder="1" applyAlignment="1">
      <alignment horizontal="left" vertical="top" wrapText="1"/>
    </xf>
    <xf numFmtId="0" fontId="1" fillId="15" borderId="20" xfId="16" applyFont="1" applyFill="1" applyBorder="1" applyAlignment="1">
      <alignment horizontal="left" vertical="top"/>
    </xf>
    <xf numFmtId="0" fontId="9" fillId="0" borderId="42" xfId="16" applyFont="1" applyFill="1" applyBorder="1" applyAlignment="1">
      <alignment horizontal="left" vertical="top"/>
    </xf>
    <xf numFmtId="0" fontId="9" fillId="0" borderId="43" xfId="16" applyFont="1" applyFill="1" applyBorder="1" applyAlignment="1">
      <alignment horizontal="left" vertical="top"/>
    </xf>
    <xf numFmtId="14" fontId="1" fillId="0" borderId="44" xfId="16" applyNumberFormat="1" applyFont="1" applyFill="1" applyBorder="1" applyAlignment="1">
      <alignment horizontal="left" vertical="top"/>
    </xf>
    <xf numFmtId="14" fontId="3" fillId="0" borderId="44" xfId="16" applyNumberFormat="1" applyFont="1" applyFill="1" applyBorder="1" applyAlignment="1">
      <alignment horizontal="left" vertical="top" wrapText="1"/>
    </xf>
    <xf numFmtId="9" fontId="14" fillId="0" borderId="4" xfId="0" applyNumberFormat="1" applyFont="1" applyFill="1" applyBorder="1" applyAlignment="1">
      <alignment horizontal="left" wrapText="1"/>
    </xf>
    <xf numFmtId="0" fontId="12" fillId="0" borderId="22" xfId="16" applyFont="1" applyFill="1" applyBorder="1" applyAlignment="1">
      <alignment horizontal="left" vertical="top" wrapText="1"/>
    </xf>
    <xf numFmtId="14" fontId="1" fillId="0" borderId="40" xfId="16" applyNumberFormat="1" applyFont="1" applyFill="1" applyBorder="1" applyAlignment="1">
      <alignment horizontal="left" vertical="top"/>
    </xf>
    <xf numFmtId="14" fontId="1" fillId="0" borderId="41" xfId="16" applyNumberFormat="1" applyFont="1" applyFill="1" applyBorder="1" applyAlignment="1">
      <alignment horizontal="left" vertical="top"/>
    </xf>
    <xf numFmtId="9" fontId="1" fillId="0" borderId="14" xfId="16" applyNumberFormat="1" applyFont="1" applyFill="1" applyBorder="1" applyAlignment="1">
      <alignment horizontal="left" vertical="top"/>
    </xf>
    <xf numFmtId="9" fontId="9" fillId="0" borderId="4" xfId="16" applyNumberFormat="1" applyFont="1" applyFill="1" applyBorder="1" applyAlignment="1">
      <alignment horizontal="left" vertical="top"/>
    </xf>
    <xf numFmtId="14" fontId="1" fillId="0" borderId="42" xfId="16" applyNumberFormat="1" applyFont="1" applyFill="1" applyBorder="1" applyAlignment="1">
      <alignment horizontal="left" vertical="top"/>
    </xf>
    <xf numFmtId="9" fontId="9" fillId="0" borderId="22" xfId="16" applyNumberFormat="1" applyFont="1" applyFill="1" applyBorder="1" applyAlignment="1">
      <alignment horizontal="left" vertical="top"/>
    </xf>
    <xf numFmtId="9" fontId="1" fillId="0" borderId="20" xfId="16" applyNumberFormat="1" applyFont="1" applyFill="1" applyBorder="1" applyAlignment="1">
      <alignment horizontal="left" vertical="top"/>
    </xf>
    <xf numFmtId="9" fontId="9" fillId="0" borderId="4" xfId="16" applyNumberFormat="1" applyFont="1" applyFill="1" applyBorder="1" applyAlignment="1">
      <alignment horizontal="left" vertical="top" wrapText="1"/>
    </xf>
    <xf numFmtId="0" fontId="17" fillId="0" borderId="4" xfId="16" applyFont="1" applyFill="1" applyBorder="1" applyAlignment="1">
      <alignment horizontal="left" vertical="top" wrapText="1"/>
    </xf>
    <xf numFmtId="9" fontId="13" fillId="0" borderId="14" xfId="0" applyNumberFormat="1" applyFont="1" applyFill="1" applyBorder="1" applyAlignment="1">
      <alignment horizontal="left" wrapText="1"/>
    </xf>
    <xf numFmtId="14" fontId="1" fillId="0" borderId="34" xfId="16" applyNumberFormat="1" applyFont="1" applyBorder="1" applyAlignment="1">
      <alignment horizontal="left" vertical="top"/>
    </xf>
    <xf numFmtId="0" fontId="1" fillId="0" borderId="38" xfId="16" applyFont="1" applyFill="1" applyBorder="1" applyAlignment="1">
      <alignment horizontal="left" vertical="top"/>
    </xf>
    <xf numFmtId="9" fontId="1" fillId="0" borderId="17" xfId="16" applyNumberFormat="1" applyFont="1" applyFill="1" applyBorder="1" applyAlignment="1">
      <alignment horizontal="left" vertical="top"/>
    </xf>
    <xf numFmtId="0" fontId="1" fillId="14" borderId="24" xfId="17" applyFont="1" applyFill="1" applyBorder="1" applyAlignment="1" applyProtection="1">
      <alignment horizontal="center" vertical="center" wrapText="1"/>
      <protection locked="0"/>
    </xf>
    <xf numFmtId="0" fontId="1" fillId="13" borderId="10" xfId="17" applyFont="1" applyFill="1" applyBorder="1" applyAlignment="1" applyProtection="1">
      <alignment horizontal="center" vertical="top" wrapText="1"/>
      <protection locked="0"/>
    </xf>
    <xf numFmtId="0" fontId="17" fillId="13" borderId="24" xfId="17" applyFont="1" applyFill="1" applyBorder="1" applyAlignment="1" applyProtection="1">
      <alignment horizontal="center" vertical="top" wrapText="1"/>
      <protection locked="0"/>
    </xf>
    <xf numFmtId="0" fontId="1" fillId="0" borderId="11" xfId="16" applyFont="1" applyFill="1" applyBorder="1" applyAlignment="1">
      <alignment horizontal="center" vertical="center" wrapText="1"/>
    </xf>
    <xf numFmtId="14" fontId="1" fillId="0" borderId="11" xfId="16" applyNumberFormat="1" applyFont="1" applyFill="1" applyBorder="1" applyAlignment="1">
      <alignment horizontal="left" vertical="top"/>
    </xf>
    <xf numFmtId="0" fontId="1" fillId="15" borderId="14" xfId="16" applyFont="1" applyFill="1" applyBorder="1" applyAlignment="1">
      <alignment horizontal="center" vertical="center" wrapText="1"/>
    </xf>
    <xf numFmtId="14" fontId="1" fillId="0" borderId="14" xfId="16" applyNumberFormat="1" applyFont="1" applyFill="1" applyBorder="1" applyAlignment="1">
      <alignment horizontal="left" vertical="top"/>
    </xf>
    <xf numFmtId="0" fontId="9" fillId="0" borderId="4" xfId="16" applyFont="1" applyFill="1" applyBorder="1" applyAlignment="1">
      <alignment horizontal="center" vertical="center" wrapText="1"/>
    </xf>
    <xf numFmtId="14" fontId="9" fillId="0" borderId="4" xfId="16" applyNumberFormat="1" applyFont="1" applyFill="1" applyBorder="1" applyAlignment="1">
      <alignment horizontal="left" vertical="top"/>
    </xf>
    <xf numFmtId="0" fontId="9" fillId="0" borderId="11" xfId="16" applyFont="1" applyFill="1" applyBorder="1" applyAlignment="1">
      <alignment horizontal="center" vertical="center" wrapText="1"/>
    </xf>
    <xf numFmtId="14" fontId="9" fillId="0" borderId="11" xfId="16" applyNumberFormat="1" applyFont="1" applyFill="1" applyBorder="1" applyAlignment="1">
      <alignment horizontal="left" vertical="top"/>
    </xf>
    <xf numFmtId="0" fontId="9" fillId="0" borderId="10" xfId="16" applyFont="1" applyFill="1" applyBorder="1" applyAlignment="1">
      <alignment horizontal="left" vertical="top" wrapText="1"/>
    </xf>
    <xf numFmtId="0" fontId="9" fillId="0" borderId="10" xfId="16" applyFont="1" applyFill="1" applyBorder="1" applyAlignment="1">
      <alignment horizontal="left" vertical="top"/>
    </xf>
    <xf numFmtId="14" fontId="9" fillId="0" borderId="10" xfId="16" applyNumberFormat="1" applyFont="1" applyFill="1" applyBorder="1" applyAlignment="1">
      <alignment horizontal="left" vertical="top"/>
    </xf>
    <xf numFmtId="14" fontId="1" fillId="0" borderId="17" xfId="16" applyNumberFormat="1" applyFont="1" applyFill="1" applyBorder="1" applyAlignment="1">
      <alignment horizontal="left" vertical="top"/>
    </xf>
    <xf numFmtId="0" fontId="1" fillId="15" borderId="17" xfId="16" applyFont="1" applyFill="1" applyBorder="1" applyAlignment="1">
      <alignment horizontal="center" vertical="center" wrapText="1"/>
    </xf>
    <xf numFmtId="0" fontId="1" fillId="15" borderId="17" xfId="16" applyFont="1" applyFill="1" applyBorder="1" applyAlignment="1">
      <alignment horizontal="center" vertical="center"/>
    </xf>
    <xf numFmtId="178" fontId="1" fillId="0" borderId="17" xfId="16" applyNumberFormat="1" applyFont="1" applyFill="1" applyBorder="1" applyAlignment="1">
      <alignment horizontal="left" vertical="top"/>
    </xf>
    <xf numFmtId="0" fontId="1" fillId="15" borderId="20" xfId="16" applyFont="1" applyFill="1" applyBorder="1" applyAlignment="1">
      <alignment horizontal="center" vertical="center"/>
    </xf>
    <xf numFmtId="178" fontId="1" fillId="0" borderId="20" xfId="16" applyNumberFormat="1" applyFont="1" applyFill="1" applyBorder="1" applyAlignment="1">
      <alignment horizontal="left" vertical="top"/>
    </xf>
    <xf numFmtId="14" fontId="1" fillId="0" borderId="20" xfId="16" applyNumberFormat="1" applyFont="1" applyFill="1" applyBorder="1" applyAlignment="1">
      <alignment horizontal="left" vertical="top"/>
    </xf>
    <xf numFmtId="0" fontId="9" fillId="0" borderId="4" xfId="16" applyFont="1" applyFill="1" applyBorder="1" applyAlignment="1">
      <alignment horizontal="center" vertical="center"/>
    </xf>
    <xf numFmtId="178" fontId="9" fillId="0" borderId="4" xfId="16" applyNumberFormat="1" applyFont="1" applyFill="1" applyBorder="1" applyAlignment="1">
      <alignment horizontal="left" vertical="top"/>
    </xf>
    <xf numFmtId="0" fontId="9" fillId="0" borderId="22" xfId="16" applyFont="1" applyFill="1" applyBorder="1" applyAlignment="1">
      <alignment horizontal="center" vertical="center"/>
    </xf>
    <xf numFmtId="178" fontId="9" fillId="0" borderId="22" xfId="16" applyNumberFormat="1" applyFont="1" applyFill="1" applyBorder="1" applyAlignment="1">
      <alignment horizontal="left" vertical="top"/>
    </xf>
    <xf numFmtId="14" fontId="9" fillId="0" borderId="22" xfId="16" applyNumberFormat="1" applyFont="1" applyFill="1" applyBorder="1" applyAlignment="1">
      <alignment horizontal="left" vertical="top"/>
    </xf>
    <xf numFmtId="0" fontId="1" fillId="0" borderId="14" xfId="16" applyFont="1" applyFill="1" applyBorder="1" applyAlignment="1">
      <alignment horizontal="center" vertical="center"/>
    </xf>
    <xf numFmtId="0" fontId="1" fillId="0" borderId="4" xfId="16" applyFont="1" applyFill="1" applyBorder="1" applyAlignment="1">
      <alignment horizontal="center" vertical="center"/>
    </xf>
    <xf numFmtId="14" fontId="1" fillId="0" borderId="4" xfId="16" applyNumberFormat="1" applyFont="1" applyFill="1" applyBorder="1" applyAlignment="1">
      <alignment horizontal="left" vertical="top"/>
    </xf>
    <xf numFmtId="0" fontId="9" fillId="0" borderId="11" xfId="16" applyFont="1" applyFill="1" applyBorder="1" applyAlignment="1">
      <alignment horizontal="center" vertical="center"/>
    </xf>
    <xf numFmtId="178" fontId="9" fillId="0" borderId="11" xfId="16" applyNumberFormat="1" applyFont="1" applyFill="1" applyBorder="1" applyAlignment="1">
      <alignment horizontal="left" vertical="top"/>
    </xf>
    <xf numFmtId="0" fontId="9" fillId="0" borderId="22" xfId="16" applyFont="1" applyFill="1" applyBorder="1" applyAlignment="1">
      <alignment horizontal="center" vertical="center" wrapText="1"/>
    </xf>
    <xf numFmtId="0" fontId="1" fillId="0" borderId="4" xfId="16" applyFont="1" applyFill="1" applyBorder="1" applyAlignment="1">
      <alignment horizontal="center" vertical="center" wrapText="1"/>
    </xf>
    <xf numFmtId="0" fontId="1" fillId="0" borderId="17" xfId="16" applyFont="1" applyFill="1" applyBorder="1" applyAlignment="1">
      <alignment horizontal="center" vertical="center" wrapText="1"/>
    </xf>
    <xf numFmtId="0" fontId="3" fillId="5" borderId="45" xfId="0" applyFont="1" applyFill="1" applyBorder="1" applyAlignment="1">
      <alignment horizontal="left" vertical="top" wrapText="1" readingOrder="1"/>
    </xf>
    <xf numFmtId="0" fontId="1" fillId="0" borderId="17" xfId="16" applyFont="1" applyFill="1" applyBorder="1" applyAlignment="1">
      <alignment horizontal="center" vertical="center"/>
    </xf>
    <xf numFmtId="0" fontId="1" fillId="5" borderId="14" xfId="16" applyFont="1" applyFill="1" applyBorder="1" applyAlignment="1">
      <alignment horizontal="left" vertical="top"/>
    </xf>
    <xf numFmtId="0" fontId="18" fillId="0" borderId="14" xfId="16" applyFont="1" applyFill="1" applyBorder="1" applyAlignment="1">
      <alignment horizontal="center" vertical="center"/>
    </xf>
    <xf numFmtId="9" fontId="1" fillId="13" borderId="24" xfId="4" applyFont="1" applyFill="1" applyBorder="1" applyAlignment="1" applyProtection="1">
      <alignment horizontal="center" vertical="top" wrapText="1"/>
      <protection locked="0"/>
    </xf>
    <xf numFmtId="181" fontId="1" fillId="16" borderId="10" xfId="16" applyNumberFormat="1" applyFont="1" applyFill="1" applyBorder="1" applyAlignment="1">
      <alignment horizontal="center" vertical="top"/>
    </xf>
    <xf numFmtId="40" fontId="1" fillId="13" borderId="24" xfId="5" applyNumberFormat="1" applyFont="1" applyFill="1" applyBorder="1" applyAlignment="1" applyProtection="1">
      <alignment horizontal="center" vertical="top" wrapText="1"/>
      <protection locked="0"/>
    </xf>
    <xf numFmtId="181" fontId="1" fillId="0" borderId="11" xfId="16" applyNumberFormat="1" applyFont="1" applyFill="1" applyBorder="1" applyAlignment="1">
      <alignment horizontal="left" vertical="top"/>
    </xf>
    <xf numFmtId="9" fontId="1" fillId="0" borderId="11" xfId="16" applyNumberFormat="1" applyFont="1" applyFill="1" applyBorder="1" applyAlignment="1">
      <alignment horizontal="left" vertical="top"/>
    </xf>
    <xf numFmtId="181" fontId="1" fillId="0" borderId="14" xfId="16" applyNumberFormat="1" applyFont="1" applyFill="1" applyBorder="1" applyAlignment="1">
      <alignment horizontal="left" vertical="top"/>
    </xf>
    <xf numFmtId="181" fontId="9" fillId="0" borderId="4" xfId="16" applyNumberFormat="1" applyFont="1" applyFill="1" applyBorder="1" applyAlignment="1">
      <alignment horizontal="left" vertical="top"/>
    </xf>
    <xf numFmtId="181" fontId="9" fillId="0" borderId="11" xfId="16" applyNumberFormat="1" applyFont="1" applyFill="1" applyBorder="1" applyAlignment="1">
      <alignment horizontal="left" vertical="top"/>
    </xf>
    <xf numFmtId="9" fontId="9" fillId="0" borderId="11" xfId="16" applyNumberFormat="1" applyFont="1" applyFill="1" applyBorder="1" applyAlignment="1">
      <alignment horizontal="left" vertical="top"/>
    </xf>
    <xf numFmtId="181" fontId="1" fillId="0" borderId="17" xfId="16" applyNumberFormat="1" applyFont="1" applyFill="1" applyBorder="1" applyAlignment="1">
      <alignment horizontal="left" vertical="top"/>
    </xf>
    <xf numFmtId="181" fontId="1" fillId="0" borderId="20" xfId="16" applyNumberFormat="1" applyFont="1" applyFill="1" applyBorder="1" applyAlignment="1">
      <alignment horizontal="left" vertical="top"/>
    </xf>
    <xf numFmtId="181" fontId="9" fillId="0" borderId="22" xfId="16" applyNumberFormat="1" applyFont="1" applyFill="1" applyBorder="1" applyAlignment="1">
      <alignment horizontal="left" vertical="top"/>
    </xf>
    <xf numFmtId="40" fontId="1" fillId="17" borderId="10" xfId="5" applyNumberFormat="1" applyFont="1" applyFill="1" applyBorder="1" applyAlignment="1" applyProtection="1">
      <alignment horizontal="center" vertical="top" wrapText="1"/>
      <protection locked="0"/>
    </xf>
    <xf numFmtId="40" fontId="1" fillId="2" borderId="10" xfId="5" applyNumberFormat="1" applyFont="1" applyFill="1" applyBorder="1" applyAlignment="1" applyProtection="1">
      <alignment horizontal="center" vertical="top" wrapText="1"/>
      <protection locked="0"/>
    </xf>
    <xf numFmtId="0" fontId="1" fillId="18" borderId="24" xfId="17" applyFont="1" applyFill="1" applyBorder="1" applyAlignment="1" applyProtection="1">
      <alignment horizontal="center" vertical="top" wrapText="1"/>
      <protection locked="0"/>
    </xf>
    <xf numFmtId="2" fontId="1" fillId="0" borderId="11" xfId="16" applyNumberFormat="1" applyFont="1" applyFill="1" applyBorder="1" applyAlignment="1">
      <alignment horizontal="left" vertical="top"/>
    </xf>
    <xf numFmtId="2" fontId="1" fillId="0" borderId="14" xfId="16" applyNumberFormat="1" applyFont="1" applyFill="1" applyBorder="1" applyAlignment="1">
      <alignment horizontal="left" vertical="top"/>
    </xf>
    <xf numFmtId="2" fontId="9" fillId="0" borderId="4" xfId="16" applyNumberFormat="1" applyFont="1" applyFill="1" applyBorder="1" applyAlignment="1">
      <alignment horizontal="left" vertical="top"/>
    </xf>
    <xf numFmtId="2" fontId="9" fillId="0" borderId="11" xfId="16" applyNumberFormat="1" applyFont="1" applyFill="1" applyBorder="1" applyAlignment="1">
      <alignment horizontal="left" vertical="top"/>
    </xf>
    <xf numFmtId="2" fontId="1" fillId="0" borderId="17" xfId="16" applyNumberFormat="1" applyFont="1" applyFill="1" applyBorder="1" applyAlignment="1">
      <alignment horizontal="left" vertical="top"/>
    </xf>
    <xf numFmtId="2" fontId="9" fillId="0" borderId="10" xfId="16" applyNumberFormat="1" applyFont="1" applyFill="1" applyBorder="1" applyAlignment="1">
      <alignment horizontal="left" vertical="top"/>
    </xf>
    <xf numFmtId="2" fontId="1" fillId="0" borderId="20" xfId="16" applyNumberFormat="1" applyFont="1" applyFill="1" applyBorder="1" applyAlignment="1">
      <alignment horizontal="left" vertical="top"/>
    </xf>
    <xf numFmtId="2" fontId="9" fillId="0" borderId="22" xfId="16" applyNumberFormat="1" applyFont="1" applyFill="1" applyBorder="1" applyAlignment="1">
      <alignment horizontal="left" vertical="top"/>
    </xf>
    <xf numFmtId="2" fontId="1" fillId="0" borderId="4" xfId="16" applyNumberFormat="1" applyFont="1" applyFill="1" applyBorder="1" applyAlignment="1">
      <alignment horizontal="left" vertical="top"/>
    </xf>
    <xf numFmtId="177" fontId="16" fillId="0" borderId="17" xfId="16" applyNumberFormat="1" applyFont="1" applyFill="1" applyBorder="1" applyAlignment="1" applyProtection="1">
      <alignment horizontal="left" vertical="top"/>
      <protection locked="0"/>
    </xf>
    <xf numFmtId="0" fontId="16" fillId="0" borderId="18" xfId="0" applyFont="1" applyFill="1" applyBorder="1" applyAlignment="1">
      <alignment horizontal="left" vertical="top" wrapText="1" readingOrder="1"/>
    </xf>
    <xf numFmtId="14" fontId="16" fillId="9" borderId="17" xfId="16" applyNumberFormat="1" applyFont="1" applyFill="1" applyBorder="1" applyAlignment="1" applyProtection="1">
      <alignment horizontal="left" vertical="top"/>
      <protection locked="0"/>
    </xf>
    <xf numFmtId="0" fontId="19" fillId="0" borderId="17" xfId="0" applyFont="1" applyFill="1" applyBorder="1" applyAlignment="1">
      <alignment horizontal="center" vertical="center"/>
    </xf>
    <xf numFmtId="176" fontId="16" fillId="0" borderId="17" xfId="16" applyNumberFormat="1" applyFont="1" applyFill="1" applyBorder="1" applyAlignment="1" applyProtection="1">
      <alignment horizontal="left" vertical="top" wrapText="1"/>
      <protection locked="0"/>
    </xf>
    <xf numFmtId="2" fontId="16" fillId="0" borderId="17" xfId="16" applyNumberFormat="1" applyFont="1" applyFill="1" applyBorder="1" applyAlignment="1" applyProtection="1">
      <alignment horizontal="left" vertical="top" wrapText="1"/>
      <protection locked="0"/>
    </xf>
    <xf numFmtId="180" fontId="16" fillId="0" borderId="17" xfId="16" applyNumberFormat="1" applyFont="1" applyFill="1" applyBorder="1" applyAlignment="1" applyProtection="1">
      <alignment horizontal="left" vertical="top"/>
      <protection locked="0"/>
    </xf>
    <xf numFmtId="177" fontId="9" fillId="0" borderId="17" xfId="16" applyNumberFormat="1" applyFont="1" applyFill="1" applyBorder="1" applyAlignment="1" applyProtection="1">
      <alignment horizontal="left" vertical="top"/>
      <protection locked="0"/>
    </xf>
    <xf numFmtId="0" fontId="9" fillId="0" borderId="18" xfId="0" applyFont="1" applyFill="1" applyBorder="1" applyAlignment="1">
      <alignment horizontal="left" vertical="top" wrapText="1" readingOrder="1"/>
    </xf>
    <xf numFmtId="14" fontId="9" fillId="0" borderId="17" xfId="16" applyNumberFormat="1" applyFont="1" applyFill="1" applyBorder="1" applyAlignment="1" applyProtection="1">
      <alignment horizontal="left" vertical="top"/>
      <protection locked="0"/>
    </xf>
    <xf numFmtId="0" fontId="9" fillId="0" borderId="45" xfId="0" applyFont="1" applyFill="1" applyBorder="1" applyAlignment="1">
      <alignment horizontal="left" vertical="top" wrapText="1" readingOrder="1"/>
    </xf>
    <xf numFmtId="0" fontId="1" fillId="0" borderId="15" xfId="0" applyFont="1" applyFill="1" applyBorder="1" applyAlignment="1">
      <alignment horizontal="left" vertical="top" wrapText="1" readingOrder="1"/>
    </xf>
    <xf numFmtId="0" fontId="9" fillId="0" borderId="14" xfId="16" applyFont="1" applyFill="1" applyBorder="1" applyAlignment="1" applyProtection="1">
      <alignment horizontal="left" vertical="top" wrapText="1"/>
    </xf>
    <xf numFmtId="177" fontId="3" fillId="0" borderId="22" xfId="16" applyNumberFormat="1" applyFont="1" applyFill="1" applyBorder="1" applyAlignment="1" applyProtection="1">
      <alignment horizontal="left" vertical="top"/>
      <protection locked="0"/>
    </xf>
    <xf numFmtId="0" fontId="3" fillId="0" borderId="46" xfId="0" applyFont="1" applyFill="1" applyBorder="1" applyAlignment="1">
      <alignment horizontal="left" vertical="top" wrapText="1" readingOrder="1"/>
    </xf>
    <xf numFmtId="0" fontId="9" fillId="0" borderId="47" xfId="0" applyFont="1" applyFill="1" applyBorder="1" applyAlignment="1">
      <alignment horizontal="left" vertical="top" wrapText="1" readingOrder="1"/>
    </xf>
    <xf numFmtId="0" fontId="9" fillId="0" borderId="48" xfId="0" applyFont="1" applyFill="1" applyBorder="1" applyAlignment="1">
      <alignment horizontal="left" vertical="top" wrapText="1" readingOrder="1"/>
    </xf>
    <xf numFmtId="177" fontId="20" fillId="0" borderId="17" xfId="16" applyNumberFormat="1" applyFont="1" applyFill="1" applyBorder="1" applyAlignment="1" applyProtection="1">
      <alignment horizontal="left" vertical="top"/>
      <protection locked="0"/>
    </xf>
    <xf numFmtId="182" fontId="16" fillId="0" borderId="17" xfId="16" applyNumberFormat="1" applyFont="1" applyFill="1" applyBorder="1" applyAlignment="1" applyProtection="1">
      <alignment horizontal="left" vertical="top"/>
      <protection locked="0"/>
    </xf>
    <xf numFmtId="181" fontId="16" fillId="0" borderId="17" xfId="16" applyNumberFormat="1" applyFont="1" applyFill="1" applyBorder="1" applyAlignment="1" applyProtection="1">
      <alignment horizontal="left" vertical="top"/>
      <protection locked="0"/>
    </xf>
    <xf numFmtId="0" fontId="14" fillId="0" borderId="17" xfId="0" applyFont="1" applyFill="1" applyBorder="1" applyAlignment="1">
      <alignment horizontal="center" vertical="center"/>
    </xf>
    <xf numFmtId="176" fontId="9" fillId="9" borderId="17" xfId="16" applyNumberFormat="1" applyFont="1" applyFill="1" applyBorder="1" applyAlignment="1" applyProtection="1">
      <alignment horizontal="left" vertical="top" wrapText="1"/>
      <protection locked="0"/>
    </xf>
    <xf numFmtId="2" fontId="9" fillId="0" borderId="17" xfId="16" applyNumberFormat="1" applyFont="1" applyFill="1" applyBorder="1" applyAlignment="1" applyProtection="1">
      <alignment horizontal="left" vertical="top" wrapText="1"/>
      <protection locked="0"/>
    </xf>
    <xf numFmtId="180" fontId="9" fillId="0" borderId="17" xfId="16" applyNumberFormat="1" applyFont="1" applyFill="1" applyBorder="1" applyAlignment="1" applyProtection="1">
      <alignment horizontal="left" vertical="top"/>
      <protection locked="0"/>
    </xf>
    <xf numFmtId="182" fontId="9" fillId="0" borderId="17" xfId="16" applyNumberFormat="1" applyFont="1" applyFill="1" applyBorder="1" applyAlignment="1" applyProtection="1">
      <alignment horizontal="left" vertical="top"/>
      <protection locked="0"/>
    </xf>
    <xf numFmtId="181" fontId="9" fillId="0" borderId="17" xfId="16" applyNumberFormat="1" applyFont="1" applyFill="1" applyBorder="1" applyAlignment="1" applyProtection="1">
      <alignment horizontal="left" vertical="top"/>
      <protection locked="0"/>
    </xf>
    <xf numFmtId="0" fontId="1" fillId="0" borderId="10" xfId="16" applyFont="1" applyFill="1" applyBorder="1" applyAlignment="1">
      <alignment horizontal="left" vertical="center"/>
    </xf>
    <xf numFmtId="176" fontId="9" fillId="0" borderId="17" xfId="16" applyNumberFormat="1" applyFont="1" applyFill="1" applyBorder="1" applyAlignment="1" applyProtection="1">
      <alignment horizontal="left" vertical="top" wrapText="1"/>
      <protection locked="0"/>
    </xf>
    <xf numFmtId="14" fontId="3" fillId="0" borderId="14" xfId="16" applyNumberFormat="1" applyFont="1" applyFill="1" applyBorder="1" applyAlignment="1" applyProtection="1">
      <alignment horizontal="center" vertical="center"/>
      <protection locked="0"/>
    </xf>
    <xf numFmtId="14" fontId="9" fillId="0" borderId="4" xfId="16" applyNumberFormat="1" applyFont="1" applyFill="1" applyBorder="1" applyAlignment="1" applyProtection="1">
      <alignment horizontal="center" vertical="center"/>
      <protection locked="0"/>
    </xf>
    <xf numFmtId="14" fontId="9" fillId="0" borderId="11" xfId="16" applyNumberFormat="1" applyFont="1" applyFill="1" applyBorder="1" applyAlignment="1" applyProtection="1">
      <alignment horizontal="center" vertical="center"/>
      <protection locked="0"/>
    </xf>
    <xf numFmtId="0" fontId="21" fillId="0" borderId="17" xfId="0" applyFont="1" applyFill="1" applyBorder="1" applyAlignment="1">
      <alignment horizontal="center" vertical="center"/>
    </xf>
    <xf numFmtId="176" fontId="20" fillId="0" borderId="17" xfId="16" applyNumberFormat="1" applyFont="1" applyFill="1" applyBorder="1" applyAlignment="1" applyProtection="1">
      <alignment horizontal="left" vertical="top" wrapText="1"/>
      <protection locked="0"/>
    </xf>
    <xf numFmtId="2" fontId="20" fillId="0" borderId="17" xfId="16" applyNumberFormat="1" applyFont="1" applyFill="1" applyBorder="1" applyAlignment="1" applyProtection="1">
      <alignment horizontal="left" vertical="top" wrapText="1"/>
      <protection locked="0"/>
    </xf>
    <xf numFmtId="180" fontId="20" fillId="0" borderId="17" xfId="16" applyNumberFormat="1" applyFont="1" applyFill="1" applyBorder="1" applyAlignment="1" applyProtection="1">
      <alignment horizontal="left" vertical="top"/>
      <protection locked="0"/>
    </xf>
    <xf numFmtId="9" fontId="22" fillId="0" borderId="4" xfId="0" applyNumberFormat="1" applyFont="1" applyFill="1" applyBorder="1" applyAlignment="1">
      <alignment horizontal="left" wrapText="1"/>
    </xf>
    <xf numFmtId="14" fontId="1" fillId="0" borderId="32" xfId="16" applyNumberFormat="1" applyFont="1" applyBorder="1" applyAlignment="1">
      <alignment horizontal="left" vertical="top"/>
    </xf>
    <xf numFmtId="0" fontId="18" fillId="0" borderId="17" xfId="16" applyFont="1" applyFill="1" applyBorder="1" applyAlignment="1">
      <alignment horizontal="left" vertical="top"/>
    </xf>
    <xf numFmtId="0" fontId="9" fillId="0" borderId="17" xfId="16" applyFont="1" applyFill="1" applyBorder="1" applyAlignment="1">
      <alignment horizontal="left" vertical="top" wrapText="1"/>
    </xf>
    <xf numFmtId="0" fontId="1" fillId="0" borderId="1" xfId="16" applyFont="1" applyFill="1" applyBorder="1" applyAlignment="1">
      <alignment horizontal="left" vertical="top"/>
    </xf>
    <xf numFmtId="0" fontId="23" fillId="5" borderId="17" xfId="16" applyFont="1" applyFill="1" applyBorder="1" applyAlignment="1">
      <alignment horizontal="left" vertical="top" wrapText="1"/>
    </xf>
    <xf numFmtId="0" fontId="13" fillId="0" borderId="17" xfId="0" applyFont="1" applyFill="1" applyBorder="1" applyAlignment="1">
      <alignment horizontal="center"/>
    </xf>
    <xf numFmtId="0" fontId="14" fillId="0" borderId="4" xfId="0" applyFont="1" applyFill="1" applyBorder="1" applyAlignment="1">
      <alignment horizontal="center" wrapText="1"/>
    </xf>
    <xf numFmtId="0" fontId="14" fillId="0" borderId="11" xfId="0" applyFont="1" applyFill="1" applyBorder="1" applyAlignment="1">
      <alignment horizontal="center" wrapText="1"/>
    </xf>
    <xf numFmtId="9" fontId="13" fillId="0" borderId="14" xfId="0" applyNumberFormat="1" applyFont="1" applyBorder="1" applyAlignment="1">
      <alignment horizontal="left" vertical="top" wrapText="1"/>
    </xf>
    <xf numFmtId="9" fontId="24" fillId="0" borderId="14" xfId="0" applyNumberFormat="1" applyFont="1" applyBorder="1" applyAlignment="1">
      <alignment horizontal="left" vertical="top" wrapText="1"/>
    </xf>
    <xf numFmtId="9" fontId="24" fillId="0" borderId="14" xfId="0" applyNumberFormat="1" applyFont="1" applyFill="1" applyBorder="1" applyAlignment="1">
      <alignment horizontal="left" vertical="top" wrapText="1"/>
    </xf>
    <xf numFmtId="9" fontId="1" fillId="0" borderId="17" xfId="16" applyNumberFormat="1" applyFont="1" applyFill="1" applyBorder="1" applyAlignment="1">
      <alignment horizontal="left" vertical="top" wrapText="1"/>
    </xf>
    <xf numFmtId="0" fontId="20" fillId="0" borderId="14" xfId="16" applyFont="1" applyFill="1" applyBorder="1" applyAlignment="1">
      <alignment horizontal="left" vertical="top" wrapText="1"/>
    </xf>
    <xf numFmtId="0" fontId="20" fillId="0" borderId="17" xfId="16" applyFont="1" applyFill="1" applyBorder="1" applyAlignment="1">
      <alignment horizontal="left" vertical="top"/>
    </xf>
    <xf numFmtId="0" fontId="1" fillId="5" borderId="17" xfId="16" applyFont="1" applyFill="1" applyBorder="1" applyAlignment="1">
      <alignment horizontal="left" vertical="top"/>
    </xf>
    <xf numFmtId="14" fontId="1" fillId="0" borderId="17" xfId="16" applyNumberFormat="1" applyFont="1" applyFill="1" applyBorder="1" applyAlignment="1">
      <alignment horizontal="center" vertical="center"/>
    </xf>
    <xf numFmtId="181" fontId="16" fillId="0" borderId="17" xfId="16" applyNumberFormat="1" applyFont="1" applyFill="1" applyBorder="1" applyAlignment="1">
      <alignment horizontal="left" vertical="top"/>
    </xf>
    <xf numFmtId="0" fontId="9" fillId="0" borderId="17" xfId="16" applyFont="1" applyFill="1" applyBorder="1" applyAlignment="1">
      <alignment horizontal="center" vertical="center"/>
    </xf>
    <xf numFmtId="14" fontId="9" fillId="0" borderId="17" xfId="16" applyNumberFormat="1" applyFont="1" applyFill="1" applyBorder="1" applyAlignment="1">
      <alignment horizontal="left" vertical="top"/>
    </xf>
    <xf numFmtId="0" fontId="9" fillId="0" borderId="17" xfId="16" applyFont="1" applyFill="1" applyBorder="1" applyAlignment="1">
      <alignment horizontal="center" vertical="center" wrapText="1"/>
    </xf>
    <xf numFmtId="0" fontId="1" fillId="0" borderId="14" xfId="16" applyFont="1" applyFill="1" applyBorder="1" applyAlignment="1">
      <alignment horizontal="center" vertical="center" wrapText="1"/>
    </xf>
    <xf numFmtId="178" fontId="1" fillId="0" borderId="14" xfId="16" applyNumberFormat="1" applyFont="1" applyFill="1" applyBorder="1" applyAlignment="1">
      <alignment horizontal="left" vertical="top"/>
    </xf>
    <xf numFmtId="178" fontId="1" fillId="0" borderId="4" xfId="16" applyNumberFormat="1" applyFont="1" applyFill="1" applyBorder="1" applyAlignment="1">
      <alignment horizontal="left" vertical="top"/>
    </xf>
    <xf numFmtId="178" fontId="1" fillId="0" borderId="22" xfId="16" applyNumberFormat="1" applyFont="1" applyFill="1" applyBorder="1" applyAlignment="1">
      <alignment horizontal="left" vertical="top"/>
    </xf>
    <xf numFmtId="14" fontId="1" fillId="0" borderId="22" xfId="16" applyNumberFormat="1" applyFont="1" applyFill="1" applyBorder="1" applyAlignment="1">
      <alignment horizontal="left" vertical="top"/>
    </xf>
    <xf numFmtId="0" fontId="20" fillId="0" borderId="17" xfId="16" applyFont="1" applyFill="1" applyBorder="1" applyAlignment="1">
      <alignment horizontal="center" vertical="center"/>
    </xf>
    <xf numFmtId="9" fontId="25" fillId="0" borderId="17" xfId="16" applyNumberFormat="1" applyFont="1" applyFill="1" applyBorder="1" applyAlignment="1">
      <alignment horizontal="left" vertical="top"/>
    </xf>
    <xf numFmtId="9" fontId="26" fillId="0" borderId="17" xfId="16" applyNumberFormat="1" applyFont="1" applyFill="1" applyBorder="1" applyAlignment="1">
      <alignment horizontal="left" vertical="top"/>
    </xf>
    <xf numFmtId="2" fontId="16" fillId="0" borderId="17" xfId="16" applyNumberFormat="1" applyFont="1" applyFill="1" applyBorder="1" applyAlignment="1">
      <alignment horizontal="left" vertical="top"/>
    </xf>
    <xf numFmtId="181" fontId="9" fillId="0" borderId="17" xfId="16" applyNumberFormat="1" applyFont="1" applyFill="1" applyBorder="1" applyAlignment="1">
      <alignment horizontal="left" vertical="top"/>
    </xf>
    <xf numFmtId="9" fontId="9" fillId="0" borderId="17" xfId="16" applyNumberFormat="1" applyFont="1" applyFill="1" applyBorder="1" applyAlignment="1">
      <alignment horizontal="left" vertical="top"/>
    </xf>
    <xf numFmtId="181" fontId="1" fillId="0" borderId="4" xfId="16" applyNumberFormat="1" applyFont="1" applyFill="1" applyBorder="1" applyAlignment="1">
      <alignment horizontal="left" vertical="top"/>
    </xf>
    <xf numFmtId="2" fontId="9" fillId="0" borderId="17" xfId="16" applyNumberFormat="1" applyFont="1" applyFill="1" applyBorder="1" applyAlignment="1">
      <alignment horizontal="left" vertical="top"/>
    </xf>
    <xf numFmtId="2" fontId="1" fillId="0" borderId="22" xfId="16" applyNumberFormat="1" applyFont="1" applyFill="1" applyBorder="1" applyAlignment="1">
      <alignment horizontal="left" vertical="top"/>
    </xf>
    <xf numFmtId="49" fontId="10" fillId="8" borderId="20" xfId="11" applyNumberFormat="1" applyFont="1" applyFill="1" applyBorder="1" applyAlignment="1">
      <alignment horizontal="center" vertical="top" wrapText="1"/>
    </xf>
    <xf numFmtId="177" fontId="3" fillId="0" borderId="4" xfId="16" applyNumberFormat="1" applyFont="1" applyFill="1" applyBorder="1" applyAlignment="1" applyProtection="1">
      <alignment horizontal="left" vertical="top" wrapText="1"/>
      <protection locked="0"/>
    </xf>
    <xf numFmtId="176" fontId="3" fillId="0" borderId="4" xfId="16" applyNumberFormat="1" applyFont="1" applyFill="1" applyBorder="1" applyAlignment="1" applyProtection="1">
      <alignment horizontal="right" vertical="top" wrapText="1"/>
      <protection locked="0"/>
    </xf>
    <xf numFmtId="49" fontId="10" fillId="8" borderId="22" xfId="11" applyNumberFormat="1" applyFont="1" applyFill="1" applyBorder="1" applyAlignment="1">
      <alignment horizontal="center" vertical="top" wrapText="1"/>
    </xf>
    <xf numFmtId="176" fontId="3" fillId="0" borderId="22" xfId="16" applyNumberFormat="1" applyFont="1" applyFill="1" applyBorder="1" applyAlignment="1" applyProtection="1">
      <alignment horizontal="right" vertical="top" wrapText="1"/>
    </xf>
    <xf numFmtId="0" fontId="27" fillId="0" borderId="0" xfId="16">
      <alignment vertical="center"/>
    </xf>
    <xf numFmtId="0" fontId="27" fillId="0" borderId="0" xfId="16" applyFont="1">
      <alignment vertical="center"/>
    </xf>
    <xf numFmtId="0" fontId="27" fillId="0" borderId="2" xfId="16" applyBorder="1">
      <alignment vertical="center"/>
    </xf>
    <xf numFmtId="0" fontId="27" fillId="0" borderId="2" xfId="16" applyFont="1" applyBorder="1">
      <alignment vertical="center"/>
    </xf>
    <xf numFmtId="0" fontId="37" fillId="5" borderId="17" xfId="16" applyFont="1" applyFill="1" applyBorder="1" applyAlignment="1">
      <alignment horizontal="left" vertical="top" wrapText="1"/>
    </xf>
    <xf numFmtId="9" fontId="36" fillId="5" borderId="17" xfId="16" applyNumberFormat="1" applyFont="1" applyFill="1" applyBorder="1" applyAlignment="1">
      <alignment horizontal="left" vertical="top" wrapText="1"/>
    </xf>
    <xf numFmtId="0" fontId="38" fillId="5" borderId="45" xfId="0" applyFont="1" applyFill="1" applyBorder="1" applyAlignment="1">
      <alignment horizontal="left" vertical="top" wrapText="1" readingOrder="1"/>
    </xf>
    <xf numFmtId="0" fontId="1" fillId="9" borderId="17" xfId="16" applyFont="1" applyFill="1" applyBorder="1" applyAlignment="1">
      <alignment horizontal="left" vertical="top" wrapText="1"/>
    </xf>
    <xf numFmtId="177" fontId="9" fillId="0" borderId="25" xfId="16" applyNumberFormat="1" applyFont="1" applyFill="1" applyBorder="1" applyAlignment="1" applyProtection="1">
      <alignment horizontal="left" vertical="top"/>
      <protection locked="0"/>
    </xf>
    <xf numFmtId="0" fontId="9" fillId="0" borderId="25" xfId="16" applyFont="1" applyFill="1" applyBorder="1" applyAlignment="1">
      <alignment horizontal="left" vertical="top"/>
    </xf>
    <xf numFmtId="14" fontId="9" fillId="0" borderId="25" xfId="16" applyNumberFormat="1" applyFont="1" applyFill="1" applyBorder="1" applyAlignment="1">
      <alignment horizontal="left" vertical="top"/>
    </xf>
    <xf numFmtId="2" fontId="9" fillId="0" borderId="25" xfId="16" applyNumberFormat="1" applyFont="1" applyFill="1" applyBorder="1" applyAlignment="1">
      <alignment horizontal="left" vertical="top"/>
    </xf>
    <xf numFmtId="0" fontId="14" fillId="0" borderId="17" xfId="0" applyFont="1" applyFill="1" applyBorder="1" applyAlignment="1">
      <alignment horizontal="center" vertical="center" wrapText="1"/>
    </xf>
    <xf numFmtId="14" fontId="1" fillId="0" borderId="49" xfId="16" applyNumberFormat="1" applyFont="1" applyFill="1" applyBorder="1" applyAlignment="1">
      <alignment horizontal="left" vertical="top"/>
    </xf>
    <xf numFmtId="0" fontId="1" fillId="0" borderId="14" xfId="16" applyFont="1" applyFill="1" applyBorder="1" applyAlignment="1">
      <alignment horizontal="left" vertical="top" wrapText="1"/>
    </xf>
    <xf numFmtId="0" fontId="1" fillId="0" borderId="24" xfId="16" applyFont="1" applyFill="1" applyBorder="1" applyAlignment="1">
      <alignment horizontal="left" vertical="top"/>
    </xf>
    <xf numFmtId="177" fontId="40" fillId="0" borderId="17" xfId="16" applyNumberFormat="1" applyFont="1" applyFill="1" applyBorder="1" applyAlignment="1" applyProtection="1">
      <alignment horizontal="left" vertical="top"/>
      <protection locked="0"/>
    </xf>
    <xf numFmtId="0" fontId="41" fillId="0" borderId="17" xfId="0" applyFont="1" applyFill="1" applyBorder="1" applyAlignment="1">
      <alignment horizontal="center" vertical="center"/>
    </xf>
    <xf numFmtId="176" fontId="40" fillId="0" borderId="17" xfId="16" applyNumberFormat="1" applyFont="1" applyFill="1" applyBorder="1" applyAlignment="1" applyProtection="1">
      <alignment horizontal="left" vertical="top" wrapText="1"/>
      <protection locked="0"/>
    </xf>
    <xf numFmtId="2" fontId="40" fillId="0" borderId="17" xfId="16" applyNumberFormat="1" applyFont="1" applyFill="1" applyBorder="1" applyAlignment="1" applyProtection="1">
      <alignment horizontal="left" vertical="top" wrapText="1"/>
      <protection locked="0"/>
    </xf>
    <xf numFmtId="180" fontId="40" fillId="0" borderId="17" xfId="16" applyNumberFormat="1" applyFont="1" applyFill="1" applyBorder="1" applyAlignment="1" applyProtection="1">
      <alignment horizontal="left" vertical="top"/>
      <protection locked="0"/>
    </xf>
    <xf numFmtId="182" fontId="40" fillId="0" borderId="17" xfId="16" applyNumberFormat="1" applyFont="1" applyFill="1" applyBorder="1" applyAlignment="1" applyProtection="1">
      <alignment horizontal="left" vertical="top"/>
      <protection locked="0"/>
    </xf>
    <xf numFmtId="0" fontId="40" fillId="0" borderId="17" xfId="16" applyFont="1" applyFill="1" applyBorder="1" applyAlignment="1">
      <alignment horizontal="left" vertical="top"/>
    </xf>
    <xf numFmtId="0" fontId="40" fillId="0" borderId="17" xfId="16" applyFont="1" applyFill="1" applyBorder="1" applyAlignment="1">
      <alignment horizontal="center" vertical="center" wrapText="1"/>
    </xf>
    <xf numFmtId="181" fontId="40" fillId="0" borderId="17" xfId="16" applyNumberFormat="1" applyFont="1" applyFill="1" applyBorder="1" applyAlignment="1">
      <alignment horizontal="left" vertical="top"/>
    </xf>
    <xf numFmtId="2" fontId="40" fillId="0" borderId="17" xfId="16" applyNumberFormat="1" applyFont="1" applyFill="1" applyBorder="1" applyAlignment="1">
      <alignment horizontal="left" vertical="top"/>
    </xf>
    <xf numFmtId="0" fontId="1" fillId="0" borderId="45" xfId="16" applyFont="1" applyFill="1" applyBorder="1" applyAlignment="1">
      <alignment horizontal="left" vertical="top" wrapText="1"/>
    </xf>
    <xf numFmtId="14" fontId="1" fillId="0" borderId="50" xfId="16" applyNumberFormat="1" applyFont="1" applyFill="1" applyBorder="1" applyAlignment="1">
      <alignment horizontal="left" vertical="top"/>
    </xf>
    <xf numFmtId="0" fontId="16" fillId="9" borderId="17" xfId="16" applyFont="1" applyFill="1" applyBorder="1" applyAlignment="1">
      <alignment horizontal="left" vertical="top"/>
    </xf>
    <xf numFmtId="0" fontId="16" fillId="9" borderId="17" xfId="16" applyFont="1" applyFill="1" applyBorder="1" applyAlignment="1">
      <alignment horizontal="center" vertical="center" wrapText="1"/>
    </xf>
    <xf numFmtId="9" fontId="16" fillId="0" borderId="17" xfId="16" applyNumberFormat="1" applyFont="1" applyFill="1" applyBorder="1" applyAlignment="1">
      <alignment horizontal="left" vertical="top"/>
    </xf>
    <xf numFmtId="0" fontId="16" fillId="0" borderId="11" xfId="16" applyFont="1" applyFill="1" applyBorder="1" applyAlignment="1">
      <alignment horizontal="center" vertical="center" wrapText="1"/>
    </xf>
    <xf numFmtId="0" fontId="16" fillId="0" borderId="17" xfId="16" applyFont="1" applyFill="1" applyBorder="1" applyAlignment="1">
      <alignment horizontal="center" vertical="center" wrapText="1"/>
    </xf>
    <xf numFmtId="0" fontId="16" fillId="0" borderId="25" xfId="16" applyFont="1" applyFill="1" applyBorder="1" applyAlignment="1">
      <alignment horizontal="left" vertical="top"/>
    </xf>
    <xf numFmtId="2" fontId="16" fillId="0" borderId="25" xfId="16" applyNumberFormat="1" applyFont="1" applyFill="1" applyBorder="1" applyAlignment="1">
      <alignment horizontal="left" vertical="top"/>
    </xf>
    <xf numFmtId="0" fontId="16" fillId="0" borderId="17" xfId="16" applyFont="1" applyFill="1" applyBorder="1" applyAlignment="1">
      <alignment horizontal="center" vertical="center"/>
    </xf>
    <xf numFmtId="177" fontId="16" fillId="0" borderId="4" xfId="16" applyNumberFormat="1" applyFont="1" applyFill="1" applyBorder="1" applyAlignment="1" applyProtection="1">
      <alignment horizontal="left" vertical="top"/>
      <protection locked="0"/>
    </xf>
    <xf numFmtId="177" fontId="16" fillId="0" borderId="22" xfId="16" applyNumberFormat="1" applyFont="1" applyFill="1" applyBorder="1" applyAlignment="1" applyProtection="1">
      <alignment horizontal="left" vertical="top"/>
      <protection locked="0"/>
    </xf>
    <xf numFmtId="2" fontId="16" fillId="0" borderId="10" xfId="16" applyNumberFormat="1" applyFont="1" applyFill="1" applyBorder="1" applyAlignment="1">
      <alignment horizontal="left" vertical="top"/>
    </xf>
    <xf numFmtId="0" fontId="1" fillId="0" borderId="14" xfId="16" applyFont="1" applyFill="1" applyBorder="1" applyAlignment="1">
      <alignment horizontal="left" vertical="top"/>
    </xf>
    <xf numFmtId="0" fontId="1" fillId="0" borderId="11" xfId="16" applyFont="1" applyFill="1" applyBorder="1" applyAlignment="1">
      <alignment horizontal="left" vertical="top"/>
    </xf>
    <xf numFmtId="0" fontId="1" fillId="0" borderId="10" xfId="16" applyFont="1" applyFill="1" applyBorder="1" applyAlignment="1">
      <alignment horizontal="left" vertical="top"/>
    </xf>
    <xf numFmtId="14" fontId="1" fillId="0" borderId="2" xfId="16" applyNumberFormat="1" applyFont="1" applyFill="1" applyBorder="1" applyAlignment="1">
      <alignment horizontal="left" vertical="top"/>
    </xf>
    <xf numFmtId="0" fontId="1" fillId="0" borderId="51" xfId="16" applyFont="1" applyFill="1" applyBorder="1" applyAlignment="1">
      <alignment horizontal="left" vertical="top"/>
    </xf>
    <xf numFmtId="0" fontId="1" fillId="0" borderId="52" xfId="16" applyFont="1" applyFill="1" applyBorder="1" applyAlignment="1">
      <alignment horizontal="left" vertical="top"/>
    </xf>
    <xf numFmtId="14" fontId="1" fillId="0" borderId="10" xfId="16" applyNumberFormat="1" applyFont="1" applyFill="1" applyBorder="1" applyAlignment="1">
      <alignment horizontal="left" vertical="top"/>
    </xf>
    <xf numFmtId="177" fontId="9" fillId="0" borderId="11" xfId="16" applyNumberFormat="1" applyFont="1" applyFill="1" applyBorder="1" applyAlignment="1" applyProtection="1">
      <alignment horizontal="left" vertical="top" wrapText="1"/>
      <protection locked="0"/>
    </xf>
    <xf numFmtId="0" fontId="1" fillId="0" borderId="14" xfId="16" applyFont="1" applyFill="1" applyBorder="1" applyAlignment="1">
      <alignment horizontal="left" vertical="top" wrapText="1"/>
    </xf>
    <xf numFmtId="181" fontId="9" fillId="0" borderId="14" xfId="16" applyNumberFormat="1" applyFont="1" applyFill="1" applyBorder="1" applyAlignment="1">
      <alignment horizontal="left" vertical="top"/>
    </xf>
    <xf numFmtId="2" fontId="9" fillId="0" borderId="14" xfId="16" applyNumberFormat="1" applyFont="1" applyFill="1" applyBorder="1" applyAlignment="1">
      <alignment horizontal="left" vertical="top"/>
    </xf>
    <xf numFmtId="14" fontId="9" fillId="0" borderId="14" xfId="16" applyNumberFormat="1" applyFont="1" applyFill="1" applyBorder="1" applyAlignment="1" applyProtection="1">
      <alignment horizontal="center" vertical="center"/>
      <protection locked="0"/>
    </xf>
    <xf numFmtId="176" fontId="9" fillId="0" borderId="14" xfId="16" applyNumberFormat="1" applyFont="1" applyFill="1" applyBorder="1" applyAlignment="1" applyProtection="1">
      <alignment horizontal="left" vertical="top" wrapText="1"/>
      <protection locked="0"/>
    </xf>
    <xf numFmtId="9" fontId="9" fillId="0" borderId="14" xfId="16" applyNumberFormat="1" applyFont="1" applyFill="1" applyBorder="1" applyAlignment="1">
      <alignment horizontal="left" vertical="top"/>
    </xf>
    <xf numFmtId="9" fontId="14" fillId="0" borderId="14" xfId="0" applyNumberFormat="1" applyFont="1" applyFill="1" applyBorder="1" applyAlignment="1">
      <alignment horizontal="left" wrapText="1"/>
    </xf>
    <xf numFmtId="0" fontId="12" fillId="0" borderId="14" xfId="16" applyFont="1" applyFill="1" applyBorder="1" applyAlignment="1">
      <alignment horizontal="left" vertical="top" wrapText="1"/>
    </xf>
    <xf numFmtId="181" fontId="12" fillId="0" borderId="17" xfId="16" applyNumberFormat="1" applyFont="1" applyFill="1" applyBorder="1" applyAlignment="1" applyProtection="1">
      <alignment horizontal="left" vertical="top"/>
      <protection locked="0"/>
    </xf>
    <xf numFmtId="181" fontId="1" fillId="0" borderId="14" xfId="16" applyNumberFormat="1" applyFont="1" applyBorder="1" applyAlignment="1">
      <alignment horizontal="left" vertical="top"/>
    </xf>
    <xf numFmtId="9" fontId="1" fillId="0" borderId="14" xfId="16" applyNumberFormat="1" applyFont="1" applyBorder="1" applyAlignment="1">
      <alignment horizontal="left" vertical="top"/>
    </xf>
    <xf numFmtId="181" fontId="40" fillId="0" borderId="14" xfId="16" applyNumberFormat="1" applyFont="1" applyBorder="1" applyAlignment="1">
      <alignment horizontal="left" vertical="top"/>
    </xf>
    <xf numFmtId="9" fontId="40" fillId="0" borderId="14" xfId="16" applyNumberFormat="1" applyFont="1" applyBorder="1" applyAlignment="1">
      <alignment horizontal="left" vertical="top"/>
    </xf>
    <xf numFmtId="181" fontId="40" fillId="0" borderId="14" xfId="16" applyNumberFormat="1" applyFont="1" applyFill="1" applyBorder="1" applyAlignment="1">
      <alignment horizontal="left" vertical="top"/>
    </xf>
    <xf numFmtId="2" fontId="40" fillId="0" borderId="14" xfId="16" applyNumberFormat="1" applyFont="1" applyFill="1" applyBorder="1" applyAlignment="1">
      <alignment horizontal="left" vertical="top"/>
    </xf>
    <xf numFmtId="181" fontId="9" fillId="0" borderId="4" xfId="16" applyNumberFormat="1" applyFont="1" applyBorder="1" applyAlignment="1">
      <alignment horizontal="left" vertical="top"/>
    </xf>
    <xf numFmtId="9" fontId="9" fillId="0" borderId="4" xfId="16" applyNumberFormat="1" applyFont="1" applyBorder="1" applyAlignment="1">
      <alignment horizontal="left" vertical="top"/>
    </xf>
    <xf numFmtId="181" fontId="1" fillId="0" borderId="17" xfId="16" applyNumberFormat="1" applyFont="1" applyBorder="1" applyAlignment="1">
      <alignment horizontal="left" vertical="top"/>
    </xf>
    <xf numFmtId="9" fontId="1" fillId="0" borderId="17" xfId="16" applyNumberFormat="1" applyFont="1" applyBorder="1" applyAlignment="1">
      <alignment horizontal="left" vertical="top"/>
    </xf>
    <xf numFmtId="181" fontId="40" fillId="0" borderId="17" xfId="16" applyNumberFormat="1" applyFont="1" applyBorder="1" applyAlignment="1">
      <alignment horizontal="left" vertical="top"/>
    </xf>
    <xf numFmtId="9" fontId="40" fillId="0" borderId="17" xfId="16" applyNumberFormat="1" applyFont="1" applyBorder="1" applyAlignment="1">
      <alignment horizontal="left" vertical="top"/>
    </xf>
    <xf numFmtId="181" fontId="12" fillId="0" borderId="17" xfId="16" applyNumberFormat="1" applyFont="1" applyBorder="1" applyAlignment="1">
      <alignment horizontal="left" vertical="top"/>
    </xf>
    <xf numFmtId="2" fontId="1" fillId="0" borderId="17" xfId="16" applyNumberFormat="1" applyFont="1" applyBorder="1" applyAlignment="1">
      <alignment horizontal="left" vertical="top"/>
    </xf>
    <xf numFmtId="181" fontId="16" fillId="0" borderId="17" xfId="16" applyNumberFormat="1" applyFont="1" applyBorder="1" applyAlignment="1">
      <alignment horizontal="left" vertical="top"/>
    </xf>
    <xf numFmtId="2" fontId="40" fillId="0" borderId="17" xfId="16" applyNumberFormat="1" applyFont="1" applyBorder="1" applyAlignment="1">
      <alignment horizontal="left" vertical="top"/>
    </xf>
    <xf numFmtId="181" fontId="20" fillId="0" borderId="17" xfId="16" applyNumberFormat="1" applyFont="1" applyBorder="1" applyAlignment="1">
      <alignment horizontal="left" vertical="top"/>
    </xf>
    <xf numFmtId="182" fontId="1" fillId="0" borderId="17" xfId="16" applyNumberFormat="1" applyFont="1" applyFill="1" applyBorder="1" applyAlignment="1" applyProtection="1">
      <alignment horizontal="left" vertical="top"/>
      <protection locked="0"/>
    </xf>
    <xf numFmtId="181" fontId="1" fillId="0" borderId="17" xfId="16" applyNumberFormat="1" applyFont="1" applyFill="1" applyBorder="1" applyAlignment="1" applyProtection="1">
      <alignment horizontal="left" vertical="top"/>
      <protection locked="0"/>
    </xf>
    <xf numFmtId="0" fontId="1" fillId="0" borderId="24" xfId="16" applyFont="1" applyFill="1" applyBorder="1" applyAlignment="1">
      <alignment horizontal="left" vertical="center"/>
    </xf>
    <xf numFmtId="0" fontId="1" fillId="0" borderId="10" xfId="16" applyFont="1" applyFill="1" applyBorder="1" applyAlignment="1">
      <alignment horizontal="left" vertical="center"/>
    </xf>
    <xf numFmtId="0" fontId="1" fillId="0" borderId="25" xfId="16" applyFont="1" applyFill="1" applyBorder="1" applyAlignment="1">
      <alignment horizontal="left" vertical="center"/>
    </xf>
    <xf numFmtId="0" fontId="1" fillId="0" borderId="24" xfId="16" applyFont="1" applyFill="1" applyBorder="1" applyAlignment="1">
      <alignment horizontal="left" vertical="top"/>
    </xf>
    <xf numFmtId="0" fontId="1" fillId="0" borderId="10" xfId="16" applyFont="1" applyFill="1" applyBorder="1" applyAlignment="1">
      <alignment horizontal="left" vertical="top"/>
    </xf>
    <xf numFmtId="0" fontId="1" fillId="0" borderId="25" xfId="16" applyFont="1" applyFill="1" applyBorder="1" applyAlignment="1">
      <alignment horizontal="left" vertical="top"/>
    </xf>
    <xf numFmtId="0" fontId="1" fillId="0" borderId="24" xfId="16" applyFont="1" applyBorder="1" applyAlignment="1">
      <alignment horizontal="left" vertical="top"/>
    </xf>
    <xf numFmtId="0" fontId="1" fillId="0" borderId="10" xfId="16" applyFont="1" applyBorder="1" applyAlignment="1">
      <alignment horizontal="left" vertical="top"/>
    </xf>
    <xf numFmtId="0" fontId="1" fillId="0" borderId="25" xfId="16" applyFont="1" applyBorder="1" applyAlignment="1">
      <alignment horizontal="left" vertical="top"/>
    </xf>
    <xf numFmtId="0" fontId="1" fillId="0" borderId="24" xfId="16" applyFont="1" applyFill="1" applyBorder="1" applyAlignment="1">
      <alignment horizontal="left" vertical="top" wrapText="1"/>
    </xf>
    <xf numFmtId="0" fontId="1" fillId="0" borderId="10" xfId="16" applyFont="1" applyFill="1" applyBorder="1" applyAlignment="1">
      <alignment horizontal="left" vertical="top" wrapText="1"/>
    </xf>
    <xf numFmtId="0" fontId="1" fillId="0" borderId="25" xfId="16" applyFont="1" applyFill="1" applyBorder="1" applyAlignment="1">
      <alignment horizontal="left" vertical="top" wrapText="1"/>
    </xf>
    <xf numFmtId="0" fontId="1" fillId="0" borderId="11" xfId="16" applyFont="1" applyFill="1" applyBorder="1" applyAlignment="1">
      <alignment horizontal="left" vertical="center"/>
    </xf>
    <xf numFmtId="0" fontId="1" fillId="0" borderId="14" xfId="16" applyFont="1" applyFill="1" applyBorder="1" applyAlignment="1">
      <alignment horizontal="left" vertical="top" wrapText="1"/>
    </xf>
    <xf numFmtId="0" fontId="1" fillId="0" borderId="4" xfId="16" applyFont="1" applyFill="1" applyBorder="1" applyAlignment="1">
      <alignment horizontal="left" vertical="top" wrapText="1"/>
    </xf>
    <xf numFmtId="0" fontId="1" fillId="0" borderId="22" xfId="16" applyFont="1" applyFill="1" applyBorder="1" applyAlignment="1">
      <alignment horizontal="left" vertical="top" wrapText="1"/>
    </xf>
    <xf numFmtId="0" fontId="1" fillId="0" borderId="20" xfId="16" applyFont="1" applyFill="1" applyBorder="1" applyAlignment="1">
      <alignment horizontal="left" vertical="top"/>
    </xf>
    <xf numFmtId="0" fontId="1" fillId="0" borderId="4" xfId="16" applyFont="1" applyFill="1" applyBorder="1" applyAlignment="1">
      <alignment horizontal="left" vertical="top"/>
    </xf>
    <xf numFmtId="0" fontId="1" fillId="0" borderId="11" xfId="16" applyFont="1" applyFill="1" applyBorder="1" applyAlignment="1">
      <alignment horizontal="left" vertical="top"/>
    </xf>
    <xf numFmtId="0" fontId="1" fillId="0" borderId="14" xfId="16" applyFont="1" applyFill="1" applyBorder="1" applyAlignment="1">
      <alignment horizontal="left" vertical="center" wrapText="1"/>
    </xf>
    <xf numFmtId="0" fontId="1" fillId="0" borderId="4" xfId="16" applyFont="1" applyFill="1" applyBorder="1" applyAlignment="1">
      <alignment horizontal="left" vertical="center" wrapText="1"/>
    </xf>
    <xf numFmtId="0" fontId="1" fillId="0" borderId="11" xfId="16" applyFont="1" applyFill="1" applyBorder="1" applyAlignment="1">
      <alignment horizontal="left" vertical="center" wrapText="1"/>
    </xf>
    <xf numFmtId="0" fontId="1" fillId="0" borderId="20" xfId="16" applyFont="1" applyFill="1" applyBorder="1" applyAlignment="1">
      <alignment horizontal="left" vertical="center"/>
    </xf>
    <xf numFmtId="0" fontId="1" fillId="0" borderId="4" xfId="16" applyFont="1" applyFill="1" applyBorder="1" applyAlignment="1">
      <alignment horizontal="left" vertical="center"/>
    </xf>
    <xf numFmtId="0" fontId="1" fillId="0" borderId="22" xfId="16" applyFont="1" applyFill="1" applyBorder="1" applyAlignment="1">
      <alignment horizontal="left" vertical="center"/>
    </xf>
    <xf numFmtId="0" fontId="1" fillId="0" borderId="14" xfId="16" applyFont="1" applyFill="1" applyBorder="1" applyAlignment="1">
      <alignment horizontal="left" vertical="top"/>
    </xf>
    <xf numFmtId="0" fontId="1" fillId="0" borderId="22" xfId="16" applyFont="1" applyFill="1" applyBorder="1" applyAlignment="1">
      <alignment horizontal="left" vertical="top"/>
    </xf>
    <xf numFmtId="0" fontId="43" fillId="5" borderId="17" xfId="16" applyFont="1" applyFill="1" applyBorder="1" applyAlignment="1">
      <alignment horizontal="left" vertical="top" wrapText="1"/>
    </xf>
  </cellXfs>
  <cellStyles count="18">
    <cellStyle name="60% - アクセント 4 2" xfId="13" xr:uid="{00000000-0005-0000-0000-00003D000000}"/>
    <cellStyle name="60% - アクセント 4 2 2" xfId="11" xr:uid="{00000000-0005-0000-0000-000034000000}"/>
    <cellStyle name="60% - アクセント 4 3" xfId="1" xr:uid="{00000000-0005-0000-0000-000005000000}"/>
    <cellStyle name="60% - アクセント 4 4" xfId="3" xr:uid="{00000000-0005-0000-0000-00000E000000}"/>
    <cellStyle name="Normal 10 2 2" xfId="12" xr:uid="{00000000-0005-0000-0000-000036000000}"/>
    <cellStyle name="パーセント 2" xfId="14" xr:uid="{00000000-0005-0000-0000-00003E000000}"/>
    <cellStyle name="パーセント 3" xfId="4" xr:uid="{00000000-0005-0000-0000-000010000000}"/>
    <cellStyle name="パーセント 4" xfId="15" xr:uid="{00000000-0005-0000-0000-00003F000000}"/>
    <cellStyle name="桁区切り 2" xfId="7" xr:uid="{00000000-0005-0000-0000-000027000000}"/>
    <cellStyle name="桁区切り 3" xfId="5" xr:uid="{00000000-0005-0000-0000-00001F000000}"/>
    <cellStyle name="桁区切り 4" xfId="9" xr:uid="{00000000-0005-0000-0000-00002F000000}"/>
    <cellStyle name="標準" xfId="0" builtinId="0"/>
    <cellStyle name="標準 2" xfId="8" xr:uid="{00000000-0005-0000-0000-00002D000000}"/>
    <cellStyle name="標準 2 2" xfId="6" xr:uid="{00000000-0005-0000-0000-000025000000}"/>
    <cellStyle name="標準 3" xfId="2" xr:uid="{00000000-0005-0000-0000-000007000000}"/>
    <cellStyle name="標準 3 2" xfId="16" xr:uid="{00000000-0005-0000-0000-000040000000}"/>
    <cellStyle name="標準 4" xfId="10" xr:uid="{00000000-0005-0000-0000-000033000000}"/>
    <cellStyle name="標準_業務一覧（経理）_作業依頼紐付け_v2.0_工数あり" xfId="17" xr:uid="{00000000-0005-0000-0000-00004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uan.b.li/AppData/Local/Microsoft/Windows/INetCache/Content.Outlook/DFHX7NKC/TAKEDA_WorkItemList-WBS_20191115_Informatic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est/Downloads/TAKEDA_WorkItemList-WBS_20200220%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サマリ"/>
      <sheetName val="効率化作業明細"/>
      <sheetName val="課題一覧"/>
      <sheetName val="自動化サマリ"/>
      <sheetName val="マスタ"/>
    </sheetNames>
    <sheetDataSet>
      <sheetData sheetId="0" refreshError="1"/>
      <sheetData sheetId="1"/>
      <sheetData sheetId="2" refreshError="1"/>
      <sheetData sheetId="3" refreshError="1"/>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マスタ"/>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workbookViewId="0">
      <selection activeCell="A10" sqref="A10"/>
    </sheetView>
  </sheetViews>
  <sheetFormatPr defaultColWidth="8.75" defaultRowHeight="13.5"/>
  <cols>
    <col min="1" max="1" width="21" style="346" customWidth="1"/>
    <col min="2" max="3" width="8.75" style="346"/>
    <col min="4" max="4" width="17.125" style="346" customWidth="1"/>
    <col min="5" max="5" width="8.75" style="346"/>
    <col min="6" max="6" width="17.875" style="346" customWidth="1"/>
    <col min="7" max="16384" width="8.75" style="346"/>
  </cols>
  <sheetData>
    <row r="1" spans="1:6">
      <c r="A1" s="346" t="s">
        <v>0</v>
      </c>
      <c r="B1" s="346" t="s">
        <v>1</v>
      </c>
      <c r="F1" s="347" t="s">
        <v>2</v>
      </c>
    </row>
    <row r="2" spans="1:6">
      <c r="A2" s="348" t="s">
        <v>3</v>
      </c>
      <c r="D2" s="348" t="s">
        <v>4</v>
      </c>
      <c r="F2" s="349" t="s">
        <v>5</v>
      </c>
    </row>
    <row r="3" spans="1:6">
      <c r="A3" s="348" t="s">
        <v>6</v>
      </c>
      <c r="B3" s="346" t="s">
        <v>7</v>
      </c>
      <c r="D3" s="348" t="s">
        <v>3</v>
      </c>
      <c r="F3" s="349" t="s">
        <v>8</v>
      </c>
    </row>
    <row r="4" spans="1:6">
      <c r="A4" s="348" t="s">
        <v>9</v>
      </c>
      <c r="B4" s="346" t="s">
        <v>10</v>
      </c>
      <c r="D4" s="348" t="s">
        <v>6</v>
      </c>
      <c r="F4" s="349" t="s">
        <v>11</v>
      </c>
    </row>
    <row r="5" spans="1:6">
      <c r="A5" s="348" t="s">
        <v>4</v>
      </c>
      <c r="B5" s="346" t="s">
        <v>12</v>
      </c>
      <c r="D5" s="348" t="s">
        <v>9</v>
      </c>
      <c r="F5" s="349" t="s">
        <v>13</v>
      </c>
    </row>
    <row r="6" spans="1:6">
      <c r="A6" s="349" t="s">
        <v>14</v>
      </c>
      <c r="B6" s="346" t="s">
        <v>15</v>
      </c>
      <c r="D6" s="348" t="s">
        <v>14</v>
      </c>
      <c r="F6" s="349" t="s">
        <v>16</v>
      </c>
    </row>
    <row r="7" spans="1:6">
      <c r="A7" s="348" t="s">
        <v>17</v>
      </c>
      <c r="B7" s="346" t="s">
        <v>18</v>
      </c>
      <c r="D7" s="348" t="s">
        <v>17</v>
      </c>
    </row>
    <row r="8" spans="1:6">
      <c r="A8" s="348" t="s">
        <v>19</v>
      </c>
      <c r="D8" s="349" t="s">
        <v>20</v>
      </c>
    </row>
    <row r="9" spans="1:6">
      <c r="A9" s="348" t="s">
        <v>21</v>
      </c>
      <c r="D9" s="348" t="s">
        <v>22</v>
      </c>
    </row>
    <row r="10" spans="1:6">
      <c r="A10" s="349" t="s">
        <v>20</v>
      </c>
      <c r="D10" s="348" t="s">
        <v>23</v>
      </c>
    </row>
    <row r="11" spans="1:6">
      <c r="A11" s="348" t="s">
        <v>23</v>
      </c>
      <c r="D11" s="348" t="s">
        <v>24</v>
      </c>
    </row>
    <row r="12" spans="1:6">
      <c r="A12" s="348" t="s">
        <v>25</v>
      </c>
      <c r="D12" s="348" t="s">
        <v>26</v>
      </c>
    </row>
    <row r="13" spans="1:6">
      <c r="A13" s="348" t="s">
        <v>26</v>
      </c>
      <c r="D13" s="348" t="s">
        <v>27</v>
      </c>
    </row>
    <row r="14" spans="1:6">
      <c r="A14" s="348" t="s">
        <v>22</v>
      </c>
      <c r="D14" s="348" t="s">
        <v>25</v>
      </c>
    </row>
    <row r="15" spans="1:6">
      <c r="A15" s="348" t="s">
        <v>27</v>
      </c>
      <c r="D15" s="348" t="s">
        <v>28</v>
      </c>
    </row>
    <row r="16" spans="1:6">
      <c r="A16" s="348" t="s">
        <v>28</v>
      </c>
    </row>
    <row r="17" spans="1:1">
      <c r="A17" s="348" t="s">
        <v>24</v>
      </c>
    </row>
  </sheetData>
  <phoneticPr fontId="35"/>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workbookViewId="0">
      <selection activeCell="A14" sqref="A14"/>
    </sheetView>
  </sheetViews>
  <sheetFormatPr defaultColWidth="9" defaultRowHeight="13.5"/>
  <cols>
    <col min="1" max="1" width="25.75" customWidth="1"/>
    <col min="2" max="2" width="6.75" customWidth="1"/>
    <col min="3" max="3" width="10.375" customWidth="1"/>
  </cols>
  <sheetData>
    <row r="1" spans="1:3" ht="14.25">
      <c r="A1" s="341" t="s">
        <v>29</v>
      </c>
      <c r="B1" s="341" t="s">
        <v>30</v>
      </c>
      <c r="C1" s="341" t="s">
        <v>31</v>
      </c>
    </row>
    <row r="2" spans="1:3" ht="28.5">
      <c r="A2" s="342" t="s">
        <v>32</v>
      </c>
      <c r="B2" s="343">
        <v>1</v>
      </c>
      <c r="C2" s="343">
        <v>1</v>
      </c>
    </row>
    <row r="3" spans="1:3" ht="14.25">
      <c r="A3" s="65" t="s">
        <v>33</v>
      </c>
      <c r="B3" s="343">
        <v>3</v>
      </c>
      <c r="C3" s="343">
        <v>3</v>
      </c>
    </row>
    <row r="4" spans="1:3" ht="14.25">
      <c r="A4" s="65" t="s">
        <v>34</v>
      </c>
      <c r="B4" s="343">
        <v>5</v>
      </c>
      <c r="C4" s="343">
        <v>2</v>
      </c>
    </row>
    <row r="5" spans="1:3" ht="14.25">
      <c r="A5" s="65" t="s">
        <v>35</v>
      </c>
      <c r="B5" s="343">
        <v>6</v>
      </c>
      <c r="C5" s="343">
        <v>6</v>
      </c>
    </row>
    <row r="6" spans="1:3" ht="14.25">
      <c r="A6" s="65" t="s">
        <v>36</v>
      </c>
      <c r="B6" s="343">
        <v>15</v>
      </c>
      <c r="C6" s="343">
        <v>11</v>
      </c>
    </row>
    <row r="7" spans="1:3" ht="14.25">
      <c r="A7" s="65" t="s">
        <v>37</v>
      </c>
      <c r="B7" s="343">
        <v>3</v>
      </c>
      <c r="C7" s="343">
        <v>3</v>
      </c>
    </row>
    <row r="8" spans="1:3" ht="14.25">
      <c r="A8" s="344" t="s">
        <v>38</v>
      </c>
      <c r="B8" s="345">
        <f>SUM(B2:B7)</f>
        <v>33</v>
      </c>
      <c r="C8" s="345">
        <f>SUM(C2:C7)</f>
        <v>26</v>
      </c>
    </row>
  </sheetData>
  <phoneticPr fontId="35"/>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144"/>
  <sheetViews>
    <sheetView tabSelected="1" view="pageBreakPreview" topLeftCell="V1" zoomScale="96" zoomScaleNormal="70" zoomScaleSheetLayoutView="96" workbookViewId="0">
      <pane ySplit="1" topLeftCell="A98" activePane="bottomLeft" state="frozen"/>
      <selection pane="bottomLeft" activeCell="X108" sqref="X108"/>
    </sheetView>
  </sheetViews>
  <sheetFormatPr defaultColWidth="9.25" defaultRowHeight="14.25" outlineLevelCol="1"/>
  <cols>
    <col min="1" max="1" width="14" style="33" customWidth="1"/>
    <col min="2" max="2" width="11.375" style="33" hidden="1" customWidth="1"/>
    <col min="3" max="3" width="14.75" style="33" hidden="1" customWidth="1"/>
    <col min="4" max="4" width="19.875" style="33" customWidth="1"/>
    <col min="5" max="5" width="14.375" style="33" hidden="1" customWidth="1"/>
    <col min="6" max="6" width="20.125" style="33" hidden="1" customWidth="1"/>
    <col min="7" max="7" width="39.125" style="33" customWidth="1"/>
    <col min="8" max="8" width="46.25" style="33" customWidth="1"/>
    <col min="9" max="9" width="12.25" style="34" customWidth="1"/>
    <col min="10" max="10" width="12.375" style="33" customWidth="1" outlineLevel="1"/>
    <col min="11" max="11" width="14.25" style="33" customWidth="1" outlineLevel="1"/>
    <col min="12" max="12" width="14.375" style="33" customWidth="1" outlineLevel="1"/>
    <col min="13" max="13" width="24.125" style="33" customWidth="1" outlineLevel="1"/>
    <col min="14" max="14" width="22.125" style="33" customWidth="1" outlineLevel="1"/>
    <col min="15" max="15" width="21.875" style="33" customWidth="1" outlineLevel="1"/>
    <col min="16" max="16" width="14.375" style="33" customWidth="1" outlineLevel="1"/>
    <col min="17" max="17" width="17" style="33" customWidth="1" outlineLevel="1"/>
    <col min="18" max="21" width="14.375" style="33" customWidth="1" outlineLevel="1"/>
    <col min="22" max="22" width="32.75" style="33" customWidth="1"/>
    <col min="23" max="23" width="12.875" style="33" customWidth="1"/>
    <col min="24" max="24" width="32.375" style="33" customWidth="1"/>
    <col min="25" max="25" width="20.375" style="34" customWidth="1"/>
    <col min="26" max="26" width="26.25" style="33" customWidth="1"/>
    <col min="27" max="27" width="14" style="33" customWidth="1"/>
    <col min="28" max="28" width="10.875" style="33" customWidth="1"/>
    <col min="29" max="30" width="15.375" style="33" customWidth="1"/>
    <col min="31" max="31" width="17.25" style="33" customWidth="1"/>
    <col min="32" max="33" width="15.375" style="33" customWidth="1"/>
    <col min="34" max="34" width="17.25" style="33" customWidth="1"/>
    <col min="35" max="35" width="15.375" style="33" customWidth="1"/>
    <col min="36" max="36" width="14.375" style="33" hidden="1" customWidth="1"/>
    <col min="37" max="37" width="14.375" style="33" customWidth="1"/>
    <col min="38" max="38" width="12.375" style="33" customWidth="1"/>
    <col min="39" max="39" width="14.375" style="33" customWidth="1"/>
    <col min="40" max="40" width="12.375" style="33" customWidth="1"/>
    <col min="41" max="41" width="14" style="33" customWidth="1"/>
    <col min="42" max="43" width="14" style="33" hidden="1" customWidth="1"/>
    <col min="44" max="44" width="10.375" style="33" hidden="1" customWidth="1"/>
    <col min="45" max="45" width="14.375" style="33" customWidth="1"/>
    <col min="46" max="16384" width="9.25" style="33"/>
  </cols>
  <sheetData>
    <row r="1" spans="1:45" s="30" customFormat="1" ht="28.5">
      <c r="A1" s="35" t="s">
        <v>39</v>
      </c>
      <c r="B1" s="35" t="s">
        <v>40</v>
      </c>
      <c r="C1" s="36" t="s">
        <v>41</v>
      </c>
      <c r="D1" s="35" t="s">
        <v>29</v>
      </c>
      <c r="E1" s="35" t="s">
        <v>42</v>
      </c>
      <c r="F1" s="35" t="s">
        <v>43</v>
      </c>
      <c r="G1" s="35" t="s">
        <v>44</v>
      </c>
      <c r="H1" s="35" t="s">
        <v>45</v>
      </c>
      <c r="I1" s="78" t="s">
        <v>46</v>
      </c>
      <c r="J1" s="79" t="s">
        <v>47</v>
      </c>
      <c r="K1" s="80" t="s">
        <v>48</v>
      </c>
      <c r="L1" s="80" t="s">
        <v>49</v>
      </c>
      <c r="M1" s="81" t="s">
        <v>50</v>
      </c>
      <c r="N1" s="82" t="s">
        <v>51</v>
      </c>
      <c r="O1" s="83" t="s">
        <v>52</v>
      </c>
      <c r="P1" s="84" t="s">
        <v>53</v>
      </c>
      <c r="Q1" s="155" t="s">
        <v>2</v>
      </c>
      <c r="R1" s="156" t="s">
        <v>54</v>
      </c>
      <c r="S1" s="156" t="s">
        <v>55</v>
      </c>
      <c r="T1" s="156" t="s">
        <v>56</v>
      </c>
      <c r="U1" s="157" t="s">
        <v>57</v>
      </c>
      <c r="V1" s="83" t="s">
        <v>58</v>
      </c>
      <c r="W1" s="83" t="s">
        <v>59</v>
      </c>
      <c r="X1" s="158" t="s">
        <v>60</v>
      </c>
      <c r="Y1" s="209" t="s">
        <v>61</v>
      </c>
      <c r="Z1" s="158" t="s">
        <v>62</v>
      </c>
      <c r="AA1" s="83" t="s">
        <v>63</v>
      </c>
      <c r="AB1" s="210" t="s">
        <v>64</v>
      </c>
      <c r="AC1" s="83" t="s">
        <v>65</v>
      </c>
      <c r="AD1" s="83" t="s">
        <v>66</v>
      </c>
      <c r="AE1" s="211" t="s">
        <v>67</v>
      </c>
      <c r="AF1" s="83" t="s">
        <v>68</v>
      </c>
      <c r="AG1" s="83" t="s">
        <v>69</v>
      </c>
      <c r="AH1" s="83" t="s">
        <v>70</v>
      </c>
      <c r="AI1" s="83" t="s">
        <v>71</v>
      </c>
      <c r="AJ1" s="83" t="s">
        <v>72</v>
      </c>
      <c r="AK1" s="83" t="s">
        <v>73</v>
      </c>
      <c r="AL1" s="247" t="s">
        <v>74</v>
      </c>
      <c r="AM1" s="248" t="s">
        <v>75</v>
      </c>
      <c r="AN1" s="249" t="s">
        <v>76</v>
      </c>
      <c r="AO1" s="259" t="s">
        <v>77</v>
      </c>
      <c r="AP1" s="260" t="s">
        <v>78</v>
      </c>
      <c r="AQ1" s="260" t="s">
        <v>79</v>
      </c>
      <c r="AR1" s="260" t="s">
        <v>80</v>
      </c>
      <c r="AS1" s="261" t="s">
        <v>1</v>
      </c>
    </row>
    <row r="2" spans="1:45" s="31" customFormat="1" ht="71.25">
      <c r="A2" s="37" t="s">
        <v>81</v>
      </c>
      <c r="B2" s="38" t="s">
        <v>82</v>
      </c>
      <c r="C2" s="37"/>
      <c r="D2" s="38" t="s">
        <v>32</v>
      </c>
      <c r="E2" s="37" t="s">
        <v>83</v>
      </c>
      <c r="F2" s="39" t="s">
        <v>84</v>
      </c>
      <c r="G2" s="40" t="s">
        <v>85</v>
      </c>
      <c r="H2" s="41" t="s">
        <v>86</v>
      </c>
      <c r="I2" s="85" t="s">
        <v>87</v>
      </c>
      <c r="J2" s="86">
        <v>100</v>
      </c>
      <c r="K2" s="87">
        <f>1.6/8</f>
        <v>0.2</v>
      </c>
      <c r="L2" s="88">
        <v>2</v>
      </c>
      <c r="M2" s="89">
        <f t="shared" ref="M2" si="0">J2*K2</f>
        <v>20</v>
      </c>
      <c r="N2" s="90">
        <f t="shared" ref="N2" si="1">M2/20*1.15</f>
        <v>1.1499999999999999</v>
      </c>
      <c r="O2" s="385" t="s">
        <v>105</v>
      </c>
      <c r="P2" s="433" t="s">
        <v>14</v>
      </c>
      <c r="Q2" s="160" t="s">
        <v>5</v>
      </c>
      <c r="R2" s="196">
        <v>43922</v>
      </c>
      <c r="S2" s="196">
        <v>43922</v>
      </c>
      <c r="T2" s="196"/>
      <c r="U2" s="196"/>
      <c r="V2" s="91" t="s">
        <v>88</v>
      </c>
      <c r="W2" s="73" t="s">
        <v>98</v>
      </c>
      <c r="X2" s="159" t="s">
        <v>89</v>
      </c>
      <c r="Y2" s="212" t="s">
        <v>90</v>
      </c>
      <c r="Z2" s="91"/>
      <c r="AA2" s="91" t="s">
        <v>108</v>
      </c>
      <c r="AB2" s="91"/>
      <c r="AC2" s="91"/>
      <c r="AD2" s="213"/>
      <c r="AE2" s="213"/>
      <c r="AF2" s="213"/>
      <c r="AG2" s="213"/>
      <c r="AH2" s="91"/>
      <c r="AI2" s="91"/>
      <c r="AJ2" s="91"/>
      <c r="AK2" s="250">
        <v>2.5</v>
      </c>
      <c r="AL2" s="251">
        <v>0.9</v>
      </c>
      <c r="AM2" s="250">
        <f t="shared" ref="AM2:AM28" si="2">N2*AL2</f>
        <v>1.0349999999999999</v>
      </c>
      <c r="AN2" s="250">
        <f t="shared" ref="AN2:AN28" si="3">N2-AM2</f>
        <v>0.11499999999999999</v>
      </c>
      <c r="AO2" s="262">
        <f>AK2/AM2</f>
        <v>2.4154589371980677</v>
      </c>
      <c r="AP2" s="262"/>
      <c r="AQ2" s="262"/>
      <c r="AR2" s="262"/>
      <c r="AS2" s="91" t="s">
        <v>10</v>
      </c>
    </row>
    <row r="3" spans="1:45" s="31" customFormat="1" ht="71.25">
      <c r="A3" s="45" t="s">
        <v>81</v>
      </c>
      <c r="B3" s="45"/>
      <c r="C3" s="45"/>
      <c r="D3" s="392" t="s">
        <v>32</v>
      </c>
      <c r="E3" s="45"/>
      <c r="F3" s="45"/>
      <c r="G3" s="45" t="s">
        <v>85</v>
      </c>
      <c r="H3" s="50" t="s">
        <v>86</v>
      </c>
      <c r="I3" s="119" t="s">
        <v>87</v>
      </c>
      <c r="J3" s="45">
        <v>100</v>
      </c>
      <c r="K3" s="45">
        <f t="shared" ref="K3:K6" si="4">1.6/8</f>
        <v>0.2</v>
      </c>
      <c r="L3" s="45">
        <v>2</v>
      </c>
      <c r="M3" s="45">
        <f t="shared" ref="M3:M6" si="5">J3*K3</f>
        <v>20</v>
      </c>
      <c r="N3" s="45">
        <f t="shared" ref="N3:N6" si="6">M3/20*1.15</f>
        <v>1.1499999999999999</v>
      </c>
      <c r="O3" s="105" t="s">
        <v>105</v>
      </c>
      <c r="P3" s="422"/>
      <c r="Q3" s="165" t="s">
        <v>100</v>
      </c>
      <c r="R3" s="196">
        <v>43923</v>
      </c>
      <c r="S3" s="196">
        <v>43928</v>
      </c>
      <c r="T3" s="196"/>
      <c r="U3" s="196"/>
      <c r="V3" s="163" t="s">
        <v>88</v>
      </c>
      <c r="W3" s="169" t="s">
        <v>309</v>
      </c>
      <c r="X3" s="112" t="s">
        <v>89</v>
      </c>
      <c r="Y3" s="218" t="s">
        <v>90</v>
      </c>
      <c r="Z3" s="386"/>
      <c r="AA3" s="135" t="s">
        <v>108</v>
      </c>
      <c r="AB3" s="387"/>
      <c r="AC3" s="387"/>
      <c r="AD3" s="391"/>
      <c r="AE3" s="391"/>
      <c r="AF3" s="391"/>
      <c r="AG3" s="391"/>
      <c r="AH3" s="387"/>
      <c r="AI3" s="387"/>
      <c r="AJ3" s="387"/>
      <c r="AK3" s="253">
        <v>2.5</v>
      </c>
      <c r="AL3" s="253">
        <v>0.9</v>
      </c>
      <c r="AM3" s="253">
        <v>1.0349999999999999</v>
      </c>
      <c r="AN3" s="253">
        <v>0.11499999999999999</v>
      </c>
      <c r="AO3" s="253">
        <v>2.4154589371980677</v>
      </c>
      <c r="AP3" s="253" t="s">
        <v>10</v>
      </c>
      <c r="AQ3" s="253"/>
      <c r="AR3" s="253"/>
      <c r="AS3" s="253" t="s">
        <v>10</v>
      </c>
    </row>
    <row r="4" spans="1:45" s="31" customFormat="1" ht="71.25">
      <c r="A4" s="45" t="s">
        <v>81</v>
      </c>
      <c r="B4" s="45"/>
      <c r="C4" s="45"/>
      <c r="D4" s="392" t="s">
        <v>32</v>
      </c>
      <c r="E4" s="45"/>
      <c r="F4" s="45"/>
      <c r="G4" s="45" t="s">
        <v>85</v>
      </c>
      <c r="H4" s="50" t="s">
        <v>86</v>
      </c>
      <c r="I4" s="119" t="s">
        <v>87</v>
      </c>
      <c r="J4" s="45">
        <v>100</v>
      </c>
      <c r="K4" s="45">
        <f t="shared" si="4"/>
        <v>0.2</v>
      </c>
      <c r="L4" s="45">
        <v>2</v>
      </c>
      <c r="M4" s="45">
        <f t="shared" si="5"/>
        <v>20</v>
      </c>
      <c r="N4" s="45">
        <f t="shared" si="6"/>
        <v>1.1499999999999999</v>
      </c>
      <c r="O4" s="105" t="s">
        <v>105</v>
      </c>
      <c r="P4" s="422"/>
      <c r="Q4" s="165" t="s">
        <v>102</v>
      </c>
      <c r="R4" s="196">
        <v>43929</v>
      </c>
      <c r="S4" s="196">
        <v>43929</v>
      </c>
      <c r="T4" s="196"/>
      <c r="U4" s="196"/>
      <c r="V4" s="163" t="s">
        <v>88</v>
      </c>
      <c r="W4" s="169" t="s">
        <v>309</v>
      </c>
      <c r="X4" s="112" t="s">
        <v>89</v>
      </c>
      <c r="Y4" s="218" t="s">
        <v>90</v>
      </c>
      <c r="Z4" s="386"/>
      <c r="AA4" s="135" t="s">
        <v>108</v>
      </c>
      <c r="AB4" s="387"/>
      <c r="AC4" s="387"/>
      <c r="AD4" s="391"/>
      <c r="AE4" s="391"/>
      <c r="AF4" s="391"/>
      <c r="AG4" s="391"/>
      <c r="AH4" s="387"/>
      <c r="AI4" s="387"/>
      <c r="AJ4" s="387"/>
      <c r="AK4" s="253">
        <v>2.5</v>
      </c>
      <c r="AL4" s="253">
        <v>0.9</v>
      </c>
      <c r="AM4" s="253">
        <v>1.0349999999999999</v>
      </c>
      <c r="AN4" s="253">
        <v>0.11499999999999999</v>
      </c>
      <c r="AO4" s="253">
        <v>2.4154589371980677</v>
      </c>
      <c r="AP4" s="253" t="s">
        <v>10</v>
      </c>
      <c r="AQ4" s="253"/>
      <c r="AR4" s="253"/>
      <c r="AS4" s="253" t="s">
        <v>10</v>
      </c>
    </row>
    <row r="5" spans="1:45" s="31" customFormat="1" ht="71.25">
      <c r="A5" s="45" t="s">
        <v>81</v>
      </c>
      <c r="B5" s="45"/>
      <c r="C5" s="45"/>
      <c r="D5" s="392" t="s">
        <v>32</v>
      </c>
      <c r="E5" s="45"/>
      <c r="F5" s="45"/>
      <c r="G5" s="45" t="s">
        <v>85</v>
      </c>
      <c r="H5" s="50" t="s">
        <v>86</v>
      </c>
      <c r="I5" s="119" t="s">
        <v>87</v>
      </c>
      <c r="J5" s="45">
        <v>100</v>
      </c>
      <c r="K5" s="45">
        <f t="shared" si="4"/>
        <v>0.2</v>
      </c>
      <c r="L5" s="45">
        <v>2</v>
      </c>
      <c r="M5" s="45">
        <f t="shared" si="5"/>
        <v>20</v>
      </c>
      <c r="N5" s="45">
        <f t="shared" si="6"/>
        <v>1.1499999999999999</v>
      </c>
      <c r="O5" s="105" t="s">
        <v>105</v>
      </c>
      <c r="P5" s="422"/>
      <c r="Q5" s="165" t="s">
        <v>13</v>
      </c>
      <c r="R5" s="196"/>
      <c r="S5" s="196"/>
      <c r="T5" s="196"/>
      <c r="U5" s="196"/>
      <c r="V5" s="163" t="s">
        <v>88</v>
      </c>
      <c r="W5" s="169" t="s">
        <v>309</v>
      </c>
      <c r="X5" s="112" t="s">
        <v>89</v>
      </c>
      <c r="Y5" s="218" t="s">
        <v>90</v>
      </c>
      <c r="Z5" s="386"/>
      <c r="AA5" s="135" t="s">
        <v>108</v>
      </c>
      <c r="AB5" s="387"/>
      <c r="AC5" s="387"/>
      <c r="AD5" s="391"/>
      <c r="AE5" s="391"/>
      <c r="AF5" s="391"/>
      <c r="AG5" s="391"/>
      <c r="AH5" s="387"/>
      <c r="AI5" s="387"/>
      <c r="AJ5" s="387"/>
      <c r="AK5" s="253">
        <v>2.5</v>
      </c>
      <c r="AL5" s="253">
        <v>0.9</v>
      </c>
      <c r="AM5" s="253">
        <v>1.0349999999999999</v>
      </c>
      <c r="AN5" s="253">
        <v>0.11499999999999999</v>
      </c>
      <c r="AO5" s="253">
        <v>2.4154589371980677</v>
      </c>
      <c r="AP5" s="253" t="s">
        <v>10</v>
      </c>
      <c r="AQ5" s="253"/>
      <c r="AR5" s="253"/>
      <c r="AS5" s="253" t="s">
        <v>10</v>
      </c>
    </row>
    <row r="6" spans="1:45" s="31" customFormat="1" ht="71.25">
      <c r="A6" s="45" t="s">
        <v>81</v>
      </c>
      <c r="B6" s="45"/>
      <c r="C6" s="45"/>
      <c r="D6" s="392" t="s">
        <v>32</v>
      </c>
      <c r="E6" s="45"/>
      <c r="F6" s="45"/>
      <c r="G6" s="45" t="s">
        <v>85</v>
      </c>
      <c r="H6" s="50" t="s">
        <v>86</v>
      </c>
      <c r="I6" s="119" t="s">
        <v>87</v>
      </c>
      <c r="J6" s="45">
        <v>100</v>
      </c>
      <c r="K6" s="45">
        <f t="shared" si="4"/>
        <v>0.2</v>
      </c>
      <c r="L6" s="45">
        <v>2</v>
      </c>
      <c r="M6" s="45">
        <f t="shared" si="5"/>
        <v>20</v>
      </c>
      <c r="N6" s="45">
        <f t="shared" si="6"/>
        <v>1.1499999999999999</v>
      </c>
      <c r="O6" s="105" t="s">
        <v>105</v>
      </c>
      <c r="P6" s="423"/>
      <c r="Q6" s="173" t="s">
        <v>16</v>
      </c>
      <c r="R6" s="389"/>
      <c r="S6" s="389"/>
      <c r="T6" s="389"/>
      <c r="U6" s="390"/>
      <c r="V6" s="163" t="s">
        <v>88</v>
      </c>
      <c r="W6" s="169" t="s">
        <v>309</v>
      </c>
      <c r="X6" s="112" t="s">
        <v>89</v>
      </c>
      <c r="Y6" s="218" t="s">
        <v>90</v>
      </c>
      <c r="Z6" s="386"/>
      <c r="AA6" s="135" t="s">
        <v>108</v>
      </c>
      <c r="AB6" s="387"/>
      <c r="AC6" s="387"/>
      <c r="AD6" s="391"/>
      <c r="AE6" s="391"/>
      <c r="AF6" s="391"/>
      <c r="AG6" s="391"/>
      <c r="AH6" s="387"/>
      <c r="AI6" s="387"/>
      <c r="AJ6" s="387"/>
      <c r="AK6" s="253">
        <v>2.5</v>
      </c>
      <c r="AL6" s="253">
        <v>0.9</v>
      </c>
      <c r="AM6" s="253">
        <v>1.0349999999999999</v>
      </c>
      <c r="AN6" s="253">
        <v>0.11499999999999999</v>
      </c>
      <c r="AO6" s="253">
        <v>2.4154589371980677</v>
      </c>
      <c r="AP6" s="253" t="s">
        <v>10</v>
      </c>
      <c r="AQ6" s="253"/>
      <c r="AR6" s="253"/>
      <c r="AS6" s="253" t="s">
        <v>10</v>
      </c>
    </row>
    <row r="7" spans="1:45" s="31" customFormat="1" ht="33">
      <c r="A7" s="42" t="s">
        <v>92</v>
      </c>
      <c r="B7" s="42"/>
      <c r="C7" s="42"/>
      <c r="D7" s="42" t="s">
        <v>33</v>
      </c>
      <c r="E7" s="42"/>
      <c r="F7" s="42"/>
      <c r="G7" s="43" t="s">
        <v>93</v>
      </c>
      <c r="H7" s="44" t="s">
        <v>94</v>
      </c>
      <c r="I7" s="92" t="s">
        <v>95</v>
      </c>
      <c r="J7" s="93">
        <v>4</v>
      </c>
      <c r="K7" s="94">
        <v>0.25</v>
      </c>
      <c r="L7" s="95">
        <v>1</v>
      </c>
      <c r="M7" s="96">
        <f t="shared" ref="M7:M100" si="7">J7*K7</f>
        <v>1</v>
      </c>
      <c r="N7" s="97">
        <f t="shared" ref="N7:N100" si="8">M7/20*1.15</f>
        <v>5.7499999999999996E-2</v>
      </c>
      <c r="O7" s="98" t="s">
        <v>96</v>
      </c>
      <c r="P7" s="440" t="s">
        <v>28</v>
      </c>
      <c r="Q7" s="160" t="s">
        <v>5</v>
      </c>
      <c r="R7" s="161"/>
      <c r="S7" s="161"/>
      <c r="T7" s="162"/>
      <c r="U7" s="162"/>
      <c r="V7" s="163" t="s">
        <v>97</v>
      </c>
      <c r="W7" s="73" t="s">
        <v>98</v>
      </c>
      <c r="X7" s="164"/>
      <c r="Y7" s="214"/>
      <c r="Z7" s="164"/>
      <c r="AA7" s="143" t="s">
        <v>91</v>
      </c>
      <c r="AB7" s="98"/>
      <c r="AC7" s="143"/>
      <c r="AD7" s="215"/>
      <c r="AE7" s="215"/>
      <c r="AF7" s="215"/>
      <c r="AG7" s="215"/>
      <c r="AH7" s="143"/>
      <c r="AI7" s="143"/>
      <c r="AJ7" s="143"/>
      <c r="AK7" s="252">
        <v>0.5</v>
      </c>
      <c r="AL7" s="198">
        <v>0.8</v>
      </c>
      <c r="AM7" s="252">
        <f t="shared" si="2"/>
        <v>4.5999999999999999E-2</v>
      </c>
      <c r="AN7" s="252">
        <f t="shared" si="3"/>
        <v>1.1499999999999996E-2</v>
      </c>
      <c r="AO7" s="263">
        <f t="shared" ref="AO7:AO96" si="9">AK7/AM7</f>
        <v>10.869565217391305</v>
      </c>
      <c r="AP7" s="263"/>
      <c r="AQ7" s="263"/>
      <c r="AR7" s="263"/>
      <c r="AS7" s="143" t="s">
        <v>10</v>
      </c>
    </row>
    <row r="8" spans="1:45" s="32" customFormat="1" ht="33">
      <c r="A8" s="45" t="s">
        <v>92</v>
      </c>
      <c r="B8" s="45"/>
      <c r="C8" s="45"/>
      <c r="D8" s="45" t="s">
        <v>33</v>
      </c>
      <c r="E8" s="45"/>
      <c r="F8" s="45"/>
      <c r="G8" s="46" t="s">
        <v>93</v>
      </c>
      <c r="H8" s="47" t="s">
        <v>94</v>
      </c>
      <c r="I8" s="99" t="s">
        <v>99</v>
      </c>
      <c r="J8" s="100">
        <v>1</v>
      </c>
      <c r="K8" s="101">
        <v>0.25</v>
      </c>
      <c r="L8" s="102">
        <v>1</v>
      </c>
      <c r="M8" s="103">
        <f t="shared" ref="M8:M15" si="10">J8*K8</f>
        <v>0.25</v>
      </c>
      <c r="N8" s="104">
        <f t="shared" ref="N8:N15" si="11">M8/20*1.15</f>
        <v>1.4374999999999999E-2</v>
      </c>
      <c r="O8" s="105" t="s">
        <v>96</v>
      </c>
      <c r="P8" s="441"/>
      <c r="Q8" s="165" t="s">
        <v>100</v>
      </c>
      <c r="R8" s="166"/>
      <c r="S8" s="167"/>
      <c r="T8" s="166"/>
      <c r="U8" s="168"/>
      <c r="V8" s="163" t="s">
        <v>97</v>
      </c>
      <c r="W8" s="169" t="s">
        <v>101</v>
      </c>
      <c r="X8" s="105"/>
      <c r="Y8" s="216"/>
      <c r="Z8" s="105"/>
      <c r="AA8" s="135" t="s">
        <v>91</v>
      </c>
      <c r="AB8" s="105"/>
      <c r="AC8" s="135"/>
      <c r="AD8" s="217"/>
      <c r="AE8" s="217"/>
      <c r="AF8" s="217"/>
      <c r="AG8" s="217"/>
      <c r="AH8" s="135"/>
      <c r="AI8" s="135"/>
      <c r="AJ8" s="135"/>
      <c r="AK8" s="253">
        <v>0.5</v>
      </c>
      <c r="AL8" s="199">
        <v>0.8</v>
      </c>
      <c r="AM8" s="253">
        <f t="shared" si="2"/>
        <v>1.15E-2</v>
      </c>
      <c r="AN8" s="253">
        <f t="shared" si="3"/>
        <v>2.8749999999999991E-3</v>
      </c>
      <c r="AO8" s="264">
        <f t="shared" ref="AO8:AO11" si="12">AK8/AM8</f>
        <v>43.478260869565219</v>
      </c>
      <c r="AP8" s="264"/>
      <c r="AQ8" s="264"/>
      <c r="AR8" s="264"/>
      <c r="AS8" s="135" t="s">
        <v>10</v>
      </c>
    </row>
    <row r="9" spans="1:45" s="32" customFormat="1" ht="33">
      <c r="A9" s="45" t="s">
        <v>92</v>
      </c>
      <c r="B9" s="45"/>
      <c r="C9" s="45"/>
      <c r="D9" s="45" t="s">
        <v>33</v>
      </c>
      <c r="E9" s="45"/>
      <c r="F9" s="45"/>
      <c r="G9" s="46" t="s">
        <v>93</v>
      </c>
      <c r="H9" s="47" t="s">
        <v>94</v>
      </c>
      <c r="I9" s="99" t="s">
        <v>99</v>
      </c>
      <c r="J9" s="100">
        <v>1</v>
      </c>
      <c r="K9" s="101">
        <v>0.25</v>
      </c>
      <c r="L9" s="102">
        <v>1</v>
      </c>
      <c r="M9" s="103">
        <f t="shared" si="10"/>
        <v>0.25</v>
      </c>
      <c r="N9" s="104">
        <f t="shared" si="11"/>
        <v>1.4374999999999999E-2</v>
      </c>
      <c r="O9" s="105" t="s">
        <v>96</v>
      </c>
      <c r="P9" s="441"/>
      <c r="Q9" s="165" t="s">
        <v>102</v>
      </c>
      <c r="R9" s="167"/>
      <c r="S9" s="167"/>
      <c r="T9" s="167"/>
      <c r="U9" s="170"/>
      <c r="V9" s="163" t="s">
        <v>97</v>
      </c>
      <c r="W9" s="169" t="s">
        <v>101</v>
      </c>
      <c r="X9" s="105"/>
      <c r="Y9" s="216"/>
      <c r="Z9" s="105"/>
      <c r="AA9" s="135" t="s">
        <v>91</v>
      </c>
      <c r="AB9" s="105"/>
      <c r="AC9" s="135"/>
      <c r="AD9" s="217"/>
      <c r="AE9" s="217"/>
      <c r="AF9" s="217"/>
      <c r="AG9" s="217"/>
      <c r="AH9" s="135"/>
      <c r="AI9" s="135"/>
      <c r="AJ9" s="135"/>
      <c r="AK9" s="253">
        <v>0.5</v>
      </c>
      <c r="AL9" s="199">
        <v>0.8</v>
      </c>
      <c r="AM9" s="253">
        <f t="shared" si="2"/>
        <v>1.15E-2</v>
      </c>
      <c r="AN9" s="253">
        <f t="shared" si="3"/>
        <v>2.8749999999999991E-3</v>
      </c>
      <c r="AO9" s="264">
        <f t="shared" si="12"/>
        <v>43.478260869565219</v>
      </c>
      <c r="AP9" s="264"/>
      <c r="AQ9" s="264"/>
      <c r="AR9" s="264"/>
      <c r="AS9" s="135" t="s">
        <v>10</v>
      </c>
    </row>
    <row r="10" spans="1:45" s="32" customFormat="1" ht="33">
      <c r="A10" s="45" t="s">
        <v>92</v>
      </c>
      <c r="B10" s="45"/>
      <c r="C10" s="45"/>
      <c r="D10" s="45" t="s">
        <v>33</v>
      </c>
      <c r="E10" s="45"/>
      <c r="F10" s="45"/>
      <c r="G10" s="46" t="s">
        <v>93</v>
      </c>
      <c r="H10" s="47" t="s">
        <v>94</v>
      </c>
      <c r="I10" s="99" t="s">
        <v>99</v>
      </c>
      <c r="J10" s="100">
        <v>1</v>
      </c>
      <c r="K10" s="101">
        <v>0.25</v>
      </c>
      <c r="L10" s="102">
        <v>1</v>
      </c>
      <c r="M10" s="103">
        <f t="shared" si="10"/>
        <v>0.25</v>
      </c>
      <c r="N10" s="104">
        <f t="shared" si="11"/>
        <v>1.4374999999999999E-2</v>
      </c>
      <c r="O10" s="105" t="s">
        <v>96</v>
      </c>
      <c r="P10" s="441"/>
      <c r="Q10" s="165" t="s">
        <v>13</v>
      </c>
      <c r="R10" s="171"/>
      <c r="S10" s="171"/>
      <c r="T10" s="171"/>
      <c r="U10" s="172"/>
      <c r="V10" s="163" t="s">
        <v>97</v>
      </c>
      <c r="W10" s="169" t="s">
        <v>101</v>
      </c>
      <c r="X10" s="105"/>
      <c r="Y10" s="216"/>
      <c r="Z10" s="105"/>
      <c r="AA10" s="135" t="s">
        <v>91</v>
      </c>
      <c r="AB10" s="105"/>
      <c r="AC10" s="135"/>
      <c r="AD10" s="217"/>
      <c r="AE10" s="217"/>
      <c r="AF10" s="217"/>
      <c r="AG10" s="217"/>
      <c r="AH10" s="135"/>
      <c r="AI10" s="135"/>
      <c r="AJ10" s="135"/>
      <c r="AK10" s="253">
        <v>0.5</v>
      </c>
      <c r="AL10" s="199">
        <v>0.8</v>
      </c>
      <c r="AM10" s="253">
        <f t="shared" si="2"/>
        <v>1.15E-2</v>
      </c>
      <c r="AN10" s="253">
        <f t="shared" si="3"/>
        <v>2.8749999999999991E-3</v>
      </c>
      <c r="AO10" s="264">
        <f t="shared" si="12"/>
        <v>43.478260869565219</v>
      </c>
      <c r="AP10" s="264"/>
      <c r="AQ10" s="264"/>
      <c r="AR10" s="264"/>
      <c r="AS10" s="135" t="s">
        <v>10</v>
      </c>
    </row>
    <row r="11" spans="1:45" s="32" customFormat="1" ht="33">
      <c r="A11" s="48" t="s">
        <v>92</v>
      </c>
      <c r="B11" s="48"/>
      <c r="C11" s="48"/>
      <c r="D11" s="48" t="s">
        <v>33</v>
      </c>
      <c r="E11" s="48"/>
      <c r="F11" s="48"/>
      <c r="G11" s="49" t="s">
        <v>93</v>
      </c>
      <c r="H11" s="50" t="s">
        <v>94</v>
      </c>
      <c r="I11" s="106" t="s">
        <v>99</v>
      </c>
      <c r="J11" s="107">
        <v>1</v>
      </c>
      <c r="K11" s="108">
        <v>0.25</v>
      </c>
      <c r="L11" s="109">
        <v>1</v>
      </c>
      <c r="M11" s="110">
        <f t="shared" si="10"/>
        <v>0.25</v>
      </c>
      <c r="N11" s="111">
        <f t="shared" si="11"/>
        <v>1.4374999999999999E-2</v>
      </c>
      <c r="O11" s="112" t="s">
        <v>96</v>
      </c>
      <c r="P11" s="442"/>
      <c r="Q11" s="173" t="s">
        <v>16</v>
      </c>
      <c r="R11" s="174"/>
      <c r="S11" s="174"/>
      <c r="T11" s="174"/>
      <c r="U11" s="175"/>
      <c r="V11" s="163" t="s">
        <v>97</v>
      </c>
      <c r="W11" s="169" t="s">
        <v>101</v>
      </c>
      <c r="X11" s="112"/>
      <c r="Y11" s="218"/>
      <c r="Z11" s="112"/>
      <c r="AA11" s="146" t="s">
        <v>91</v>
      </c>
      <c r="AB11" s="112"/>
      <c r="AC11" s="146"/>
      <c r="AD11" s="219"/>
      <c r="AE11" s="219"/>
      <c r="AF11" s="219"/>
      <c r="AG11" s="219"/>
      <c r="AH11" s="146"/>
      <c r="AI11" s="146"/>
      <c r="AJ11" s="146"/>
      <c r="AK11" s="254">
        <v>0.5</v>
      </c>
      <c r="AL11" s="255">
        <v>0.8</v>
      </c>
      <c r="AM11" s="254">
        <f t="shared" si="2"/>
        <v>1.15E-2</v>
      </c>
      <c r="AN11" s="254">
        <f t="shared" si="3"/>
        <v>2.8749999999999991E-3</v>
      </c>
      <c r="AO11" s="265">
        <f t="shared" si="12"/>
        <v>43.478260869565219</v>
      </c>
      <c r="AP11" s="265"/>
      <c r="AQ11" s="265"/>
      <c r="AR11" s="265"/>
      <c r="AS11" s="146" t="s">
        <v>10</v>
      </c>
    </row>
    <row r="12" spans="1:45" s="32" customFormat="1">
      <c r="A12" s="51" t="s">
        <v>103</v>
      </c>
      <c r="B12" s="52"/>
      <c r="C12" s="52"/>
      <c r="D12" s="51" t="s">
        <v>34</v>
      </c>
      <c r="E12" s="52"/>
      <c r="F12" s="53"/>
      <c r="G12" s="54" t="s">
        <v>104</v>
      </c>
      <c r="H12" s="66"/>
      <c r="I12" s="113" t="s">
        <v>87</v>
      </c>
      <c r="J12" s="114">
        <f>30*20</f>
        <v>600</v>
      </c>
      <c r="K12" s="115">
        <f>5/480</f>
        <v>1.0416666666666666E-2</v>
      </c>
      <c r="L12" s="116">
        <v>1</v>
      </c>
      <c r="M12" s="117">
        <f t="shared" si="10"/>
        <v>6.25</v>
      </c>
      <c r="N12" s="118">
        <f t="shared" si="11"/>
        <v>0.359375</v>
      </c>
      <c r="O12" s="73" t="s">
        <v>105</v>
      </c>
      <c r="P12" s="424" t="s">
        <v>14</v>
      </c>
      <c r="Q12" s="160" t="s">
        <v>5</v>
      </c>
      <c r="R12" s="166">
        <v>43908</v>
      </c>
      <c r="S12" s="166">
        <v>43913</v>
      </c>
      <c r="T12" s="166">
        <v>43908</v>
      </c>
      <c r="U12" s="166">
        <v>43913</v>
      </c>
      <c r="V12" s="353"/>
      <c r="W12" s="73" t="s">
        <v>106</v>
      </c>
      <c r="X12" s="73" t="s">
        <v>107</v>
      </c>
      <c r="Y12" s="212" t="s">
        <v>90</v>
      </c>
      <c r="Z12" s="105"/>
      <c r="AA12" s="73" t="s">
        <v>108</v>
      </c>
      <c r="AB12" s="220"/>
      <c r="AC12" s="221"/>
      <c r="AD12" s="222"/>
      <c r="AE12" s="222"/>
      <c r="AF12" s="222"/>
      <c r="AG12" s="222"/>
      <c r="AH12" s="221"/>
      <c r="AI12" s="221"/>
      <c r="AJ12" s="221"/>
      <c r="AK12" s="256"/>
      <c r="AL12" s="208"/>
      <c r="AM12" s="256"/>
      <c r="AN12" s="256"/>
      <c r="AO12" s="266"/>
      <c r="AP12" s="73" t="s">
        <v>10</v>
      </c>
      <c r="AQ12" s="267"/>
      <c r="AR12" s="267"/>
      <c r="AS12" s="73" t="s">
        <v>10</v>
      </c>
    </row>
    <row r="13" spans="1:45" s="32" customFormat="1">
      <c r="A13" s="56" t="s">
        <v>103</v>
      </c>
      <c r="B13" s="52"/>
      <c r="C13" s="52"/>
      <c r="D13" s="56" t="s">
        <v>34</v>
      </c>
      <c r="E13" s="52"/>
      <c r="F13" s="53"/>
      <c r="G13" s="57" t="s">
        <v>104</v>
      </c>
      <c r="H13" s="67"/>
      <c r="I13" s="119" t="s">
        <v>87</v>
      </c>
      <c r="J13" s="120">
        <f>30*20</f>
        <v>600</v>
      </c>
      <c r="K13" s="121">
        <f>5/480</f>
        <v>1.0416666666666666E-2</v>
      </c>
      <c r="L13" s="122">
        <v>1</v>
      </c>
      <c r="M13" s="123">
        <f t="shared" si="10"/>
        <v>6.25</v>
      </c>
      <c r="N13" s="124">
        <f t="shared" si="11"/>
        <v>0.359375</v>
      </c>
      <c r="O13" s="125" t="s">
        <v>105</v>
      </c>
      <c r="P13" s="425"/>
      <c r="Q13" s="165" t="s">
        <v>100</v>
      </c>
      <c r="R13" s="166">
        <v>43914</v>
      </c>
      <c r="S13" s="166">
        <v>43929</v>
      </c>
      <c r="T13" s="166">
        <v>43914</v>
      </c>
      <c r="U13" s="166"/>
      <c r="V13" s="353"/>
      <c r="W13" s="177" t="s">
        <v>106</v>
      </c>
      <c r="X13" s="177" t="s">
        <v>107</v>
      </c>
      <c r="Y13" s="377" t="s">
        <v>90</v>
      </c>
      <c r="Z13" s="105"/>
      <c r="AA13" s="177" t="s">
        <v>108</v>
      </c>
      <c r="AB13" s="220"/>
      <c r="AC13" s="221"/>
      <c r="AD13" s="222"/>
      <c r="AE13" s="222"/>
      <c r="AF13" s="222"/>
      <c r="AG13" s="222"/>
      <c r="AH13" s="221"/>
      <c r="AI13" s="221"/>
      <c r="AJ13" s="221"/>
      <c r="AK13" s="323"/>
      <c r="AL13" s="376"/>
      <c r="AM13" s="323"/>
      <c r="AN13" s="323"/>
      <c r="AO13" s="335"/>
      <c r="AP13" s="384"/>
      <c r="AQ13" s="384"/>
      <c r="AR13" s="384"/>
      <c r="AS13" s="177" t="s">
        <v>10</v>
      </c>
    </row>
    <row r="14" spans="1:45" s="32" customFormat="1">
      <c r="A14" s="56" t="s">
        <v>103</v>
      </c>
      <c r="B14" s="52"/>
      <c r="C14" s="52"/>
      <c r="D14" s="56" t="s">
        <v>34</v>
      </c>
      <c r="E14" s="52"/>
      <c r="F14" s="53"/>
      <c r="G14" s="57" t="s">
        <v>104</v>
      </c>
      <c r="H14" s="67"/>
      <c r="I14" s="119" t="s">
        <v>87</v>
      </c>
      <c r="J14" s="120">
        <f>30*20</f>
        <v>600</v>
      </c>
      <c r="K14" s="121">
        <f>5/480</f>
        <v>1.0416666666666666E-2</v>
      </c>
      <c r="L14" s="122">
        <v>1</v>
      </c>
      <c r="M14" s="123">
        <f t="shared" si="10"/>
        <v>6.25</v>
      </c>
      <c r="N14" s="124">
        <f t="shared" si="11"/>
        <v>0.359375</v>
      </c>
      <c r="O14" s="125" t="s">
        <v>105</v>
      </c>
      <c r="P14" s="425"/>
      <c r="Q14" s="165" t="s">
        <v>102</v>
      </c>
      <c r="R14" s="166">
        <v>43930</v>
      </c>
      <c r="S14" s="166">
        <v>43936</v>
      </c>
      <c r="T14" s="166"/>
      <c r="U14" s="166"/>
      <c r="V14" s="353"/>
      <c r="W14" s="177" t="s">
        <v>106</v>
      </c>
      <c r="X14" s="177" t="s">
        <v>107</v>
      </c>
      <c r="Y14" s="377" t="s">
        <v>90</v>
      </c>
      <c r="Z14" s="393"/>
      <c r="AA14" s="177" t="s">
        <v>108</v>
      </c>
      <c r="AB14" s="220"/>
      <c r="AC14" s="221"/>
      <c r="AD14" s="222"/>
      <c r="AE14" s="222"/>
      <c r="AF14" s="222"/>
      <c r="AG14" s="222"/>
      <c r="AH14" s="221"/>
      <c r="AI14" s="221"/>
      <c r="AJ14" s="221"/>
      <c r="AK14" s="323"/>
      <c r="AL14" s="376"/>
      <c r="AM14" s="323"/>
      <c r="AN14" s="323"/>
      <c r="AO14" s="335"/>
      <c r="AP14" s="384"/>
      <c r="AQ14" s="384"/>
      <c r="AR14" s="384"/>
      <c r="AS14" s="177" t="s">
        <v>10</v>
      </c>
    </row>
    <row r="15" spans="1:45" s="32" customFormat="1">
      <c r="A15" s="56" t="s">
        <v>103</v>
      </c>
      <c r="B15" s="52"/>
      <c r="C15" s="52"/>
      <c r="D15" s="56" t="s">
        <v>34</v>
      </c>
      <c r="E15" s="52"/>
      <c r="F15" s="53"/>
      <c r="G15" s="57" t="s">
        <v>104</v>
      </c>
      <c r="H15" s="67"/>
      <c r="I15" s="119" t="s">
        <v>87</v>
      </c>
      <c r="J15" s="120">
        <f>30*20</f>
        <v>600</v>
      </c>
      <c r="K15" s="121">
        <f>5/480</f>
        <v>1.0416666666666666E-2</v>
      </c>
      <c r="L15" s="122">
        <v>1</v>
      </c>
      <c r="M15" s="123">
        <f t="shared" si="10"/>
        <v>6.25</v>
      </c>
      <c r="N15" s="124">
        <f t="shared" si="11"/>
        <v>0.359375</v>
      </c>
      <c r="O15" s="125" t="s">
        <v>105</v>
      </c>
      <c r="P15" s="425"/>
      <c r="Q15" s="165" t="s">
        <v>13</v>
      </c>
      <c r="R15" s="166">
        <v>43937</v>
      </c>
      <c r="S15" s="166">
        <v>43942</v>
      </c>
      <c r="T15" s="166"/>
      <c r="U15" s="166"/>
      <c r="V15" s="353"/>
      <c r="W15" s="177" t="s">
        <v>106</v>
      </c>
      <c r="X15" s="177" t="s">
        <v>107</v>
      </c>
      <c r="Y15" s="377" t="s">
        <v>90</v>
      </c>
      <c r="Z15" s="148"/>
      <c r="AA15" s="177" t="s">
        <v>108</v>
      </c>
      <c r="AB15" s="220"/>
      <c r="AC15" s="221"/>
      <c r="AD15" s="222"/>
      <c r="AE15" s="222"/>
      <c r="AF15" s="222"/>
      <c r="AG15" s="222"/>
      <c r="AH15" s="221"/>
      <c r="AI15" s="221"/>
      <c r="AJ15" s="221"/>
      <c r="AK15" s="323"/>
      <c r="AL15" s="376"/>
      <c r="AM15" s="323"/>
      <c r="AN15" s="323"/>
      <c r="AO15" s="335"/>
      <c r="AP15" s="384"/>
      <c r="AQ15" s="384"/>
      <c r="AR15" s="384"/>
      <c r="AS15" s="177" t="s">
        <v>10</v>
      </c>
    </row>
    <row r="16" spans="1:45" s="31" customFormat="1" ht="18.75" customHeight="1">
      <c r="A16" s="56" t="s">
        <v>103</v>
      </c>
      <c r="B16" s="51"/>
      <c r="C16" s="51"/>
      <c r="D16" s="56" t="s">
        <v>34</v>
      </c>
      <c r="E16" s="51"/>
      <c r="F16" s="58" t="s">
        <v>109</v>
      </c>
      <c r="G16" s="57" t="s">
        <v>104</v>
      </c>
      <c r="H16" s="68"/>
      <c r="I16" s="119" t="s">
        <v>87</v>
      </c>
      <c r="J16" s="120">
        <f>30*20</f>
        <v>600</v>
      </c>
      <c r="K16" s="121">
        <f>5/480</f>
        <v>1.0416666666666666E-2</v>
      </c>
      <c r="L16" s="122">
        <v>1</v>
      </c>
      <c r="M16" s="123">
        <f t="shared" si="7"/>
        <v>6.25</v>
      </c>
      <c r="N16" s="124">
        <f t="shared" si="8"/>
        <v>0.359375</v>
      </c>
      <c r="O16" s="125" t="s">
        <v>105</v>
      </c>
      <c r="P16" s="426"/>
      <c r="Q16" s="178" t="s">
        <v>16</v>
      </c>
      <c r="R16" s="166"/>
      <c r="S16" s="166"/>
      <c r="T16" s="166"/>
      <c r="U16" s="166"/>
      <c r="V16" s="353"/>
      <c r="W16" s="177" t="s">
        <v>106</v>
      </c>
      <c r="X16" s="177" t="s">
        <v>107</v>
      </c>
      <c r="Y16" s="377" t="s">
        <v>90</v>
      </c>
      <c r="Z16" s="105"/>
      <c r="AA16" s="177" t="s">
        <v>108</v>
      </c>
      <c r="AB16" s="73"/>
      <c r="AC16" s="223"/>
      <c r="AD16" s="223"/>
      <c r="AE16" s="223"/>
      <c r="AF16" s="223"/>
      <c r="AG16" s="223"/>
      <c r="AH16" s="223"/>
      <c r="AI16" s="226"/>
      <c r="AJ16" s="73"/>
      <c r="AK16" s="323"/>
      <c r="AL16" s="376"/>
      <c r="AM16" s="323"/>
      <c r="AN16" s="323"/>
      <c r="AO16" s="335"/>
      <c r="AP16" s="335"/>
      <c r="AQ16" s="335"/>
      <c r="AR16" s="335"/>
      <c r="AS16" s="177" t="s">
        <v>10</v>
      </c>
    </row>
    <row r="17" spans="1:45" s="31" customFormat="1">
      <c r="A17" s="51" t="s">
        <v>110</v>
      </c>
      <c r="B17" s="51"/>
      <c r="C17" s="51"/>
      <c r="D17" s="51"/>
      <c r="E17" s="51"/>
      <c r="F17" s="58" t="s">
        <v>111</v>
      </c>
      <c r="G17" s="54" t="s">
        <v>112</v>
      </c>
      <c r="H17" s="55" t="s">
        <v>113</v>
      </c>
      <c r="I17" s="113"/>
      <c r="J17" s="114"/>
      <c r="K17" s="115"/>
      <c r="L17" s="116">
        <v>1</v>
      </c>
      <c r="M17" s="117">
        <f t="shared" si="7"/>
        <v>0</v>
      </c>
      <c r="N17" s="118">
        <f t="shared" si="8"/>
        <v>0</v>
      </c>
      <c r="O17" s="126"/>
      <c r="P17" s="126"/>
      <c r="Q17" s="179"/>
      <c r="R17" s="180"/>
      <c r="S17" s="180"/>
      <c r="T17" s="180"/>
      <c r="U17" s="181"/>
      <c r="V17" s="126"/>
      <c r="W17" s="126"/>
      <c r="X17" s="182"/>
      <c r="Y17" s="224"/>
      <c r="Z17" s="182"/>
      <c r="AA17" s="73"/>
      <c r="AB17" s="126"/>
      <c r="AC17" s="73"/>
      <c r="AD17" s="223"/>
      <c r="AE17" s="223"/>
      <c r="AF17" s="223"/>
      <c r="AG17" s="223"/>
      <c r="AH17" s="73"/>
      <c r="AI17" s="73"/>
      <c r="AJ17" s="73"/>
      <c r="AK17" s="256"/>
      <c r="AL17" s="208">
        <v>0</v>
      </c>
      <c r="AM17" s="256">
        <f t="shared" si="2"/>
        <v>0</v>
      </c>
      <c r="AN17" s="256">
        <f t="shared" si="3"/>
        <v>0</v>
      </c>
      <c r="AO17" s="266" t="e">
        <f t="shared" si="9"/>
        <v>#DIV/0!</v>
      </c>
      <c r="AP17" s="266"/>
      <c r="AQ17" s="266"/>
      <c r="AR17" s="266"/>
      <c r="AS17" s="73" t="s">
        <v>15</v>
      </c>
    </row>
    <row r="18" spans="1:45" s="31" customFormat="1" ht="15.75">
      <c r="A18" s="51" t="s">
        <v>114</v>
      </c>
      <c r="B18" s="51"/>
      <c r="C18" s="51"/>
      <c r="D18" s="51" t="s">
        <v>34</v>
      </c>
      <c r="E18" s="51"/>
      <c r="F18" s="51"/>
      <c r="G18" s="54" t="s">
        <v>115</v>
      </c>
      <c r="H18" s="55"/>
      <c r="I18" s="127" t="s">
        <v>116</v>
      </c>
      <c r="J18" s="114">
        <v>1</v>
      </c>
      <c r="K18" s="115"/>
      <c r="L18" s="116">
        <v>1</v>
      </c>
      <c r="M18" s="117">
        <f t="shared" si="7"/>
        <v>0</v>
      </c>
      <c r="N18" s="118">
        <f t="shared" si="8"/>
        <v>0</v>
      </c>
      <c r="O18" s="73"/>
      <c r="P18" s="73"/>
      <c r="Q18" s="183"/>
      <c r="R18" s="180"/>
      <c r="S18" s="180"/>
      <c r="T18" s="180"/>
      <c r="U18" s="181"/>
      <c r="V18" s="73"/>
      <c r="W18" s="73"/>
      <c r="X18" s="184"/>
      <c r="Y18" s="225"/>
      <c r="Z18" s="184"/>
      <c r="AA18" s="73"/>
      <c r="AB18" s="73"/>
      <c r="AC18" s="226"/>
      <c r="AD18" s="223"/>
      <c r="AE18" s="223"/>
      <c r="AF18" s="223"/>
      <c r="AG18" s="223"/>
      <c r="AH18" s="223"/>
      <c r="AI18" s="223"/>
      <c r="AJ18" s="73"/>
      <c r="AK18" s="256">
        <v>1</v>
      </c>
      <c r="AL18" s="208">
        <v>0.8</v>
      </c>
      <c r="AM18" s="256">
        <f t="shared" si="2"/>
        <v>0</v>
      </c>
      <c r="AN18" s="256">
        <f t="shared" si="3"/>
        <v>0</v>
      </c>
      <c r="AO18" s="266" t="e">
        <f t="shared" si="9"/>
        <v>#DIV/0!</v>
      </c>
      <c r="AP18" s="266"/>
      <c r="AQ18" s="266"/>
      <c r="AR18" s="266"/>
      <c r="AS18" s="73" t="s">
        <v>10</v>
      </c>
    </row>
    <row r="19" spans="1:45" s="31" customFormat="1" ht="28.5">
      <c r="A19" s="59" t="s">
        <v>117</v>
      </c>
      <c r="B19" s="59"/>
      <c r="C19" s="59"/>
      <c r="D19" s="59" t="s">
        <v>35</v>
      </c>
      <c r="E19" s="59"/>
      <c r="F19" s="59"/>
      <c r="G19" s="60" t="s">
        <v>118</v>
      </c>
      <c r="H19" s="61"/>
      <c r="I19" s="128" t="s">
        <v>99</v>
      </c>
      <c r="J19" s="129">
        <v>2</v>
      </c>
      <c r="K19" s="130"/>
      <c r="L19" s="131">
        <v>1</v>
      </c>
      <c r="M19" s="132">
        <f t="shared" si="7"/>
        <v>0</v>
      </c>
      <c r="N19" s="133">
        <f t="shared" si="8"/>
        <v>0</v>
      </c>
      <c r="O19" s="134" t="s">
        <v>119</v>
      </c>
      <c r="P19" s="443" t="s">
        <v>4</v>
      </c>
      <c r="Q19" s="185" t="s">
        <v>5</v>
      </c>
      <c r="R19" s="186"/>
      <c r="S19" s="186"/>
      <c r="T19" s="186"/>
      <c r="U19" s="187"/>
      <c r="V19" s="188" t="s">
        <v>120</v>
      </c>
      <c r="W19" s="134" t="s">
        <v>121</v>
      </c>
      <c r="X19" s="189"/>
      <c r="Y19" s="227"/>
      <c r="Z19" s="189"/>
      <c r="AA19" s="134" t="s">
        <v>91</v>
      </c>
      <c r="AB19" s="134"/>
      <c r="AC19" s="228"/>
      <c r="AD19" s="229"/>
      <c r="AE19" s="229"/>
      <c r="AF19" s="229"/>
      <c r="AG19" s="229"/>
      <c r="AH19" s="229"/>
      <c r="AI19" s="229"/>
      <c r="AJ19" s="134"/>
      <c r="AK19" s="257">
        <v>2</v>
      </c>
      <c r="AL19" s="202">
        <v>0.9</v>
      </c>
      <c r="AM19" s="257">
        <f t="shared" si="2"/>
        <v>0</v>
      </c>
      <c r="AN19" s="257">
        <f t="shared" si="3"/>
        <v>0</v>
      </c>
      <c r="AO19" s="268" t="e">
        <f t="shared" si="9"/>
        <v>#DIV/0!</v>
      </c>
      <c r="AP19" s="268"/>
      <c r="AQ19" s="268"/>
      <c r="AR19" s="268"/>
      <c r="AS19" s="134" t="s">
        <v>10</v>
      </c>
    </row>
    <row r="20" spans="1:45" s="32" customFormat="1" ht="28.5">
      <c r="A20" s="45" t="s">
        <v>117</v>
      </c>
      <c r="B20" s="45"/>
      <c r="C20" s="45"/>
      <c r="D20" s="45" t="s">
        <v>35</v>
      </c>
      <c r="E20" s="45"/>
      <c r="F20" s="45"/>
      <c r="G20" s="46" t="s">
        <v>118</v>
      </c>
      <c r="H20" s="47"/>
      <c r="I20" s="99" t="s">
        <v>99</v>
      </c>
      <c r="J20" s="100">
        <v>2</v>
      </c>
      <c r="K20" s="101"/>
      <c r="L20" s="102">
        <v>1</v>
      </c>
      <c r="M20" s="103">
        <f t="shared" ref="M20:M23" si="13">J20*K20</f>
        <v>0</v>
      </c>
      <c r="N20" s="104">
        <f t="shared" ref="N20:N23" si="14">M20/20*1.15</f>
        <v>0</v>
      </c>
      <c r="O20" s="135" t="s">
        <v>119</v>
      </c>
      <c r="P20" s="444"/>
      <c r="Q20" s="165" t="s">
        <v>100</v>
      </c>
      <c r="R20" s="171"/>
      <c r="S20" s="171"/>
      <c r="T20" s="171"/>
      <c r="U20" s="172"/>
      <c r="V20" s="105" t="s">
        <v>120</v>
      </c>
      <c r="W20" s="135" t="s">
        <v>121</v>
      </c>
      <c r="X20" s="135"/>
      <c r="Y20" s="230"/>
      <c r="Z20" s="135"/>
      <c r="AA20" s="135" t="s">
        <v>91</v>
      </c>
      <c r="AB20" s="135"/>
      <c r="AC20" s="231"/>
      <c r="AD20" s="217"/>
      <c r="AE20" s="217"/>
      <c r="AF20" s="217"/>
      <c r="AG20" s="217"/>
      <c r="AH20" s="217"/>
      <c r="AI20" s="217"/>
      <c r="AJ20" s="135"/>
      <c r="AK20" s="253">
        <v>2</v>
      </c>
      <c r="AL20" s="199">
        <v>0.9</v>
      </c>
      <c r="AM20" s="253">
        <f t="shared" si="2"/>
        <v>0</v>
      </c>
      <c r="AN20" s="253">
        <f t="shared" si="3"/>
        <v>0</v>
      </c>
      <c r="AO20" s="264" t="e">
        <f t="shared" ref="AO20:AO23" si="15">AK20/AM20</f>
        <v>#DIV/0!</v>
      </c>
      <c r="AP20" s="264"/>
      <c r="AQ20" s="264"/>
      <c r="AR20" s="264"/>
      <c r="AS20" s="135" t="s">
        <v>10</v>
      </c>
    </row>
    <row r="21" spans="1:45" s="32" customFormat="1" ht="28.5">
      <c r="A21" s="45" t="s">
        <v>117</v>
      </c>
      <c r="B21" s="45"/>
      <c r="C21" s="45"/>
      <c r="D21" s="45" t="s">
        <v>35</v>
      </c>
      <c r="E21" s="45"/>
      <c r="F21" s="45"/>
      <c r="G21" s="46" t="s">
        <v>118</v>
      </c>
      <c r="H21" s="47"/>
      <c r="I21" s="99" t="s">
        <v>99</v>
      </c>
      <c r="J21" s="100">
        <v>2</v>
      </c>
      <c r="K21" s="101"/>
      <c r="L21" s="102">
        <v>1</v>
      </c>
      <c r="M21" s="103">
        <f t="shared" si="13"/>
        <v>0</v>
      </c>
      <c r="N21" s="104">
        <f t="shared" si="14"/>
        <v>0</v>
      </c>
      <c r="O21" s="135" t="s">
        <v>119</v>
      </c>
      <c r="P21" s="444"/>
      <c r="Q21" s="165" t="s">
        <v>102</v>
      </c>
      <c r="R21" s="171"/>
      <c r="S21" s="171"/>
      <c r="T21" s="171"/>
      <c r="U21" s="172"/>
      <c r="V21" s="105" t="s">
        <v>120</v>
      </c>
      <c r="W21" s="135" t="s">
        <v>121</v>
      </c>
      <c r="X21" s="135"/>
      <c r="Y21" s="230"/>
      <c r="Z21" s="135"/>
      <c r="AA21" s="135" t="s">
        <v>91</v>
      </c>
      <c r="AB21" s="135"/>
      <c r="AC21" s="231"/>
      <c r="AD21" s="217"/>
      <c r="AE21" s="217"/>
      <c r="AF21" s="217"/>
      <c r="AG21" s="217"/>
      <c r="AH21" s="217"/>
      <c r="AI21" s="217"/>
      <c r="AJ21" s="135"/>
      <c r="AK21" s="253">
        <v>2</v>
      </c>
      <c r="AL21" s="199">
        <v>0.9</v>
      </c>
      <c r="AM21" s="253">
        <f t="shared" si="2"/>
        <v>0</v>
      </c>
      <c r="AN21" s="253">
        <f t="shared" si="3"/>
        <v>0</v>
      </c>
      <c r="AO21" s="264" t="e">
        <f t="shared" si="15"/>
        <v>#DIV/0!</v>
      </c>
      <c r="AP21" s="264"/>
      <c r="AQ21" s="264"/>
      <c r="AR21" s="264"/>
      <c r="AS21" s="135" t="s">
        <v>10</v>
      </c>
    </row>
    <row r="22" spans="1:45" s="32" customFormat="1" ht="28.5">
      <c r="A22" s="45" t="s">
        <v>117</v>
      </c>
      <c r="B22" s="45"/>
      <c r="C22" s="45"/>
      <c r="D22" s="45" t="s">
        <v>35</v>
      </c>
      <c r="E22" s="45"/>
      <c r="F22" s="45"/>
      <c r="G22" s="46" t="s">
        <v>118</v>
      </c>
      <c r="H22" s="47"/>
      <c r="I22" s="99" t="s">
        <v>99</v>
      </c>
      <c r="J22" s="100">
        <v>2</v>
      </c>
      <c r="K22" s="101"/>
      <c r="L22" s="102">
        <v>1</v>
      </c>
      <c r="M22" s="103">
        <f t="shared" si="13"/>
        <v>0</v>
      </c>
      <c r="N22" s="104">
        <f t="shared" si="14"/>
        <v>0</v>
      </c>
      <c r="O22" s="135" t="s">
        <v>119</v>
      </c>
      <c r="P22" s="444"/>
      <c r="Q22" s="165" t="s">
        <v>13</v>
      </c>
      <c r="R22" s="171"/>
      <c r="S22" s="171"/>
      <c r="T22" s="171"/>
      <c r="U22" s="172"/>
      <c r="V22" s="105" t="s">
        <v>120</v>
      </c>
      <c r="W22" s="135" t="s">
        <v>121</v>
      </c>
      <c r="X22" s="135"/>
      <c r="Y22" s="230"/>
      <c r="Z22" s="135"/>
      <c r="AA22" s="135" t="s">
        <v>91</v>
      </c>
      <c r="AB22" s="135"/>
      <c r="AC22" s="231"/>
      <c r="AD22" s="217"/>
      <c r="AE22" s="217"/>
      <c r="AF22" s="217"/>
      <c r="AG22" s="217"/>
      <c r="AH22" s="217"/>
      <c r="AI22" s="217"/>
      <c r="AJ22" s="135"/>
      <c r="AK22" s="253">
        <v>2</v>
      </c>
      <c r="AL22" s="199">
        <v>0.9</v>
      </c>
      <c r="AM22" s="253">
        <f t="shared" si="2"/>
        <v>0</v>
      </c>
      <c r="AN22" s="253">
        <f t="shared" si="3"/>
        <v>0</v>
      </c>
      <c r="AO22" s="264" t="e">
        <f t="shared" si="15"/>
        <v>#DIV/0!</v>
      </c>
      <c r="AP22" s="264"/>
      <c r="AQ22" s="264"/>
      <c r="AR22" s="264"/>
      <c r="AS22" s="135" t="s">
        <v>10</v>
      </c>
    </row>
    <row r="23" spans="1:45" s="32" customFormat="1" ht="28.5">
      <c r="A23" s="62" t="s">
        <v>117</v>
      </c>
      <c r="B23" s="62"/>
      <c r="C23" s="62"/>
      <c r="D23" s="62" t="s">
        <v>35</v>
      </c>
      <c r="E23" s="62"/>
      <c r="F23" s="62"/>
      <c r="G23" s="63" t="s">
        <v>118</v>
      </c>
      <c r="H23" s="64"/>
      <c r="I23" s="136" t="s">
        <v>99</v>
      </c>
      <c r="J23" s="137">
        <v>2</v>
      </c>
      <c r="K23" s="138"/>
      <c r="L23" s="139">
        <v>1</v>
      </c>
      <c r="M23" s="140">
        <f t="shared" si="13"/>
        <v>0</v>
      </c>
      <c r="N23" s="141">
        <f t="shared" si="14"/>
        <v>0</v>
      </c>
      <c r="O23" s="142" t="s">
        <v>119</v>
      </c>
      <c r="P23" s="445"/>
      <c r="Q23" s="178" t="s">
        <v>16</v>
      </c>
      <c r="R23" s="190"/>
      <c r="S23" s="190"/>
      <c r="T23" s="190"/>
      <c r="U23" s="191"/>
      <c r="V23" s="148" t="s">
        <v>120</v>
      </c>
      <c r="W23" s="142" t="s">
        <v>121</v>
      </c>
      <c r="X23" s="142"/>
      <c r="Y23" s="232"/>
      <c r="Z23" s="142"/>
      <c r="AA23" s="142" t="s">
        <v>91</v>
      </c>
      <c r="AB23" s="142"/>
      <c r="AC23" s="233"/>
      <c r="AD23" s="234"/>
      <c r="AE23" s="234"/>
      <c r="AF23" s="234"/>
      <c r="AG23" s="234"/>
      <c r="AH23" s="234"/>
      <c r="AI23" s="234"/>
      <c r="AJ23" s="142"/>
      <c r="AK23" s="258">
        <v>2</v>
      </c>
      <c r="AL23" s="201">
        <v>0.9</v>
      </c>
      <c r="AM23" s="258">
        <f t="shared" si="2"/>
        <v>0</v>
      </c>
      <c r="AN23" s="258">
        <f t="shared" si="3"/>
        <v>0</v>
      </c>
      <c r="AO23" s="269" t="e">
        <f t="shared" si="15"/>
        <v>#DIV/0!</v>
      </c>
      <c r="AP23" s="269"/>
      <c r="AQ23" s="269"/>
      <c r="AR23" s="269"/>
      <c r="AS23" s="142" t="s">
        <v>10</v>
      </c>
    </row>
    <row r="24" spans="1:45" s="31" customFormat="1" ht="175.5" customHeight="1">
      <c r="A24" s="42" t="s">
        <v>122</v>
      </c>
      <c r="B24" s="42"/>
      <c r="C24" s="42"/>
      <c r="D24" s="42" t="s">
        <v>35</v>
      </c>
      <c r="E24" s="42"/>
      <c r="F24" s="42"/>
      <c r="G24" s="43" t="s">
        <v>123</v>
      </c>
      <c r="H24" s="44" t="s">
        <v>124</v>
      </c>
      <c r="I24" s="92" t="s">
        <v>99</v>
      </c>
      <c r="J24" s="93">
        <v>1</v>
      </c>
      <c r="K24" s="94">
        <f>2/8</f>
        <v>0.25</v>
      </c>
      <c r="L24" s="95">
        <v>1</v>
      </c>
      <c r="M24" s="96">
        <f t="shared" si="7"/>
        <v>0.25</v>
      </c>
      <c r="N24" s="97">
        <f t="shared" si="8"/>
        <v>1.4374999999999999E-2</v>
      </c>
      <c r="O24" s="143" t="s">
        <v>105</v>
      </c>
      <c r="P24" s="446" t="s">
        <v>28</v>
      </c>
      <c r="Q24" s="160" t="s">
        <v>28</v>
      </c>
      <c r="R24" s="161">
        <v>43808</v>
      </c>
      <c r="S24" s="161">
        <v>43809</v>
      </c>
      <c r="T24" s="161">
        <v>43808</v>
      </c>
      <c r="U24" s="192">
        <v>43809</v>
      </c>
      <c r="V24" s="193" t="s">
        <v>125</v>
      </c>
      <c r="W24" s="143" t="s">
        <v>126</v>
      </c>
      <c r="X24" s="73" t="s">
        <v>107</v>
      </c>
      <c r="Y24" s="235" t="s">
        <v>127</v>
      </c>
      <c r="Z24" s="143"/>
      <c r="AA24" s="143" t="s">
        <v>91</v>
      </c>
      <c r="AB24" s="143"/>
      <c r="AC24" s="215">
        <v>43808</v>
      </c>
      <c r="AD24" s="215">
        <v>43819</v>
      </c>
      <c r="AE24" s="215">
        <v>43843</v>
      </c>
      <c r="AF24" s="215"/>
      <c r="AG24" s="215"/>
      <c r="AH24" s="215"/>
      <c r="AI24" s="215"/>
      <c r="AJ24" s="143"/>
      <c r="AK24" s="402">
        <v>0.68</v>
      </c>
      <c r="AL24" s="403">
        <v>0.95</v>
      </c>
      <c r="AM24" s="252">
        <f t="shared" si="2"/>
        <v>1.3656249999999998E-2</v>
      </c>
      <c r="AN24" s="252">
        <f t="shared" si="3"/>
        <v>7.1875000000000064E-4</v>
      </c>
      <c r="AO24" s="263">
        <f t="shared" si="9"/>
        <v>49.794050343249438</v>
      </c>
      <c r="AP24" s="263"/>
      <c r="AQ24" s="263"/>
      <c r="AR24" s="263"/>
      <c r="AS24" s="143" t="s">
        <v>10</v>
      </c>
    </row>
    <row r="25" spans="1:45" s="31" customFormat="1" ht="15.75">
      <c r="A25" s="45" t="s">
        <v>122</v>
      </c>
      <c r="B25" s="65"/>
      <c r="C25" s="65"/>
      <c r="D25" s="45" t="s">
        <v>35</v>
      </c>
      <c r="E25" s="65"/>
      <c r="F25" s="65"/>
      <c r="G25" s="46" t="s">
        <v>123</v>
      </c>
      <c r="H25" s="47" t="s">
        <v>124</v>
      </c>
      <c r="I25" s="99" t="s">
        <v>99</v>
      </c>
      <c r="J25" s="100">
        <v>1</v>
      </c>
      <c r="K25" s="101">
        <f>2/8</f>
        <v>0.25</v>
      </c>
      <c r="L25" s="102">
        <v>1</v>
      </c>
      <c r="M25" s="103">
        <f t="shared" ref="M25:M27" si="16">J25*K25</f>
        <v>0.25</v>
      </c>
      <c r="N25" s="104">
        <f t="shared" ref="N25:N27" si="17">M25/20*1.15</f>
        <v>1.4374999999999999E-2</v>
      </c>
      <c r="O25" s="135" t="s">
        <v>105</v>
      </c>
      <c r="P25" s="438"/>
      <c r="Q25" s="165" t="s">
        <v>100</v>
      </c>
      <c r="R25" s="166">
        <v>43809</v>
      </c>
      <c r="S25" s="166">
        <v>43816</v>
      </c>
      <c r="T25" s="166">
        <v>43809</v>
      </c>
      <c r="U25" s="168">
        <v>43812</v>
      </c>
      <c r="V25" s="194">
        <v>1</v>
      </c>
      <c r="W25" s="144" t="s">
        <v>126</v>
      </c>
      <c r="X25" s="144"/>
      <c r="Y25" s="236"/>
      <c r="Z25" s="144"/>
      <c r="AA25" s="135" t="s">
        <v>91</v>
      </c>
      <c r="AB25" s="144"/>
      <c r="AC25" s="217">
        <v>43808</v>
      </c>
      <c r="AD25" s="217">
        <v>43819</v>
      </c>
      <c r="AE25" s="217">
        <v>43843</v>
      </c>
      <c r="AF25" s="237"/>
      <c r="AG25" s="237"/>
      <c r="AH25" s="237"/>
      <c r="AI25" s="237"/>
      <c r="AJ25" s="144"/>
      <c r="AK25" s="404">
        <v>0.68</v>
      </c>
      <c r="AL25" s="405">
        <v>0.95</v>
      </c>
      <c r="AM25" s="406">
        <f t="shared" si="2"/>
        <v>1.3656249999999998E-2</v>
      </c>
      <c r="AN25" s="406">
        <f t="shared" si="3"/>
        <v>7.1875000000000064E-4</v>
      </c>
      <c r="AO25" s="407">
        <f t="shared" si="9"/>
        <v>49.794050343249438</v>
      </c>
      <c r="AP25" s="135" t="s">
        <v>10</v>
      </c>
      <c r="AQ25" s="270"/>
      <c r="AR25" s="270"/>
      <c r="AS25" s="135" t="s">
        <v>10</v>
      </c>
    </row>
    <row r="26" spans="1:45" s="31" customFormat="1" ht="15.75">
      <c r="A26" s="45" t="s">
        <v>122</v>
      </c>
      <c r="B26" s="65"/>
      <c r="C26" s="65"/>
      <c r="D26" s="45" t="s">
        <v>35</v>
      </c>
      <c r="E26" s="65"/>
      <c r="F26" s="65"/>
      <c r="G26" s="46" t="s">
        <v>123</v>
      </c>
      <c r="H26" s="47" t="s">
        <v>124</v>
      </c>
      <c r="I26" s="99" t="s">
        <v>99</v>
      </c>
      <c r="J26" s="100">
        <v>1</v>
      </c>
      <c r="K26" s="101">
        <f>2/8</f>
        <v>0.25</v>
      </c>
      <c r="L26" s="102">
        <v>1</v>
      </c>
      <c r="M26" s="103">
        <f t="shared" si="16"/>
        <v>0.25</v>
      </c>
      <c r="N26" s="104">
        <f t="shared" si="17"/>
        <v>1.4374999999999999E-2</v>
      </c>
      <c r="O26" s="135" t="s">
        <v>105</v>
      </c>
      <c r="P26" s="438"/>
      <c r="Q26" s="165" t="s">
        <v>102</v>
      </c>
      <c r="R26" s="166">
        <v>43817</v>
      </c>
      <c r="S26" s="166">
        <v>43819</v>
      </c>
      <c r="T26" s="166">
        <v>43815</v>
      </c>
      <c r="U26" s="168">
        <v>43816</v>
      </c>
      <c r="V26" s="194">
        <v>1</v>
      </c>
      <c r="W26" s="142" t="s">
        <v>126</v>
      </c>
      <c r="X26" s="144"/>
      <c r="Y26" s="236"/>
      <c r="Z26" s="144"/>
      <c r="AA26" s="135" t="s">
        <v>91</v>
      </c>
      <c r="AB26" s="144"/>
      <c r="AC26" s="217">
        <v>43808</v>
      </c>
      <c r="AD26" s="217">
        <v>43819</v>
      </c>
      <c r="AE26" s="217">
        <v>43843</v>
      </c>
      <c r="AF26" s="237"/>
      <c r="AG26" s="237"/>
      <c r="AH26" s="237"/>
      <c r="AI26" s="237"/>
      <c r="AJ26" s="144"/>
      <c r="AK26" s="404">
        <v>0.68</v>
      </c>
      <c r="AL26" s="405">
        <v>0.95</v>
      </c>
      <c r="AM26" s="406">
        <f t="shared" si="2"/>
        <v>1.3656249999999998E-2</v>
      </c>
      <c r="AN26" s="406">
        <f t="shared" si="3"/>
        <v>7.1875000000000064E-4</v>
      </c>
      <c r="AO26" s="407">
        <f t="shared" si="9"/>
        <v>49.794050343249438</v>
      </c>
      <c r="AP26" s="135" t="s">
        <v>10</v>
      </c>
      <c r="AQ26" s="270"/>
      <c r="AR26" s="270"/>
      <c r="AS26" s="135" t="s">
        <v>10</v>
      </c>
    </row>
    <row r="27" spans="1:45" s="31" customFormat="1" ht="15.75">
      <c r="A27" s="45" t="s">
        <v>122</v>
      </c>
      <c r="B27" s="45"/>
      <c r="C27" s="45"/>
      <c r="D27" s="45" t="s">
        <v>35</v>
      </c>
      <c r="E27" s="45"/>
      <c r="F27" s="45"/>
      <c r="G27" s="46" t="s">
        <v>123</v>
      </c>
      <c r="H27" s="47" t="s">
        <v>124</v>
      </c>
      <c r="I27" s="99" t="s">
        <v>99</v>
      </c>
      <c r="J27" s="100">
        <v>1</v>
      </c>
      <c r="K27" s="101">
        <f>2/8</f>
        <v>0.25</v>
      </c>
      <c r="L27" s="102">
        <v>1</v>
      </c>
      <c r="M27" s="103">
        <f t="shared" si="16"/>
        <v>0.25</v>
      </c>
      <c r="N27" s="104">
        <f t="shared" si="17"/>
        <v>1.4374999999999999E-2</v>
      </c>
      <c r="O27" s="135" t="s">
        <v>105</v>
      </c>
      <c r="P27" s="438"/>
      <c r="Q27" s="165" t="s">
        <v>13</v>
      </c>
      <c r="R27" s="166">
        <v>43822</v>
      </c>
      <c r="S27" s="166">
        <v>43826</v>
      </c>
      <c r="T27" s="166">
        <v>43822</v>
      </c>
      <c r="U27" s="168">
        <v>43826</v>
      </c>
      <c r="V27" s="194">
        <v>1</v>
      </c>
      <c r="W27" s="142" t="s">
        <v>126</v>
      </c>
      <c r="X27" s="144"/>
      <c r="Y27" s="236"/>
      <c r="Z27" s="144"/>
      <c r="AA27" s="135" t="s">
        <v>91</v>
      </c>
      <c r="AB27" s="135"/>
      <c r="AC27" s="217">
        <v>43808</v>
      </c>
      <c r="AD27" s="217">
        <v>43819</v>
      </c>
      <c r="AE27" s="217">
        <v>43843</v>
      </c>
      <c r="AF27" s="217"/>
      <c r="AG27" s="217"/>
      <c r="AH27" s="217"/>
      <c r="AI27" s="217"/>
      <c r="AJ27" s="135"/>
      <c r="AK27" s="404">
        <v>0.68</v>
      </c>
      <c r="AL27" s="405">
        <v>0.95</v>
      </c>
      <c r="AM27" s="406">
        <f t="shared" si="2"/>
        <v>1.3656249999999998E-2</v>
      </c>
      <c r="AN27" s="406">
        <f t="shared" si="3"/>
        <v>7.1875000000000064E-4</v>
      </c>
      <c r="AO27" s="407">
        <f t="shared" si="9"/>
        <v>49.794050343249438</v>
      </c>
      <c r="AP27" s="264"/>
      <c r="AQ27" s="264"/>
      <c r="AR27" s="264"/>
      <c r="AS27" s="135" t="s">
        <v>10</v>
      </c>
    </row>
    <row r="28" spans="1:45" s="32" customFormat="1" ht="15.75">
      <c r="A28" s="62" t="s">
        <v>122</v>
      </c>
      <c r="B28" s="62"/>
      <c r="C28" s="62"/>
      <c r="D28" s="62" t="s">
        <v>35</v>
      </c>
      <c r="E28" s="62"/>
      <c r="F28" s="62"/>
      <c r="G28" s="63" t="s">
        <v>123</v>
      </c>
      <c r="H28" s="64" t="s">
        <v>124</v>
      </c>
      <c r="I28" s="136" t="s">
        <v>99</v>
      </c>
      <c r="J28" s="137">
        <v>1</v>
      </c>
      <c r="K28" s="138">
        <f>2/8</f>
        <v>0.25</v>
      </c>
      <c r="L28" s="139">
        <v>1</v>
      </c>
      <c r="M28" s="140">
        <f t="shared" ref="M28" si="18">J28*K28</f>
        <v>0.25</v>
      </c>
      <c r="N28" s="141">
        <f t="shared" ref="N28" si="19">M28/20*1.15</f>
        <v>1.4374999999999999E-2</v>
      </c>
      <c r="O28" s="142" t="s">
        <v>105</v>
      </c>
      <c r="P28" s="447"/>
      <c r="Q28" s="178" t="s">
        <v>16</v>
      </c>
      <c r="R28" s="190"/>
      <c r="S28" s="190"/>
      <c r="T28" s="190"/>
      <c r="U28" s="191"/>
      <c r="V28" s="195" t="s">
        <v>128</v>
      </c>
      <c r="W28" s="142" t="s">
        <v>126</v>
      </c>
      <c r="X28" s="142"/>
      <c r="Y28" s="232"/>
      <c r="Z28" s="142"/>
      <c r="AA28" s="142" t="s">
        <v>91</v>
      </c>
      <c r="AB28" s="142"/>
      <c r="AC28" s="234">
        <v>43808</v>
      </c>
      <c r="AD28" s="234">
        <v>43819</v>
      </c>
      <c r="AE28" s="234">
        <v>43843</v>
      </c>
      <c r="AF28" s="234"/>
      <c r="AG28" s="234"/>
      <c r="AH28" s="234"/>
      <c r="AI28" s="234"/>
      <c r="AJ28" s="142"/>
      <c r="AK28" s="404">
        <v>0.68</v>
      </c>
      <c r="AL28" s="405">
        <v>0.95</v>
      </c>
      <c r="AM28" s="406">
        <f t="shared" si="2"/>
        <v>1.3656249999999998E-2</v>
      </c>
      <c r="AN28" s="406">
        <f t="shared" si="3"/>
        <v>7.1875000000000064E-4</v>
      </c>
      <c r="AO28" s="407">
        <f t="shared" si="9"/>
        <v>49.794050343249438</v>
      </c>
      <c r="AP28" s="269"/>
      <c r="AQ28" s="269"/>
      <c r="AR28" s="269"/>
      <c r="AS28" s="142" t="s">
        <v>10</v>
      </c>
    </row>
    <row r="29" spans="1:45" s="31" customFormat="1" ht="15.75">
      <c r="A29" s="42" t="s">
        <v>129</v>
      </c>
      <c r="B29" s="42"/>
      <c r="C29" s="42"/>
      <c r="D29" s="42" t="s">
        <v>33</v>
      </c>
      <c r="E29" s="42"/>
      <c r="F29" s="42"/>
      <c r="G29" s="43" t="s">
        <v>130</v>
      </c>
      <c r="H29" s="66" t="s">
        <v>131</v>
      </c>
      <c r="I29" s="92" t="s">
        <v>99</v>
      </c>
      <c r="J29" s="93">
        <v>1</v>
      </c>
      <c r="K29" s="94">
        <f>3/8</f>
        <v>0.375</v>
      </c>
      <c r="L29" s="95">
        <v>1</v>
      </c>
      <c r="M29" s="96">
        <f t="shared" si="7"/>
        <v>0.375</v>
      </c>
      <c r="N29" s="97">
        <f t="shared" si="8"/>
        <v>2.1562499999999998E-2</v>
      </c>
      <c r="O29" s="143" t="s">
        <v>96</v>
      </c>
      <c r="P29" s="446" t="s">
        <v>28</v>
      </c>
      <c r="Q29" s="160" t="s">
        <v>5</v>
      </c>
      <c r="R29" s="196">
        <v>43836</v>
      </c>
      <c r="S29" s="196">
        <v>43839</v>
      </c>
      <c r="T29" s="196">
        <v>43836</v>
      </c>
      <c r="U29" s="197">
        <v>43838</v>
      </c>
      <c r="V29" s="198">
        <v>1</v>
      </c>
      <c r="W29" s="143" t="s">
        <v>126</v>
      </c>
      <c r="X29" s="73" t="s">
        <v>107</v>
      </c>
      <c r="Y29" s="235" t="s">
        <v>127</v>
      </c>
      <c r="Z29" s="143"/>
      <c r="AA29" s="143" t="s">
        <v>91</v>
      </c>
      <c r="AB29" s="143"/>
      <c r="AC29" s="143"/>
      <c r="AD29" s="215"/>
      <c r="AE29" s="215"/>
      <c r="AF29" s="215"/>
      <c r="AG29" s="215"/>
      <c r="AH29" s="143"/>
      <c r="AI29" s="143"/>
      <c r="AJ29" s="143"/>
      <c r="AK29" s="402">
        <v>0.68</v>
      </c>
      <c r="AL29" s="403">
        <v>0.97</v>
      </c>
      <c r="AM29" s="252">
        <f t="shared" ref="AM29:AM48" si="20">N29*AL29</f>
        <v>2.0915624999999997E-2</v>
      </c>
      <c r="AN29" s="252">
        <f t="shared" ref="AN29:AN44" si="21">N29-AM29</f>
        <v>6.4687500000000162E-4</v>
      </c>
      <c r="AO29" s="263">
        <f t="shared" si="9"/>
        <v>32.511579261915443</v>
      </c>
      <c r="AP29" s="263"/>
      <c r="AQ29" s="263"/>
      <c r="AR29" s="263"/>
      <c r="AS29" s="143" t="s">
        <v>10</v>
      </c>
    </row>
    <row r="30" spans="1:45" s="32" customFormat="1" ht="15.75">
      <c r="A30" s="45" t="s">
        <v>129</v>
      </c>
      <c r="B30" s="45"/>
      <c r="C30" s="45"/>
      <c r="D30" s="45" t="s">
        <v>33</v>
      </c>
      <c r="E30" s="45"/>
      <c r="F30" s="45"/>
      <c r="G30" s="46" t="s">
        <v>130</v>
      </c>
      <c r="H30" s="67" t="s">
        <v>131</v>
      </c>
      <c r="I30" s="99" t="s">
        <v>99</v>
      </c>
      <c r="J30" s="100">
        <v>1</v>
      </c>
      <c r="K30" s="101">
        <f>3/8</f>
        <v>0.375</v>
      </c>
      <c r="L30" s="102">
        <v>1</v>
      </c>
      <c r="M30" s="103">
        <f t="shared" ref="M30:M33" si="22">J30*K30</f>
        <v>0.375</v>
      </c>
      <c r="N30" s="104">
        <f t="shared" ref="N30:N33" si="23">M30/20*1.15</f>
        <v>2.1562499999999998E-2</v>
      </c>
      <c r="O30" s="135" t="s">
        <v>96</v>
      </c>
      <c r="P30" s="438"/>
      <c r="Q30" s="165" t="s">
        <v>100</v>
      </c>
      <c r="R30" s="166">
        <v>43840</v>
      </c>
      <c r="S30" s="166">
        <v>43847</v>
      </c>
      <c r="T30" s="166">
        <v>43839</v>
      </c>
      <c r="U30" s="166">
        <v>43847</v>
      </c>
      <c r="V30" s="199">
        <v>1</v>
      </c>
      <c r="W30" s="135" t="s">
        <v>126</v>
      </c>
      <c r="X30" s="135"/>
      <c r="Y30" s="230"/>
      <c r="Z30" s="135"/>
      <c r="AA30" s="135" t="s">
        <v>91</v>
      </c>
      <c r="AB30" s="135"/>
      <c r="AC30" s="135"/>
      <c r="AD30" s="217"/>
      <c r="AE30" s="217"/>
      <c r="AF30" s="217"/>
      <c r="AG30" s="217"/>
      <c r="AH30" s="135"/>
      <c r="AI30" s="135"/>
      <c r="AJ30" s="135"/>
      <c r="AK30" s="404">
        <v>0.68</v>
      </c>
      <c r="AL30" s="405">
        <v>0.97</v>
      </c>
      <c r="AM30" s="406">
        <f t="shared" si="20"/>
        <v>2.0915624999999997E-2</v>
      </c>
      <c r="AN30" s="406">
        <f t="shared" si="21"/>
        <v>6.4687500000000162E-4</v>
      </c>
      <c r="AO30" s="407">
        <f t="shared" si="9"/>
        <v>32.511579261915443</v>
      </c>
      <c r="AP30" s="264"/>
      <c r="AQ30" s="264"/>
      <c r="AR30" s="264"/>
      <c r="AS30" s="135" t="s">
        <v>10</v>
      </c>
    </row>
    <row r="31" spans="1:45" s="32" customFormat="1" ht="15.75">
      <c r="A31" s="45" t="s">
        <v>129</v>
      </c>
      <c r="B31" s="45"/>
      <c r="C31" s="45"/>
      <c r="D31" s="45" t="s">
        <v>33</v>
      </c>
      <c r="E31" s="45"/>
      <c r="F31" s="45"/>
      <c r="G31" s="46" t="s">
        <v>130</v>
      </c>
      <c r="H31" s="67" t="s">
        <v>131</v>
      </c>
      <c r="I31" s="99" t="s">
        <v>99</v>
      </c>
      <c r="J31" s="100">
        <v>1</v>
      </c>
      <c r="K31" s="101">
        <f>3/8</f>
        <v>0.375</v>
      </c>
      <c r="L31" s="102">
        <v>1</v>
      </c>
      <c r="M31" s="103">
        <f t="shared" si="22"/>
        <v>0.375</v>
      </c>
      <c r="N31" s="104">
        <f t="shared" si="23"/>
        <v>2.1562499999999998E-2</v>
      </c>
      <c r="O31" s="135" t="s">
        <v>96</v>
      </c>
      <c r="P31" s="438"/>
      <c r="Q31" s="165" t="s">
        <v>102</v>
      </c>
      <c r="R31" s="166">
        <v>43850</v>
      </c>
      <c r="S31" s="166">
        <v>43852</v>
      </c>
      <c r="T31" s="166">
        <v>43850</v>
      </c>
      <c r="U31" s="166">
        <v>43852</v>
      </c>
      <c r="V31" s="199">
        <v>1</v>
      </c>
      <c r="W31" s="135" t="s">
        <v>126</v>
      </c>
      <c r="X31" s="135"/>
      <c r="Y31" s="230"/>
      <c r="Z31" s="135"/>
      <c r="AA31" s="135" t="s">
        <v>91</v>
      </c>
      <c r="AB31" s="135"/>
      <c r="AC31" s="135"/>
      <c r="AD31" s="217"/>
      <c r="AE31" s="217"/>
      <c r="AF31" s="217"/>
      <c r="AG31" s="217"/>
      <c r="AH31" s="135"/>
      <c r="AI31" s="135"/>
      <c r="AJ31" s="135"/>
      <c r="AK31" s="404">
        <v>0.68</v>
      </c>
      <c r="AL31" s="405">
        <v>0.97</v>
      </c>
      <c r="AM31" s="406">
        <f t="shared" si="20"/>
        <v>2.0915624999999997E-2</v>
      </c>
      <c r="AN31" s="406">
        <f t="shared" si="21"/>
        <v>6.4687500000000162E-4</v>
      </c>
      <c r="AO31" s="407">
        <f t="shared" si="9"/>
        <v>32.511579261915443</v>
      </c>
      <c r="AP31" s="264"/>
      <c r="AQ31" s="264"/>
      <c r="AR31" s="264"/>
      <c r="AS31" s="135" t="s">
        <v>10</v>
      </c>
    </row>
    <row r="32" spans="1:45" s="32" customFormat="1" ht="15.75">
      <c r="A32" s="45" t="s">
        <v>129</v>
      </c>
      <c r="B32" s="45"/>
      <c r="C32" s="45"/>
      <c r="D32" s="45" t="s">
        <v>33</v>
      </c>
      <c r="E32" s="45"/>
      <c r="F32" s="45"/>
      <c r="G32" s="46" t="s">
        <v>130</v>
      </c>
      <c r="H32" s="67" t="s">
        <v>131</v>
      </c>
      <c r="I32" s="99" t="s">
        <v>99</v>
      </c>
      <c r="J32" s="100">
        <v>1</v>
      </c>
      <c r="K32" s="101">
        <f>3/8</f>
        <v>0.375</v>
      </c>
      <c r="L32" s="102">
        <v>1</v>
      </c>
      <c r="M32" s="103">
        <f t="shared" si="22"/>
        <v>0.375</v>
      </c>
      <c r="N32" s="104">
        <f t="shared" si="23"/>
        <v>2.1562499999999998E-2</v>
      </c>
      <c r="O32" s="135" t="s">
        <v>96</v>
      </c>
      <c r="P32" s="438"/>
      <c r="Q32" s="165" t="s">
        <v>13</v>
      </c>
      <c r="R32" s="166">
        <v>43864</v>
      </c>
      <c r="S32" s="166">
        <v>43865</v>
      </c>
      <c r="T32" s="166">
        <v>43864</v>
      </c>
      <c r="U32" s="166">
        <v>43865</v>
      </c>
      <c r="V32" s="199">
        <v>1</v>
      </c>
      <c r="W32" s="135" t="s">
        <v>126</v>
      </c>
      <c r="X32" s="135"/>
      <c r="Y32" s="230"/>
      <c r="Z32" s="135"/>
      <c r="AA32" s="135" t="s">
        <v>91</v>
      </c>
      <c r="AB32" s="135"/>
      <c r="AC32" s="135"/>
      <c r="AD32" s="217"/>
      <c r="AE32" s="217"/>
      <c r="AF32" s="217"/>
      <c r="AG32" s="217"/>
      <c r="AH32" s="135"/>
      <c r="AI32" s="135"/>
      <c r="AJ32" s="135"/>
      <c r="AK32" s="404">
        <v>0.68</v>
      </c>
      <c r="AL32" s="405">
        <v>0.97</v>
      </c>
      <c r="AM32" s="406">
        <f t="shared" si="20"/>
        <v>2.0915624999999997E-2</v>
      </c>
      <c r="AN32" s="406">
        <f t="shared" si="21"/>
        <v>6.4687500000000162E-4</v>
      </c>
      <c r="AO32" s="407">
        <f t="shared" si="9"/>
        <v>32.511579261915443</v>
      </c>
      <c r="AP32" s="264"/>
      <c r="AQ32" s="264"/>
      <c r="AR32" s="264"/>
      <c r="AS32" s="135" t="s">
        <v>10</v>
      </c>
    </row>
    <row r="33" spans="1:45" s="32" customFormat="1" ht="15.75">
      <c r="A33" s="62" t="s">
        <v>129</v>
      </c>
      <c r="B33" s="62"/>
      <c r="C33" s="62"/>
      <c r="D33" s="62" t="s">
        <v>33</v>
      </c>
      <c r="E33" s="62"/>
      <c r="F33" s="62"/>
      <c r="G33" s="63" t="s">
        <v>130</v>
      </c>
      <c r="H33" s="68" t="s">
        <v>131</v>
      </c>
      <c r="I33" s="136" t="s">
        <v>99</v>
      </c>
      <c r="J33" s="137">
        <v>1</v>
      </c>
      <c r="K33" s="138">
        <f>3/8</f>
        <v>0.375</v>
      </c>
      <c r="L33" s="139">
        <v>1</v>
      </c>
      <c r="M33" s="140">
        <f t="shared" si="22"/>
        <v>0.375</v>
      </c>
      <c r="N33" s="141">
        <f t="shared" si="23"/>
        <v>2.1562499999999998E-2</v>
      </c>
      <c r="O33" s="142" t="s">
        <v>96</v>
      </c>
      <c r="P33" s="447"/>
      <c r="Q33" s="178" t="s">
        <v>16</v>
      </c>
      <c r="R33" s="200">
        <v>43872</v>
      </c>
      <c r="S33" s="200">
        <v>43872</v>
      </c>
      <c r="T33" s="200">
        <v>43872</v>
      </c>
      <c r="U33" s="200">
        <v>43872</v>
      </c>
      <c r="V33" s="201">
        <v>1</v>
      </c>
      <c r="W33" s="142" t="s">
        <v>126</v>
      </c>
      <c r="X33" s="142"/>
      <c r="Y33" s="232"/>
      <c r="Z33" s="142"/>
      <c r="AA33" s="142" t="s">
        <v>91</v>
      </c>
      <c r="AB33" s="142"/>
      <c r="AC33" s="142"/>
      <c r="AD33" s="234"/>
      <c r="AE33" s="234"/>
      <c r="AF33" s="234"/>
      <c r="AG33" s="234"/>
      <c r="AH33" s="142"/>
      <c r="AI33" s="142"/>
      <c r="AJ33" s="142"/>
      <c r="AK33" s="404">
        <v>0.68</v>
      </c>
      <c r="AL33" s="405">
        <v>0.97</v>
      </c>
      <c r="AM33" s="406">
        <f t="shared" si="20"/>
        <v>2.0915624999999997E-2</v>
      </c>
      <c r="AN33" s="406">
        <f t="shared" si="21"/>
        <v>6.4687500000000162E-4</v>
      </c>
      <c r="AO33" s="407">
        <f t="shared" si="9"/>
        <v>32.511579261915443</v>
      </c>
      <c r="AP33" s="269"/>
      <c r="AQ33" s="269"/>
      <c r="AR33" s="269"/>
      <c r="AS33" s="142" t="s">
        <v>10</v>
      </c>
    </row>
    <row r="34" spans="1:45" s="31" customFormat="1" ht="15.75">
      <c r="A34" s="59" t="s">
        <v>132</v>
      </c>
      <c r="B34" s="59"/>
      <c r="C34" s="59"/>
      <c r="D34" s="59" t="s">
        <v>33</v>
      </c>
      <c r="E34" s="59"/>
      <c r="F34" s="59"/>
      <c r="G34" s="60" t="s">
        <v>133</v>
      </c>
      <c r="H34" s="69" t="s">
        <v>134</v>
      </c>
      <c r="I34" s="128" t="s">
        <v>99</v>
      </c>
      <c r="J34" s="129">
        <v>3</v>
      </c>
      <c r="K34" s="130">
        <f>2/8</f>
        <v>0.25</v>
      </c>
      <c r="L34" s="131">
        <v>1</v>
      </c>
      <c r="M34" s="132">
        <f t="shared" si="7"/>
        <v>0.75</v>
      </c>
      <c r="N34" s="133">
        <f t="shared" si="8"/>
        <v>4.3124999999999997E-2</v>
      </c>
      <c r="O34" s="134" t="s">
        <v>96</v>
      </c>
      <c r="P34" s="437" t="s">
        <v>25</v>
      </c>
      <c r="Q34" s="160" t="s">
        <v>5</v>
      </c>
      <c r="R34" s="196">
        <v>43836</v>
      </c>
      <c r="S34" s="196">
        <v>43839</v>
      </c>
      <c r="T34" s="196">
        <v>43836</v>
      </c>
      <c r="U34" s="196">
        <v>43838</v>
      </c>
      <c r="V34" s="202">
        <v>1</v>
      </c>
      <c r="W34" s="134" t="s">
        <v>121</v>
      </c>
      <c r="X34" s="73" t="s">
        <v>107</v>
      </c>
      <c r="Y34" s="235" t="s">
        <v>127</v>
      </c>
      <c r="Z34" s="134"/>
      <c r="AA34" s="134" t="s">
        <v>91</v>
      </c>
      <c r="AB34" s="134"/>
      <c r="AC34" s="228"/>
      <c r="AD34" s="229"/>
      <c r="AE34" s="229"/>
      <c r="AF34" s="229"/>
      <c r="AG34" s="229"/>
      <c r="AH34" s="229"/>
      <c r="AI34" s="229"/>
      <c r="AJ34" s="134"/>
      <c r="AK34" s="257">
        <v>0.5</v>
      </c>
      <c r="AL34" s="202">
        <v>0.9</v>
      </c>
      <c r="AM34" s="257">
        <f t="shared" si="20"/>
        <v>3.88125E-2</v>
      </c>
      <c r="AN34" s="257">
        <f t="shared" si="21"/>
        <v>4.3124999999999969E-3</v>
      </c>
      <c r="AO34" s="268">
        <f t="shared" si="9"/>
        <v>12.882447665056361</v>
      </c>
      <c r="AP34" s="268"/>
      <c r="AQ34" s="268"/>
      <c r="AR34" s="268"/>
      <c r="AS34" s="134" t="s">
        <v>10</v>
      </c>
    </row>
    <row r="35" spans="1:45" s="32" customFormat="1" ht="28.5">
      <c r="A35" s="45" t="s">
        <v>132</v>
      </c>
      <c r="B35" s="45"/>
      <c r="C35" s="45"/>
      <c r="D35" s="45" t="s">
        <v>33</v>
      </c>
      <c r="E35" s="45"/>
      <c r="F35" s="45"/>
      <c r="G35" s="46" t="s">
        <v>133</v>
      </c>
      <c r="H35" s="67" t="s">
        <v>134</v>
      </c>
      <c r="I35" s="99" t="s">
        <v>99</v>
      </c>
      <c r="J35" s="100">
        <v>3</v>
      </c>
      <c r="K35" s="101">
        <f>2/8</f>
        <v>0.25</v>
      </c>
      <c r="L35" s="102">
        <v>1</v>
      </c>
      <c r="M35" s="103">
        <f t="shared" ref="M35:M38" si="24">J35*K35</f>
        <v>0.75</v>
      </c>
      <c r="N35" s="104">
        <f t="shared" ref="N35:N38" si="25">M35/20*1.15</f>
        <v>4.3124999999999997E-2</v>
      </c>
      <c r="O35" s="135" t="s">
        <v>96</v>
      </c>
      <c r="P35" s="438"/>
      <c r="Q35" s="165" t="s">
        <v>100</v>
      </c>
      <c r="R35" s="166">
        <v>43840</v>
      </c>
      <c r="S35" s="166">
        <v>43854</v>
      </c>
      <c r="T35" s="196">
        <v>43839</v>
      </c>
      <c r="U35" s="168">
        <v>43868</v>
      </c>
      <c r="V35" s="203" t="s">
        <v>135</v>
      </c>
      <c r="W35" s="135" t="s">
        <v>121</v>
      </c>
      <c r="X35" s="135"/>
      <c r="Y35" s="230"/>
      <c r="Z35" s="135"/>
      <c r="AA35" s="135" t="s">
        <v>91</v>
      </c>
      <c r="AB35" s="135"/>
      <c r="AC35" s="231"/>
      <c r="AD35" s="217"/>
      <c r="AE35" s="217"/>
      <c r="AF35" s="217"/>
      <c r="AG35" s="217"/>
      <c r="AH35" s="217"/>
      <c r="AI35" s="217"/>
      <c r="AJ35" s="135"/>
      <c r="AK35" s="253">
        <v>0.5</v>
      </c>
      <c r="AL35" s="199">
        <v>0.9</v>
      </c>
      <c r="AM35" s="253">
        <f t="shared" si="20"/>
        <v>3.88125E-2</v>
      </c>
      <c r="AN35" s="253">
        <f t="shared" si="21"/>
        <v>4.3124999999999969E-3</v>
      </c>
      <c r="AO35" s="264">
        <f t="shared" ref="AO35:AO38" si="26">AK35/AM35</f>
        <v>12.882447665056361</v>
      </c>
      <c r="AP35" s="264"/>
      <c r="AQ35" s="264"/>
      <c r="AR35" s="264"/>
      <c r="AS35" s="135" t="s">
        <v>10</v>
      </c>
    </row>
    <row r="36" spans="1:45" s="32" customFormat="1" ht="100.5">
      <c r="A36" s="45" t="s">
        <v>132</v>
      </c>
      <c r="B36" s="45"/>
      <c r="C36" s="45"/>
      <c r="D36" s="45" t="s">
        <v>33</v>
      </c>
      <c r="E36" s="45"/>
      <c r="F36" s="45"/>
      <c r="G36" s="46" t="s">
        <v>133</v>
      </c>
      <c r="H36" s="67" t="s">
        <v>134</v>
      </c>
      <c r="I36" s="99" t="s">
        <v>99</v>
      </c>
      <c r="J36" s="100">
        <v>3</v>
      </c>
      <c r="K36" s="101">
        <f>2/8</f>
        <v>0.25</v>
      </c>
      <c r="L36" s="102">
        <v>1</v>
      </c>
      <c r="M36" s="103">
        <f t="shared" si="24"/>
        <v>0.75</v>
      </c>
      <c r="N36" s="104">
        <f t="shared" si="25"/>
        <v>4.3124999999999997E-2</v>
      </c>
      <c r="O36" s="135" t="s">
        <v>96</v>
      </c>
      <c r="P36" s="438"/>
      <c r="Q36" s="165" t="s">
        <v>102</v>
      </c>
      <c r="R36" s="166">
        <v>43864</v>
      </c>
      <c r="S36" s="166">
        <v>43878</v>
      </c>
      <c r="T36" s="196">
        <v>43871</v>
      </c>
      <c r="U36" s="166">
        <v>43878</v>
      </c>
      <c r="V36" s="204" t="s">
        <v>304</v>
      </c>
      <c r="W36" s="135" t="s">
        <v>121</v>
      </c>
      <c r="X36" s="73" t="s">
        <v>107</v>
      </c>
      <c r="Y36" s="235" t="s">
        <v>127</v>
      </c>
      <c r="Z36" s="135"/>
      <c r="AA36" s="135" t="s">
        <v>91</v>
      </c>
      <c r="AB36" s="135"/>
      <c r="AC36" s="231"/>
      <c r="AD36" s="217"/>
      <c r="AE36" s="217"/>
      <c r="AF36" s="217"/>
      <c r="AG36" s="217"/>
      <c r="AH36" s="217"/>
      <c r="AI36" s="217"/>
      <c r="AJ36" s="135"/>
      <c r="AK36" s="253">
        <v>0.5</v>
      </c>
      <c r="AL36" s="199">
        <v>0.9</v>
      </c>
      <c r="AM36" s="253">
        <f t="shared" si="20"/>
        <v>3.88125E-2</v>
      </c>
      <c r="AN36" s="253">
        <f t="shared" si="21"/>
        <v>4.3124999999999969E-3</v>
      </c>
      <c r="AO36" s="264">
        <f t="shared" si="26"/>
        <v>12.882447665056361</v>
      </c>
      <c r="AP36" s="264"/>
      <c r="AQ36" s="264"/>
      <c r="AR36" s="264"/>
      <c r="AS36" s="135" t="s">
        <v>10</v>
      </c>
    </row>
    <row r="37" spans="1:45" s="32" customFormat="1" ht="15.75">
      <c r="A37" s="45" t="s">
        <v>132</v>
      </c>
      <c r="B37" s="45"/>
      <c r="C37" s="45"/>
      <c r="D37" s="45" t="s">
        <v>33</v>
      </c>
      <c r="E37" s="45"/>
      <c r="F37" s="45"/>
      <c r="G37" s="46" t="s">
        <v>133</v>
      </c>
      <c r="H37" s="67" t="s">
        <v>134</v>
      </c>
      <c r="I37" s="99" t="s">
        <v>99</v>
      </c>
      <c r="J37" s="100">
        <v>3</v>
      </c>
      <c r="K37" s="101">
        <f>2/8</f>
        <v>0.25</v>
      </c>
      <c r="L37" s="102">
        <v>1</v>
      </c>
      <c r="M37" s="103">
        <f t="shared" si="24"/>
        <v>0.75</v>
      </c>
      <c r="N37" s="104">
        <f t="shared" si="25"/>
        <v>4.3124999999999997E-2</v>
      </c>
      <c r="O37" s="135" t="s">
        <v>96</v>
      </c>
      <c r="P37" s="438"/>
      <c r="Q37" s="165" t="s">
        <v>13</v>
      </c>
      <c r="R37" s="166">
        <v>43879</v>
      </c>
      <c r="S37" s="166">
        <v>43882</v>
      </c>
      <c r="T37" s="166">
        <v>43907</v>
      </c>
      <c r="U37" s="172"/>
      <c r="V37" s="199">
        <v>1</v>
      </c>
      <c r="W37" s="135" t="s">
        <v>121</v>
      </c>
      <c r="X37" s="135"/>
      <c r="Y37" s="230"/>
      <c r="Z37" s="135"/>
      <c r="AA37" s="135" t="s">
        <v>91</v>
      </c>
      <c r="AB37" s="135"/>
      <c r="AC37" s="231"/>
      <c r="AD37" s="217"/>
      <c r="AE37" s="217"/>
      <c r="AF37" s="217"/>
      <c r="AG37" s="217"/>
      <c r="AH37" s="217"/>
      <c r="AI37" s="217"/>
      <c r="AJ37" s="135"/>
      <c r="AK37" s="253">
        <v>0.5</v>
      </c>
      <c r="AL37" s="199">
        <v>0.9</v>
      </c>
      <c r="AM37" s="253">
        <f t="shared" si="20"/>
        <v>3.88125E-2</v>
      </c>
      <c r="AN37" s="253">
        <f t="shared" si="21"/>
        <v>4.3124999999999969E-3</v>
      </c>
      <c r="AO37" s="264">
        <f t="shared" si="26"/>
        <v>12.882447665056361</v>
      </c>
      <c r="AP37" s="264"/>
      <c r="AQ37" s="264"/>
      <c r="AR37" s="264"/>
      <c r="AS37" s="135" t="s">
        <v>10</v>
      </c>
    </row>
    <row r="38" spans="1:45" s="32" customFormat="1" ht="15.75">
      <c r="A38" s="48" t="s">
        <v>132</v>
      </c>
      <c r="B38" s="48"/>
      <c r="C38" s="48"/>
      <c r="D38" s="48" t="s">
        <v>33</v>
      </c>
      <c r="E38" s="48"/>
      <c r="F38" s="48"/>
      <c r="G38" s="49" t="s">
        <v>133</v>
      </c>
      <c r="H38" s="70" t="s">
        <v>134</v>
      </c>
      <c r="I38" s="106" t="s">
        <v>99</v>
      </c>
      <c r="J38" s="107">
        <v>3</v>
      </c>
      <c r="K38" s="108">
        <f>2/8</f>
        <v>0.25</v>
      </c>
      <c r="L38" s="109">
        <v>1</v>
      </c>
      <c r="M38" s="110">
        <f t="shared" si="24"/>
        <v>0.75</v>
      </c>
      <c r="N38" s="111">
        <f t="shared" si="25"/>
        <v>4.3124999999999997E-2</v>
      </c>
      <c r="O38" s="146" t="s">
        <v>96</v>
      </c>
      <c r="P38" s="439"/>
      <c r="Q38" s="173" t="s">
        <v>16</v>
      </c>
      <c r="R38" s="190"/>
      <c r="S38" s="190"/>
      <c r="T38" s="190"/>
      <c r="U38" s="191"/>
      <c r="V38" s="255">
        <v>0.9</v>
      </c>
      <c r="W38" s="146" t="s">
        <v>121</v>
      </c>
      <c r="X38" s="146"/>
      <c r="Y38" s="238"/>
      <c r="Z38" s="146"/>
      <c r="AA38" s="146" t="s">
        <v>91</v>
      </c>
      <c r="AB38" s="146"/>
      <c r="AC38" s="239"/>
      <c r="AD38" s="219"/>
      <c r="AE38" s="219"/>
      <c r="AF38" s="219"/>
      <c r="AG38" s="219"/>
      <c r="AH38" s="219"/>
      <c r="AI38" s="219"/>
      <c r="AJ38" s="146"/>
      <c r="AK38" s="254">
        <v>0.5</v>
      </c>
      <c r="AL38" s="255">
        <v>0.9</v>
      </c>
      <c r="AM38" s="254">
        <f t="shared" si="20"/>
        <v>3.88125E-2</v>
      </c>
      <c r="AN38" s="254">
        <f t="shared" si="21"/>
        <v>4.3124999999999969E-3</v>
      </c>
      <c r="AO38" s="265">
        <f t="shared" si="26"/>
        <v>12.882447665056361</v>
      </c>
      <c r="AP38" s="265"/>
      <c r="AQ38" s="265"/>
      <c r="AR38" s="265"/>
      <c r="AS38" s="146" t="s">
        <v>10</v>
      </c>
    </row>
    <row r="39" spans="1:45" s="31" customFormat="1" ht="15.75">
      <c r="A39" s="42" t="s">
        <v>136</v>
      </c>
      <c r="B39" s="42"/>
      <c r="C39" s="42"/>
      <c r="D39" s="42" t="s">
        <v>35</v>
      </c>
      <c r="E39" s="42"/>
      <c r="F39" s="42"/>
      <c r="G39" s="43" t="s">
        <v>137</v>
      </c>
      <c r="H39" s="66" t="s">
        <v>138</v>
      </c>
      <c r="I39" s="92" t="s">
        <v>99</v>
      </c>
      <c r="J39" s="93">
        <v>1</v>
      </c>
      <c r="K39" s="94">
        <f>3/8</f>
        <v>0.375</v>
      </c>
      <c r="L39" s="95">
        <v>1</v>
      </c>
      <c r="M39" s="96">
        <f t="shared" si="7"/>
        <v>0.375</v>
      </c>
      <c r="N39" s="97">
        <f t="shared" si="8"/>
        <v>2.1562499999999998E-2</v>
      </c>
      <c r="O39" s="98" t="s">
        <v>105</v>
      </c>
      <c r="P39" s="434" t="s">
        <v>28</v>
      </c>
      <c r="Q39" s="160" t="s">
        <v>5</v>
      </c>
      <c r="R39" s="161">
        <v>43815</v>
      </c>
      <c r="S39" s="161">
        <v>43817</v>
      </c>
      <c r="T39" s="161">
        <v>43815</v>
      </c>
      <c r="U39" s="192">
        <v>43817</v>
      </c>
      <c r="V39" s="205">
        <v>1</v>
      </c>
      <c r="W39" s="98" t="s">
        <v>139</v>
      </c>
      <c r="X39" s="73" t="s">
        <v>107</v>
      </c>
      <c r="Y39" s="235" t="s">
        <v>127</v>
      </c>
      <c r="AA39" s="143" t="s">
        <v>91</v>
      </c>
      <c r="AB39" s="98"/>
      <c r="AC39" s="215"/>
      <c r="AD39" s="215"/>
      <c r="AE39" s="215"/>
      <c r="AF39" s="215"/>
      <c r="AG39" s="215"/>
      <c r="AH39" s="143"/>
      <c r="AI39" s="143"/>
      <c r="AJ39" s="143"/>
      <c r="AK39" s="252">
        <v>0.63</v>
      </c>
      <c r="AL39" s="198">
        <v>0.85</v>
      </c>
      <c r="AM39" s="252">
        <f t="shared" si="20"/>
        <v>1.8328124999999997E-2</v>
      </c>
      <c r="AN39" s="252">
        <f t="shared" si="21"/>
        <v>3.2343750000000011E-3</v>
      </c>
      <c r="AO39" s="263">
        <f t="shared" si="9"/>
        <v>34.373401534526863</v>
      </c>
      <c r="AP39" s="263"/>
      <c r="AQ39" s="263"/>
      <c r="AR39" s="263"/>
      <c r="AS39" s="143" t="s">
        <v>10</v>
      </c>
    </row>
    <row r="40" spans="1:45" s="32" customFormat="1" ht="15.75">
      <c r="A40" s="45" t="s">
        <v>136</v>
      </c>
      <c r="B40" s="45"/>
      <c r="C40" s="45"/>
      <c r="D40" s="45" t="s">
        <v>35</v>
      </c>
      <c r="E40" s="45"/>
      <c r="F40" s="45"/>
      <c r="G40" s="46" t="s">
        <v>137</v>
      </c>
      <c r="H40" s="67" t="s">
        <v>138</v>
      </c>
      <c r="I40" s="99" t="s">
        <v>99</v>
      </c>
      <c r="J40" s="100">
        <v>1</v>
      </c>
      <c r="K40" s="101">
        <f>3/8</f>
        <v>0.375</v>
      </c>
      <c r="L40" s="102">
        <v>1</v>
      </c>
      <c r="M40" s="103">
        <f t="shared" ref="M40:M43" si="27">J40*K40</f>
        <v>0.375</v>
      </c>
      <c r="N40" s="104">
        <f t="shared" ref="N40:N43" si="28">M40/20*1.15</f>
        <v>2.1562499999999998E-2</v>
      </c>
      <c r="O40" s="105" t="s">
        <v>105</v>
      </c>
      <c r="P40" s="435"/>
      <c r="Q40" s="165" t="s">
        <v>100</v>
      </c>
      <c r="R40" s="166">
        <v>43818</v>
      </c>
      <c r="S40" s="166">
        <v>43847</v>
      </c>
      <c r="T40" s="166">
        <v>43818</v>
      </c>
      <c r="U40" s="166">
        <v>43847</v>
      </c>
      <c r="V40" s="194">
        <v>1</v>
      </c>
      <c r="W40" s="105" t="s">
        <v>139</v>
      </c>
      <c r="X40" s="105"/>
      <c r="Y40" s="216"/>
      <c r="Z40" s="105"/>
      <c r="AA40" s="135" t="s">
        <v>91</v>
      </c>
      <c r="AB40" s="105"/>
      <c r="AC40" s="217"/>
      <c r="AD40" s="217"/>
      <c r="AE40" s="217"/>
      <c r="AF40" s="217"/>
      <c r="AG40" s="217"/>
      <c r="AH40" s="135"/>
      <c r="AI40" s="135"/>
      <c r="AJ40" s="135"/>
      <c r="AK40" s="253">
        <v>0.63</v>
      </c>
      <c r="AL40" s="199">
        <v>0.85</v>
      </c>
      <c r="AM40" s="253">
        <f t="shared" si="20"/>
        <v>1.8328124999999997E-2</v>
      </c>
      <c r="AN40" s="253">
        <f t="shared" si="21"/>
        <v>3.2343750000000011E-3</v>
      </c>
      <c r="AO40" s="264">
        <f t="shared" ref="AO40:AO43" si="29">AK40/AM40</f>
        <v>34.373401534526863</v>
      </c>
      <c r="AP40" s="264"/>
      <c r="AQ40" s="264"/>
      <c r="AR40" s="264"/>
      <c r="AS40" s="135" t="s">
        <v>10</v>
      </c>
    </row>
    <row r="41" spans="1:45" s="32" customFormat="1" ht="15.75">
      <c r="A41" s="45" t="s">
        <v>136</v>
      </c>
      <c r="B41" s="45"/>
      <c r="C41" s="45"/>
      <c r="D41" s="45" t="s">
        <v>35</v>
      </c>
      <c r="E41" s="45"/>
      <c r="F41" s="45"/>
      <c r="G41" s="46" t="s">
        <v>137</v>
      </c>
      <c r="H41" s="67" t="s">
        <v>138</v>
      </c>
      <c r="I41" s="99" t="s">
        <v>99</v>
      </c>
      <c r="J41" s="100">
        <v>1</v>
      </c>
      <c r="K41" s="101">
        <f>3/8</f>
        <v>0.375</v>
      </c>
      <c r="L41" s="102">
        <v>1</v>
      </c>
      <c r="M41" s="103">
        <f t="shared" si="27"/>
        <v>0.375</v>
      </c>
      <c r="N41" s="104">
        <f t="shared" si="28"/>
        <v>2.1562499999999998E-2</v>
      </c>
      <c r="O41" s="105" t="s">
        <v>105</v>
      </c>
      <c r="P41" s="435"/>
      <c r="Q41" s="165" t="s">
        <v>102</v>
      </c>
      <c r="R41" s="166">
        <v>43850</v>
      </c>
      <c r="S41" s="166">
        <v>43852</v>
      </c>
      <c r="T41" s="206">
        <v>43850</v>
      </c>
      <c r="U41" s="206">
        <v>43852</v>
      </c>
      <c r="V41" s="194">
        <v>1</v>
      </c>
      <c r="W41" s="105" t="s">
        <v>139</v>
      </c>
      <c r="X41" s="105"/>
      <c r="Y41" s="216"/>
      <c r="Z41" s="105"/>
      <c r="AA41" s="135" t="s">
        <v>91</v>
      </c>
      <c r="AB41" s="105"/>
      <c r="AC41" s="217"/>
      <c r="AD41" s="217"/>
      <c r="AE41" s="217"/>
      <c r="AF41" s="217"/>
      <c r="AG41" s="217"/>
      <c r="AH41" s="135"/>
      <c r="AI41" s="135"/>
      <c r="AJ41" s="135"/>
      <c r="AK41" s="253">
        <v>0.63</v>
      </c>
      <c r="AL41" s="199">
        <v>0.85</v>
      </c>
      <c r="AM41" s="253">
        <f t="shared" si="20"/>
        <v>1.8328124999999997E-2</v>
      </c>
      <c r="AN41" s="253">
        <f t="shared" si="21"/>
        <v>3.2343750000000011E-3</v>
      </c>
      <c r="AO41" s="264">
        <f t="shared" si="29"/>
        <v>34.373401534526863</v>
      </c>
      <c r="AP41" s="264"/>
      <c r="AQ41" s="264"/>
      <c r="AR41" s="264"/>
      <c r="AS41" s="135" t="s">
        <v>10</v>
      </c>
    </row>
    <row r="42" spans="1:45" s="32" customFormat="1" ht="15.75">
      <c r="A42" s="45" t="s">
        <v>136</v>
      </c>
      <c r="B42" s="45"/>
      <c r="C42" s="45"/>
      <c r="D42" s="45" t="s">
        <v>35</v>
      </c>
      <c r="E42" s="45"/>
      <c r="F42" s="45"/>
      <c r="G42" s="46" t="s">
        <v>137</v>
      </c>
      <c r="H42" s="67" t="s">
        <v>138</v>
      </c>
      <c r="I42" s="99" t="s">
        <v>99</v>
      </c>
      <c r="J42" s="100">
        <v>1</v>
      </c>
      <c r="K42" s="101">
        <f>3/8</f>
        <v>0.375</v>
      </c>
      <c r="L42" s="102">
        <v>1</v>
      </c>
      <c r="M42" s="103">
        <f t="shared" si="27"/>
        <v>0.375</v>
      </c>
      <c r="N42" s="104">
        <f t="shared" si="28"/>
        <v>2.1562499999999998E-2</v>
      </c>
      <c r="O42" s="105" t="s">
        <v>105</v>
      </c>
      <c r="P42" s="435"/>
      <c r="Q42" s="165" t="s">
        <v>13</v>
      </c>
      <c r="R42" s="166">
        <v>43864</v>
      </c>
      <c r="S42" s="166">
        <v>43865</v>
      </c>
      <c r="T42" s="206">
        <v>43864</v>
      </c>
      <c r="U42" s="206">
        <v>43865</v>
      </c>
      <c r="V42" s="194">
        <v>1</v>
      </c>
      <c r="W42" s="105" t="s">
        <v>139</v>
      </c>
      <c r="X42" s="105"/>
      <c r="Y42" s="216"/>
      <c r="Z42" s="98"/>
      <c r="AA42" s="135" t="s">
        <v>91</v>
      </c>
      <c r="AB42" s="105"/>
      <c r="AC42" s="217"/>
      <c r="AD42" s="217"/>
      <c r="AE42" s="217"/>
      <c r="AF42" s="217"/>
      <c r="AG42" s="217"/>
      <c r="AH42" s="135"/>
      <c r="AI42" s="135"/>
      <c r="AJ42" s="135"/>
      <c r="AK42" s="253">
        <v>0.63</v>
      </c>
      <c r="AL42" s="199">
        <v>0.85</v>
      </c>
      <c r="AM42" s="253">
        <f t="shared" si="20"/>
        <v>1.8328124999999997E-2</v>
      </c>
      <c r="AN42" s="253">
        <f t="shared" si="21"/>
        <v>3.2343750000000011E-3</v>
      </c>
      <c r="AO42" s="264">
        <f t="shared" si="29"/>
        <v>34.373401534526863</v>
      </c>
      <c r="AP42" s="264"/>
      <c r="AQ42" s="264"/>
      <c r="AR42" s="264"/>
      <c r="AS42" s="135" t="s">
        <v>10</v>
      </c>
    </row>
    <row r="43" spans="1:45" s="32" customFormat="1" ht="15.75">
      <c r="A43" s="62" t="s">
        <v>136</v>
      </c>
      <c r="B43" s="62"/>
      <c r="C43" s="62"/>
      <c r="D43" s="62" t="s">
        <v>35</v>
      </c>
      <c r="E43" s="62"/>
      <c r="F43" s="62"/>
      <c r="G43" s="63" t="s">
        <v>137</v>
      </c>
      <c r="H43" s="68" t="s">
        <v>138</v>
      </c>
      <c r="I43" s="136" t="s">
        <v>99</v>
      </c>
      <c r="J43" s="137">
        <v>1</v>
      </c>
      <c r="K43" s="138">
        <f>3/8</f>
        <v>0.375</v>
      </c>
      <c r="L43" s="139">
        <v>1</v>
      </c>
      <c r="M43" s="140">
        <f t="shared" si="27"/>
        <v>0.375</v>
      </c>
      <c r="N43" s="141">
        <f t="shared" si="28"/>
        <v>2.1562499999999998E-2</v>
      </c>
      <c r="O43" s="148" t="s">
        <v>105</v>
      </c>
      <c r="P43" s="436"/>
      <c r="Q43" s="178" t="s">
        <v>16</v>
      </c>
      <c r="R43" s="166">
        <v>43911</v>
      </c>
      <c r="S43" s="166">
        <v>43911</v>
      </c>
      <c r="T43" s="166">
        <v>43911</v>
      </c>
      <c r="U43" s="166">
        <v>43911</v>
      </c>
      <c r="V43" s="148"/>
      <c r="W43" s="148" t="s">
        <v>139</v>
      </c>
      <c r="X43" s="148"/>
      <c r="Y43" s="240"/>
      <c r="Z43" s="148"/>
      <c r="AA43" s="142" t="s">
        <v>91</v>
      </c>
      <c r="AB43" s="148"/>
      <c r="AC43" s="234"/>
      <c r="AD43" s="234"/>
      <c r="AE43" s="234"/>
      <c r="AF43" s="234"/>
      <c r="AG43" s="234"/>
      <c r="AH43" s="142"/>
      <c r="AI43" s="142"/>
      <c r="AJ43" s="142"/>
      <c r="AK43" s="253">
        <v>0.63</v>
      </c>
      <c r="AL43" s="199">
        <v>0.85</v>
      </c>
      <c r="AM43" s="258">
        <f t="shared" si="20"/>
        <v>1.8328124999999997E-2</v>
      </c>
      <c r="AN43" s="258">
        <f t="shared" si="21"/>
        <v>3.2343750000000011E-3</v>
      </c>
      <c r="AO43" s="269">
        <f t="shared" si="29"/>
        <v>34.373401534526863</v>
      </c>
      <c r="AP43" s="269"/>
      <c r="AQ43" s="269"/>
      <c r="AR43" s="269"/>
      <c r="AS43" s="142" t="s">
        <v>10</v>
      </c>
    </row>
    <row r="44" spans="1:45" s="31" customFormat="1" ht="15.75">
      <c r="A44" s="42" t="s">
        <v>140</v>
      </c>
      <c r="B44" s="42"/>
      <c r="C44" s="42"/>
      <c r="D44" s="42" t="s">
        <v>35</v>
      </c>
      <c r="E44" s="42"/>
      <c r="F44" s="42"/>
      <c r="G44" s="43" t="s">
        <v>141</v>
      </c>
      <c r="H44" s="66" t="s">
        <v>142</v>
      </c>
      <c r="I44" s="92" t="s">
        <v>99</v>
      </c>
      <c r="J44" s="93">
        <v>2</v>
      </c>
      <c r="K44" s="94">
        <f>1/8</f>
        <v>0.125</v>
      </c>
      <c r="L44" s="95">
        <v>1</v>
      </c>
      <c r="M44" s="96">
        <f t="shared" si="7"/>
        <v>0.25</v>
      </c>
      <c r="N44" s="97">
        <f t="shared" si="8"/>
        <v>1.4374999999999999E-2</v>
      </c>
      <c r="O44" s="98" t="s">
        <v>105</v>
      </c>
      <c r="P44" s="430" t="s">
        <v>28</v>
      </c>
      <c r="Q44" s="160" t="s">
        <v>5</v>
      </c>
      <c r="R44" s="161">
        <v>43808</v>
      </c>
      <c r="S44" s="161">
        <v>43809</v>
      </c>
      <c r="T44" s="161">
        <v>43809</v>
      </c>
      <c r="U44" s="192">
        <v>43810</v>
      </c>
      <c r="V44" s="205">
        <v>1</v>
      </c>
      <c r="W44" s="98" t="s">
        <v>106</v>
      </c>
      <c r="X44" s="73" t="s">
        <v>107</v>
      </c>
      <c r="Y44" s="235" t="s">
        <v>127</v>
      </c>
      <c r="Z44" s="98"/>
      <c r="AA44" s="143" t="s">
        <v>91</v>
      </c>
      <c r="AB44" s="98"/>
      <c r="AC44" s="215"/>
      <c r="AD44" s="215"/>
      <c r="AE44" s="215"/>
      <c r="AF44" s="215"/>
      <c r="AG44" s="215"/>
      <c r="AH44" s="143"/>
      <c r="AI44" s="143"/>
      <c r="AJ44" s="143"/>
      <c r="AK44" s="338">
        <v>0.45</v>
      </c>
      <c r="AL44" s="198">
        <v>0.97</v>
      </c>
      <c r="AM44" s="252">
        <f t="shared" si="20"/>
        <v>1.3943749999999998E-2</v>
      </c>
      <c r="AN44" s="252">
        <f t="shared" si="21"/>
        <v>4.3125000000000108E-4</v>
      </c>
      <c r="AO44" s="263">
        <f t="shared" si="9"/>
        <v>32.272523532048417</v>
      </c>
      <c r="AP44" s="263"/>
      <c r="AQ44" s="263"/>
      <c r="AR44" s="263"/>
      <c r="AS44" s="143" t="s">
        <v>10</v>
      </c>
    </row>
    <row r="45" spans="1:45" s="31" customFormat="1" ht="15.75">
      <c r="A45" s="45" t="s">
        <v>140</v>
      </c>
      <c r="B45" s="65"/>
      <c r="C45" s="65"/>
      <c r="D45" s="45" t="s">
        <v>35</v>
      </c>
      <c r="E45" s="65"/>
      <c r="F45" s="65"/>
      <c r="G45" s="46" t="s">
        <v>141</v>
      </c>
      <c r="H45" s="67" t="s">
        <v>142</v>
      </c>
      <c r="I45" s="99" t="s">
        <v>99</v>
      </c>
      <c r="J45" s="100">
        <v>2</v>
      </c>
      <c r="K45" s="101">
        <f>1/8</f>
        <v>0.125</v>
      </c>
      <c r="L45" s="102">
        <v>1</v>
      </c>
      <c r="M45" s="103">
        <f t="shared" ref="M45:M48" si="30">J45*K45</f>
        <v>0.25</v>
      </c>
      <c r="N45" s="104">
        <f t="shared" ref="N45:N48" si="31">M45/20*1.15</f>
        <v>1.4374999999999999E-2</v>
      </c>
      <c r="O45" s="105" t="s">
        <v>105</v>
      </c>
      <c r="P45" s="431"/>
      <c r="Q45" s="165" t="s">
        <v>100</v>
      </c>
      <c r="R45" s="166">
        <v>43809</v>
      </c>
      <c r="S45" s="166">
        <v>43816</v>
      </c>
      <c r="T45" s="166">
        <v>43811</v>
      </c>
      <c r="U45" s="168">
        <v>43815</v>
      </c>
      <c r="V45" s="194">
        <v>1</v>
      </c>
      <c r="W45" s="148" t="s">
        <v>106</v>
      </c>
      <c r="X45" s="147"/>
      <c r="Y45" s="241"/>
      <c r="Z45" s="147"/>
      <c r="AA45" s="135" t="s">
        <v>91</v>
      </c>
      <c r="AB45" s="147"/>
      <c r="AC45" s="217"/>
      <c r="AD45" s="217"/>
      <c r="AE45" s="217"/>
      <c r="AF45" s="237"/>
      <c r="AG45" s="237"/>
      <c r="AH45" s="144"/>
      <c r="AI45" s="144"/>
      <c r="AJ45" s="144"/>
      <c r="AK45" s="253">
        <v>0.45</v>
      </c>
      <c r="AL45" s="199">
        <v>0.97</v>
      </c>
      <c r="AM45" s="394">
        <f t="shared" si="20"/>
        <v>1.3943749999999998E-2</v>
      </c>
      <c r="AN45" s="253">
        <v>1.4375E-3</v>
      </c>
      <c r="AO45" s="395">
        <f t="shared" si="9"/>
        <v>32.272523532048417</v>
      </c>
      <c r="AP45" s="135" t="s">
        <v>10</v>
      </c>
      <c r="AQ45" s="270"/>
      <c r="AR45" s="270"/>
      <c r="AS45" s="135" t="s">
        <v>10</v>
      </c>
    </row>
    <row r="46" spans="1:45" s="31" customFormat="1" ht="15.75" customHeight="1">
      <c r="A46" s="45" t="s">
        <v>140</v>
      </c>
      <c r="B46" s="65"/>
      <c r="C46" s="65"/>
      <c r="D46" s="45" t="s">
        <v>35</v>
      </c>
      <c r="E46" s="65"/>
      <c r="F46" s="65"/>
      <c r="G46" s="46" t="s">
        <v>141</v>
      </c>
      <c r="H46" s="67" t="s">
        <v>142</v>
      </c>
      <c r="I46" s="99" t="s">
        <v>99</v>
      </c>
      <c r="J46" s="100">
        <v>2</v>
      </c>
      <c r="K46" s="101">
        <f>1/8</f>
        <v>0.125</v>
      </c>
      <c r="L46" s="102">
        <v>1</v>
      </c>
      <c r="M46" s="103">
        <f t="shared" si="30"/>
        <v>0.25</v>
      </c>
      <c r="N46" s="104">
        <f t="shared" si="31"/>
        <v>1.4374999999999999E-2</v>
      </c>
      <c r="O46" s="105" t="s">
        <v>105</v>
      </c>
      <c r="P46" s="431"/>
      <c r="Q46" s="165" t="s">
        <v>102</v>
      </c>
      <c r="R46" s="166">
        <v>43817</v>
      </c>
      <c r="S46" s="166">
        <v>43819</v>
      </c>
      <c r="T46" s="166">
        <v>43816</v>
      </c>
      <c r="U46" s="168">
        <v>43817</v>
      </c>
      <c r="V46" s="194">
        <v>1</v>
      </c>
      <c r="W46" s="105" t="s">
        <v>126</v>
      </c>
      <c r="X46" s="147"/>
      <c r="Y46" s="241"/>
      <c r="Z46" s="147"/>
      <c r="AA46" s="135" t="s">
        <v>91</v>
      </c>
      <c r="AB46" s="147"/>
      <c r="AC46" s="217"/>
      <c r="AD46" s="217"/>
      <c r="AE46" s="217"/>
      <c r="AF46" s="237"/>
      <c r="AG46" s="237"/>
      <c r="AH46" s="144"/>
      <c r="AI46" s="144"/>
      <c r="AJ46" s="144"/>
      <c r="AK46" s="408">
        <v>0.5</v>
      </c>
      <c r="AL46" s="409">
        <v>0.9</v>
      </c>
      <c r="AM46" s="394">
        <f t="shared" si="20"/>
        <v>1.2937499999999999E-2</v>
      </c>
      <c r="AN46" s="253">
        <v>1.4375E-3</v>
      </c>
      <c r="AO46" s="395">
        <f t="shared" si="9"/>
        <v>38.647342995169083</v>
      </c>
      <c r="AP46" s="135" t="s">
        <v>10</v>
      </c>
      <c r="AQ46" s="270"/>
      <c r="AR46" s="270"/>
      <c r="AS46" s="135" t="s">
        <v>10</v>
      </c>
    </row>
    <row r="47" spans="1:45" s="32" customFormat="1" ht="15.75">
      <c r="A47" s="45" t="s">
        <v>140</v>
      </c>
      <c r="B47" s="45"/>
      <c r="C47" s="45"/>
      <c r="D47" s="45" t="s">
        <v>35</v>
      </c>
      <c r="E47" s="45"/>
      <c r="F47" s="45"/>
      <c r="G47" s="46" t="s">
        <v>141</v>
      </c>
      <c r="H47" s="67" t="s">
        <v>142</v>
      </c>
      <c r="I47" s="99" t="s">
        <v>99</v>
      </c>
      <c r="J47" s="100">
        <v>2</v>
      </c>
      <c r="K47" s="101">
        <f>1/8</f>
        <v>0.125</v>
      </c>
      <c r="L47" s="102">
        <v>1</v>
      </c>
      <c r="M47" s="103">
        <f t="shared" si="30"/>
        <v>0.25</v>
      </c>
      <c r="N47" s="104">
        <f t="shared" si="31"/>
        <v>1.4374999999999999E-2</v>
      </c>
      <c r="O47" s="105" t="s">
        <v>105</v>
      </c>
      <c r="P47" s="431"/>
      <c r="Q47" s="165" t="s">
        <v>13</v>
      </c>
      <c r="R47" s="166">
        <v>43822</v>
      </c>
      <c r="S47" s="166">
        <v>43823</v>
      </c>
      <c r="T47" s="166">
        <v>43818</v>
      </c>
      <c r="U47" s="168">
        <v>43819</v>
      </c>
      <c r="V47" s="194">
        <v>1</v>
      </c>
      <c r="W47" s="148" t="s">
        <v>106</v>
      </c>
      <c r="X47" s="105"/>
      <c r="Y47" s="216"/>
      <c r="Z47" s="105"/>
      <c r="AA47" s="135" t="s">
        <v>91</v>
      </c>
      <c r="AB47" s="105"/>
      <c r="AC47" s="217"/>
      <c r="AD47" s="217"/>
      <c r="AE47" s="217"/>
      <c r="AF47" s="217"/>
      <c r="AG47" s="217"/>
      <c r="AH47" s="135"/>
      <c r="AI47" s="135"/>
      <c r="AJ47" s="135"/>
      <c r="AK47" s="253">
        <v>0.45</v>
      </c>
      <c r="AL47" s="199">
        <v>0.97</v>
      </c>
      <c r="AM47" s="394">
        <f t="shared" si="20"/>
        <v>1.3943749999999998E-2</v>
      </c>
      <c r="AN47" s="253">
        <f t="shared" ref="AN47:AN67" si="32">N47-AM47</f>
        <v>4.3125000000000108E-4</v>
      </c>
      <c r="AO47" s="395">
        <f t="shared" si="9"/>
        <v>32.272523532048417</v>
      </c>
      <c r="AP47" s="264"/>
      <c r="AQ47" s="264"/>
      <c r="AR47" s="264"/>
      <c r="AS47" s="135" t="s">
        <v>10</v>
      </c>
    </row>
    <row r="48" spans="1:45" s="32" customFormat="1" ht="15.75">
      <c r="A48" s="62" t="s">
        <v>140</v>
      </c>
      <c r="B48" s="62"/>
      <c r="C48" s="62"/>
      <c r="D48" s="62" t="s">
        <v>35</v>
      </c>
      <c r="E48" s="62"/>
      <c r="F48" s="62"/>
      <c r="G48" s="63" t="s">
        <v>141</v>
      </c>
      <c r="H48" s="68" t="s">
        <v>142</v>
      </c>
      <c r="I48" s="136" t="s">
        <v>99</v>
      </c>
      <c r="J48" s="137">
        <v>2</v>
      </c>
      <c r="K48" s="138">
        <f>1/8</f>
        <v>0.125</v>
      </c>
      <c r="L48" s="139">
        <v>1</v>
      </c>
      <c r="M48" s="140">
        <f t="shared" si="30"/>
        <v>0.25</v>
      </c>
      <c r="N48" s="141">
        <f t="shared" si="31"/>
        <v>1.4374999999999999E-2</v>
      </c>
      <c r="O48" s="148" t="s">
        <v>105</v>
      </c>
      <c r="P48" s="432"/>
      <c r="Q48" s="178" t="s">
        <v>16</v>
      </c>
      <c r="R48" s="166">
        <v>43844</v>
      </c>
      <c r="S48" s="166">
        <v>43844</v>
      </c>
      <c r="T48" s="166">
        <v>43844</v>
      </c>
      <c r="U48" s="168">
        <v>43844</v>
      </c>
      <c r="V48" s="399">
        <v>1</v>
      </c>
      <c r="W48" s="148" t="s">
        <v>106</v>
      </c>
      <c r="X48" s="148"/>
      <c r="Y48" s="240"/>
      <c r="Z48" s="148"/>
      <c r="AA48" s="142" t="s">
        <v>91</v>
      </c>
      <c r="AB48" s="148"/>
      <c r="AC48" s="234"/>
      <c r="AD48" s="234"/>
      <c r="AE48" s="234"/>
      <c r="AF48" s="234"/>
      <c r="AG48" s="234"/>
      <c r="AH48" s="142"/>
      <c r="AI48" s="142"/>
      <c r="AJ48" s="142"/>
      <c r="AK48" s="253">
        <v>0.45</v>
      </c>
      <c r="AL48" s="199">
        <v>0.97</v>
      </c>
      <c r="AM48" s="394">
        <f t="shared" si="20"/>
        <v>1.3943749999999998E-2</v>
      </c>
      <c r="AN48" s="258">
        <f t="shared" si="32"/>
        <v>4.3125000000000108E-4</v>
      </c>
      <c r="AO48" s="395">
        <f t="shared" si="9"/>
        <v>32.272523532048417</v>
      </c>
      <c r="AP48" s="269"/>
      <c r="AQ48" s="269"/>
      <c r="AR48" s="269"/>
      <c r="AS48" s="142" t="s">
        <v>10</v>
      </c>
    </row>
    <row r="49" spans="1:45" s="31" customFormat="1" ht="15.75">
      <c r="A49" s="51" t="s">
        <v>143</v>
      </c>
      <c r="B49" s="51"/>
      <c r="C49" s="51"/>
      <c r="D49" s="51" t="s">
        <v>34</v>
      </c>
      <c r="E49" s="51"/>
      <c r="F49" s="51"/>
      <c r="G49" s="54" t="s">
        <v>144</v>
      </c>
      <c r="H49" s="71"/>
      <c r="I49" s="127" t="s">
        <v>145</v>
      </c>
      <c r="J49" s="114">
        <v>4</v>
      </c>
      <c r="K49" s="115">
        <f>9/8</f>
        <v>1.125</v>
      </c>
      <c r="L49" s="116">
        <v>1</v>
      </c>
      <c r="M49" s="117">
        <f t="shared" si="7"/>
        <v>4.5</v>
      </c>
      <c r="N49" s="118">
        <f t="shared" si="8"/>
        <v>0.25874999999999998</v>
      </c>
      <c r="O49" s="126"/>
      <c r="P49" s="126"/>
      <c r="Q49" s="179"/>
      <c r="R49" s="4"/>
      <c r="S49" s="4"/>
      <c r="T49" s="4"/>
      <c r="U49" s="207"/>
      <c r="V49" s="126"/>
      <c r="W49" s="126"/>
      <c r="X49" s="73" t="s">
        <v>107</v>
      </c>
      <c r="Y49" s="242"/>
      <c r="Z49" s="176" t="s">
        <v>146</v>
      </c>
      <c r="AA49" s="73"/>
      <c r="AB49" s="126"/>
      <c r="AC49" s="73"/>
      <c r="AD49" s="223"/>
      <c r="AE49" s="223"/>
      <c r="AF49" s="223"/>
      <c r="AG49" s="223"/>
      <c r="AH49" s="73"/>
      <c r="AI49" s="73"/>
      <c r="AJ49" s="73"/>
      <c r="AK49" s="256"/>
      <c r="AL49" s="208">
        <v>0</v>
      </c>
      <c r="AM49" s="256">
        <f t="shared" ref="AM49:AM67" si="33">N49*AL49</f>
        <v>0</v>
      </c>
      <c r="AN49" s="256">
        <f t="shared" si="32"/>
        <v>0.25874999999999998</v>
      </c>
      <c r="AO49" s="266" t="e">
        <f t="shared" si="9"/>
        <v>#DIV/0!</v>
      </c>
      <c r="AP49" s="266"/>
      <c r="AQ49" s="266"/>
      <c r="AR49" s="266"/>
      <c r="AS49" s="73" t="s">
        <v>15</v>
      </c>
    </row>
    <row r="50" spans="1:45" s="31" customFormat="1" ht="15.75">
      <c r="A50" s="51" t="s">
        <v>147</v>
      </c>
      <c r="B50" s="51"/>
      <c r="C50" s="51"/>
      <c r="D50" s="51" t="s">
        <v>34</v>
      </c>
      <c r="E50" s="51"/>
      <c r="F50" s="51"/>
      <c r="G50" s="54" t="s">
        <v>148</v>
      </c>
      <c r="H50" s="71"/>
      <c r="I50" s="127" t="s">
        <v>116</v>
      </c>
      <c r="J50" s="114">
        <v>20</v>
      </c>
      <c r="K50" s="115">
        <f>0.5/8</f>
        <v>6.25E-2</v>
      </c>
      <c r="L50" s="116">
        <v>1</v>
      </c>
      <c r="M50" s="117">
        <f t="shared" si="7"/>
        <v>1.25</v>
      </c>
      <c r="N50" s="118">
        <f t="shared" si="8"/>
        <v>7.1874999999999994E-2</v>
      </c>
      <c r="O50" s="126"/>
      <c r="P50" s="126"/>
      <c r="Q50" s="179"/>
      <c r="R50" s="4"/>
      <c r="S50" s="4"/>
      <c r="T50" s="4"/>
      <c r="U50" s="207"/>
      <c r="V50" s="126"/>
      <c r="W50" s="126"/>
      <c r="X50" s="73" t="s">
        <v>149</v>
      </c>
      <c r="Y50" s="242"/>
      <c r="Z50" s="350" t="s">
        <v>301</v>
      </c>
      <c r="AA50" s="73"/>
      <c r="AB50" s="126"/>
      <c r="AC50" s="73"/>
      <c r="AD50" s="223"/>
      <c r="AE50" s="223"/>
      <c r="AF50" s="223"/>
      <c r="AG50" s="223"/>
      <c r="AH50" s="73"/>
      <c r="AI50" s="73"/>
      <c r="AJ50" s="73"/>
      <c r="AK50" s="256"/>
      <c r="AL50" s="208">
        <v>0</v>
      </c>
      <c r="AM50" s="256">
        <f t="shared" si="33"/>
        <v>0</v>
      </c>
      <c r="AN50" s="256">
        <f t="shared" si="32"/>
        <v>7.1874999999999994E-2</v>
      </c>
      <c r="AO50" s="266" t="e">
        <f t="shared" si="9"/>
        <v>#DIV/0!</v>
      </c>
      <c r="AP50" s="266"/>
      <c r="AQ50" s="266"/>
      <c r="AR50" s="266"/>
      <c r="AS50" s="73" t="s">
        <v>15</v>
      </c>
    </row>
    <row r="51" spans="1:45" s="31" customFormat="1" ht="15.6" customHeight="1">
      <c r="A51" s="51" t="s">
        <v>150</v>
      </c>
      <c r="B51" s="51"/>
      <c r="C51" s="51"/>
      <c r="D51" s="51" t="s">
        <v>36</v>
      </c>
      <c r="E51" s="51"/>
      <c r="F51" s="51"/>
      <c r="G51" s="54" t="s">
        <v>151</v>
      </c>
      <c r="H51" s="71" t="s">
        <v>152</v>
      </c>
      <c r="I51" s="113" t="s">
        <v>87</v>
      </c>
      <c r="J51" s="114">
        <v>13</v>
      </c>
      <c r="K51" s="115">
        <f>2/8</f>
        <v>0.25</v>
      </c>
      <c r="L51" s="116">
        <v>1</v>
      </c>
      <c r="M51" s="117">
        <f t="shared" si="7"/>
        <v>3.25</v>
      </c>
      <c r="N51" s="118">
        <f t="shared" si="8"/>
        <v>0.18687499999999999</v>
      </c>
      <c r="O51" s="126"/>
      <c r="P51" s="73"/>
      <c r="Q51" s="183"/>
      <c r="R51" s="4"/>
      <c r="S51" s="4"/>
      <c r="T51" s="4"/>
      <c r="U51" s="207"/>
      <c r="V51" s="73" t="s">
        <v>153</v>
      </c>
      <c r="W51" s="126"/>
      <c r="X51" s="126"/>
      <c r="Y51" s="242"/>
      <c r="Z51" s="126"/>
      <c r="AA51" s="73"/>
      <c r="AB51" s="126"/>
      <c r="AC51" s="226"/>
      <c r="AD51" s="223"/>
      <c r="AE51" s="223"/>
      <c r="AF51" s="223"/>
      <c r="AG51" s="223"/>
      <c r="AH51" s="226"/>
      <c r="AI51" s="226"/>
      <c r="AJ51" s="73"/>
      <c r="AK51" s="256"/>
      <c r="AL51" s="208">
        <v>0</v>
      </c>
      <c r="AM51" s="256">
        <f t="shared" si="33"/>
        <v>0</v>
      </c>
      <c r="AN51" s="256">
        <f t="shared" si="32"/>
        <v>0.18687499999999999</v>
      </c>
      <c r="AO51" s="266" t="e">
        <f t="shared" si="9"/>
        <v>#DIV/0!</v>
      </c>
      <c r="AP51" s="266"/>
      <c r="AQ51" s="266"/>
      <c r="AR51" s="266"/>
      <c r="AS51" s="73" t="s">
        <v>12</v>
      </c>
    </row>
    <row r="52" spans="1:45" s="31" customFormat="1" ht="15.75">
      <c r="A52" s="51" t="s">
        <v>154</v>
      </c>
      <c r="B52" s="51"/>
      <c r="C52" s="51"/>
      <c r="D52" s="51" t="s">
        <v>36</v>
      </c>
      <c r="E52" s="51"/>
      <c r="F52" s="51"/>
      <c r="G52" s="54" t="s">
        <v>155</v>
      </c>
      <c r="H52" s="72" t="s">
        <v>156</v>
      </c>
      <c r="I52" s="150" t="s">
        <v>99</v>
      </c>
      <c r="J52" s="151">
        <v>1</v>
      </c>
      <c r="K52" s="115">
        <f>0.5/8</f>
        <v>6.25E-2</v>
      </c>
      <c r="L52" s="116">
        <v>1</v>
      </c>
      <c r="M52" s="117">
        <f t="shared" si="7"/>
        <v>6.25E-2</v>
      </c>
      <c r="N52" s="118">
        <f t="shared" si="8"/>
        <v>3.5937499999999997E-3</v>
      </c>
      <c r="O52" s="73"/>
      <c r="P52" s="73"/>
      <c r="Q52" s="183"/>
      <c r="R52" s="4"/>
      <c r="S52" s="4"/>
      <c r="T52" s="4"/>
      <c r="U52" s="207"/>
      <c r="W52" s="73"/>
      <c r="X52" s="73" t="s">
        <v>149</v>
      </c>
      <c r="Y52" s="242"/>
      <c r="Z52" s="243" t="s">
        <v>157</v>
      </c>
      <c r="AA52" s="73" t="s">
        <v>108</v>
      </c>
      <c r="AB52" s="73"/>
      <c r="AC52" s="223"/>
      <c r="AD52" s="223"/>
      <c r="AE52" s="223"/>
      <c r="AF52" s="223"/>
      <c r="AG52" s="223"/>
      <c r="AH52" s="223"/>
      <c r="AI52" s="73"/>
      <c r="AJ52" s="73"/>
      <c r="AK52" s="256"/>
      <c r="AL52" s="208">
        <v>0</v>
      </c>
      <c r="AM52" s="256">
        <f t="shared" si="33"/>
        <v>0</v>
      </c>
      <c r="AN52" s="256">
        <f t="shared" si="32"/>
        <v>3.5937499999999997E-3</v>
      </c>
      <c r="AO52" s="266" t="e">
        <f t="shared" si="9"/>
        <v>#DIV/0!</v>
      </c>
      <c r="AP52" s="266"/>
      <c r="AQ52" s="266"/>
      <c r="AR52" s="266"/>
      <c r="AS52" s="73" t="s">
        <v>15</v>
      </c>
    </row>
    <row r="53" spans="1:45" s="31" customFormat="1" ht="15.75">
      <c r="A53" s="51" t="s">
        <v>158</v>
      </c>
      <c r="B53" s="51"/>
      <c r="C53" s="51"/>
      <c r="D53" s="51" t="s">
        <v>36</v>
      </c>
      <c r="E53" s="51"/>
      <c r="F53" s="51"/>
      <c r="G53" s="54" t="s">
        <v>159</v>
      </c>
      <c r="H53" s="73" t="s">
        <v>160</v>
      </c>
      <c r="I53" s="127" t="s">
        <v>99</v>
      </c>
      <c r="J53" s="151">
        <v>1</v>
      </c>
      <c r="K53" s="115">
        <f>2/8</f>
        <v>0.25</v>
      </c>
      <c r="L53" s="116">
        <v>1</v>
      </c>
      <c r="M53" s="117">
        <f t="shared" ref="M53" si="34">J53*K53</f>
        <v>0.25</v>
      </c>
      <c r="N53" s="118">
        <f t="shared" ref="N53" si="35">M53/20*1.15</f>
        <v>1.4374999999999999E-2</v>
      </c>
      <c r="O53" s="143" t="s">
        <v>96</v>
      </c>
      <c r="P53" s="424" t="s">
        <v>28</v>
      </c>
      <c r="Q53" s="160" t="s">
        <v>5</v>
      </c>
      <c r="R53" s="161">
        <v>43865</v>
      </c>
      <c r="S53" s="161">
        <v>43866</v>
      </c>
      <c r="T53" s="161">
        <v>43865</v>
      </c>
      <c r="U53" s="192">
        <v>43866</v>
      </c>
      <c r="V53" s="208"/>
      <c r="W53" s="98" t="s">
        <v>126</v>
      </c>
      <c r="X53" s="73" t="s">
        <v>107</v>
      </c>
      <c r="Y53" s="242" t="s">
        <v>90</v>
      </c>
      <c r="Z53" s="126"/>
      <c r="AA53" s="73" t="s">
        <v>108</v>
      </c>
      <c r="AB53" s="73"/>
      <c r="AC53" s="223"/>
      <c r="AD53" s="223"/>
      <c r="AE53" s="223"/>
      <c r="AF53" s="223"/>
      <c r="AG53" s="223"/>
      <c r="AH53" s="223"/>
      <c r="AI53" s="73"/>
      <c r="AJ53" s="73"/>
      <c r="AK53" s="410">
        <v>0.54500000000000004</v>
      </c>
      <c r="AL53" s="411">
        <v>0.96</v>
      </c>
      <c r="AM53" s="256">
        <f t="shared" si="33"/>
        <v>1.3799999999999998E-2</v>
      </c>
      <c r="AN53" s="256">
        <f t="shared" si="32"/>
        <v>5.7500000000000086E-4</v>
      </c>
      <c r="AO53" s="266">
        <f t="shared" ref="AO53:AO57" si="36">AK53/AM53</f>
        <v>39.492753623188413</v>
      </c>
      <c r="AP53" s="266"/>
      <c r="AQ53" s="266"/>
      <c r="AR53" s="266"/>
      <c r="AS53" s="73" t="s">
        <v>10</v>
      </c>
    </row>
    <row r="54" spans="1:45" s="31" customFormat="1" ht="15.75">
      <c r="A54" s="45" t="s">
        <v>158</v>
      </c>
      <c r="B54" s="65"/>
      <c r="C54" s="65"/>
      <c r="D54" s="45" t="s">
        <v>36</v>
      </c>
      <c r="E54" s="65"/>
      <c r="F54" s="65"/>
      <c r="G54" s="46" t="s">
        <v>159</v>
      </c>
      <c r="H54" s="67" t="s">
        <v>160</v>
      </c>
      <c r="I54" s="99" t="s">
        <v>99</v>
      </c>
      <c r="J54" s="100">
        <v>1</v>
      </c>
      <c r="K54" s="101">
        <f>2/8</f>
        <v>0.25</v>
      </c>
      <c r="L54" s="102">
        <v>1</v>
      </c>
      <c r="M54" s="103">
        <f t="shared" si="7"/>
        <v>0.25</v>
      </c>
      <c r="N54" s="104">
        <f t="shared" si="8"/>
        <v>1.4374999999999999E-2</v>
      </c>
      <c r="O54" s="135" t="s">
        <v>96</v>
      </c>
      <c r="P54" s="425"/>
      <c r="Q54" s="165" t="s">
        <v>100</v>
      </c>
      <c r="R54" s="166">
        <v>43866</v>
      </c>
      <c r="S54" s="166">
        <v>43875</v>
      </c>
      <c r="T54" s="166">
        <v>43866</v>
      </c>
      <c r="U54" s="168">
        <v>43875</v>
      </c>
      <c r="V54" s="208"/>
      <c r="W54" s="105" t="s">
        <v>126</v>
      </c>
      <c r="X54" s="73" t="s">
        <v>107</v>
      </c>
      <c r="Y54" s="242" t="s">
        <v>90</v>
      </c>
      <c r="Z54" s="147"/>
      <c r="AA54" s="135" t="s">
        <v>108</v>
      </c>
      <c r="AB54" s="147"/>
      <c r="AC54" s="217"/>
      <c r="AD54" s="217"/>
      <c r="AE54" s="217"/>
      <c r="AF54" s="237"/>
      <c r="AG54" s="237"/>
      <c r="AH54" s="144"/>
      <c r="AI54" s="144"/>
      <c r="AJ54" s="144"/>
      <c r="AK54" s="412">
        <v>0.54500000000000004</v>
      </c>
      <c r="AL54" s="413">
        <v>0.96</v>
      </c>
      <c r="AM54" s="370">
        <f t="shared" si="33"/>
        <v>1.3799999999999998E-2</v>
      </c>
      <c r="AN54" s="370">
        <f t="shared" si="32"/>
        <v>5.7500000000000086E-4</v>
      </c>
      <c r="AO54" s="371">
        <f t="shared" si="36"/>
        <v>39.492753623188413</v>
      </c>
      <c r="AP54" s="135"/>
      <c r="AQ54" s="270"/>
      <c r="AR54" s="270"/>
      <c r="AS54" s="135" t="s">
        <v>10</v>
      </c>
    </row>
    <row r="55" spans="1:45" s="31" customFormat="1" ht="15.75">
      <c r="A55" s="45" t="s">
        <v>158</v>
      </c>
      <c r="B55" s="65"/>
      <c r="C55" s="65"/>
      <c r="D55" s="45" t="s">
        <v>36</v>
      </c>
      <c r="E55" s="65"/>
      <c r="F55" s="65"/>
      <c r="G55" s="46" t="s">
        <v>159</v>
      </c>
      <c r="H55" s="67" t="s">
        <v>160</v>
      </c>
      <c r="I55" s="99" t="s">
        <v>99</v>
      </c>
      <c r="J55" s="100">
        <v>1</v>
      </c>
      <c r="K55" s="101">
        <f>2/8</f>
        <v>0.25</v>
      </c>
      <c r="L55" s="102">
        <v>1</v>
      </c>
      <c r="M55" s="103">
        <f t="shared" ref="M55" si="37">J55*K55</f>
        <v>0.25</v>
      </c>
      <c r="N55" s="104">
        <f t="shared" ref="N55" si="38">M55/20*1.15</f>
        <v>1.4374999999999999E-2</v>
      </c>
      <c r="O55" s="135" t="s">
        <v>96</v>
      </c>
      <c r="P55" s="425"/>
      <c r="Q55" s="165" t="s">
        <v>102</v>
      </c>
      <c r="R55" s="166">
        <v>43875</v>
      </c>
      <c r="S55" s="166">
        <v>43877</v>
      </c>
      <c r="T55" s="166">
        <v>43875</v>
      </c>
      <c r="U55" s="168">
        <v>43877</v>
      </c>
      <c r="V55" s="208"/>
      <c r="W55" s="105" t="s">
        <v>126</v>
      </c>
      <c r="X55" s="147"/>
      <c r="Y55" s="241"/>
      <c r="Z55" s="147"/>
      <c r="AA55" s="135" t="s">
        <v>108</v>
      </c>
      <c r="AB55" s="147"/>
      <c r="AC55" s="217"/>
      <c r="AD55" s="217"/>
      <c r="AE55" s="217"/>
      <c r="AF55" s="237"/>
      <c r="AG55" s="237"/>
      <c r="AH55" s="144"/>
      <c r="AI55" s="144"/>
      <c r="AJ55" s="144"/>
      <c r="AK55" s="412">
        <v>0.54500000000000004</v>
      </c>
      <c r="AL55" s="413">
        <v>0.96</v>
      </c>
      <c r="AM55" s="370">
        <f t="shared" si="33"/>
        <v>1.3799999999999998E-2</v>
      </c>
      <c r="AN55" s="370">
        <f t="shared" si="32"/>
        <v>5.7500000000000086E-4</v>
      </c>
      <c r="AO55" s="371">
        <f t="shared" si="36"/>
        <v>39.492753623188413</v>
      </c>
      <c r="AP55" s="135"/>
      <c r="AQ55" s="270"/>
      <c r="AR55" s="270"/>
      <c r="AS55" s="135" t="s">
        <v>10</v>
      </c>
    </row>
    <row r="56" spans="1:45" s="32" customFormat="1" ht="16.5" customHeight="1">
      <c r="A56" s="45" t="s">
        <v>158</v>
      </c>
      <c r="B56" s="45"/>
      <c r="C56" s="45"/>
      <c r="D56" s="45" t="s">
        <v>36</v>
      </c>
      <c r="E56" s="45"/>
      <c r="F56" s="45"/>
      <c r="G56" s="46" t="s">
        <v>159</v>
      </c>
      <c r="H56" s="67" t="s">
        <v>160</v>
      </c>
      <c r="I56" s="99" t="s">
        <v>99</v>
      </c>
      <c r="J56" s="100">
        <v>1</v>
      </c>
      <c r="K56" s="101">
        <f>2/8</f>
        <v>0.25</v>
      </c>
      <c r="L56" s="102">
        <v>1</v>
      </c>
      <c r="M56" s="103">
        <f t="shared" ref="M56" si="39">J56*K56</f>
        <v>0.25</v>
      </c>
      <c r="N56" s="104">
        <f t="shared" ref="N56" si="40">M56/20*1.15</f>
        <v>1.4374999999999999E-2</v>
      </c>
      <c r="O56" s="135" t="s">
        <v>96</v>
      </c>
      <c r="P56" s="425"/>
      <c r="Q56" s="165" t="s">
        <v>13</v>
      </c>
      <c r="R56" s="166">
        <v>43920</v>
      </c>
      <c r="S56" s="166">
        <v>43921</v>
      </c>
      <c r="T56" s="166">
        <v>43920</v>
      </c>
      <c r="U56" s="166">
        <v>43921</v>
      </c>
      <c r="V56" s="194"/>
      <c r="W56" s="105" t="s">
        <v>126</v>
      </c>
      <c r="X56" s="105"/>
      <c r="Y56" s="216"/>
      <c r="Z56" s="105"/>
      <c r="AA56" s="135" t="s">
        <v>108</v>
      </c>
      <c r="AB56" s="105"/>
      <c r="AC56" s="217"/>
      <c r="AD56" s="217"/>
      <c r="AE56" s="217"/>
      <c r="AF56" s="217"/>
      <c r="AG56" s="217"/>
      <c r="AH56" s="135"/>
      <c r="AI56" s="135"/>
      <c r="AJ56" s="135"/>
      <c r="AK56" s="412">
        <v>0.54500000000000004</v>
      </c>
      <c r="AL56" s="413">
        <v>0.96</v>
      </c>
      <c r="AM56" s="370">
        <f t="shared" si="33"/>
        <v>1.3799999999999998E-2</v>
      </c>
      <c r="AN56" s="370">
        <f t="shared" si="32"/>
        <v>5.7500000000000086E-4</v>
      </c>
      <c r="AO56" s="371">
        <f t="shared" si="36"/>
        <v>39.492753623188413</v>
      </c>
      <c r="AP56" s="264"/>
      <c r="AQ56" s="264"/>
      <c r="AR56" s="264"/>
      <c r="AS56" s="135" t="s">
        <v>10</v>
      </c>
    </row>
    <row r="57" spans="1:45" s="32" customFormat="1" ht="16.5" customHeight="1">
      <c r="A57" s="45" t="s">
        <v>158</v>
      </c>
      <c r="B57" s="45"/>
      <c r="C57" s="45"/>
      <c r="D57" s="45" t="s">
        <v>36</v>
      </c>
      <c r="E57" s="45"/>
      <c r="F57" s="45"/>
      <c r="G57" s="46" t="s">
        <v>159</v>
      </c>
      <c r="H57" s="67" t="s">
        <v>160</v>
      </c>
      <c r="I57" s="99" t="s">
        <v>99</v>
      </c>
      <c r="J57" s="100">
        <v>1</v>
      </c>
      <c r="K57" s="101">
        <f>2/8</f>
        <v>0.25</v>
      </c>
      <c r="L57" s="102">
        <v>1</v>
      </c>
      <c r="M57" s="103">
        <f t="shared" ref="M57" si="41">J57*K57</f>
        <v>0.25</v>
      </c>
      <c r="N57" s="104">
        <f t="shared" ref="N57" si="42">M57/20*1.15</f>
        <v>1.4374999999999999E-2</v>
      </c>
      <c r="O57" s="142" t="s">
        <v>96</v>
      </c>
      <c r="P57" s="426"/>
      <c r="Q57" s="178" t="s">
        <v>16</v>
      </c>
      <c r="R57" s="166">
        <v>43921</v>
      </c>
      <c r="S57" s="166">
        <v>43921</v>
      </c>
      <c r="T57" s="166">
        <v>43921</v>
      </c>
      <c r="U57" s="166">
        <v>43921</v>
      </c>
      <c r="V57" s="194"/>
      <c r="W57" s="148" t="s">
        <v>126</v>
      </c>
      <c r="X57" s="105"/>
      <c r="Y57" s="216"/>
      <c r="Z57" s="105"/>
      <c r="AA57" s="135" t="s">
        <v>108</v>
      </c>
      <c r="AB57" s="105"/>
      <c r="AC57" s="217"/>
      <c r="AD57" s="217"/>
      <c r="AE57" s="217"/>
      <c r="AF57" s="217"/>
      <c r="AG57" s="217"/>
      <c r="AH57" s="135"/>
      <c r="AI57" s="135"/>
      <c r="AJ57" s="135"/>
      <c r="AK57" s="412">
        <v>0.54500000000000004</v>
      </c>
      <c r="AL57" s="413">
        <v>0.96</v>
      </c>
      <c r="AM57" s="370">
        <f t="shared" si="33"/>
        <v>1.3799999999999998E-2</v>
      </c>
      <c r="AN57" s="370">
        <f t="shared" si="32"/>
        <v>5.7500000000000086E-4</v>
      </c>
      <c r="AO57" s="371">
        <f t="shared" si="36"/>
        <v>39.492753623188413</v>
      </c>
      <c r="AP57" s="264"/>
      <c r="AQ57" s="264"/>
      <c r="AR57" s="264"/>
      <c r="AS57" s="135" t="s">
        <v>10</v>
      </c>
    </row>
    <row r="58" spans="1:45" s="31" customFormat="1" ht="15.75">
      <c r="A58" s="51" t="s">
        <v>161</v>
      </c>
      <c r="B58" s="51"/>
      <c r="C58" s="51"/>
      <c r="D58" s="51" t="s">
        <v>36</v>
      </c>
      <c r="E58" s="51"/>
      <c r="F58" s="51"/>
      <c r="G58" s="54" t="s">
        <v>162</v>
      </c>
      <c r="H58" s="72" t="s">
        <v>163</v>
      </c>
      <c r="I58" s="150" t="s">
        <v>99</v>
      </c>
      <c r="J58" s="151">
        <v>2</v>
      </c>
      <c r="K58" s="115">
        <f>0.5/8</f>
        <v>6.25E-2</v>
      </c>
      <c r="L58" s="116">
        <v>1</v>
      </c>
      <c r="M58" s="117">
        <f t="shared" si="7"/>
        <v>0.125</v>
      </c>
      <c r="N58" s="118">
        <f t="shared" si="8"/>
        <v>7.1874999999999994E-3</v>
      </c>
      <c r="O58" s="73"/>
      <c r="P58" s="424" t="s">
        <v>28</v>
      </c>
      <c r="Q58" s="160" t="s">
        <v>5</v>
      </c>
      <c r="R58" s="161">
        <v>43871</v>
      </c>
      <c r="S58" s="161">
        <v>43875</v>
      </c>
      <c r="T58" s="161">
        <v>43871</v>
      </c>
      <c r="U58" s="192">
        <v>43873</v>
      </c>
      <c r="V58" s="208">
        <v>1</v>
      </c>
      <c r="W58" s="73" t="s">
        <v>164</v>
      </c>
      <c r="X58" s="73" t="s">
        <v>149</v>
      </c>
      <c r="Y58" s="244"/>
      <c r="Z58" s="73"/>
      <c r="AA58" s="73" t="s">
        <v>108</v>
      </c>
      <c r="AB58" s="73"/>
      <c r="AC58" s="223"/>
      <c r="AD58" s="223"/>
      <c r="AE58" s="223"/>
      <c r="AF58" s="223"/>
      <c r="AG58" s="223"/>
      <c r="AH58" s="223"/>
      <c r="AI58" s="73"/>
      <c r="AJ58" s="73"/>
      <c r="AK58" s="252">
        <v>0.5</v>
      </c>
      <c r="AL58" s="208">
        <v>0.85</v>
      </c>
      <c r="AM58" s="256">
        <f t="shared" si="33"/>
        <v>6.1093749999999994E-3</v>
      </c>
      <c r="AN58" s="256">
        <f t="shared" si="32"/>
        <v>1.0781250000000001E-3</v>
      </c>
      <c r="AO58" s="266">
        <f t="shared" si="9"/>
        <v>81.841432225063954</v>
      </c>
      <c r="AP58" s="266"/>
      <c r="AQ58" s="266"/>
      <c r="AR58" s="266"/>
      <c r="AS58" s="73" t="s">
        <v>15</v>
      </c>
    </row>
    <row r="59" spans="1:45" s="31" customFormat="1" ht="15.75">
      <c r="A59" s="45" t="s">
        <v>161</v>
      </c>
      <c r="B59" s="65"/>
      <c r="C59" s="65"/>
      <c r="D59" s="45" t="s">
        <v>36</v>
      </c>
      <c r="E59" s="65"/>
      <c r="F59" s="65"/>
      <c r="G59" s="46" t="s">
        <v>162</v>
      </c>
      <c r="H59" s="67" t="s">
        <v>163</v>
      </c>
      <c r="I59" s="99" t="s">
        <v>99</v>
      </c>
      <c r="J59" s="100">
        <v>2</v>
      </c>
      <c r="K59" s="101">
        <f>0.5/8</f>
        <v>6.25E-2</v>
      </c>
      <c r="L59" s="102">
        <v>1</v>
      </c>
      <c r="M59" s="103">
        <f t="shared" ref="M59:M60" si="43">J59*K59</f>
        <v>0.125</v>
      </c>
      <c r="N59" s="104">
        <f t="shared" ref="N59:N60" si="44">M59/20*1.15</f>
        <v>7.1874999999999994E-3</v>
      </c>
      <c r="O59" s="105"/>
      <c r="P59" s="425"/>
      <c r="Q59" s="165" t="s">
        <v>100</v>
      </c>
      <c r="R59" s="166">
        <v>43878</v>
      </c>
      <c r="S59" s="166">
        <v>43882</v>
      </c>
      <c r="T59" s="166">
        <v>43874</v>
      </c>
      <c r="U59" s="166">
        <v>43879</v>
      </c>
      <c r="V59" s="194">
        <v>1</v>
      </c>
      <c r="W59" s="105" t="s">
        <v>164</v>
      </c>
      <c r="X59" s="147"/>
      <c r="Y59" s="241"/>
      <c r="Z59" s="147"/>
      <c r="AA59" s="135" t="s">
        <v>108</v>
      </c>
      <c r="AB59" s="147"/>
      <c r="AC59" s="217"/>
      <c r="AD59" s="217"/>
      <c r="AE59" s="217"/>
      <c r="AF59" s="237"/>
      <c r="AG59" s="237"/>
      <c r="AH59" s="144"/>
      <c r="AI59" s="144"/>
      <c r="AJ59" s="144"/>
      <c r="AK59" s="253">
        <v>0.5</v>
      </c>
      <c r="AL59" s="199">
        <v>0.85</v>
      </c>
      <c r="AM59" s="253">
        <f t="shared" si="33"/>
        <v>6.1093749999999994E-3</v>
      </c>
      <c r="AN59" s="253">
        <f t="shared" si="32"/>
        <v>1.0781250000000001E-3</v>
      </c>
      <c r="AO59" s="264">
        <f t="shared" ref="AO59:AO60" si="45">AK59/AM59</f>
        <v>81.841432225063954</v>
      </c>
      <c r="AP59" s="135"/>
      <c r="AQ59" s="270"/>
      <c r="AR59" s="270"/>
      <c r="AS59" s="135" t="s">
        <v>15</v>
      </c>
    </row>
    <row r="60" spans="1:45" s="31" customFormat="1" ht="15.75">
      <c r="A60" s="45" t="s">
        <v>161</v>
      </c>
      <c r="B60" s="65"/>
      <c r="C60" s="65"/>
      <c r="D60" s="45" t="s">
        <v>36</v>
      </c>
      <c r="E60" s="65"/>
      <c r="F60" s="65"/>
      <c r="G60" s="46" t="s">
        <v>162</v>
      </c>
      <c r="H60" s="67" t="s">
        <v>163</v>
      </c>
      <c r="I60" s="99" t="s">
        <v>99</v>
      </c>
      <c r="J60" s="100">
        <v>2</v>
      </c>
      <c r="K60" s="101">
        <f>0.5/8</f>
        <v>6.25E-2</v>
      </c>
      <c r="L60" s="102">
        <v>1</v>
      </c>
      <c r="M60" s="103">
        <f t="shared" si="43"/>
        <v>0.125</v>
      </c>
      <c r="N60" s="104">
        <f t="shared" si="44"/>
        <v>7.1874999999999994E-3</v>
      </c>
      <c r="O60" s="105"/>
      <c r="P60" s="425"/>
      <c r="Q60" s="165" t="s">
        <v>102</v>
      </c>
      <c r="R60" s="166">
        <v>43885</v>
      </c>
      <c r="S60" s="166">
        <v>43886</v>
      </c>
      <c r="T60" s="166">
        <v>43880</v>
      </c>
      <c r="U60" s="166">
        <v>43881</v>
      </c>
      <c r="V60" s="194">
        <v>1</v>
      </c>
      <c r="W60" s="105" t="s">
        <v>164</v>
      </c>
      <c r="X60" s="147"/>
      <c r="Y60" s="241"/>
      <c r="Z60" s="147"/>
      <c r="AA60" s="135" t="s">
        <v>108</v>
      </c>
      <c r="AB60" s="147"/>
      <c r="AC60" s="217"/>
      <c r="AD60" s="217"/>
      <c r="AE60" s="217"/>
      <c r="AF60" s="237"/>
      <c r="AG60" s="237"/>
      <c r="AH60" s="144"/>
      <c r="AI60" s="144"/>
      <c r="AJ60" s="144"/>
      <c r="AK60" s="253">
        <v>0.5</v>
      </c>
      <c r="AL60" s="199">
        <v>0.85</v>
      </c>
      <c r="AM60" s="253">
        <f t="shared" si="33"/>
        <v>6.1093749999999994E-3</v>
      </c>
      <c r="AN60" s="253">
        <f t="shared" si="32"/>
        <v>1.0781250000000001E-3</v>
      </c>
      <c r="AO60" s="264">
        <f t="shared" si="45"/>
        <v>81.841432225063954</v>
      </c>
      <c r="AP60" s="135"/>
      <c r="AQ60" s="270"/>
      <c r="AR60" s="270"/>
      <c r="AS60" s="135" t="s">
        <v>15</v>
      </c>
    </row>
    <row r="61" spans="1:45" s="31" customFormat="1" ht="15.75">
      <c r="A61" s="45" t="s">
        <v>161</v>
      </c>
      <c r="B61" s="65"/>
      <c r="C61" s="65"/>
      <c r="D61" s="45" t="s">
        <v>36</v>
      </c>
      <c r="E61" s="65"/>
      <c r="F61" s="65"/>
      <c r="G61" s="46" t="s">
        <v>162</v>
      </c>
      <c r="H61" s="67" t="s">
        <v>163</v>
      </c>
      <c r="I61" s="99" t="s">
        <v>99</v>
      </c>
      <c r="J61" s="100">
        <v>2</v>
      </c>
      <c r="K61" s="101">
        <f>0.5/8</f>
        <v>6.25E-2</v>
      </c>
      <c r="L61" s="102">
        <v>1</v>
      </c>
      <c r="M61" s="103">
        <f t="shared" si="7"/>
        <v>0.125</v>
      </c>
      <c r="N61" s="104">
        <f t="shared" si="8"/>
        <v>7.1874999999999994E-3</v>
      </c>
      <c r="O61" s="105"/>
      <c r="P61" s="425"/>
      <c r="Q61" s="165" t="s">
        <v>13</v>
      </c>
      <c r="R61" s="166">
        <v>43887</v>
      </c>
      <c r="S61" s="166">
        <v>43889</v>
      </c>
      <c r="T61" s="166">
        <v>43882</v>
      </c>
      <c r="U61" s="166">
        <v>43882</v>
      </c>
      <c r="V61" s="194"/>
      <c r="W61" s="105" t="s">
        <v>164</v>
      </c>
      <c r="X61" s="147"/>
      <c r="Y61" s="241"/>
      <c r="Z61" s="147"/>
      <c r="AA61" s="135" t="s">
        <v>108</v>
      </c>
      <c r="AB61" s="147"/>
      <c r="AC61" s="217"/>
      <c r="AD61" s="217"/>
      <c r="AE61" s="217"/>
      <c r="AF61" s="237"/>
      <c r="AG61" s="237"/>
      <c r="AH61" s="144"/>
      <c r="AI61" s="144"/>
      <c r="AJ61" s="144"/>
      <c r="AK61" s="253">
        <v>0.5</v>
      </c>
      <c r="AL61" s="199">
        <v>0.85</v>
      </c>
      <c r="AM61" s="253">
        <f t="shared" si="33"/>
        <v>6.1093749999999994E-3</v>
      </c>
      <c r="AN61" s="253">
        <f t="shared" si="32"/>
        <v>1.0781250000000001E-3</v>
      </c>
      <c r="AO61" s="264">
        <f t="shared" si="9"/>
        <v>81.841432225063954</v>
      </c>
      <c r="AP61" s="135"/>
      <c r="AQ61" s="270"/>
      <c r="AR61" s="270"/>
      <c r="AS61" s="135" t="s">
        <v>15</v>
      </c>
    </row>
    <row r="62" spans="1:45" s="31" customFormat="1" ht="15.75">
      <c r="A62" s="45" t="s">
        <v>161</v>
      </c>
      <c r="B62" s="65"/>
      <c r="C62" s="65"/>
      <c r="D62" s="45" t="s">
        <v>36</v>
      </c>
      <c r="E62" s="65"/>
      <c r="F62" s="65"/>
      <c r="G62" s="46" t="s">
        <v>162</v>
      </c>
      <c r="H62" s="67" t="s">
        <v>163</v>
      </c>
      <c r="I62" s="99" t="s">
        <v>99</v>
      </c>
      <c r="J62" s="100">
        <v>2</v>
      </c>
      <c r="K62" s="101">
        <f>0.5/8</f>
        <v>6.25E-2</v>
      </c>
      <c r="L62" s="102">
        <v>1</v>
      </c>
      <c r="M62" s="103">
        <f t="shared" ref="M62" si="46">J62*K62</f>
        <v>0.125</v>
      </c>
      <c r="N62" s="104">
        <f t="shared" ref="N62" si="47">M62/20*1.15</f>
        <v>7.1874999999999994E-3</v>
      </c>
      <c r="O62" s="105"/>
      <c r="P62" s="426"/>
      <c r="Q62" s="165" t="s">
        <v>16</v>
      </c>
      <c r="R62" s="166">
        <v>43882</v>
      </c>
      <c r="S62" s="166">
        <v>43882</v>
      </c>
      <c r="T62" s="166">
        <v>43882</v>
      </c>
      <c r="U62" s="166">
        <v>43882</v>
      </c>
      <c r="V62" s="194"/>
      <c r="W62" s="105" t="s">
        <v>164</v>
      </c>
      <c r="X62" s="147"/>
      <c r="Y62" s="241"/>
      <c r="Z62" s="147"/>
      <c r="AA62" s="135" t="s">
        <v>108</v>
      </c>
      <c r="AB62" s="147"/>
      <c r="AC62" s="217"/>
      <c r="AD62" s="217"/>
      <c r="AE62" s="217"/>
      <c r="AF62" s="237"/>
      <c r="AG62" s="237"/>
      <c r="AH62" s="144"/>
      <c r="AI62" s="144"/>
      <c r="AJ62" s="144"/>
      <c r="AK62" s="253">
        <v>0.5</v>
      </c>
      <c r="AL62" s="199">
        <v>0.85</v>
      </c>
      <c r="AM62" s="253">
        <f t="shared" si="33"/>
        <v>6.1093749999999994E-3</v>
      </c>
      <c r="AN62" s="253">
        <f t="shared" si="32"/>
        <v>1.0781250000000001E-3</v>
      </c>
      <c r="AO62" s="264">
        <f t="shared" ref="AO62" si="48">AK62/AM62</f>
        <v>81.841432225063954</v>
      </c>
      <c r="AP62" s="135"/>
      <c r="AQ62" s="270"/>
      <c r="AR62" s="270"/>
      <c r="AS62" s="135" t="s">
        <v>15</v>
      </c>
    </row>
    <row r="63" spans="1:45" s="31" customFormat="1" ht="15.75">
      <c r="A63" s="42" t="s">
        <v>165</v>
      </c>
      <c r="B63" s="42"/>
      <c r="C63" s="42"/>
      <c r="D63" s="42" t="s">
        <v>35</v>
      </c>
      <c r="E63" s="42"/>
      <c r="F63" s="42"/>
      <c r="G63" s="43" t="s">
        <v>166</v>
      </c>
      <c r="H63" s="74" t="s">
        <v>167</v>
      </c>
      <c r="I63" s="152" t="s">
        <v>99</v>
      </c>
      <c r="J63" s="93">
        <v>2</v>
      </c>
      <c r="K63" s="94">
        <f>2/8</f>
        <v>0.25</v>
      </c>
      <c r="L63" s="95">
        <v>1</v>
      </c>
      <c r="M63" s="96">
        <f t="shared" si="7"/>
        <v>0.5</v>
      </c>
      <c r="N63" s="97">
        <f t="shared" si="8"/>
        <v>2.8749999999999998E-2</v>
      </c>
      <c r="O63" s="143" t="s">
        <v>105</v>
      </c>
      <c r="P63" s="434" t="s">
        <v>28</v>
      </c>
      <c r="Q63" s="160" t="s">
        <v>5</v>
      </c>
      <c r="R63" s="161">
        <v>43811</v>
      </c>
      <c r="S63" s="161">
        <v>43815</v>
      </c>
      <c r="T63" s="161">
        <v>43811</v>
      </c>
      <c r="U63" s="192">
        <v>43812</v>
      </c>
      <c r="V63" s="205">
        <v>1</v>
      </c>
      <c r="W63" s="98" t="s">
        <v>106</v>
      </c>
      <c r="X63" s="73" t="s">
        <v>168</v>
      </c>
      <c r="Y63" s="235" t="s">
        <v>127</v>
      </c>
      <c r="Z63" s="245" t="s">
        <v>146</v>
      </c>
      <c r="AA63" s="143" t="s">
        <v>91</v>
      </c>
      <c r="AB63" s="143"/>
      <c r="AC63" s="215"/>
      <c r="AD63" s="215"/>
      <c r="AE63" s="215"/>
      <c r="AF63" s="215"/>
      <c r="AG63" s="215"/>
      <c r="AH63" s="143"/>
      <c r="AI63" s="143"/>
      <c r="AJ63" s="143"/>
      <c r="AK63" s="256">
        <v>0.59</v>
      </c>
      <c r="AL63" s="198">
        <v>0.95</v>
      </c>
      <c r="AM63" s="252">
        <f t="shared" si="33"/>
        <v>2.7312499999999997E-2</v>
      </c>
      <c r="AN63" s="252">
        <f t="shared" si="32"/>
        <v>1.4375000000000013E-3</v>
      </c>
      <c r="AO63" s="263">
        <f t="shared" si="9"/>
        <v>21.601830663615562</v>
      </c>
      <c r="AP63" s="263"/>
      <c r="AQ63" s="263"/>
      <c r="AR63" s="263"/>
      <c r="AS63" s="143" t="s">
        <v>10</v>
      </c>
    </row>
    <row r="64" spans="1:45" s="31" customFormat="1" ht="15.75">
      <c r="A64" s="45" t="s">
        <v>165</v>
      </c>
      <c r="B64" s="65"/>
      <c r="C64" s="65"/>
      <c r="D64" s="45" t="s">
        <v>35</v>
      </c>
      <c r="E64" s="65"/>
      <c r="F64" s="65"/>
      <c r="G64" s="46" t="s">
        <v>166</v>
      </c>
      <c r="H64" s="75" t="s">
        <v>167</v>
      </c>
      <c r="I64" s="153" t="s">
        <v>99</v>
      </c>
      <c r="J64" s="100">
        <v>2</v>
      </c>
      <c r="K64" s="101">
        <f>2/8</f>
        <v>0.25</v>
      </c>
      <c r="L64" s="102">
        <v>1</v>
      </c>
      <c r="M64" s="103">
        <f t="shared" ref="M64:M67" si="49">J64*K64</f>
        <v>0.5</v>
      </c>
      <c r="N64" s="104">
        <f t="shared" ref="N64:N67" si="50">M64/20*1.15</f>
        <v>2.8749999999999998E-2</v>
      </c>
      <c r="O64" s="135" t="s">
        <v>105</v>
      </c>
      <c r="P64" s="435"/>
      <c r="Q64" s="165" t="s">
        <v>100</v>
      </c>
      <c r="R64" s="166">
        <v>43816</v>
      </c>
      <c r="S64" s="166">
        <v>43824</v>
      </c>
      <c r="T64" s="166">
        <v>43815</v>
      </c>
      <c r="U64" s="168">
        <v>43822</v>
      </c>
      <c r="V64" s="194">
        <v>1</v>
      </c>
      <c r="W64" s="105" t="s">
        <v>106</v>
      </c>
      <c r="X64" s="144"/>
      <c r="Y64" s="246" t="s">
        <v>127</v>
      </c>
      <c r="Z64" s="144"/>
      <c r="AA64" s="135" t="s">
        <v>91</v>
      </c>
      <c r="AB64" s="144"/>
      <c r="AC64" s="217"/>
      <c r="AD64" s="217"/>
      <c r="AE64" s="217"/>
      <c r="AF64" s="237"/>
      <c r="AG64" s="237"/>
      <c r="AH64" s="144"/>
      <c r="AI64" s="144"/>
      <c r="AJ64" s="144"/>
      <c r="AK64" s="323">
        <v>0.59</v>
      </c>
      <c r="AL64" s="199">
        <v>0.95</v>
      </c>
      <c r="AM64" s="394">
        <f t="shared" si="33"/>
        <v>2.7312499999999997E-2</v>
      </c>
      <c r="AN64" s="394">
        <f t="shared" si="32"/>
        <v>1.4375000000000013E-3</v>
      </c>
      <c r="AO64" s="395">
        <f t="shared" si="9"/>
        <v>21.601830663615562</v>
      </c>
      <c r="AP64" s="135" t="s">
        <v>10</v>
      </c>
      <c r="AQ64" s="270"/>
      <c r="AR64" s="270"/>
      <c r="AS64" s="135" t="s">
        <v>10</v>
      </c>
    </row>
    <row r="65" spans="1:45" s="31" customFormat="1" ht="15.75">
      <c r="A65" s="45" t="s">
        <v>165</v>
      </c>
      <c r="B65" s="65"/>
      <c r="C65" s="65"/>
      <c r="D65" s="45" t="s">
        <v>35</v>
      </c>
      <c r="E65" s="65"/>
      <c r="F65" s="65"/>
      <c r="G65" s="46" t="s">
        <v>166</v>
      </c>
      <c r="H65" s="75" t="s">
        <v>167</v>
      </c>
      <c r="I65" s="153" t="s">
        <v>99</v>
      </c>
      <c r="J65" s="100">
        <v>2</v>
      </c>
      <c r="K65" s="101">
        <f>2/8</f>
        <v>0.25</v>
      </c>
      <c r="L65" s="102">
        <v>1</v>
      </c>
      <c r="M65" s="103">
        <f t="shared" si="49"/>
        <v>0.5</v>
      </c>
      <c r="N65" s="104">
        <f t="shared" si="50"/>
        <v>2.8749999999999998E-2</v>
      </c>
      <c r="O65" s="135" t="s">
        <v>105</v>
      </c>
      <c r="P65" s="435"/>
      <c r="Q65" s="165" t="s">
        <v>102</v>
      </c>
      <c r="R65" s="166">
        <v>43825</v>
      </c>
      <c r="S65" s="166">
        <v>43830</v>
      </c>
      <c r="T65" s="166">
        <v>43823</v>
      </c>
      <c r="U65" s="168">
        <v>43824</v>
      </c>
      <c r="V65" s="194">
        <v>1</v>
      </c>
      <c r="W65" s="105" t="s">
        <v>106</v>
      </c>
      <c r="X65" s="144"/>
      <c r="Y65" s="246" t="s">
        <v>127</v>
      </c>
      <c r="Z65" s="144"/>
      <c r="AA65" s="135" t="s">
        <v>91</v>
      </c>
      <c r="AB65" s="144"/>
      <c r="AC65" s="217"/>
      <c r="AD65" s="217"/>
      <c r="AE65" s="217"/>
      <c r="AF65" s="237"/>
      <c r="AG65" s="237"/>
      <c r="AH65" s="144"/>
      <c r="AI65" s="144"/>
      <c r="AJ65" s="144"/>
      <c r="AK65" s="323">
        <v>0.59</v>
      </c>
      <c r="AL65" s="199">
        <v>0.95</v>
      </c>
      <c r="AM65" s="394">
        <f t="shared" si="33"/>
        <v>2.7312499999999997E-2</v>
      </c>
      <c r="AN65" s="394">
        <f t="shared" si="32"/>
        <v>1.4375000000000013E-3</v>
      </c>
      <c r="AO65" s="395">
        <f t="shared" si="9"/>
        <v>21.601830663615562</v>
      </c>
      <c r="AP65" s="135" t="s">
        <v>10</v>
      </c>
      <c r="AQ65" s="270"/>
      <c r="AR65" s="270"/>
      <c r="AS65" s="135" t="s">
        <v>10</v>
      </c>
    </row>
    <row r="66" spans="1:45" s="32" customFormat="1" ht="15.75">
      <c r="A66" s="45" t="s">
        <v>165</v>
      </c>
      <c r="B66" s="45"/>
      <c r="C66" s="45"/>
      <c r="D66" s="45" t="s">
        <v>35</v>
      </c>
      <c r="E66" s="45"/>
      <c r="F66" s="45"/>
      <c r="G66" s="46" t="s">
        <v>166</v>
      </c>
      <c r="H66" s="75" t="s">
        <v>167</v>
      </c>
      <c r="I66" s="153" t="s">
        <v>99</v>
      </c>
      <c r="J66" s="100">
        <v>2</v>
      </c>
      <c r="K66" s="101">
        <f>2/8</f>
        <v>0.25</v>
      </c>
      <c r="L66" s="102">
        <v>1</v>
      </c>
      <c r="M66" s="103">
        <f t="shared" si="49"/>
        <v>0.5</v>
      </c>
      <c r="N66" s="104">
        <f t="shared" si="50"/>
        <v>2.8749999999999998E-2</v>
      </c>
      <c r="O66" s="135" t="s">
        <v>105</v>
      </c>
      <c r="P66" s="435"/>
      <c r="Q66" s="165" t="s">
        <v>13</v>
      </c>
      <c r="R66" s="166">
        <v>43836</v>
      </c>
      <c r="S66" s="166">
        <v>43837</v>
      </c>
      <c r="T66" s="166">
        <v>43825</v>
      </c>
      <c r="U66" s="168">
        <v>43826</v>
      </c>
      <c r="V66" s="194">
        <v>1</v>
      </c>
      <c r="W66" s="105" t="s">
        <v>106</v>
      </c>
      <c r="X66" s="135"/>
      <c r="Y66" s="246" t="s">
        <v>127</v>
      </c>
      <c r="Z66" s="135"/>
      <c r="AA66" s="135" t="s">
        <v>91</v>
      </c>
      <c r="AB66" s="135"/>
      <c r="AC66" s="217"/>
      <c r="AD66" s="217"/>
      <c r="AE66" s="217"/>
      <c r="AF66" s="217"/>
      <c r="AG66" s="217"/>
      <c r="AH66" s="135"/>
      <c r="AI66" s="135"/>
      <c r="AJ66" s="135"/>
      <c r="AK66" s="323">
        <v>0.59</v>
      </c>
      <c r="AL66" s="199">
        <v>0.95</v>
      </c>
      <c r="AM66" s="394">
        <f t="shared" si="33"/>
        <v>2.7312499999999997E-2</v>
      </c>
      <c r="AN66" s="394">
        <f t="shared" si="32"/>
        <v>1.4375000000000013E-3</v>
      </c>
      <c r="AO66" s="395">
        <f t="shared" si="9"/>
        <v>21.601830663615562</v>
      </c>
      <c r="AP66" s="264"/>
      <c r="AQ66" s="264"/>
      <c r="AR66" s="264"/>
      <c r="AS66" s="135" t="s">
        <v>10</v>
      </c>
    </row>
    <row r="67" spans="1:45" s="32" customFormat="1" ht="15.75">
      <c r="A67" s="62" t="s">
        <v>165</v>
      </c>
      <c r="B67" s="62"/>
      <c r="C67" s="62"/>
      <c r="D67" s="62" t="s">
        <v>35</v>
      </c>
      <c r="E67" s="62"/>
      <c r="F67" s="62"/>
      <c r="G67" s="63" t="s">
        <v>166</v>
      </c>
      <c r="H67" s="76" t="s">
        <v>167</v>
      </c>
      <c r="I67" s="154" t="s">
        <v>99</v>
      </c>
      <c r="J67" s="137">
        <v>2</v>
      </c>
      <c r="K67" s="138">
        <f>2/8</f>
        <v>0.25</v>
      </c>
      <c r="L67" s="139">
        <v>1</v>
      </c>
      <c r="M67" s="140">
        <f t="shared" si="49"/>
        <v>0.5</v>
      </c>
      <c r="N67" s="141">
        <f t="shared" si="50"/>
        <v>2.8749999999999998E-2</v>
      </c>
      <c r="O67" s="142" t="s">
        <v>105</v>
      </c>
      <c r="P67" s="436"/>
      <c r="Q67" s="178" t="s">
        <v>16</v>
      </c>
      <c r="R67" s="166">
        <v>43845</v>
      </c>
      <c r="S67" s="166">
        <v>43845</v>
      </c>
      <c r="T67" s="166">
        <v>43845</v>
      </c>
      <c r="U67" s="168">
        <v>43845</v>
      </c>
      <c r="V67" s="194">
        <v>1</v>
      </c>
      <c r="W67" s="148" t="s">
        <v>106</v>
      </c>
      <c r="X67" s="142"/>
      <c r="Y67" s="246" t="s">
        <v>127</v>
      </c>
      <c r="Z67" s="142"/>
      <c r="AA67" s="142" t="s">
        <v>91</v>
      </c>
      <c r="AB67" s="142"/>
      <c r="AC67" s="234"/>
      <c r="AD67" s="234"/>
      <c r="AE67" s="234"/>
      <c r="AF67" s="234"/>
      <c r="AG67" s="234"/>
      <c r="AH67" s="142"/>
      <c r="AI67" s="142"/>
      <c r="AJ67" s="142"/>
      <c r="AK67" s="323">
        <v>0.59</v>
      </c>
      <c r="AL67" s="199">
        <v>0.95</v>
      </c>
      <c r="AM67" s="394">
        <f t="shared" si="33"/>
        <v>2.7312499999999997E-2</v>
      </c>
      <c r="AN67" s="394">
        <f t="shared" si="32"/>
        <v>1.4375000000000013E-3</v>
      </c>
      <c r="AO67" s="395">
        <f t="shared" si="9"/>
        <v>21.601830663615562</v>
      </c>
      <c r="AP67" s="269"/>
      <c r="AQ67" s="269"/>
      <c r="AR67" s="269"/>
      <c r="AS67" s="142" t="s">
        <v>10</v>
      </c>
    </row>
    <row r="68" spans="1:45" s="32" customFormat="1" ht="15.75">
      <c r="A68" s="51" t="s">
        <v>169</v>
      </c>
      <c r="B68" s="354"/>
      <c r="C68" s="354"/>
      <c r="D68" s="51" t="s">
        <v>36</v>
      </c>
      <c r="E68" s="354"/>
      <c r="F68" s="354"/>
      <c r="G68" s="54" t="s">
        <v>170</v>
      </c>
      <c r="H68" s="77" t="s">
        <v>171</v>
      </c>
      <c r="I68" s="150" t="s">
        <v>99</v>
      </c>
      <c r="J68" s="114">
        <v>3</v>
      </c>
      <c r="K68" s="115">
        <f>4/8</f>
        <v>0.5</v>
      </c>
      <c r="L68" s="116">
        <v>1</v>
      </c>
      <c r="M68" s="117">
        <f t="shared" si="7"/>
        <v>1.5</v>
      </c>
      <c r="N68" s="118">
        <f t="shared" si="8"/>
        <v>8.6249999999999993E-2</v>
      </c>
      <c r="O68" s="73" t="s">
        <v>96</v>
      </c>
      <c r="P68" s="430" t="s">
        <v>4</v>
      </c>
      <c r="Q68" s="160" t="s">
        <v>5</v>
      </c>
      <c r="R68" s="166">
        <v>43943</v>
      </c>
      <c r="S68" s="166">
        <v>43944</v>
      </c>
      <c r="T68" s="166"/>
      <c r="U68" s="166"/>
      <c r="V68" s="126"/>
      <c r="W68" s="73" t="s">
        <v>106</v>
      </c>
      <c r="X68" s="73" t="s">
        <v>107</v>
      </c>
      <c r="Y68" s="242" t="s">
        <v>90</v>
      </c>
      <c r="Z68" s="355"/>
      <c r="AA68" s="73" t="s">
        <v>108</v>
      </c>
      <c r="AB68" s="355"/>
      <c r="AC68" s="356"/>
      <c r="AD68" s="356"/>
      <c r="AE68" s="356"/>
      <c r="AF68" s="356"/>
      <c r="AG68" s="356"/>
      <c r="AH68" s="355"/>
      <c r="AI68" s="355"/>
      <c r="AJ68" s="355"/>
      <c r="AK68" s="256"/>
      <c r="AL68" s="208"/>
      <c r="AM68" s="256"/>
      <c r="AN68" s="256"/>
      <c r="AO68" s="266"/>
      <c r="AP68" s="73" t="s">
        <v>10</v>
      </c>
      <c r="AQ68" s="357"/>
      <c r="AR68" s="357"/>
      <c r="AS68" s="73" t="s">
        <v>10</v>
      </c>
    </row>
    <row r="69" spans="1:45" s="32" customFormat="1" ht="15.75">
      <c r="A69" s="278" t="s">
        <v>169</v>
      </c>
      <c r="B69" s="354"/>
      <c r="C69" s="354"/>
      <c r="D69" s="278" t="s">
        <v>36</v>
      </c>
      <c r="E69" s="354"/>
      <c r="F69" s="354"/>
      <c r="G69" s="279" t="s">
        <v>170</v>
      </c>
      <c r="H69" s="280" t="s">
        <v>171</v>
      </c>
      <c r="I69" s="358" t="s">
        <v>99</v>
      </c>
      <c r="J69" s="298">
        <v>3</v>
      </c>
      <c r="K69" s="293">
        <f t="shared" ref="K69:K71" si="51">4/8</f>
        <v>0.5</v>
      </c>
      <c r="L69" s="294">
        <v>1</v>
      </c>
      <c r="M69" s="295">
        <f t="shared" si="7"/>
        <v>1.5</v>
      </c>
      <c r="N69" s="296">
        <f t="shared" si="8"/>
        <v>8.6249999999999993E-2</v>
      </c>
      <c r="O69" s="169" t="s">
        <v>96</v>
      </c>
      <c r="P69" s="431"/>
      <c r="Q69" s="165" t="s">
        <v>100</v>
      </c>
      <c r="R69" s="166">
        <v>43945</v>
      </c>
      <c r="S69" s="166">
        <v>43950</v>
      </c>
      <c r="T69" s="166"/>
      <c r="U69" s="166"/>
      <c r="V69" s="126"/>
      <c r="W69" s="177" t="s">
        <v>106</v>
      </c>
      <c r="X69" s="177" t="s">
        <v>107</v>
      </c>
      <c r="Y69" s="378" t="s">
        <v>90</v>
      </c>
      <c r="Z69" s="379"/>
      <c r="AA69" s="177" t="s">
        <v>108</v>
      </c>
      <c r="AB69" s="355"/>
      <c r="AC69" s="356"/>
      <c r="AD69" s="356"/>
      <c r="AE69" s="356"/>
      <c r="AF69" s="356"/>
      <c r="AG69" s="356"/>
      <c r="AH69" s="355"/>
      <c r="AI69" s="355"/>
      <c r="AJ69" s="355"/>
      <c r="AK69" s="323"/>
      <c r="AL69" s="376"/>
      <c r="AM69" s="323"/>
      <c r="AN69" s="323"/>
      <c r="AO69" s="335"/>
      <c r="AP69" s="177" t="s">
        <v>10</v>
      </c>
      <c r="AQ69" s="380"/>
      <c r="AR69" s="380"/>
      <c r="AS69" s="177" t="s">
        <v>10</v>
      </c>
    </row>
    <row r="70" spans="1:45" s="32" customFormat="1" ht="15.75">
      <c r="A70" s="278" t="s">
        <v>169</v>
      </c>
      <c r="B70" s="354"/>
      <c r="C70" s="354"/>
      <c r="D70" s="278" t="s">
        <v>36</v>
      </c>
      <c r="E70" s="354"/>
      <c r="F70" s="354"/>
      <c r="G70" s="279" t="s">
        <v>170</v>
      </c>
      <c r="H70" s="280" t="s">
        <v>171</v>
      </c>
      <c r="I70" s="358" t="s">
        <v>99</v>
      </c>
      <c r="J70" s="298">
        <v>3</v>
      </c>
      <c r="K70" s="293">
        <f t="shared" si="51"/>
        <v>0.5</v>
      </c>
      <c r="L70" s="294">
        <v>1</v>
      </c>
      <c r="M70" s="295">
        <f t="shared" si="7"/>
        <v>1.5</v>
      </c>
      <c r="N70" s="296">
        <f t="shared" si="8"/>
        <v>8.6249999999999993E-2</v>
      </c>
      <c r="O70" s="169" t="s">
        <v>96</v>
      </c>
      <c r="P70" s="431"/>
      <c r="Q70" s="165" t="s">
        <v>102</v>
      </c>
      <c r="R70" s="166">
        <v>43951</v>
      </c>
      <c r="S70" s="166">
        <v>43955</v>
      </c>
      <c r="T70" s="166"/>
      <c r="U70" s="166"/>
      <c r="V70" s="126"/>
      <c r="W70" s="177" t="s">
        <v>106</v>
      </c>
      <c r="X70" s="177" t="s">
        <v>107</v>
      </c>
      <c r="Y70" s="378" t="s">
        <v>90</v>
      </c>
      <c r="Z70" s="379"/>
      <c r="AA70" s="177" t="s">
        <v>108</v>
      </c>
      <c r="AB70" s="355"/>
      <c r="AC70" s="356"/>
      <c r="AD70" s="356"/>
      <c r="AE70" s="356"/>
      <c r="AF70" s="356"/>
      <c r="AG70" s="356"/>
      <c r="AH70" s="355"/>
      <c r="AI70" s="355"/>
      <c r="AJ70" s="355"/>
      <c r="AK70" s="323"/>
      <c r="AL70" s="376"/>
      <c r="AM70" s="323"/>
      <c r="AN70" s="323"/>
      <c r="AO70" s="335"/>
      <c r="AP70" s="177" t="s">
        <v>10</v>
      </c>
      <c r="AQ70" s="380"/>
      <c r="AR70" s="380"/>
      <c r="AS70" s="177" t="s">
        <v>10</v>
      </c>
    </row>
    <row r="71" spans="1:45" s="32" customFormat="1" ht="15.75">
      <c r="A71" s="278" t="s">
        <v>169</v>
      </c>
      <c r="B71" s="354"/>
      <c r="C71" s="354"/>
      <c r="D71" s="278" t="s">
        <v>36</v>
      </c>
      <c r="E71" s="354"/>
      <c r="F71" s="354"/>
      <c r="G71" s="279" t="s">
        <v>170</v>
      </c>
      <c r="H71" s="280" t="s">
        <v>171</v>
      </c>
      <c r="I71" s="358" t="s">
        <v>99</v>
      </c>
      <c r="J71" s="298">
        <v>3</v>
      </c>
      <c r="K71" s="293">
        <f t="shared" si="51"/>
        <v>0.5</v>
      </c>
      <c r="L71" s="294">
        <v>1</v>
      </c>
      <c r="M71" s="295">
        <f t="shared" si="7"/>
        <v>1.5</v>
      </c>
      <c r="N71" s="296">
        <f t="shared" si="8"/>
        <v>8.6249999999999993E-2</v>
      </c>
      <c r="O71" s="169" t="s">
        <v>96</v>
      </c>
      <c r="P71" s="431"/>
      <c r="Q71" s="165" t="s">
        <v>13</v>
      </c>
      <c r="R71" s="166">
        <v>43956</v>
      </c>
      <c r="S71" s="166">
        <v>43957</v>
      </c>
      <c r="T71" s="166"/>
      <c r="U71" s="166"/>
      <c r="V71" s="126"/>
      <c r="W71" s="177" t="s">
        <v>106</v>
      </c>
      <c r="X71" s="177" t="s">
        <v>107</v>
      </c>
      <c r="Y71" s="378" t="s">
        <v>90</v>
      </c>
      <c r="Z71" s="379"/>
      <c r="AA71" s="177" t="s">
        <v>108</v>
      </c>
      <c r="AB71" s="355"/>
      <c r="AC71" s="356"/>
      <c r="AD71" s="356"/>
      <c r="AE71" s="356"/>
      <c r="AF71" s="356"/>
      <c r="AG71" s="356"/>
      <c r="AH71" s="355"/>
      <c r="AI71" s="355"/>
      <c r="AJ71" s="355"/>
      <c r="AK71" s="323"/>
      <c r="AL71" s="376"/>
      <c r="AM71" s="323"/>
      <c r="AN71" s="323"/>
      <c r="AO71" s="335"/>
      <c r="AP71" s="177" t="s">
        <v>10</v>
      </c>
      <c r="AQ71" s="380"/>
      <c r="AR71" s="380"/>
      <c r="AS71" s="177" t="s">
        <v>10</v>
      </c>
    </row>
    <row r="72" spans="1:45" s="31" customFormat="1" ht="15.75">
      <c r="A72" s="278" t="s">
        <v>169</v>
      </c>
      <c r="B72" s="51"/>
      <c r="C72" s="51"/>
      <c r="D72" s="278" t="s">
        <v>36</v>
      </c>
      <c r="E72" s="51"/>
      <c r="F72" s="51"/>
      <c r="G72" s="279" t="s">
        <v>170</v>
      </c>
      <c r="H72" s="280" t="s">
        <v>171</v>
      </c>
      <c r="I72" s="358" t="s">
        <v>99</v>
      </c>
      <c r="J72" s="298">
        <v>3</v>
      </c>
      <c r="K72" s="293">
        <f>4/8</f>
        <v>0.5</v>
      </c>
      <c r="L72" s="294">
        <v>1</v>
      </c>
      <c r="M72" s="295">
        <f t="shared" si="7"/>
        <v>1.5</v>
      </c>
      <c r="N72" s="296">
        <f t="shared" si="8"/>
        <v>8.6249999999999993E-2</v>
      </c>
      <c r="O72" s="169" t="s">
        <v>96</v>
      </c>
      <c r="P72" s="432"/>
      <c r="Q72" s="178" t="s">
        <v>16</v>
      </c>
      <c r="R72" s="166"/>
      <c r="S72" s="166"/>
      <c r="T72" s="4"/>
      <c r="U72" s="207"/>
      <c r="V72" s="126"/>
      <c r="W72" s="177" t="s">
        <v>106</v>
      </c>
      <c r="X72" s="177" t="s">
        <v>107</v>
      </c>
      <c r="Y72" s="378" t="s">
        <v>90</v>
      </c>
      <c r="Z72" s="177"/>
      <c r="AA72" s="177" t="s">
        <v>108</v>
      </c>
      <c r="AB72" s="73"/>
      <c r="AC72" s="73"/>
      <c r="AD72" s="223"/>
      <c r="AE72" s="223"/>
      <c r="AF72" s="223"/>
      <c r="AG72" s="223"/>
      <c r="AH72" s="73"/>
      <c r="AI72" s="73"/>
      <c r="AJ72" s="73"/>
      <c r="AK72" s="323"/>
      <c r="AL72" s="376"/>
      <c r="AM72" s="323"/>
      <c r="AN72" s="323"/>
      <c r="AO72" s="335"/>
      <c r="AP72" s="335"/>
      <c r="AQ72" s="335"/>
      <c r="AR72" s="335"/>
      <c r="AS72" s="177" t="s">
        <v>10</v>
      </c>
    </row>
    <row r="73" spans="1:45" s="31" customFormat="1" ht="15.75">
      <c r="A73" s="51" t="s">
        <v>172</v>
      </c>
      <c r="B73" s="51"/>
      <c r="C73" s="51"/>
      <c r="D73" s="51" t="s">
        <v>36</v>
      </c>
      <c r="E73" s="51"/>
      <c r="F73" s="51"/>
      <c r="G73" s="54" t="s">
        <v>173</v>
      </c>
      <c r="H73" s="72" t="s">
        <v>174</v>
      </c>
      <c r="I73" s="127" t="s">
        <v>99</v>
      </c>
      <c r="J73" s="151">
        <v>1</v>
      </c>
      <c r="K73" s="115">
        <f>4/8</f>
        <v>0.5</v>
      </c>
      <c r="L73" s="116">
        <v>1</v>
      </c>
      <c r="M73" s="117">
        <f t="shared" si="7"/>
        <v>0.5</v>
      </c>
      <c r="N73" s="118">
        <f t="shared" si="8"/>
        <v>2.8749999999999998E-2</v>
      </c>
      <c r="O73" s="73"/>
      <c r="P73" s="73"/>
      <c r="Q73" s="183"/>
      <c r="R73" s="4"/>
      <c r="S73" s="4"/>
      <c r="T73" s="4"/>
      <c r="U73" s="207"/>
      <c r="V73" s="73" t="s">
        <v>175</v>
      </c>
      <c r="W73" s="73"/>
      <c r="X73" s="73" t="s">
        <v>107</v>
      </c>
      <c r="Y73" s="244"/>
      <c r="Z73" s="321" t="s">
        <v>176</v>
      </c>
      <c r="AA73" s="73" t="s">
        <v>108</v>
      </c>
      <c r="AB73" s="73"/>
      <c r="AC73" s="223"/>
      <c r="AD73" s="223"/>
      <c r="AE73" s="223"/>
      <c r="AF73" s="223"/>
      <c r="AG73" s="223"/>
      <c r="AH73" s="223"/>
      <c r="AI73" s="223"/>
      <c r="AJ73" s="73"/>
      <c r="AK73" s="256"/>
      <c r="AL73" s="208">
        <v>0</v>
      </c>
      <c r="AM73" s="256">
        <f t="shared" ref="AM73:AM96" si="52">N73*AL73</f>
        <v>0</v>
      </c>
      <c r="AN73" s="256">
        <f t="shared" ref="AN73:AN96" si="53">N73-AM73</f>
        <v>2.8749999999999998E-2</v>
      </c>
      <c r="AO73" s="266" t="e">
        <f t="shared" si="9"/>
        <v>#DIV/0!</v>
      </c>
      <c r="AP73" s="266"/>
      <c r="AQ73" s="266"/>
      <c r="AR73" s="266"/>
      <c r="AS73" s="73" t="s">
        <v>15</v>
      </c>
    </row>
    <row r="74" spans="1:45" s="31" customFormat="1" ht="15.75">
      <c r="A74" s="51" t="s">
        <v>177</v>
      </c>
      <c r="B74" s="51"/>
      <c r="C74" s="51"/>
      <c r="D74" s="51" t="s">
        <v>36</v>
      </c>
      <c r="E74" s="51"/>
      <c r="F74" s="51"/>
      <c r="G74" s="54" t="s">
        <v>178</v>
      </c>
      <c r="H74" s="77" t="s">
        <v>179</v>
      </c>
      <c r="I74" s="127" t="s">
        <v>99</v>
      </c>
      <c r="J74" s="114">
        <v>3</v>
      </c>
      <c r="K74" s="115">
        <f>2/8</f>
        <v>0.25</v>
      </c>
      <c r="L74" s="116">
        <v>1</v>
      </c>
      <c r="M74" s="117">
        <f t="shared" si="7"/>
        <v>0.75</v>
      </c>
      <c r="N74" s="118">
        <f t="shared" si="8"/>
        <v>4.3124999999999997E-2</v>
      </c>
      <c r="O74" s="73"/>
      <c r="P74" s="73"/>
      <c r="Q74" s="183"/>
      <c r="R74" s="4"/>
      <c r="S74" s="4"/>
      <c r="T74" s="4"/>
      <c r="U74" s="207"/>
      <c r="W74" s="73"/>
      <c r="X74" s="73" t="s">
        <v>149</v>
      </c>
      <c r="Y74" s="244" t="s">
        <v>90</v>
      </c>
      <c r="Z74" s="352" t="s">
        <v>303</v>
      </c>
      <c r="AA74" s="73" t="s">
        <v>108</v>
      </c>
      <c r="AB74" s="73"/>
      <c r="AC74" s="223"/>
      <c r="AD74" s="223"/>
      <c r="AE74" s="223"/>
      <c r="AF74" s="223"/>
      <c r="AG74" s="223"/>
      <c r="AH74" s="73"/>
      <c r="AI74" s="73"/>
      <c r="AJ74" s="73"/>
      <c r="AK74" s="256">
        <v>0.7</v>
      </c>
      <c r="AL74" s="208">
        <v>0.9</v>
      </c>
      <c r="AM74" s="256">
        <f t="shared" si="52"/>
        <v>3.88125E-2</v>
      </c>
      <c r="AN74" s="256">
        <f t="shared" si="53"/>
        <v>4.3124999999999969E-3</v>
      </c>
      <c r="AO74" s="266">
        <f t="shared" si="9"/>
        <v>18.035426731078903</v>
      </c>
      <c r="AP74" s="266"/>
      <c r="AQ74" s="266"/>
      <c r="AR74" s="266"/>
      <c r="AS74" s="73" t="s">
        <v>10</v>
      </c>
    </row>
    <row r="75" spans="1:45" s="31" customFormat="1" ht="15.75">
      <c r="A75" s="51" t="s">
        <v>181</v>
      </c>
      <c r="B75" s="51"/>
      <c r="C75" s="51"/>
      <c r="D75" s="51" t="s">
        <v>36</v>
      </c>
      <c r="E75" s="51"/>
      <c r="F75" s="51"/>
      <c r="G75" s="54" t="s">
        <v>182</v>
      </c>
      <c r="H75" s="72" t="s">
        <v>183</v>
      </c>
      <c r="I75" s="127" t="s">
        <v>99</v>
      </c>
      <c r="J75" s="114">
        <v>1</v>
      </c>
      <c r="K75" s="115">
        <f>8/8</f>
        <v>1</v>
      </c>
      <c r="L75" s="116">
        <v>1</v>
      </c>
      <c r="M75" s="117">
        <f t="shared" si="7"/>
        <v>1</v>
      </c>
      <c r="N75" s="118">
        <f t="shared" si="8"/>
        <v>5.7499999999999996E-2</v>
      </c>
      <c r="O75" s="73" t="s">
        <v>96</v>
      </c>
      <c r="P75" s="424" t="s">
        <v>14</v>
      </c>
      <c r="Q75" s="160" t="s">
        <v>5</v>
      </c>
      <c r="R75" s="166">
        <v>43922</v>
      </c>
      <c r="S75" s="166">
        <v>43924</v>
      </c>
      <c r="T75" s="166">
        <v>43922</v>
      </c>
      <c r="U75" s="166">
        <v>43924</v>
      </c>
      <c r="V75" s="208">
        <v>1</v>
      </c>
      <c r="W75" s="73" t="s">
        <v>308</v>
      </c>
      <c r="X75" s="73" t="s">
        <v>107</v>
      </c>
      <c r="Y75" s="242" t="s">
        <v>90</v>
      </c>
      <c r="Z75" s="126"/>
      <c r="AA75" s="73" t="s">
        <v>108</v>
      </c>
      <c r="AB75" s="73"/>
      <c r="AC75" s="223"/>
      <c r="AD75" s="223"/>
      <c r="AE75" s="223"/>
      <c r="AF75" s="223"/>
      <c r="AG75" s="223"/>
      <c r="AH75" s="223"/>
      <c r="AI75" s="223"/>
      <c r="AJ75" s="73"/>
      <c r="AK75" s="256">
        <v>1</v>
      </c>
      <c r="AL75" s="208">
        <v>0.9</v>
      </c>
      <c r="AM75" s="256">
        <f t="shared" si="52"/>
        <v>5.1749999999999997E-2</v>
      </c>
      <c r="AN75" s="256">
        <f t="shared" si="53"/>
        <v>5.7499999999999982E-3</v>
      </c>
      <c r="AO75" s="266">
        <f t="shared" si="9"/>
        <v>19.323671497584542</v>
      </c>
      <c r="AP75" s="266"/>
      <c r="AQ75" s="266"/>
      <c r="AR75" s="266"/>
      <c r="AS75" s="73" t="s">
        <v>10</v>
      </c>
    </row>
    <row r="76" spans="1:45" s="31" customFormat="1" ht="15.75">
      <c r="A76" s="271" t="s">
        <v>181</v>
      </c>
      <c r="B76" s="271"/>
      <c r="C76" s="271"/>
      <c r="D76" s="271" t="s">
        <v>36</v>
      </c>
      <c r="E76" s="271"/>
      <c r="F76" s="271"/>
      <c r="G76" s="272" t="s">
        <v>182</v>
      </c>
      <c r="H76" s="273" t="s">
        <v>183</v>
      </c>
      <c r="I76" s="274" t="s">
        <v>99</v>
      </c>
      <c r="J76" s="275">
        <v>1</v>
      </c>
      <c r="K76" s="276">
        <f t="shared" ref="K76:K79" si="54">8/8</f>
        <v>1</v>
      </c>
      <c r="L76" s="277">
        <v>1</v>
      </c>
      <c r="M76" s="289">
        <f t="shared" ref="M76:M79" si="55">J76*K76</f>
        <v>1</v>
      </c>
      <c r="N76" s="290">
        <f t="shared" ref="N76:N79" si="56">M76/20*1.15</f>
        <v>5.7499999999999996E-2</v>
      </c>
      <c r="O76" s="177" t="s">
        <v>96</v>
      </c>
      <c r="P76" s="425"/>
      <c r="Q76" s="165" t="s">
        <v>100</v>
      </c>
      <c r="R76" s="166">
        <v>43928</v>
      </c>
      <c r="S76" s="166">
        <v>43969</v>
      </c>
      <c r="T76" s="166"/>
      <c r="U76" s="373"/>
      <c r="V76" s="73"/>
      <c r="W76" s="177" t="s">
        <v>308</v>
      </c>
      <c r="X76" s="374" t="s">
        <v>107</v>
      </c>
      <c r="Y76" s="375" t="s">
        <v>90</v>
      </c>
      <c r="Z76" s="372"/>
      <c r="AA76" s="177" t="s">
        <v>108</v>
      </c>
      <c r="AB76" s="73"/>
      <c r="AC76" s="223"/>
      <c r="AD76" s="223"/>
      <c r="AE76" s="223"/>
      <c r="AF76" s="223"/>
      <c r="AG76" s="223"/>
      <c r="AH76" s="223"/>
      <c r="AI76" s="223"/>
      <c r="AJ76" s="73"/>
      <c r="AK76" s="323">
        <v>1</v>
      </c>
      <c r="AL76" s="376">
        <v>0.9</v>
      </c>
      <c r="AM76" s="323">
        <f t="shared" ref="AM76:AM79" si="57">N76*AL76</f>
        <v>5.1749999999999997E-2</v>
      </c>
      <c r="AN76" s="323">
        <f t="shared" ref="AN76:AN79" si="58">N76-AM76</f>
        <v>5.7499999999999982E-3</v>
      </c>
      <c r="AO76" s="335">
        <f t="shared" ref="AO76:AO79" si="59">AK76/AM76</f>
        <v>19.323671497584542</v>
      </c>
      <c r="AP76" s="335"/>
      <c r="AQ76" s="335"/>
      <c r="AR76" s="335"/>
      <c r="AS76" s="177" t="s">
        <v>10</v>
      </c>
    </row>
    <row r="77" spans="1:45" s="31" customFormat="1" ht="15.75">
      <c r="A77" s="271" t="s">
        <v>181</v>
      </c>
      <c r="B77" s="271"/>
      <c r="C77" s="271"/>
      <c r="D77" s="271" t="s">
        <v>36</v>
      </c>
      <c r="E77" s="271"/>
      <c r="F77" s="271"/>
      <c r="G77" s="272" t="s">
        <v>182</v>
      </c>
      <c r="H77" s="273" t="s">
        <v>183</v>
      </c>
      <c r="I77" s="274" t="s">
        <v>99</v>
      </c>
      <c r="J77" s="275">
        <v>1</v>
      </c>
      <c r="K77" s="276">
        <f t="shared" si="54"/>
        <v>1</v>
      </c>
      <c r="L77" s="277">
        <v>1</v>
      </c>
      <c r="M77" s="289">
        <f t="shared" si="55"/>
        <v>1</v>
      </c>
      <c r="N77" s="290">
        <f t="shared" si="56"/>
        <v>5.7499999999999996E-2</v>
      </c>
      <c r="O77" s="177" t="s">
        <v>96</v>
      </c>
      <c r="P77" s="425"/>
      <c r="Q77" s="165" t="s">
        <v>102</v>
      </c>
      <c r="R77" s="166">
        <v>43970</v>
      </c>
      <c r="S77" s="166">
        <v>43973</v>
      </c>
      <c r="T77" s="166"/>
      <c r="U77" s="373"/>
      <c r="V77" s="73"/>
      <c r="W77" s="177" t="s">
        <v>308</v>
      </c>
      <c r="X77" s="374" t="s">
        <v>107</v>
      </c>
      <c r="Y77" s="375" t="s">
        <v>90</v>
      </c>
      <c r="Z77" s="372"/>
      <c r="AA77" s="177" t="s">
        <v>108</v>
      </c>
      <c r="AB77" s="73"/>
      <c r="AC77" s="223"/>
      <c r="AD77" s="223"/>
      <c r="AE77" s="223"/>
      <c r="AF77" s="223"/>
      <c r="AG77" s="223"/>
      <c r="AH77" s="223"/>
      <c r="AI77" s="223"/>
      <c r="AJ77" s="73"/>
      <c r="AK77" s="323">
        <v>1</v>
      </c>
      <c r="AL77" s="376">
        <v>0.9</v>
      </c>
      <c r="AM77" s="323">
        <f t="shared" si="57"/>
        <v>5.1749999999999997E-2</v>
      </c>
      <c r="AN77" s="323">
        <f t="shared" si="58"/>
        <v>5.7499999999999982E-3</v>
      </c>
      <c r="AO77" s="335">
        <f t="shared" si="59"/>
        <v>19.323671497584542</v>
      </c>
      <c r="AP77" s="335"/>
      <c r="AQ77" s="335"/>
      <c r="AR77" s="335"/>
      <c r="AS77" s="177" t="s">
        <v>10</v>
      </c>
    </row>
    <row r="78" spans="1:45" s="31" customFormat="1" ht="15.75">
      <c r="A78" s="271" t="s">
        <v>181</v>
      </c>
      <c r="B78" s="271"/>
      <c r="C78" s="271"/>
      <c r="D78" s="271" t="s">
        <v>36</v>
      </c>
      <c r="E78" s="271"/>
      <c r="F78" s="271"/>
      <c r="G78" s="272" t="s">
        <v>182</v>
      </c>
      <c r="H78" s="273" t="s">
        <v>183</v>
      </c>
      <c r="I78" s="274" t="s">
        <v>99</v>
      </c>
      <c r="J78" s="275">
        <v>1</v>
      </c>
      <c r="K78" s="276">
        <f t="shared" si="54"/>
        <v>1</v>
      </c>
      <c r="L78" s="277">
        <v>1</v>
      </c>
      <c r="M78" s="289">
        <f t="shared" si="55"/>
        <v>1</v>
      </c>
      <c r="N78" s="290">
        <f t="shared" si="56"/>
        <v>5.7499999999999996E-2</v>
      </c>
      <c r="O78" s="177" t="s">
        <v>96</v>
      </c>
      <c r="P78" s="425"/>
      <c r="Q78" s="165" t="s">
        <v>13</v>
      </c>
      <c r="R78" s="166">
        <v>43976</v>
      </c>
      <c r="S78" s="166">
        <v>43978</v>
      </c>
      <c r="T78" s="166"/>
      <c r="U78" s="373"/>
      <c r="V78" s="73"/>
      <c r="W78" s="177" t="s">
        <v>308</v>
      </c>
      <c r="X78" s="374" t="s">
        <v>107</v>
      </c>
      <c r="Y78" s="375" t="s">
        <v>90</v>
      </c>
      <c r="Z78" s="372"/>
      <c r="AA78" s="177" t="s">
        <v>108</v>
      </c>
      <c r="AB78" s="73"/>
      <c r="AC78" s="223"/>
      <c r="AD78" s="223"/>
      <c r="AE78" s="223"/>
      <c r="AF78" s="223"/>
      <c r="AG78" s="223"/>
      <c r="AH78" s="223"/>
      <c r="AI78" s="223"/>
      <c r="AJ78" s="73"/>
      <c r="AK78" s="323">
        <v>1</v>
      </c>
      <c r="AL78" s="376">
        <v>0.9</v>
      </c>
      <c r="AM78" s="323">
        <f t="shared" si="57"/>
        <v>5.1749999999999997E-2</v>
      </c>
      <c r="AN78" s="323">
        <f t="shared" si="58"/>
        <v>5.7499999999999982E-3</v>
      </c>
      <c r="AO78" s="335">
        <f t="shared" si="59"/>
        <v>19.323671497584542</v>
      </c>
      <c r="AP78" s="335"/>
      <c r="AQ78" s="335"/>
      <c r="AR78" s="335"/>
      <c r="AS78" s="177" t="s">
        <v>10</v>
      </c>
    </row>
    <row r="79" spans="1:45" s="31" customFormat="1" ht="15.75">
      <c r="A79" s="271" t="s">
        <v>181</v>
      </c>
      <c r="B79" s="271"/>
      <c r="C79" s="271"/>
      <c r="D79" s="271" t="s">
        <v>36</v>
      </c>
      <c r="E79" s="271"/>
      <c r="F79" s="271"/>
      <c r="G79" s="272" t="s">
        <v>182</v>
      </c>
      <c r="H79" s="273" t="s">
        <v>183</v>
      </c>
      <c r="I79" s="274" t="s">
        <v>99</v>
      </c>
      <c r="J79" s="275">
        <v>1</v>
      </c>
      <c r="K79" s="276">
        <f t="shared" si="54"/>
        <v>1</v>
      </c>
      <c r="L79" s="277">
        <v>1</v>
      </c>
      <c r="M79" s="289">
        <f t="shared" si="55"/>
        <v>1</v>
      </c>
      <c r="N79" s="290">
        <f t="shared" si="56"/>
        <v>5.7499999999999996E-2</v>
      </c>
      <c r="O79" s="177" t="s">
        <v>96</v>
      </c>
      <c r="P79" s="426"/>
      <c r="Q79" s="178" t="s">
        <v>16</v>
      </c>
      <c r="R79" s="166"/>
      <c r="S79" s="166"/>
      <c r="T79" s="166"/>
      <c r="U79" s="373"/>
      <c r="V79" s="361"/>
      <c r="W79" s="177" t="s">
        <v>308</v>
      </c>
      <c r="X79" s="374" t="s">
        <v>107</v>
      </c>
      <c r="Y79" s="375" t="s">
        <v>90</v>
      </c>
      <c r="Z79" s="372"/>
      <c r="AA79" s="177" t="s">
        <v>108</v>
      </c>
      <c r="AB79" s="73"/>
      <c r="AC79" s="223"/>
      <c r="AD79" s="223"/>
      <c r="AE79" s="223"/>
      <c r="AF79" s="223"/>
      <c r="AG79" s="223"/>
      <c r="AH79" s="223"/>
      <c r="AI79" s="223"/>
      <c r="AJ79" s="73"/>
      <c r="AK79" s="323">
        <v>1</v>
      </c>
      <c r="AL79" s="376">
        <v>0.9</v>
      </c>
      <c r="AM79" s="323">
        <f t="shared" si="57"/>
        <v>5.1749999999999997E-2</v>
      </c>
      <c r="AN79" s="323">
        <f t="shared" si="58"/>
        <v>5.7499999999999982E-3</v>
      </c>
      <c r="AO79" s="335">
        <f t="shared" si="59"/>
        <v>19.323671497584542</v>
      </c>
      <c r="AP79" s="335"/>
      <c r="AQ79" s="335"/>
      <c r="AR79" s="335"/>
      <c r="AS79" s="177" t="s">
        <v>10</v>
      </c>
    </row>
    <row r="80" spans="1:45" s="31" customFormat="1" ht="14.45" customHeight="1">
      <c r="A80" s="51" t="s">
        <v>184</v>
      </c>
      <c r="B80" s="51"/>
      <c r="C80" s="51"/>
      <c r="D80" s="51" t="s">
        <v>36</v>
      </c>
      <c r="E80" s="51"/>
      <c r="F80" s="51"/>
      <c r="G80" s="54" t="s">
        <v>185</v>
      </c>
      <c r="H80" s="77" t="s">
        <v>186</v>
      </c>
      <c r="I80" s="127" t="s">
        <v>99</v>
      </c>
      <c r="J80" s="114">
        <v>1</v>
      </c>
      <c r="K80" s="115">
        <f>2/8</f>
        <v>0.25</v>
      </c>
      <c r="L80" s="116">
        <v>1</v>
      </c>
      <c r="M80" s="117">
        <f t="shared" si="7"/>
        <v>0.25</v>
      </c>
      <c r="N80" s="118">
        <f t="shared" si="8"/>
        <v>1.4374999999999999E-2</v>
      </c>
      <c r="O80" s="73"/>
      <c r="P80" s="73"/>
      <c r="Q80" s="183"/>
      <c r="R80" s="4"/>
      <c r="S80" s="4"/>
      <c r="T80" s="4"/>
      <c r="U80" s="207"/>
      <c r="V80" s="73"/>
      <c r="W80" s="73"/>
      <c r="X80" s="73" t="s">
        <v>149</v>
      </c>
      <c r="Y80" s="242" t="s">
        <v>90</v>
      </c>
      <c r="Z80" s="243" t="s">
        <v>180</v>
      </c>
      <c r="AA80" s="73" t="s">
        <v>108</v>
      </c>
      <c r="AB80" s="73"/>
      <c r="AC80" s="223"/>
      <c r="AD80" s="223"/>
      <c r="AE80" s="223"/>
      <c r="AF80" s="223"/>
      <c r="AG80" s="223"/>
      <c r="AH80" s="73"/>
      <c r="AI80" s="73"/>
      <c r="AJ80" s="73"/>
      <c r="AK80" s="256">
        <v>0.7</v>
      </c>
      <c r="AL80" s="208">
        <v>0.9</v>
      </c>
      <c r="AM80" s="256">
        <f t="shared" si="52"/>
        <v>1.2937499999999999E-2</v>
      </c>
      <c r="AN80" s="256">
        <f t="shared" si="53"/>
        <v>1.4374999999999995E-3</v>
      </c>
      <c r="AO80" s="266">
        <f t="shared" si="9"/>
        <v>54.106280193236714</v>
      </c>
      <c r="AP80" s="266"/>
      <c r="AQ80" s="266"/>
      <c r="AR80" s="266"/>
      <c r="AS80" s="73" t="s">
        <v>10</v>
      </c>
    </row>
    <row r="81" spans="1:45" s="31" customFormat="1" ht="16.5">
      <c r="A81" s="51" t="s">
        <v>187</v>
      </c>
      <c r="B81" s="51"/>
      <c r="C81" s="54"/>
      <c r="D81" s="72" t="s">
        <v>36</v>
      </c>
      <c r="E81" s="127"/>
      <c r="F81" s="114"/>
      <c r="G81" s="115" t="s">
        <v>188</v>
      </c>
      <c r="H81" s="116" t="s">
        <v>189</v>
      </c>
      <c r="I81" s="127" t="s">
        <v>99</v>
      </c>
      <c r="J81" s="114">
        <v>1</v>
      </c>
      <c r="K81" s="115">
        <f>2/8</f>
        <v>0.25</v>
      </c>
      <c r="L81" s="116">
        <v>1</v>
      </c>
      <c r="M81" s="117">
        <f t="shared" si="7"/>
        <v>0.25</v>
      </c>
      <c r="N81" s="118">
        <f t="shared" si="8"/>
        <v>1.4374999999999999E-2</v>
      </c>
      <c r="O81" s="73" t="s">
        <v>96</v>
      </c>
      <c r="P81" s="424" t="s">
        <v>306</v>
      </c>
      <c r="Q81" s="160" t="s">
        <v>5</v>
      </c>
      <c r="R81" s="161">
        <v>43878</v>
      </c>
      <c r="S81" s="161">
        <v>43879</v>
      </c>
      <c r="T81" s="161">
        <v>43878</v>
      </c>
      <c r="U81" s="161">
        <v>43879</v>
      </c>
      <c r="V81" s="208">
        <v>1</v>
      </c>
      <c r="W81" s="98" t="s">
        <v>126</v>
      </c>
      <c r="X81" s="73" t="s">
        <v>107</v>
      </c>
      <c r="Y81" s="242" t="s">
        <v>90</v>
      </c>
      <c r="Z81" s="223"/>
      <c r="AA81" s="73" t="s">
        <v>108</v>
      </c>
      <c r="AB81" s="223"/>
      <c r="AC81" s="223"/>
      <c r="AD81" s="73"/>
      <c r="AE81" s="73"/>
      <c r="AF81" s="256"/>
      <c r="AG81" s="333"/>
      <c r="AH81" s="256"/>
      <c r="AI81" s="256"/>
      <c r="AJ81" s="266"/>
      <c r="AK81" s="256">
        <v>0.7</v>
      </c>
      <c r="AL81" s="333">
        <v>0.9</v>
      </c>
      <c r="AM81" s="256">
        <f t="shared" si="52"/>
        <v>1.2937499999999999E-2</v>
      </c>
      <c r="AN81" s="256">
        <f t="shared" si="53"/>
        <v>1.4374999999999995E-3</v>
      </c>
      <c r="AO81" s="266">
        <f t="shared" si="9"/>
        <v>54.106280193236714</v>
      </c>
      <c r="AP81" s="73"/>
      <c r="AQ81" s="256"/>
      <c r="AR81" s="333"/>
      <c r="AS81" s="256" t="s">
        <v>10</v>
      </c>
    </row>
    <row r="82" spans="1:45" s="31" customFormat="1" ht="66">
      <c r="A82" s="271" t="s">
        <v>187</v>
      </c>
      <c r="B82" s="271"/>
      <c r="C82" s="272"/>
      <c r="D82" s="273" t="s">
        <v>36</v>
      </c>
      <c r="E82" s="274"/>
      <c r="F82" s="275"/>
      <c r="G82" s="276" t="s">
        <v>188</v>
      </c>
      <c r="H82" s="277" t="s">
        <v>189</v>
      </c>
      <c r="I82" s="274" t="s">
        <v>99</v>
      </c>
      <c r="J82" s="275">
        <v>1</v>
      </c>
      <c r="K82" s="276">
        <f t="shared" ref="K82:K85" si="60">2/8</f>
        <v>0.25</v>
      </c>
      <c r="L82" s="277">
        <v>1</v>
      </c>
      <c r="M82" s="289">
        <f t="shared" si="7"/>
        <v>0.25</v>
      </c>
      <c r="N82" s="290">
        <f t="shared" si="8"/>
        <v>1.4374999999999999E-2</v>
      </c>
      <c r="O82" s="73" t="s">
        <v>96</v>
      </c>
      <c r="P82" s="425"/>
      <c r="Q82" s="165" t="s">
        <v>100</v>
      </c>
      <c r="R82" s="161">
        <v>43880</v>
      </c>
      <c r="S82" s="161">
        <v>43886</v>
      </c>
      <c r="T82" s="161">
        <v>43880</v>
      </c>
      <c r="U82" s="161">
        <v>43888</v>
      </c>
      <c r="V82" s="306" t="s">
        <v>307</v>
      </c>
      <c r="W82" s="105" t="s">
        <v>126</v>
      </c>
      <c r="X82" s="223"/>
      <c r="Y82" s="322"/>
      <c r="Z82" s="223"/>
      <c r="AA82" s="177" t="s">
        <v>108</v>
      </c>
      <c r="AB82" s="223"/>
      <c r="AC82" s="223"/>
      <c r="AD82" s="73"/>
      <c r="AE82" s="73"/>
      <c r="AF82" s="323"/>
      <c r="AG82" s="334"/>
      <c r="AH82" s="323"/>
      <c r="AI82" s="323"/>
      <c r="AJ82" s="335"/>
      <c r="AK82" s="323">
        <v>0.7</v>
      </c>
      <c r="AL82" s="334">
        <v>0.9</v>
      </c>
      <c r="AM82" s="370">
        <f t="shared" si="52"/>
        <v>1.2937499999999999E-2</v>
      </c>
      <c r="AN82" s="370">
        <f t="shared" si="53"/>
        <v>1.4374999999999995E-3</v>
      </c>
      <c r="AO82" s="371">
        <f t="shared" si="9"/>
        <v>54.106280193236714</v>
      </c>
      <c r="AP82" s="73"/>
      <c r="AQ82" s="323"/>
      <c r="AR82" s="334"/>
      <c r="AS82" s="323" t="s">
        <v>10</v>
      </c>
    </row>
    <row r="83" spans="1:45" s="31" customFormat="1" ht="16.5">
      <c r="A83" s="271" t="s">
        <v>187</v>
      </c>
      <c r="B83" s="271"/>
      <c r="C83" s="272"/>
      <c r="D83" s="273" t="s">
        <v>36</v>
      </c>
      <c r="E83" s="274"/>
      <c r="F83" s="275"/>
      <c r="G83" s="276" t="s">
        <v>188</v>
      </c>
      <c r="H83" s="277" t="s">
        <v>189</v>
      </c>
      <c r="I83" s="274" t="s">
        <v>99</v>
      </c>
      <c r="J83" s="275">
        <v>1</v>
      </c>
      <c r="K83" s="276">
        <f t="shared" si="60"/>
        <v>0.25</v>
      </c>
      <c r="L83" s="277">
        <v>1</v>
      </c>
      <c r="M83" s="289">
        <f t="shared" si="7"/>
        <v>0.25</v>
      </c>
      <c r="N83" s="290">
        <f t="shared" si="8"/>
        <v>1.4374999999999999E-2</v>
      </c>
      <c r="O83" s="73" t="s">
        <v>96</v>
      </c>
      <c r="P83" s="425"/>
      <c r="Q83" s="165" t="s">
        <v>102</v>
      </c>
      <c r="R83" s="161">
        <v>43887</v>
      </c>
      <c r="S83" s="161">
        <v>43888</v>
      </c>
      <c r="T83" s="161">
        <v>43889</v>
      </c>
      <c r="U83" s="161">
        <v>43892</v>
      </c>
      <c r="V83" s="208">
        <v>0.9</v>
      </c>
      <c r="W83" s="105" t="s">
        <v>126</v>
      </c>
      <c r="X83" s="223"/>
      <c r="Y83" s="322"/>
      <c r="Z83" s="223"/>
      <c r="AA83" s="177" t="s">
        <v>108</v>
      </c>
      <c r="AB83" s="223"/>
      <c r="AC83" s="223"/>
      <c r="AD83" s="73"/>
      <c r="AE83" s="73"/>
      <c r="AF83" s="323"/>
      <c r="AG83" s="334"/>
      <c r="AH83" s="323"/>
      <c r="AI83" s="323"/>
      <c r="AJ83" s="335"/>
      <c r="AK83" s="323">
        <v>0.7</v>
      </c>
      <c r="AL83" s="334">
        <v>0.9</v>
      </c>
      <c r="AM83" s="370">
        <f t="shared" si="52"/>
        <v>1.2937499999999999E-2</v>
      </c>
      <c r="AN83" s="370">
        <f t="shared" si="53"/>
        <v>1.4374999999999995E-3</v>
      </c>
      <c r="AO83" s="371">
        <f t="shared" si="9"/>
        <v>54.106280193236714</v>
      </c>
      <c r="AP83" s="73"/>
      <c r="AQ83" s="323"/>
      <c r="AR83" s="334"/>
      <c r="AS83" s="323" t="s">
        <v>10</v>
      </c>
    </row>
    <row r="84" spans="1:45" s="31" customFormat="1" ht="16.5">
      <c r="A84" s="271" t="s">
        <v>187</v>
      </c>
      <c r="B84" s="271"/>
      <c r="C84" s="272"/>
      <c r="D84" s="273" t="s">
        <v>36</v>
      </c>
      <c r="E84" s="274"/>
      <c r="F84" s="275"/>
      <c r="G84" s="276" t="s">
        <v>188</v>
      </c>
      <c r="H84" s="277" t="s">
        <v>189</v>
      </c>
      <c r="I84" s="274" t="s">
        <v>99</v>
      </c>
      <c r="J84" s="275">
        <v>1</v>
      </c>
      <c r="K84" s="276">
        <f t="shared" si="60"/>
        <v>0.25</v>
      </c>
      <c r="L84" s="277">
        <v>1</v>
      </c>
      <c r="M84" s="289">
        <f t="shared" si="7"/>
        <v>0.25</v>
      </c>
      <c r="N84" s="290">
        <f t="shared" si="8"/>
        <v>1.4374999999999999E-2</v>
      </c>
      <c r="O84" s="73" t="s">
        <v>96</v>
      </c>
      <c r="P84" s="425"/>
      <c r="Q84" s="165" t="s">
        <v>13</v>
      </c>
      <c r="R84" s="161">
        <v>43888</v>
      </c>
      <c r="S84" s="161">
        <v>43889</v>
      </c>
      <c r="T84" s="161"/>
      <c r="U84" s="161"/>
      <c r="V84" s="73"/>
      <c r="W84" s="105" t="s">
        <v>126</v>
      </c>
      <c r="X84" s="223"/>
      <c r="Y84" s="322"/>
      <c r="Z84" s="223"/>
      <c r="AA84" s="177" t="s">
        <v>108</v>
      </c>
      <c r="AB84" s="223"/>
      <c r="AC84" s="223"/>
      <c r="AD84" s="73"/>
      <c r="AE84" s="73"/>
      <c r="AF84" s="323"/>
      <c r="AG84" s="334"/>
      <c r="AH84" s="323"/>
      <c r="AI84" s="323"/>
      <c r="AJ84" s="335"/>
      <c r="AK84" s="323">
        <v>0.7</v>
      </c>
      <c r="AL84" s="334">
        <v>0.9</v>
      </c>
      <c r="AM84" s="370">
        <f t="shared" si="52"/>
        <v>1.2937499999999999E-2</v>
      </c>
      <c r="AN84" s="370">
        <f t="shared" si="53"/>
        <v>1.4374999999999995E-3</v>
      </c>
      <c r="AO84" s="371">
        <f t="shared" si="9"/>
        <v>54.106280193236714</v>
      </c>
      <c r="AP84" s="73"/>
      <c r="AQ84" s="323"/>
      <c r="AR84" s="334"/>
      <c r="AS84" s="323" t="s">
        <v>10</v>
      </c>
    </row>
    <row r="85" spans="1:45" s="31" customFormat="1" ht="16.5">
      <c r="A85" s="271" t="s">
        <v>187</v>
      </c>
      <c r="B85" s="271"/>
      <c r="C85" s="272"/>
      <c r="D85" s="273" t="s">
        <v>36</v>
      </c>
      <c r="E85" s="274"/>
      <c r="F85" s="275"/>
      <c r="G85" s="276" t="s">
        <v>188</v>
      </c>
      <c r="H85" s="277" t="s">
        <v>189</v>
      </c>
      <c r="I85" s="274" t="s">
        <v>99</v>
      </c>
      <c r="J85" s="275">
        <v>1</v>
      </c>
      <c r="K85" s="276">
        <f t="shared" si="60"/>
        <v>0.25</v>
      </c>
      <c r="L85" s="277">
        <v>1</v>
      </c>
      <c r="M85" s="289">
        <f t="shared" si="7"/>
        <v>0.25</v>
      </c>
      <c r="N85" s="290">
        <f t="shared" si="8"/>
        <v>1.4374999999999999E-2</v>
      </c>
      <c r="O85" s="73" t="s">
        <v>96</v>
      </c>
      <c r="P85" s="426"/>
      <c r="Q85" s="178" t="s">
        <v>16</v>
      </c>
      <c r="R85" s="161">
        <v>43891</v>
      </c>
      <c r="S85" s="4"/>
      <c r="T85" s="4"/>
      <c r="U85" s="4"/>
      <c r="V85" s="73"/>
      <c r="W85" s="148" t="s">
        <v>126</v>
      </c>
      <c r="X85" s="223"/>
      <c r="Y85" s="322"/>
      <c r="Z85" s="223"/>
      <c r="AA85" s="177" t="s">
        <v>108</v>
      </c>
      <c r="AB85" s="223"/>
      <c r="AC85" s="223"/>
      <c r="AD85" s="73"/>
      <c r="AE85" s="73"/>
      <c r="AF85" s="323"/>
      <c r="AG85" s="334"/>
      <c r="AH85" s="323"/>
      <c r="AI85" s="323"/>
      <c r="AJ85" s="335"/>
      <c r="AK85" s="323">
        <v>0.7</v>
      </c>
      <c r="AL85" s="334">
        <v>0.9</v>
      </c>
      <c r="AM85" s="370">
        <f t="shared" si="52"/>
        <v>1.2937499999999999E-2</v>
      </c>
      <c r="AN85" s="370">
        <f t="shared" si="53"/>
        <v>1.4374999999999995E-3</v>
      </c>
      <c r="AO85" s="371">
        <f t="shared" si="9"/>
        <v>54.106280193236714</v>
      </c>
      <c r="AP85" s="73"/>
      <c r="AQ85" s="323"/>
      <c r="AR85" s="334"/>
      <c r="AS85" s="323" t="s">
        <v>10</v>
      </c>
    </row>
    <row r="86" spans="1:45" s="31" customFormat="1" ht="16.5">
      <c r="A86" s="51" t="s">
        <v>190</v>
      </c>
      <c r="B86" s="51"/>
      <c r="C86" s="51"/>
      <c r="D86" s="51" t="s">
        <v>36</v>
      </c>
      <c r="E86" s="51"/>
      <c r="F86" s="51"/>
      <c r="G86" s="54" t="s">
        <v>191</v>
      </c>
      <c r="H86" s="72" t="s">
        <v>192</v>
      </c>
      <c r="I86" s="127" t="s">
        <v>99</v>
      </c>
      <c r="J86" s="114">
        <v>1</v>
      </c>
      <c r="K86" s="115">
        <f t="shared" ref="K86:K95" si="61">4/8</f>
        <v>0.5</v>
      </c>
      <c r="L86" s="116">
        <v>1</v>
      </c>
      <c r="M86" s="117">
        <f t="shared" si="7"/>
        <v>0.5</v>
      </c>
      <c r="N86" s="118">
        <f t="shared" si="8"/>
        <v>2.8749999999999998E-2</v>
      </c>
      <c r="O86" s="73" t="s">
        <v>96</v>
      </c>
      <c r="P86" s="430" t="s">
        <v>28</v>
      </c>
      <c r="Q86" s="160" t="s">
        <v>5</v>
      </c>
      <c r="R86" s="166">
        <v>43879</v>
      </c>
      <c r="S86" s="166">
        <v>43880</v>
      </c>
      <c r="T86" s="161">
        <v>43879</v>
      </c>
      <c r="U86" s="307">
        <v>43885</v>
      </c>
      <c r="V86" s="73" t="s">
        <v>193</v>
      </c>
      <c r="W86" s="73" t="s">
        <v>106</v>
      </c>
      <c r="X86" s="73" t="s">
        <v>107</v>
      </c>
      <c r="Y86" s="244" t="s">
        <v>127</v>
      </c>
      <c r="Z86" s="73"/>
      <c r="AA86" s="73" t="s">
        <v>108</v>
      </c>
      <c r="AB86" s="73"/>
      <c r="AC86" s="223"/>
      <c r="AD86" s="223"/>
      <c r="AE86" s="223"/>
      <c r="AF86" s="223"/>
      <c r="AG86" s="223"/>
      <c r="AH86" s="73"/>
      <c r="AI86" s="73"/>
      <c r="AJ86" s="73"/>
      <c r="AK86" s="256">
        <v>0.54</v>
      </c>
      <c r="AL86" s="333">
        <v>0.9</v>
      </c>
      <c r="AM86" s="256">
        <f t="shared" si="52"/>
        <v>2.5874999999999999E-2</v>
      </c>
      <c r="AN86" s="256">
        <f t="shared" si="53"/>
        <v>2.8749999999999991E-3</v>
      </c>
      <c r="AO86" s="266">
        <f t="shared" si="9"/>
        <v>20.869565217391308</v>
      </c>
      <c r="AP86" s="266"/>
      <c r="AQ86" s="266"/>
      <c r="AR86" s="266"/>
      <c r="AS86" s="73" t="s">
        <v>10</v>
      </c>
    </row>
    <row r="87" spans="1:45" s="31" customFormat="1" ht="16.5">
      <c r="A87" s="271" t="s">
        <v>190</v>
      </c>
      <c r="B87" s="51"/>
      <c r="C87" s="51"/>
      <c r="D87" s="271" t="s">
        <v>36</v>
      </c>
      <c r="E87" s="51"/>
      <c r="F87" s="51"/>
      <c r="G87" s="272" t="s">
        <v>191</v>
      </c>
      <c r="H87" s="277" t="s">
        <v>192</v>
      </c>
      <c r="I87" s="274" t="s">
        <v>99</v>
      </c>
      <c r="J87" s="275">
        <v>1</v>
      </c>
      <c r="K87" s="276">
        <f t="shared" si="61"/>
        <v>0.5</v>
      </c>
      <c r="L87" s="277">
        <v>1</v>
      </c>
      <c r="M87" s="289">
        <f t="shared" si="7"/>
        <v>0.5</v>
      </c>
      <c r="N87" s="290">
        <f t="shared" si="8"/>
        <v>2.8749999999999998E-2</v>
      </c>
      <c r="O87" s="169" t="s">
        <v>96</v>
      </c>
      <c r="P87" s="431"/>
      <c r="Q87" s="165" t="s">
        <v>100</v>
      </c>
      <c r="R87" s="166">
        <v>43881</v>
      </c>
      <c r="S87" s="166">
        <v>43886</v>
      </c>
      <c r="T87" s="307">
        <v>43886</v>
      </c>
      <c r="U87" s="307">
        <v>43893</v>
      </c>
      <c r="V87" s="308" t="s">
        <v>193</v>
      </c>
      <c r="W87" s="177" t="s">
        <v>106</v>
      </c>
      <c r="X87" s="177" t="s">
        <v>107</v>
      </c>
      <c r="Y87" s="381" t="s">
        <v>127</v>
      </c>
      <c r="Z87" s="177"/>
      <c r="AA87" s="177" t="s">
        <v>108</v>
      </c>
      <c r="AB87" s="73"/>
      <c r="AC87" s="223"/>
      <c r="AD87" s="223"/>
      <c r="AE87" s="223"/>
      <c r="AF87" s="223"/>
      <c r="AG87" s="223"/>
      <c r="AH87" s="73"/>
      <c r="AI87" s="73"/>
      <c r="AJ87" s="73"/>
      <c r="AK87" s="336">
        <v>0.54</v>
      </c>
      <c r="AL87" s="334">
        <v>0.9</v>
      </c>
      <c r="AM87" s="323">
        <f t="shared" si="52"/>
        <v>2.5874999999999999E-2</v>
      </c>
      <c r="AN87" s="323">
        <f t="shared" si="53"/>
        <v>2.8749999999999991E-3</v>
      </c>
      <c r="AO87" s="335">
        <f t="shared" si="9"/>
        <v>20.869565217391308</v>
      </c>
      <c r="AP87" s="266"/>
      <c r="AQ87" s="266"/>
      <c r="AR87" s="266"/>
      <c r="AS87" s="169" t="s">
        <v>10</v>
      </c>
    </row>
    <row r="88" spans="1:45" s="31" customFormat="1" ht="16.5">
      <c r="A88" s="271" t="s">
        <v>190</v>
      </c>
      <c r="B88" s="51"/>
      <c r="C88" s="51"/>
      <c r="D88" s="271" t="s">
        <v>36</v>
      </c>
      <c r="E88" s="51"/>
      <c r="F88" s="51"/>
      <c r="G88" s="272" t="s">
        <v>191</v>
      </c>
      <c r="H88" s="277" t="s">
        <v>192</v>
      </c>
      <c r="I88" s="274" t="s">
        <v>99</v>
      </c>
      <c r="J88" s="275">
        <v>1</v>
      </c>
      <c r="K88" s="276">
        <f t="shared" si="61"/>
        <v>0.5</v>
      </c>
      <c r="L88" s="277">
        <v>1</v>
      </c>
      <c r="M88" s="289">
        <f t="shared" si="7"/>
        <v>0.5</v>
      </c>
      <c r="N88" s="290">
        <f t="shared" si="8"/>
        <v>2.8749999999999998E-2</v>
      </c>
      <c r="O88" s="169" t="s">
        <v>96</v>
      </c>
      <c r="P88" s="431"/>
      <c r="Q88" s="165" t="s">
        <v>102</v>
      </c>
      <c r="R88" s="166">
        <v>43887</v>
      </c>
      <c r="S88" s="166">
        <v>43888</v>
      </c>
      <c r="T88" s="307">
        <v>43894</v>
      </c>
      <c r="U88" s="307">
        <v>43895</v>
      </c>
      <c r="V88" s="308" t="s">
        <v>193</v>
      </c>
      <c r="W88" s="177" t="s">
        <v>106</v>
      </c>
      <c r="X88" s="177" t="s">
        <v>107</v>
      </c>
      <c r="Y88" s="381" t="s">
        <v>127</v>
      </c>
      <c r="Z88" s="177"/>
      <c r="AA88" s="177" t="s">
        <v>108</v>
      </c>
      <c r="AB88" s="73"/>
      <c r="AC88" s="223"/>
      <c r="AD88" s="223"/>
      <c r="AE88" s="223"/>
      <c r="AF88" s="223"/>
      <c r="AG88" s="223"/>
      <c r="AH88" s="73"/>
      <c r="AI88" s="73"/>
      <c r="AJ88" s="73"/>
      <c r="AK88" s="336">
        <v>0.54</v>
      </c>
      <c r="AL88" s="334">
        <v>0.9</v>
      </c>
      <c r="AM88" s="323">
        <f t="shared" si="52"/>
        <v>2.5874999999999999E-2</v>
      </c>
      <c r="AN88" s="323">
        <f t="shared" si="53"/>
        <v>2.8749999999999991E-3</v>
      </c>
      <c r="AO88" s="335">
        <f t="shared" si="9"/>
        <v>20.869565217391308</v>
      </c>
      <c r="AP88" s="266"/>
      <c r="AQ88" s="266"/>
      <c r="AR88" s="266"/>
      <c r="AS88" s="169" t="s">
        <v>10</v>
      </c>
    </row>
    <row r="89" spans="1:45" s="31" customFormat="1" ht="16.5">
      <c r="A89" s="271" t="s">
        <v>190</v>
      </c>
      <c r="B89" s="51"/>
      <c r="C89" s="51"/>
      <c r="D89" s="271" t="s">
        <v>36</v>
      </c>
      <c r="E89" s="51"/>
      <c r="F89" s="51"/>
      <c r="G89" s="272" t="s">
        <v>191</v>
      </c>
      <c r="H89" s="277" t="s">
        <v>192</v>
      </c>
      <c r="I89" s="274" t="s">
        <v>99</v>
      </c>
      <c r="J89" s="275">
        <v>1</v>
      </c>
      <c r="K89" s="276">
        <f t="shared" si="61"/>
        <v>0.5</v>
      </c>
      <c r="L89" s="277">
        <v>1</v>
      </c>
      <c r="M89" s="289">
        <f t="shared" si="7"/>
        <v>0.5</v>
      </c>
      <c r="N89" s="290">
        <f t="shared" si="8"/>
        <v>2.8749999999999998E-2</v>
      </c>
      <c r="O89" s="169" t="s">
        <v>96</v>
      </c>
      <c r="P89" s="431"/>
      <c r="Q89" s="165" t="s">
        <v>13</v>
      </c>
      <c r="R89" s="166">
        <v>43888</v>
      </c>
      <c r="S89" s="166">
        <v>43889</v>
      </c>
      <c r="T89" s="307">
        <v>43895</v>
      </c>
      <c r="U89" s="307">
        <v>43896</v>
      </c>
      <c r="V89" s="308" t="s">
        <v>193</v>
      </c>
      <c r="W89" s="177" t="s">
        <v>106</v>
      </c>
      <c r="X89" s="177" t="s">
        <v>107</v>
      </c>
      <c r="Y89" s="381" t="s">
        <v>127</v>
      </c>
      <c r="Z89" s="177"/>
      <c r="AA89" s="177" t="s">
        <v>108</v>
      </c>
      <c r="AB89" s="73"/>
      <c r="AC89" s="223"/>
      <c r="AD89" s="223"/>
      <c r="AE89" s="223"/>
      <c r="AF89" s="223"/>
      <c r="AG89" s="223"/>
      <c r="AH89" s="73"/>
      <c r="AI89" s="73"/>
      <c r="AJ89" s="73"/>
      <c r="AK89" s="336">
        <v>0.54</v>
      </c>
      <c r="AL89" s="334">
        <v>0.9</v>
      </c>
      <c r="AM89" s="323">
        <f t="shared" si="52"/>
        <v>2.5874999999999999E-2</v>
      </c>
      <c r="AN89" s="323">
        <f t="shared" si="53"/>
        <v>2.8749999999999991E-3</v>
      </c>
      <c r="AO89" s="335">
        <f t="shared" si="9"/>
        <v>20.869565217391308</v>
      </c>
      <c r="AP89" s="266"/>
      <c r="AQ89" s="266"/>
      <c r="AR89" s="266"/>
      <c r="AS89" s="169" t="s">
        <v>10</v>
      </c>
    </row>
    <row r="90" spans="1:45" s="31" customFormat="1" ht="16.5">
      <c r="A90" s="271" t="s">
        <v>190</v>
      </c>
      <c r="B90" s="51"/>
      <c r="C90" s="51"/>
      <c r="D90" s="271" t="s">
        <v>36</v>
      </c>
      <c r="E90" s="51"/>
      <c r="F90" s="51"/>
      <c r="G90" s="272" t="s">
        <v>191</v>
      </c>
      <c r="H90" s="277" t="s">
        <v>192</v>
      </c>
      <c r="I90" s="274" t="s">
        <v>99</v>
      </c>
      <c r="J90" s="275">
        <v>1</v>
      </c>
      <c r="K90" s="276">
        <f t="shared" si="61"/>
        <v>0.5</v>
      </c>
      <c r="L90" s="277">
        <v>1</v>
      </c>
      <c r="M90" s="289">
        <f t="shared" si="7"/>
        <v>0.5</v>
      </c>
      <c r="N90" s="290">
        <f t="shared" si="8"/>
        <v>2.8749999999999998E-2</v>
      </c>
      <c r="O90" s="169" t="s">
        <v>96</v>
      </c>
      <c r="P90" s="432"/>
      <c r="Q90" s="178" t="s">
        <v>16</v>
      </c>
      <c r="R90" s="200">
        <v>43891</v>
      </c>
      <c r="S90" s="200">
        <v>43891</v>
      </c>
      <c r="T90" s="161">
        <v>43899</v>
      </c>
      <c r="U90" s="161">
        <v>43899</v>
      </c>
      <c r="V90" s="308" t="s">
        <v>193</v>
      </c>
      <c r="W90" s="177" t="s">
        <v>106</v>
      </c>
      <c r="X90" s="177" t="s">
        <v>107</v>
      </c>
      <c r="Y90" s="381" t="s">
        <v>127</v>
      </c>
      <c r="Z90" s="177"/>
      <c r="AA90" s="177" t="s">
        <v>108</v>
      </c>
      <c r="AB90" s="73"/>
      <c r="AC90" s="223"/>
      <c r="AD90" s="223"/>
      <c r="AE90" s="223"/>
      <c r="AF90" s="223"/>
      <c r="AG90" s="223"/>
      <c r="AH90" s="73"/>
      <c r="AI90" s="73"/>
      <c r="AJ90" s="73"/>
      <c r="AK90" s="336">
        <v>0.54</v>
      </c>
      <c r="AL90" s="334">
        <v>0.9</v>
      </c>
      <c r="AM90" s="323">
        <f t="shared" si="52"/>
        <v>2.5874999999999999E-2</v>
      </c>
      <c r="AN90" s="323">
        <f t="shared" si="53"/>
        <v>2.8749999999999991E-3</v>
      </c>
      <c r="AO90" s="335">
        <f t="shared" si="9"/>
        <v>20.869565217391308</v>
      </c>
      <c r="AP90" s="266"/>
      <c r="AQ90" s="266"/>
      <c r="AR90" s="266"/>
      <c r="AS90" s="169" t="s">
        <v>10</v>
      </c>
    </row>
    <row r="91" spans="1:45" s="31" customFormat="1" ht="15.75">
      <c r="A91" s="51" t="s">
        <v>194</v>
      </c>
      <c r="B91" s="51"/>
      <c r="C91" s="51"/>
      <c r="D91" s="51" t="s">
        <v>36</v>
      </c>
      <c r="E91" s="51"/>
      <c r="F91" s="51"/>
      <c r="G91" s="54" t="s">
        <v>195</v>
      </c>
      <c r="H91" s="77" t="s">
        <v>196</v>
      </c>
      <c r="I91" s="150" t="s">
        <v>99</v>
      </c>
      <c r="J91" s="114">
        <v>2</v>
      </c>
      <c r="K91" s="115">
        <f t="shared" si="61"/>
        <v>0.5</v>
      </c>
      <c r="L91" s="116">
        <v>1</v>
      </c>
      <c r="M91" s="117">
        <f t="shared" si="7"/>
        <v>1</v>
      </c>
      <c r="N91" s="118">
        <f t="shared" si="8"/>
        <v>5.7499999999999996E-2</v>
      </c>
      <c r="O91" s="73" t="s">
        <v>96</v>
      </c>
      <c r="P91" s="430" t="s">
        <v>4</v>
      </c>
      <c r="Q91" s="160" t="s">
        <v>5</v>
      </c>
      <c r="R91" s="196">
        <v>43958</v>
      </c>
      <c r="S91" s="196">
        <v>43959</v>
      </c>
      <c r="T91" s="162"/>
      <c r="U91" s="359"/>
      <c r="V91" s="308"/>
      <c r="W91" s="73" t="s">
        <v>106</v>
      </c>
      <c r="X91" s="73" t="s">
        <v>107</v>
      </c>
      <c r="Y91" s="242" t="s">
        <v>90</v>
      </c>
      <c r="Z91" s="73"/>
      <c r="AA91" s="73" t="s">
        <v>108</v>
      </c>
      <c r="AB91" s="73"/>
      <c r="AC91" s="223"/>
      <c r="AD91" s="223"/>
      <c r="AE91" s="223"/>
      <c r="AF91" s="223"/>
      <c r="AG91" s="223"/>
      <c r="AH91" s="73"/>
      <c r="AI91" s="73"/>
      <c r="AJ91" s="73"/>
      <c r="AK91" s="256"/>
      <c r="AL91" s="208"/>
      <c r="AM91" s="256"/>
      <c r="AN91" s="256"/>
      <c r="AO91" s="266"/>
      <c r="AP91" s="73" t="s">
        <v>10</v>
      </c>
      <c r="AQ91" s="266"/>
      <c r="AR91" s="266"/>
      <c r="AS91" s="73" t="s">
        <v>10</v>
      </c>
    </row>
    <row r="92" spans="1:45" s="31" customFormat="1" ht="15.75">
      <c r="A92" s="278" t="s">
        <v>194</v>
      </c>
      <c r="B92" s="51"/>
      <c r="C92" s="51"/>
      <c r="D92" s="278" t="s">
        <v>36</v>
      </c>
      <c r="E92" s="51"/>
      <c r="F92" s="51"/>
      <c r="G92" s="279" t="s">
        <v>195</v>
      </c>
      <c r="H92" s="280" t="s">
        <v>196</v>
      </c>
      <c r="I92" s="358" t="s">
        <v>99</v>
      </c>
      <c r="J92" s="298">
        <v>2</v>
      </c>
      <c r="K92" s="293">
        <f t="shared" si="61"/>
        <v>0.5</v>
      </c>
      <c r="L92" s="294">
        <v>1</v>
      </c>
      <c r="M92" s="295">
        <f t="shared" si="7"/>
        <v>1</v>
      </c>
      <c r="N92" s="296">
        <f t="shared" si="8"/>
        <v>5.7499999999999996E-2</v>
      </c>
      <c r="O92" s="169" t="s">
        <v>96</v>
      </c>
      <c r="P92" s="431"/>
      <c r="Q92" s="165" t="s">
        <v>100</v>
      </c>
      <c r="R92" s="166">
        <v>43962</v>
      </c>
      <c r="S92" s="166">
        <v>43965</v>
      </c>
      <c r="T92" s="162"/>
      <c r="U92" s="359"/>
      <c r="V92" s="308"/>
      <c r="W92" s="177" t="s">
        <v>106</v>
      </c>
      <c r="X92" s="177" t="s">
        <v>107</v>
      </c>
      <c r="Y92" s="378" t="s">
        <v>90</v>
      </c>
      <c r="Z92" s="177"/>
      <c r="AA92" s="177" t="s">
        <v>108</v>
      </c>
      <c r="AB92" s="73"/>
      <c r="AC92" s="223"/>
      <c r="AD92" s="223"/>
      <c r="AE92" s="223"/>
      <c r="AF92" s="223"/>
      <c r="AG92" s="223"/>
      <c r="AH92" s="73"/>
      <c r="AI92" s="73"/>
      <c r="AJ92" s="73"/>
      <c r="AK92" s="323"/>
      <c r="AL92" s="376"/>
      <c r="AM92" s="323"/>
      <c r="AN92" s="323"/>
      <c r="AO92" s="335"/>
      <c r="AP92" s="177" t="s">
        <v>10</v>
      </c>
      <c r="AQ92" s="335"/>
      <c r="AR92" s="335"/>
      <c r="AS92" s="177" t="s">
        <v>10</v>
      </c>
    </row>
    <row r="93" spans="1:45" s="31" customFormat="1" ht="15.75">
      <c r="A93" s="278" t="s">
        <v>194</v>
      </c>
      <c r="B93" s="51"/>
      <c r="C93" s="51"/>
      <c r="D93" s="278" t="s">
        <v>36</v>
      </c>
      <c r="E93" s="51"/>
      <c r="F93" s="51"/>
      <c r="G93" s="279" t="s">
        <v>195</v>
      </c>
      <c r="H93" s="280" t="s">
        <v>196</v>
      </c>
      <c r="I93" s="358" t="s">
        <v>99</v>
      </c>
      <c r="J93" s="298">
        <v>2</v>
      </c>
      <c r="K93" s="293">
        <f t="shared" si="61"/>
        <v>0.5</v>
      </c>
      <c r="L93" s="294">
        <v>1</v>
      </c>
      <c r="M93" s="295">
        <f t="shared" si="7"/>
        <v>1</v>
      </c>
      <c r="N93" s="296">
        <f t="shared" si="8"/>
        <v>5.7499999999999996E-2</v>
      </c>
      <c r="O93" s="169" t="s">
        <v>96</v>
      </c>
      <c r="P93" s="431"/>
      <c r="Q93" s="165" t="s">
        <v>102</v>
      </c>
      <c r="R93" s="166">
        <v>43966</v>
      </c>
      <c r="S93" s="166">
        <v>43969</v>
      </c>
      <c r="T93" s="162"/>
      <c r="U93" s="359"/>
      <c r="V93" s="308"/>
      <c r="W93" s="177" t="s">
        <v>106</v>
      </c>
      <c r="X93" s="177" t="s">
        <v>107</v>
      </c>
      <c r="Y93" s="378" t="s">
        <v>90</v>
      </c>
      <c r="Z93" s="177"/>
      <c r="AA93" s="177" t="s">
        <v>108</v>
      </c>
      <c r="AB93" s="73"/>
      <c r="AC93" s="223"/>
      <c r="AD93" s="223"/>
      <c r="AE93" s="223"/>
      <c r="AF93" s="223"/>
      <c r="AG93" s="223"/>
      <c r="AH93" s="73"/>
      <c r="AI93" s="73"/>
      <c r="AJ93" s="73"/>
      <c r="AK93" s="323"/>
      <c r="AL93" s="376"/>
      <c r="AM93" s="323"/>
      <c r="AN93" s="323"/>
      <c r="AO93" s="335"/>
      <c r="AP93" s="177" t="s">
        <v>10</v>
      </c>
      <c r="AQ93" s="335"/>
      <c r="AR93" s="335"/>
      <c r="AS93" s="177" t="s">
        <v>10</v>
      </c>
    </row>
    <row r="94" spans="1:45" s="31" customFormat="1" ht="15.75">
      <c r="A94" s="278" t="s">
        <v>194</v>
      </c>
      <c r="B94" s="51"/>
      <c r="C94" s="51"/>
      <c r="D94" s="278" t="s">
        <v>36</v>
      </c>
      <c r="E94" s="51"/>
      <c r="F94" s="51"/>
      <c r="G94" s="279" t="s">
        <v>195</v>
      </c>
      <c r="H94" s="280" t="s">
        <v>196</v>
      </c>
      <c r="I94" s="358" t="s">
        <v>99</v>
      </c>
      <c r="J94" s="298">
        <v>2</v>
      </c>
      <c r="K94" s="293">
        <f t="shared" si="61"/>
        <v>0.5</v>
      </c>
      <c r="L94" s="294">
        <v>1</v>
      </c>
      <c r="M94" s="295">
        <f t="shared" si="7"/>
        <v>1</v>
      </c>
      <c r="N94" s="296">
        <f t="shared" si="8"/>
        <v>5.7499999999999996E-2</v>
      </c>
      <c r="O94" s="169" t="s">
        <v>96</v>
      </c>
      <c r="P94" s="431"/>
      <c r="Q94" s="165" t="s">
        <v>13</v>
      </c>
      <c r="R94" s="166">
        <v>43970</v>
      </c>
      <c r="S94" s="166">
        <v>43970</v>
      </c>
      <c r="T94" s="162"/>
      <c r="U94" s="359"/>
      <c r="V94" s="308"/>
      <c r="W94" s="177" t="s">
        <v>106</v>
      </c>
      <c r="X94" s="177" t="s">
        <v>107</v>
      </c>
      <c r="Y94" s="378" t="s">
        <v>90</v>
      </c>
      <c r="Z94" s="177"/>
      <c r="AA94" s="177" t="s">
        <v>108</v>
      </c>
      <c r="AB94" s="73"/>
      <c r="AC94" s="223"/>
      <c r="AD94" s="223"/>
      <c r="AE94" s="223"/>
      <c r="AF94" s="223"/>
      <c r="AG94" s="223"/>
      <c r="AH94" s="73"/>
      <c r="AI94" s="73"/>
      <c r="AJ94" s="73"/>
      <c r="AK94" s="323"/>
      <c r="AL94" s="376"/>
      <c r="AM94" s="323"/>
      <c r="AN94" s="323"/>
      <c r="AO94" s="335"/>
      <c r="AP94" s="177" t="s">
        <v>10</v>
      </c>
      <c r="AQ94" s="335"/>
      <c r="AR94" s="335"/>
      <c r="AS94" s="177" t="s">
        <v>10</v>
      </c>
    </row>
    <row r="95" spans="1:45" s="31" customFormat="1" ht="15.75">
      <c r="A95" s="278" t="s">
        <v>194</v>
      </c>
      <c r="B95" s="51"/>
      <c r="C95" s="51"/>
      <c r="D95" s="278" t="s">
        <v>36</v>
      </c>
      <c r="E95" s="51"/>
      <c r="F95" s="51"/>
      <c r="G95" s="279" t="s">
        <v>195</v>
      </c>
      <c r="H95" s="280" t="s">
        <v>196</v>
      </c>
      <c r="I95" s="358" t="s">
        <v>99</v>
      </c>
      <c r="J95" s="298">
        <v>2</v>
      </c>
      <c r="K95" s="293">
        <f t="shared" si="61"/>
        <v>0.5</v>
      </c>
      <c r="L95" s="294">
        <v>1</v>
      </c>
      <c r="M95" s="295">
        <f t="shared" si="7"/>
        <v>1</v>
      </c>
      <c r="N95" s="296">
        <f t="shared" si="8"/>
        <v>5.7499999999999996E-2</v>
      </c>
      <c r="O95" s="169" t="s">
        <v>96</v>
      </c>
      <c r="P95" s="432"/>
      <c r="Q95" s="178" t="s">
        <v>16</v>
      </c>
      <c r="R95" s="166"/>
      <c r="S95" s="166"/>
      <c r="T95" s="4"/>
      <c r="U95" s="207"/>
      <c r="V95" s="126"/>
      <c r="W95" s="177" t="s">
        <v>106</v>
      </c>
      <c r="X95" s="177" t="s">
        <v>107</v>
      </c>
      <c r="Y95" s="378" t="s">
        <v>90</v>
      </c>
      <c r="Z95" s="177"/>
      <c r="AA95" s="177" t="s">
        <v>108</v>
      </c>
      <c r="AB95" s="73"/>
      <c r="AC95" s="223"/>
      <c r="AD95" s="223"/>
      <c r="AE95" s="223"/>
      <c r="AF95" s="223"/>
      <c r="AG95" s="223"/>
      <c r="AH95" s="73"/>
      <c r="AI95" s="73"/>
      <c r="AJ95" s="73"/>
      <c r="AK95" s="323"/>
      <c r="AL95" s="376"/>
      <c r="AM95" s="323"/>
      <c r="AN95" s="323"/>
      <c r="AO95" s="335"/>
      <c r="AP95" s="335"/>
      <c r="AQ95" s="335"/>
      <c r="AR95" s="335"/>
      <c r="AS95" s="177" t="s">
        <v>10</v>
      </c>
    </row>
    <row r="96" spans="1:45" s="31" customFormat="1" ht="15.75">
      <c r="A96" s="51" t="s">
        <v>197</v>
      </c>
      <c r="B96" s="51"/>
      <c r="C96" s="51"/>
      <c r="D96" s="51" t="s">
        <v>37</v>
      </c>
      <c r="E96" s="51"/>
      <c r="F96" s="51"/>
      <c r="G96" s="54" t="s">
        <v>198</v>
      </c>
      <c r="H96" s="77" t="s">
        <v>199</v>
      </c>
      <c r="I96" s="127" t="s">
        <v>99</v>
      </c>
      <c r="J96" s="114">
        <v>1</v>
      </c>
      <c r="K96" s="115">
        <f>8/8</f>
        <v>1</v>
      </c>
      <c r="L96" s="116">
        <v>1</v>
      </c>
      <c r="M96" s="117">
        <f t="shared" si="7"/>
        <v>1</v>
      </c>
      <c r="N96" s="118">
        <f t="shared" si="8"/>
        <v>5.7499999999999996E-2</v>
      </c>
      <c r="O96" s="73"/>
      <c r="P96" s="73"/>
      <c r="Q96" s="183"/>
      <c r="R96" s="4"/>
      <c r="S96" s="4"/>
      <c r="T96" s="4"/>
      <c r="U96" s="207"/>
      <c r="V96" s="73"/>
      <c r="W96" s="73"/>
      <c r="X96" s="73" t="s">
        <v>149</v>
      </c>
      <c r="Y96" s="242" t="s">
        <v>90</v>
      </c>
      <c r="Z96" s="73" t="s">
        <v>200</v>
      </c>
      <c r="AA96" s="73"/>
      <c r="AB96" s="73"/>
      <c r="AC96" s="223"/>
      <c r="AD96" s="223"/>
      <c r="AE96" s="223"/>
      <c r="AF96" s="223"/>
      <c r="AG96" s="223"/>
      <c r="AH96" s="73"/>
      <c r="AI96" s="73"/>
      <c r="AJ96" s="73"/>
      <c r="AK96" s="256">
        <v>1</v>
      </c>
      <c r="AL96" s="208">
        <v>0.7</v>
      </c>
      <c r="AM96" s="256">
        <f t="shared" si="52"/>
        <v>4.0249999999999994E-2</v>
      </c>
      <c r="AN96" s="256">
        <f t="shared" si="53"/>
        <v>1.7250000000000001E-2</v>
      </c>
      <c r="AO96" s="266">
        <f t="shared" si="9"/>
        <v>24.844720496894414</v>
      </c>
      <c r="AP96" s="266"/>
      <c r="AQ96" s="266"/>
      <c r="AR96" s="266"/>
      <c r="AS96" s="73" t="s">
        <v>10</v>
      </c>
    </row>
    <row r="97" spans="1:45" s="31" customFormat="1" ht="15.75">
      <c r="A97" s="51" t="s">
        <v>201</v>
      </c>
      <c r="B97" s="51"/>
      <c r="C97" s="51"/>
      <c r="D97" s="51" t="s">
        <v>36</v>
      </c>
      <c r="E97" s="51"/>
      <c r="F97" s="51"/>
      <c r="G97" s="54" t="s">
        <v>202</v>
      </c>
      <c r="H97" s="72" t="s">
        <v>203</v>
      </c>
      <c r="I97" s="127" t="s">
        <v>99</v>
      </c>
      <c r="J97" s="151">
        <v>1</v>
      </c>
      <c r="K97" s="115">
        <f t="shared" ref="K97:K100" si="62">6/8</f>
        <v>0.75</v>
      </c>
      <c r="L97" s="116">
        <v>1</v>
      </c>
      <c r="M97" s="117">
        <f t="shared" si="7"/>
        <v>0.75</v>
      </c>
      <c r="N97" s="118">
        <f t="shared" si="8"/>
        <v>4.3124999999999997E-2</v>
      </c>
      <c r="O97" s="134" t="s">
        <v>96</v>
      </c>
      <c r="P97" s="421" t="s">
        <v>28</v>
      </c>
      <c r="Q97" s="160" t="s">
        <v>5</v>
      </c>
      <c r="R97" s="161">
        <v>43892</v>
      </c>
      <c r="S97" s="161">
        <v>43893</v>
      </c>
      <c r="T97" s="161">
        <v>43892</v>
      </c>
      <c r="U97" s="161">
        <v>43893</v>
      </c>
      <c r="V97" s="73"/>
      <c r="W97" s="73" t="s">
        <v>98</v>
      </c>
      <c r="X97" s="73" t="s">
        <v>149</v>
      </c>
      <c r="Y97" s="244" t="s">
        <v>127</v>
      </c>
      <c r="Z97" s="73"/>
      <c r="AA97" s="73" t="s">
        <v>108</v>
      </c>
      <c r="AB97" s="73"/>
      <c r="AC97" s="223"/>
      <c r="AD97" s="223"/>
      <c r="AE97" s="223"/>
      <c r="AF97" s="223"/>
      <c r="AG97" s="223"/>
      <c r="AH97" s="73"/>
      <c r="AI97" s="73"/>
      <c r="AJ97" s="73"/>
      <c r="AK97" s="256">
        <v>0.5</v>
      </c>
      <c r="AL97" s="208">
        <v>0.9</v>
      </c>
      <c r="AM97" s="256">
        <v>3.88125E-2</v>
      </c>
      <c r="AN97" s="256">
        <v>4.3125000000000004E-3</v>
      </c>
      <c r="AO97" s="266">
        <v>12.8824476650564</v>
      </c>
      <c r="AP97" s="73" t="s">
        <v>10</v>
      </c>
      <c r="AQ97" s="266"/>
      <c r="AR97" s="266"/>
      <c r="AS97" s="73" t="s">
        <v>10</v>
      </c>
    </row>
    <row r="98" spans="1:45" s="31" customFormat="1" ht="15.75">
      <c r="A98" s="278" t="s">
        <v>201</v>
      </c>
      <c r="B98" s="51"/>
      <c r="C98" s="51"/>
      <c r="D98" s="278" t="s">
        <v>36</v>
      </c>
      <c r="E98" s="51"/>
      <c r="F98" s="51"/>
      <c r="G98" s="279" t="s">
        <v>202</v>
      </c>
      <c r="H98" s="280" t="s">
        <v>203</v>
      </c>
      <c r="I98" s="291" t="s">
        <v>99</v>
      </c>
      <c r="J98" s="292">
        <v>1</v>
      </c>
      <c r="K98" s="293">
        <f t="shared" si="62"/>
        <v>0.75</v>
      </c>
      <c r="L98" s="294">
        <v>1</v>
      </c>
      <c r="M98" s="295">
        <f t="shared" si="7"/>
        <v>0.75</v>
      </c>
      <c r="N98" s="296">
        <f t="shared" si="8"/>
        <v>4.3124999999999997E-2</v>
      </c>
      <c r="O98" s="135" t="s">
        <v>96</v>
      </c>
      <c r="P98" s="422"/>
      <c r="Q98" s="165" t="s">
        <v>100</v>
      </c>
      <c r="R98" s="161">
        <v>43894</v>
      </c>
      <c r="S98" s="161">
        <v>43902</v>
      </c>
      <c r="T98" s="161">
        <v>43894</v>
      </c>
      <c r="U98" s="161">
        <v>43900</v>
      </c>
      <c r="V98" s="73"/>
      <c r="W98" s="169" t="s">
        <v>101</v>
      </c>
      <c r="X98" s="169"/>
      <c r="Y98" s="324"/>
      <c r="Z98" s="169"/>
      <c r="AA98" s="169" t="s">
        <v>108</v>
      </c>
      <c r="AB98" s="169"/>
      <c r="AC98" s="325"/>
      <c r="AD98" s="325"/>
      <c r="AE98" s="325"/>
      <c r="AF98" s="325"/>
      <c r="AG98" s="325"/>
      <c r="AH98" s="169"/>
      <c r="AI98" s="169"/>
      <c r="AJ98" s="73"/>
      <c r="AK98" s="336">
        <v>0.5</v>
      </c>
      <c r="AL98" s="337">
        <v>0.9</v>
      </c>
      <c r="AM98" s="336">
        <v>3.88125E-2</v>
      </c>
      <c r="AN98" s="336">
        <v>4.3125000000000004E-3</v>
      </c>
      <c r="AO98" s="339">
        <v>12.8824476650564</v>
      </c>
      <c r="AP98" s="73" t="s">
        <v>10</v>
      </c>
      <c r="AQ98" s="266"/>
      <c r="AR98" s="266"/>
      <c r="AS98" s="169" t="s">
        <v>10</v>
      </c>
    </row>
    <row r="99" spans="1:45" s="31" customFormat="1" ht="15.75">
      <c r="A99" s="278" t="s">
        <v>201</v>
      </c>
      <c r="B99" s="51"/>
      <c r="C99" s="51"/>
      <c r="D99" s="278" t="s">
        <v>36</v>
      </c>
      <c r="E99" s="51"/>
      <c r="F99" s="51"/>
      <c r="G99" s="279" t="s">
        <v>202</v>
      </c>
      <c r="H99" s="280" t="s">
        <v>203</v>
      </c>
      <c r="I99" s="291" t="s">
        <v>99</v>
      </c>
      <c r="J99" s="292">
        <v>1</v>
      </c>
      <c r="K99" s="293">
        <f t="shared" si="62"/>
        <v>0.75</v>
      </c>
      <c r="L99" s="294">
        <v>1</v>
      </c>
      <c r="M99" s="295">
        <f t="shared" si="7"/>
        <v>0.75</v>
      </c>
      <c r="N99" s="296">
        <f t="shared" si="8"/>
        <v>4.3124999999999997E-2</v>
      </c>
      <c r="O99" s="135" t="s">
        <v>96</v>
      </c>
      <c r="P99" s="422"/>
      <c r="Q99" s="165" t="s">
        <v>102</v>
      </c>
      <c r="R99" s="161">
        <v>43901</v>
      </c>
      <c r="S99" s="161">
        <v>43902</v>
      </c>
      <c r="T99" s="161">
        <v>43901</v>
      </c>
      <c r="U99" s="161">
        <v>43902</v>
      </c>
      <c r="V99" s="73"/>
      <c r="W99" s="169" t="s">
        <v>101</v>
      </c>
      <c r="X99" s="169"/>
      <c r="Y99" s="324"/>
      <c r="Z99" s="169"/>
      <c r="AA99" s="169" t="s">
        <v>108</v>
      </c>
      <c r="AB99" s="169"/>
      <c r="AC99" s="325"/>
      <c r="AD99" s="325"/>
      <c r="AE99" s="325"/>
      <c r="AF99" s="325"/>
      <c r="AG99" s="325"/>
      <c r="AH99" s="169"/>
      <c r="AI99" s="169"/>
      <c r="AJ99" s="73"/>
      <c r="AK99" s="336">
        <v>0.5</v>
      </c>
      <c r="AL99" s="337">
        <v>0.9</v>
      </c>
      <c r="AM99" s="336">
        <v>3.88125E-2</v>
      </c>
      <c r="AN99" s="336">
        <v>4.3125000000000004E-3</v>
      </c>
      <c r="AO99" s="339">
        <v>12.8824476650564</v>
      </c>
      <c r="AP99" s="73" t="s">
        <v>10</v>
      </c>
      <c r="AQ99" s="266"/>
      <c r="AR99" s="266"/>
      <c r="AS99" s="169" t="s">
        <v>10</v>
      </c>
    </row>
    <row r="100" spans="1:45" s="31" customFormat="1" ht="15.75">
      <c r="A100" s="278" t="s">
        <v>201</v>
      </c>
      <c r="B100" s="51"/>
      <c r="C100" s="51"/>
      <c r="D100" s="278" t="s">
        <v>36</v>
      </c>
      <c r="E100" s="51"/>
      <c r="F100" s="51"/>
      <c r="G100" s="279" t="s">
        <v>202</v>
      </c>
      <c r="H100" s="280" t="s">
        <v>203</v>
      </c>
      <c r="I100" s="291" t="s">
        <v>99</v>
      </c>
      <c r="J100" s="292">
        <v>1</v>
      </c>
      <c r="K100" s="293">
        <f t="shared" si="62"/>
        <v>0.75</v>
      </c>
      <c r="L100" s="294">
        <v>1</v>
      </c>
      <c r="M100" s="295">
        <f t="shared" si="7"/>
        <v>0.75</v>
      </c>
      <c r="N100" s="296">
        <f t="shared" si="8"/>
        <v>4.3124999999999997E-2</v>
      </c>
      <c r="O100" s="135" t="s">
        <v>96</v>
      </c>
      <c r="P100" s="422"/>
      <c r="Q100" s="165" t="s">
        <v>13</v>
      </c>
      <c r="R100" s="161">
        <v>43902</v>
      </c>
      <c r="S100" s="161">
        <v>43903</v>
      </c>
      <c r="T100" s="161">
        <v>43902</v>
      </c>
      <c r="U100" s="161">
        <v>43903</v>
      </c>
      <c r="V100" s="73"/>
      <c r="W100" s="169" t="s">
        <v>101</v>
      </c>
      <c r="X100" s="169"/>
      <c r="Y100" s="324"/>
      <c r="Z100" s="169"/>
      <c r="AA100" s="169" t="s">
        <v>108</v>
      </c>
      <c r="AB100" s="169"/>
      <c r="AC100" s="325"/>
      <c r="AD100" s="325"/>
      <c r="AE100" s="325"/>
      <c r="AF100" s="325"/>
      <c r="AG100" s="325"/>
      <c r="AH100" s="169"/>
      <c r="AI100" s="169"/>
      <c r="AJ100" s="73"/>
      <c r="AK100" s="336">
        <v>0.5</v>
      </c>
      <c r="AL100" s="337">
        <v>0.9</v>
      </c>
      <c r="AM100" s="336">
        <v>3.88125E-2</v>
      </c>
      <c r="AN100" s="336">
        <v>4.3125000000000004E-3</v>
      </c>
      <c r="AO100" s="339">
        <v>12.8824476650564</v>
      </c>
      <c r="AP100" s="73" t="s">
        <v>10</v>
      </c>
      <c r="AQ100" s="266"/>
      <c r="AR100" s="266"/>
      <c r="AS100" s="169" t="s">
        <v>10</v>
      </c>
    </row>
    <row r="101" spans="1:45" s="31" customFormat="1" ht="15.75">
      <c r="A101" s="278" t="s">
        <v>201</v>
      </c>
      <c r="B101" s="51"/>
      <c r="C101" s="51"/>
      <c r="D101" s="278" t="s">
        <v>36</v>
      </c>
      <c r="E101" s="51"/>
      <c r="F101" s="51"/>
      <c r="G101" s="279" t="s">
        <v>202</v>
      </c>
      <c r="H101" s="280" t="s">
        <v>203</v>
      </c>
      <c r="I101" s="291" t="s">
        <v>99</v>
      </c>
      <c r="J101" s="292">
        <v>1</v>
      </c>
      <c r="K101" s="293">
        <f t="shared" ref="K101:K106" si="63">6/8</f>
        <v>0.75</v>
      </c>
      <c r="L101" s="294">
        <v>1</v>
      </c>
      <c r="M101" s="295">
        <f t="shared" ref="M101:M106" si="64">J101*K101</f>
        <v>0.75</v>
      </c>
      <c r="N101" s="296">
        <f t="shared" ref="N101:N106" si="65">M101/20*1.15</f>
        <v>4.3124999999999997E-2</v>
      </c>
      <c r="O101" s="146" t="s">
        <v>96</v>
      </c>
      <c r="P101" s="423"/>
      <c r="Q101" s="165" t="s">
        <v>16</v>
      </c>
      <c r="R101" s="161">
        <v>43906</v>
      </c>
      <c r="S101" s="161">
        <v>43906</v>
      </c>
      <c r="T101" s="161">
        <v>43906</v>
      </c>
      <c r="U101" s="161">
        <v>43906</v>
      </c>
      <c r="V101" s="126"/>
      <c r="W101" s="169" t="s">
        <v>101</v>
      </c>
      <c r="X101" s="309"/>
      <c r="Y101" s="326"/>
      <c r="Z101" s="309"/>
      <c r="AA101" s="169" t="s">
        <v>108</v>
      </c>
      <c r="AB101" s="169"/>
      <c r="AC101" s="325"/>
      <c r="AD101" s="325"/>
      <c r="AE101" s="325"/>
      <c r="AF101" s="325"/>
      <c r="AG101" s="325"/>
      <c r="AH101" s="325"/>
      <c r="AI101" s="169"/>
      <c r="AJ101" s="73"/>
      <c r="AK101" s="336">
        <v>0.5</v>
      </c>
      <c r="AL101" s="337">
        <v>0.9</v>
      </c>
      <c r="AM101" s="336">
        <f>N101*AL101</f>
        <v>3.88125E-2</v>
      </c>
      <c r="AN101" s="336">
        <f>N101-AM101</f>
        <v>4.3124999999999969E-3</v>
      </c>
      <c r="AO101" s="339">
        <f>AK101/AM101</f>
        <v>12.882447665056361</v>
      </c>
      <c r="AP101" s="266"/>
      <c r="AQ101" s="266"/>
      <c r="AR101" s="266"/>
      <c r="AS101" s="169" t="s">
        <v>10</v>
      </c>
    </row>
    <row r="102" spans="1:45" s="31" customFormat="1" ht="15.75">
      <c r="A102" s="51" t="s">
        <v>204</v>
      </c>
      <c r="B102" s="51" t="s">
        <v>36</v>
      </c>
      <c r="C102" s="54" t="s">
        <v>205</v>
      </c>
      <c r="D102" s="51" t="s">
        <v>36</v>
      </c>
      <c r="E102" s="51"/>
      <c r="F102" s="51"/>
      <c r="G102" s="54" t="s">
        <v>205</v>
      </c>
      <c r="H102" s="77" t="s">
        <v>206</v>
      </c>
      <c r="I102" s="127" t="s">
        <v>99</v>
      </c>
      <c r="J102" s="114">
        <v>1</v>
      </c>
      <c r="K102" s="115">
        <f t="shared" si="63"/>
        <v>0.75</v>
      </c>
      <c r="L102" s="116">
        <v>1</v>
      </c>
      <c r="M102" s="117">
        <f t="shared" si="64"/>
        <v>0.75</v>
      </c>
      <c r="N102" s="118">
        <f t="shared" si="65"/>
        <v>4.3124999999999997E-2</v>
      </c>
      <c r="O102" s="134" t="s">
        <v>96</v>
      </c>
      <c r="P102" s="422" t="s">
        <v>28</v>
      </c>
      <c r="Q102" s="160" t="s">
        <v>5</v>
      </c>
      <c r="R102" s="161">
        <v>43892</v>
      </c>
      <c r="S102" s="161">
        <v>43893</v>
      </c>
      <c r="T102" s="161">
        <v>43892</v>
      </c>
      <c r="U102" s="161">
        <v>43893</v>
      </c>
      <c r="V102" s="126"/>
      <c r="W102" s="73" t="s">
        <v>98</v>
      </c>
      <c r="X102" s="73" t="s">
        <v>149</v>
      </c>
      <c r="Y102" s="244" t="s">
        <v>127</v>
      </c>
      <c r="Z102" s="126"/>
      <c r="AA102" s="73" t="s">
        <v>108</v>
      </c>
      <c r="AB102" s="73"/>
      <c r="AC102" s="223"/>
      <c r="AD102" s="223"/>
      <c r="AE102" s="223"/>
      <c r="AF102" s="223"/>
      <c r="AG102" s="223"/>
      <c r="AH102" s="223"/>
      <c r="AI102" s="73"/>
      <c r="AJ102" s="73"/>
      <c r="AK102" s="256">
        <v>0.5</v>
      </c>
      <c r="AL102" s="208">
        <v>0.9</v>
      </c>
      <c r="AM102" s="256">
        <v>3.88125E-2</v>
      </c>
      <c r="AN102" s="256">
        <v>4.3125000000000004E-3</v>
      </c>
      <c r="AO102" s="266">
        <v>12.8824476650564</v>
      </c>
      <c r="AP102" s="73" t="s">
        <v>10</v>
      </c>
      <c r="AQ102" s="266"/>
      <c r="AR102" s="266"/>
      <c r="AS102" s="73" t="s">
        <v>10</v>
      </c>
    </row>
    <row r="103" spans="1:45" s="31" customFormat="1" ht="15.75">
      <c r="A103" s="278" t="s">
        <v>204</v>
      </c>
      <c r="B103" s="51" t="s">
        <v>36</v>
      </c>
      <c r="C103" s="54" t="s">
        <v>205</v>
      </c>
      <c r="D103" s="278" t="s">
        <v>36</v>
      </c>
      <c r="E103" s="51"/>
      <c r="F103" s="51"/>
      <c r="G103" s="279" t="s">
        <v>205</v>
      </c>
      <c r="H103" s="280" t="s">
        <v>206</v>
      </c>
      <c r="I103" s="291" t="s">
        <v>99</v>
      </c>
      <c r="J103" s="298">
        <v>1</v>
      </c>
      <c r="K103" s="293">
        <f t="shared" si="63"/>
        <v>0.75</v>
      </c>
      <c r="L103" s="294">
        <v>1</v>
      </c>
      <c r="M103" s="295">
        <f t="shared" si="64"/>
        <v>0.75</v>
      </c>
      <c r="N103" s="296">
        <f t="shared" si="65"/>
        <v>4.3124999999999997E-2</v>
      </c>
      <c r="O103" s="135" t="s">
        <v>96</v>
      </c>
      <c r="P103" s="422"/>
      <c r="Q103" s="165" t="s">
        <v>100</v>
      </c>
      <c r="R103" s="161">
        <v>43894</v>
      </c>
      <c r="S103" s="161">
        <v>43902</v>
      </c>
      <c r="T103" s="161">
        <v>43894</v>
      </c>
      <c r="U103" s="161">
        <v>43900</v>
      </c>
      <c r="V103" s="126"/>
      <c r="W103" s="169" t="s">
        <v>101</v>
      </c>
      <c r="X103" s="309"/>
      <c r="Y103" s="326"/>
      <c r="Z103" s="309"/>
      <c r="AA103" s="169" t="s">
        <v>108</v>
      </c>
      <c r="AB103" s="169"/>
      <c r="AC103" s="325"/>
      <c r="AD103" s="325"/>
      <c r="AE103" s="325"/>
      <c r="AF103" s="325"/>
      <c r="AG103" s="325"/>
      <c r="AH103" s="325"/>
      <c r="AI103" s="169"/>
      <c r="AJ103" s="73"/>
      <c r="AK103" s="336">
        <v>0.5</v>
      </c>
      <c r="AL103" s="337">
        <v>0.9</v>
      </c>
      <c r="AM103" s="336">
        <v>3.88125E-2</v>
      </c>
      <c r="AN103" s="336">
        <v>4.3125000000000004E-3</v>
      </c>
      <c r="AO103" s="339">
        <v>12.8824476650564</v>
      </c>
      <c r="AP103" s="73" t="s">
        <v>10</v>
      </c>
      <c r="AQ103" s="266"/>
      <c r="AR103" s="266"/>
      <c r="AS103" s="169" t="s">
        <v>10</v>
      </c>
    </row>
    <row r="104" spans="1:45" s="31" customFormat="1" ht="15.75">
      <c r="A104" s="278" t="s">
        <v>204</v>
      </c>
      <c r="B104" s="51" t="s">
        <v>36</v>
      </c>
      <c r="C104" s="54" t="s">
        <v>205</v>
      </c>
      <c r="D104" s="278" t="s">
        <v>36</v>
      </c>
      <c r="E104" s="51"/>
      <c r="F104" s="51"/>
      <c r="G104" s="279" t="s">
        <v>205</v>
      </c>
      <c r="H104" s="280" t="s">
        <v>206</v>
      </c>
      <c r="I104" s="291" t="s">
        <v>99</v>
      </c>
      <c r="J104" s="298">
        <v>1</v>
      </c>
      <c r="K104" s="293">
        <f t="shared" si="63"/>
        <v>0.75</v>
      </c>
      <c r="L104" s="294">
        <v>1</v>
      </c>
      <c r="M104" s="295">
        <f t="shared" si="64"/>
        <v>0.75</v>
      </c>
      <c r="N104" s="296">
        <f t="shared" si="65"/>
        <v>4.3124999999999997E-2</v>
      </c>
      <c r="O104" s="135" t="s">
        <v>96</v>
      </c>
      <c r="P104" s="422"/>
      <c r="Q104" s="165" t="s">
        <v>102</v>
      </c>
      <c r="R104" s="161">
        <v>43901</v>
      </c>
      <c r="S104" s="161">
        <v>43902</v>
      </c>
      <c r="T104" s="161">
        <v>43901</v>
      </c>
      <c r="U104" s="161">
        <v>43902</v>
      </c>
      <c r="V104" s="126"/>
      <c r="W104" s="169" t="s">
        <v>101</v>
      </c>
      <c r="X104" s="309"/>
      <c r="Y104" s="326"/>
      <c r="Z104" s="309"/>
      <c r="AA104" s="169" t="s">
        <v>108</v>
      </c>
      <c r="AB104" s="169"/>
      <c r="AC104" s="325"/>
      <c r="AD104" s="325"/>
      <c r="AE104" s="325"/>
      <c r="AF104" s="325"/>
      <c r="AG104" s="325"/>
      <c r="AH104" s="325"/>
      <c r="AI104" s="169"/>
      <c r="AJ104" s="73"/>
      <c r="AK104" s="336">
        <v>0.5</v>
      </c>
      <c r="AL104" s="337">
        <v>0.9</v>
      </c>
      <c r="AM104" s="336">
        <v>3.88125E-2</v>
      </c>
      <c r="AN104" s="336">
        <v>4.3125000000000004E-3</v>
      </c>
      <c r="AO104" s="339">
        <v>12.8824476650564</v>
      </c>
      <c r="AP104" s="73" t="s">
        <v>10</v>
      </c>
      <c r="AQ104" s="266"/>
      <c r="AR104" s="266"/>
      <c r="AS104" s="169" t="s">
        <v>10</v>
      </c>
    </row>
    <row r="105" spans="1:45" s="31" customFormat="1" ht="15.75">
      <c r="A105" s="278" t="s">
        <v>204</v>
      </c>
      <c r="B105" s="51" t="s">
        <v>36</v>
      </c>
      <c r="C105" s="54" t="s">
        <v>205</v>
      </c>
      <c r="D105" s="278" t="s">
        <v>36</v>
      </c>
      <c r="E105" s="51"/>
      <c r="F105" s="51"/>
      <c r="G105" s="279" t="s">
        <v>205</v>
      </c>
      <c r="H105" s="280" t="s">
        <v>206</v>
      </c>
      <c r="I105" s="291" t="s">
        <v>99</v>
      </c>
      <c r="J105" s="298">
        <v>1</v>
      </c>
      <c r="K105" s="293">
        <f t="shared" si="63"/>
        <v>0.75</v>
      </c>
      <c r="L105" s="294">
        <v>1</v>
      </c>
      <c r="M105" s="295">
        <f t="shared" si="64"/>
        <v>0.75</v>
      </c>
      <c r="N105" s="296">
        <f t="shared" si="65"/>
        <v>4.3124999999999997E-2</v>
      </c>
      <c r="O105" s="135" t="s">
        <v>96</v>
      </c>
      <c r="P105" s="422"/>
      <c r="Q105" s="165" t="s">
        <v>13</v>
      </c>
      <c r="R105" s="161">
        <v>43902</v>
      </c>
      <c r="S105" s="161">
        <v>43903</v>
      </c>
      <c r="T105" s="161">
        <v>43902</v>
      </c>
      <c r="U105" s="161">
        <v>43903</v>
      </c>
      <c r="V105" s="126"/>
      <c r="W105" s="169" t="s">
        <v>101</v>
      </c>
      <c r="X105" s="309"/>
      <c r="Y105" s="326"/>
      <c r="Z105" s="309"/>
      <c r="AA105" s="169" t="s">
        <v>108</v>
      </c>
      <c r="AB105" s="169"/>
      <c r="AC105" s="325"/>
      <c r="AD105" s="325"/>
      <c r="AE105" s="325"/>
      <c r="AF105" s="325"/>
      <c r="AG105" s="325"/>
      <c r="AH105" s="325"/>
      <c r="AI105" s="169"/>
      <c r="AJ105" s="73"/>
      <c r="AK105" s="336">
        <v>0.5</v>
      </c>
      <c r="AL105" s="337">
        <v>0.9</v>
      </c>
      <c r="AM105" s="336">
        <v>3.88125E-2</v>
      </c>
      <c r="AN105" s="336">
        <v>4.3125000000000004E-3</v>
      </c>
      <c r="AO105" s="339">
        <v>12.8824476650564</v>
      </c>
      <c r="AP105" s="73" t="s">
        <v>10</v>
      </c>
      <c r="AQ105" s="266"/>
      <c r="AR105" s="266"/>
      <c r="AS105" s="169" t="s">
        <v>10</v>
      </c>
    </row>
    <row r="106" spans="1:45" s="31" customFormat="1" ht="15.75">
      <c r="A106" s="278" t="s">
        <v>204</v>
      </c>
      <c r="B106" s="51"/>
      <c r="C106" s="51"/>
      <c r="D106" s="278" t="s">
        <v>36</v>
      </c>
      <c r="E106" s="51"/>
      <c r="F106" s="51"/>
      <c r="G106" s="279" t="s">
        <v>205</v>
      </c>
      <c r="H106" s="280" t="s">
        <v>206</v>
      </c>
      <c r="I106" s="291" t="s">
        <v>99</v>
      </c>
      <c r="J106" s="298">
        <v>1</v>
      </c>
      <c r="K106" s="293">
        <f t="shared" si="63"/>
        <v>0.75</v>
      </c>
      <c r="L106" s="294">
        <v>1</v>
      </c>
      <c r="M106" s="295">
        <f t="shared" si="64"/>
        <v>0.75</v>
      </c>
      <c r="N106" s="296">
        <f t="shared" si="65"/>
        <v>4.3124999999999997E-2</v>
      </c>
      <c r="O106" s="146" t="s">
        <v>96</v>
      </c>
      <c r="P106" s="423"/>
      <c r="Q106" s="165" t="s">
        <v>16</v>
      </c>
      <c r="R106" s="161">
        <v>43906</v>
      </c>
      <c r="S106" s="161">
        <v>43906</v>
      </c>
      <c r="T106" s="161">
        <v>43906</v>
      </c>
      <c r="U106" s="161">
        <v>43906</v>
      </c>
      <c r="V106" s="126"/>
      <c r="W106" s="169" t="s">
        <v>101</v>
      </c>
      <c r="X106" s="309"/>
      <c r="Y106" s="326"/>
      <c r="Z106" s="309"/>
      <c r="AA106" s="169" t="s">
        <v>108</v>
      </c>
      <c r="AB106" s="169"/>
      <c r="AC106" s="325"/>
      <c r="AD106" s="325"/>
      <c r="AE106" s="325"/>
      <c r="AF106" s="325"/>
      <c r="AG106" s="325"/>
      <c r="AH106" s="325"/>
      <c r="AI106" s="169"/>
      <c r="AJ106" s="73"/>
      <c r="AK106" s="336">
        <v>0.5</v>
      </c>
      <c r="AL106" s="337">
        <v>0.9</v>
      </c>
      <c r="AM106" s="336">
        <f>N106*AL106</f>
        <v>3.88125E-2</v>
      </c>
      <c r="AN106" s="336">
        <f>N106-AM106</f>
        <v>4.3124999999999969E-3</v>
      </c>
      <c r="AO106" s="339">
        <f>AK106/AM106</f>
        <v>12.882447665056361</v>
      </c>
      <c r="AP106" s="266"/>
      <c r="AQ106" s="266"/>
      <c r="AR106" s="266"/>
      <c r="AS106" s="169" t="s">
        <v>10</v>
      </c>
    </row>
    <row r="107" spans="1:45" s="31" customFormat="1" ht="15.75">
      <c r="A107" s="278"/>
      <c r="B107" s="51"/>
      <c r="C107" s="51"/>
      <c r="D107" s="278"/>
      <c r="E107" s="51"/>
      <c r="F107" s="51"/>
      <c r="G107" s="281"/>
      <c r="H107" s="280"/>
      <c r="I107" s="291"/>
      <c r="J107" s="298"/>
      <c r="K107" s="293"/>
      <c r="L107" s="294"/>
      <c r="M107" s="295"/>
      <c r="N107" s="296"/>
      <c r="O107" s="169"/>
      <c r="P107" s="297"/>
      <c r="Q107" s="185"/>
      <c r="R107" s="310"/>
      <c r="S107" s="310"/>
      <c r="T107" s="4"/>
      <c r="U107" s="207"/>
      <c r="V107" s="126"/>
      <c r="W107" s="221"/>
      <c r="X107" s="309"/>
      <c r="Y107" s="326"/>
      <c r="Z107" s="309"/>
      <c r="AA107" s="169"/>
      <c r="AB107" s="169"/>
      <c r="AC107" s="325"/>
      <c r="AD107" s="325"/>
      <c r="AE107" s="325"/>
      <c r="AF107" s="325"/>
      <c r="AG107" s="325"/>
      <c r="AH107" s="325"/>
      <c r="AI107" s="169"/>
      <c r="AJ107" s="73"/>
      <c r="AK107" s="336"/>
      <c r="AL107" s="337"/>
      <c r="AM107" s="336"/>
      <c r="AN107" s="336"/>
      <c r="AO107" s="339"/>
      <c r="AP107" s="266"/>
      <c r="AQ107" s="266"/>
      <c r="AR107" s="266"/>
      <c r="AS107" s="169"/>
    </row>
    <row r="108" spans="1:45" s="31" customFormat="1" ht="30.75" customHeight="1">
      <c r="A108" s="51" t="s">
        <v>207</v>
      </c>
      <c r="B108" s="51"/>
      <c r="C108" s="51"/>
      <c r="D108" s="51" t="s">
        <v>36</v>
      </c>
      <c r="E108" s="51"/>
      <c r="F108" s="51"/>
      <c r="G108" s="51" t="s">
        <v>208</v>
      </c>
      <c r="H108" s="71" t="s">
        <v>209</v>
      </c>
      <c r="I108" s="127" t="s">
        <v>99</v>
      </c>
      <c r="J108" s="114">
        <v>1</v>
      </c>
      <c r="K108" s="115">
        <f>6/8</f>
        <v>0.75</v>
      </c>
      <c r="L108" s="116">
        <v>1</v>
      </c>
      <c r="M108" s="117">
        <f>J108*K108</f>
        <v>0.75</v>
      </c>
      <c r="N108" s="118">
        <f>M108/20*1.15</f>
        <v>4.3124999999999997E-2</v>
      </c>
      <c r="O108" s="143" t="s">
        <v>105</v>
      </c>
      <c r="P108" s="424" t="s">
        <v>19</v>
      </c>
      <c r="Q108" s="160" t="s">
        <v>5</v>
      </c>
      <c r="R108" s="307">
        <v>43901</v>
      </c>
      <c r="S108" s="307">
        <v>43903</v>
      </c>
      <c r="T108" s="307">
        <v>43902</v>
      </c>
      <c r="U108" s="307">
        <v>43903</v>
      </c>
      <c r="V108" s="311" t="s">
        <v>210</v>
      </c>
      <c r="W108" s="134" t="s">
        <v>121</v>
      </c>
      <c r="X108" s="73" t="s">
        <v>149</v>
      </c>
      <c r="Y108" s="242" t="s">
        <v>90</v>
      </c>
      <c r="Z108" s="126"/>
      <c r="AA108" s="73" t="s">
        <v>108</v>
      </c>
      <c r="AB108" s="126"/>
      <c r="AC108" s="223"/>
      <c r="AD108" s="223"/>
      <c r="AE108" s="223"/>
      <c r="AF108" s="223"/>
      <c r="AG108" s="223"/>
      <c r="AH108" s="73"/>
      <c r="AI108" s="73"/>
      <c r="AJ108" s="73"/>
      <c r="AK108" s="256">
        <v>0.7</v>
      </c>
      <c r="AL108" s="208">
        <v>0.9</v>
      </c>
      <c r="AM108" s="256">
        <f>N108*AL108</f>
        <v>3.88125E-2</v>
      </c>
      <c r="AN108" s="256">
        <f>N108-AM108</f>
        <v>4.3124999999999969E-3</v>
      </c>
      <c r="AO108" s="266">
        <f>AK108/AM108</f>
        <v>18.035426731078903</v>
      </c>
      <c r="AP108" s="266"/>
      <c r="AQ108" s="266"/>
      <c r="AR108" s="266"/>
      <c r="AS108" s="73" t="s">
        <v>10</v>
      </c>
    </row>
    <row r="109" spans="1:45" s="31" customFormat="1" ht="80.25">
      <c r="A109" s="278" t="s">
        <v>207</v>
      </c>
      <c r="B109" s="51"/>
      <c r="C109" s="51"/>
      <c r="D109" s="278" t="s">
        <v>36</v>
      </c>
      <c r="E109" s="51"/>
      <c r="F109" s="51"/>
      <c r="G109" s="279" t="s">
        <v>208</v>
      </c>
      <c r="H109" s="280" t="s">
        <v>209</v>
      </c>
      <c r="I109" s="291" t="s">
        <v>99</v>
      </c>
      <c r="J109" s="298">
        <v>1</v>
      </c>
      <c r="K109" s="293">
        <f t="shared" ref="K109:K112" si="66">6/8</f>
        <v>0.75</v>
      </c>
      <c r="L109" s="294">
        <v>1</v>
      </c>
      <c r="M109" s="295">
        <f t="shared" ref="M109:M115" si="67">J109*K109</f>
        <v>0.75</v>
      </c>
      <c r="N109" s="296">
        <f t="shared" ref="N109:N115" si="68">M109/20*1.15</f>
        <v>4.3124999999999997E-2</v>
      </c>
      <c r="O109" s="143" t="s">
        <v>96</v>
      </c>
      <c r="P109" s="425"/>
      <c r="Q109" s="165" t="s">
        <v>100</v>
      </c>
      <c r="R109" s="307">
        <v>43906</v>
      </c>
      <c r="S109" s="307">
        <v>43931</v>
      </c>
      <c r="T109" s="307">
        <v>43906</v>
      </c>
      <c r="U109" s="207"/>
      <c r="V109" s="351" t="s">
        <v>302</v>
      </c>
      <c r="W109" s="135" t="s">
        <v>121</v>
      </c>
      <c r="X109" s="126"/>
      <c r="Y109" s="242"/>
      <c r="Z109" s="126"/>
      <c r="AA109" s="169" t="s">
        <v>108</v>
      </c>
      <c r="AB109" s="126"/>
      <c r="AC109" s="223"/>
      <c r="AD109" s="223"/>
      <c r="AE109" s="223"/>
      <c r="AF109" s="223"/>
      <c r="AG109" s="223"/>
      <c r="AH109" s="73"/>
      <c r="AI109" s="73"/>
      <c r="AJ109" s="73"/>
      <c r="AK109" s="323">
        <v>0.7</v>
      </c>
      <c r="AL109" s="376">
        <v>0.9</v>
      </c>
      <c r="AM109" s="323">
        <f t="shared" ref="AM109:AM112" si="69">N109*AL109</f>
        <v>3.88125E-2</v>
      </c>
      <c r="AN109" s="323">
        <f t="shared" ref="AN109:AN112" si="70">N109-AM109</f>
        <v>4.3124999999999969E-3</v>
      </c>
      <c r="AO109" s="335">
        <f t="shared" ref="AO109:AO112" si="71">AK109/AM109</f>
        <v>18.035426731078903</v>
      </c>
      <c r="AP109" s="335"/>
      <c r="AQ109" s="335"/>
      <c r="AR109" s="335"/>
      <c r="AS109" s="177" t="s">
        <v>10</v>
      </c>
    </row>
    <row r="110" spans="1:45" s="31" customFormat="1" ht="15.75" customHeight="1">
      <c r="A110" s="278" t="s">
        <v>207</v>
      </c>
      <c r="B110" s="51"/>
      <c r="C110" s="51"/>
      <c r="D110" s="278" t="s">
        <v>36</v>
      </c>
      <c r="E110" s="51"/>
      <c r="F110" s="51"/>
      <c r="G110" s="279" t="s">
        <v>208</v>
      </c>
      <c r="H110" s="280" t="s">
        <v>209</v>
      </c>
      <c r="I110" s="291" t="s">
        <v>99</v>
      </c>
      <c r="J110" s="298">
        <v>1</v>
      </c>
      <c r="K110" s="293">
        <f t="shared" si="66"/>
        <v>0.75</v>
      </c>
      <c r="L110" s="294">
        <v>1</v>
      </c>
      <c r="M110" s="295">
        <f t="shared" si="67"/>
        <v>0.75</v>
      </c>
      <c r="N110" s="296">
        <f t="shared" si="68"/>
        <v>4.3124999999999997E-2</v>
      </c>
      <c r="O110" s="135" t="s">
        <v>96</v>
      </c>
      <c r="P110" s="425"/>
      <c r="Q110" s="165" t="s">
        <v>102</v>
      </c>
      <c r="R110" s="307">
        <v>43934</v>
      </c>
      <c r="S110" s="307">
        <v>43945</v>
      </c>
      <c r="T110" s="4"/>
      <c r="U110" s="207"/>
      <c r="V110" s="350" t="s">
        <v>301</v>
      </c>
      <c r="W110" s="135" t="s">
        <v>121</v>
      </c>
      <c r="X110" s="126"/>
      <c r="Y110" s="242"/>
      <c r="Z110" s="126"/>
      <c r="AA110" s="169" t="s">
        <v>108</v>
      </c>
      <c r="AB110" s="126"/>
      <c r="AC110" s="223"/>
      <c r="AD110" s="223"/>
      <c r="AE110" s="223"/>
      <c r="AF110" s="223"/>
      <c r="AG110" s="223"/>
      <c r="AH110" s="73"/>
      <c r="AI110" s="73"/>
      <c r="AJ110" s="73"/>
      <c r="AK110" s="323">
        <v>0.7</v>
      </c>
      <c r="AL110" s="376">
        <v>0.9</v>
      </c>
      <c r="AM110" s="323">
        <f t="shared" si="69"/>
        <v>3.88125E-2</v>
      </c>
      <c r="AN110" s="323">
        <f t="shared" si="70"/>
        <v>4.3124999999999969E-3</v>
      </c>
      <c r="AO110" s="335">
        <f t="shared" si="71"/>
        <v>18.035426731078903</v>
      </c>
      <c r="AP110" s="335"/>
      <c r="AQ110" s="335"/>
      <c r="AR110" s="335"/>
      <c r="AS110" s="177" t="s">
        <v>10</v>
      </c>
    </row>
    <row r="111" spans="1:45" s="31" customFormat="1" ht="15.75" customHeight="1">
      <c r="A111" s="278" t="s">
        <v>207</v>
      </c>
      <c r="B111" s="51"/>
      <c r="C111" s="51"/>
      <c r="D111" s="278" t="s">
        <v>36</v>
      </c>
      <c r="E111" s="51"/>
      <c r="F111" s="51"/>
      <c r="G111" s="279" t="s">
        <v>208</v>
      </c>
      <c r="H111" s="280" t="s">
        <v>209</v>
      </c>
      <c r="I111" s="291" t="s">
        <v>99</v>
      </c>
      <c r="J111" s="298">
        <v>1</v>
      </c>
      <c r="K111" s="293">
        <f t="shared" si="66"/>
        <v>0.75</v>
      </c>
      <c r="L111" s="294">
        <v>1</v>
      </c>
      <c r="M111" s="295">
        <f t="shared" si="67"/>
        <v>0.75</v>
      </c>
      <c r="N111" s="296">
        <f t="shared" si="68"/>
        <v>4.3124999999999997E-2</v>
      </c>
      <c r="O111" s="135" t="s">
        <v>96</v>
      </c>
      <c r="P111" s="425"/>
      <c r="Q111" s="165" t="s">
        <v>13</v>
      </c>
      <c r="R111" s="307">
        <v>43948</v>
      </c>
      <c r="S111" s="307">
        <v>43950</v>
      </c>
      <c r="T111" s="4"/>
      <c r="U111" s="207"/>
      <c r="V111" s="350" t="s">
        <v>301</v>
      </c>
      <c r="W111" s="135" t="s">
        <v>121</v>
      </c>
      <c r="X111" s="126"/>
      <c r="Y111" s="242"/>
      <c r="Z111" s="126"/>
      <c r="AA111" s="169" t="s">
        <v>108</v>
      </c>
      <c r="AB111" s="126"/>
      <c r="AC111" s="223"/>
      <c r="AD111" s="223"/>
      <c r="AE111" s="223"/>
      <c r="AF111" s="223"/>
      <c r="AG111" s="223"/>
      <c r="AH111" s="73"/>
      <c r="AI111" s="73"/>
      <c r="AJ111" s="73"/>
      <c r="AK111" s="323">
        <v>0.7</v>
      </c>
      <c r="AL111" s="376">
        <v>0.9</v>
      </c>
      <c r="AM111" s="323">
        <f t="shared" si="69"/>
        <v>3.88125E-2</v>
      </c>
      <c r="AN111" s="323">
        <f t="shared" si="70"/>
        <v>4.3124999999999969E-3</v>
      </c>
      <c r="AO111" s="335">
        <f t="shared" si="71"/>
        <v>18.035426731078903</v>
      </c>
      <c r="AP111" s="335"/>
      <c r="AQ111" s="335"/>
      <c r="AR111" s="335"/>
      <c r="AS111" s="177" t="s">
        <v>10</v>
      </c>
    </row>
    <row r="112" spans="1:45" s="31" customFormat="1" ht="15.75" customHeight="1">
      <c r="A112" s="278" t="s">
        <v>207</v>
      </c>
      <c r="B112" s="51"/>
      <c r="C112" s="51"/>
      <c r="D112" s="278" t="s">
        <v>36</v>
      </c>
      <c r="E112" s="51"/>
      <c r="F112" s="51"/>
      <c r="G112" s="279" t="s">
        <v>208</v>
      </c>
      <c r="H112" s="280" t="s">
        <v>209</v>
      </c>
      <c r="I112" s="291" t="s">
        <v>99</v>
      </c>
      <c r="J112" s="298">
        <v>1</v>
      </c>
      <c r="K112" s="293">
        <f t="shared" si="66"/>
        <v>0.75</v>
      </c>
      <c r="L112" s="294">
        <v>1</v>
      </c>
      <c r="M112" s="295">
        <f t="shared" si="67"/>
        <v>0.75</v>
      </c>
      <c r="N112" s="296">
        <f t="shared" si="68"/>
        <v>4.3124999999999997E-2</v>
      </c>
      <c r="O112" s="135" t="s">
        <v>96</v>
      </c>
      <c r="P112" s="426"/>
      <c r="Q112" s="165" t="s">
        <v>16</v>
      </c>
      <c r="R112" s="307"/>
      <c r="S112" s="307"/>
      <c r="T112" s="4"/>
      <c r="U112" s="207"/>
      <c r="V112" s="350" t="s">
        <v>301</v>
      </c>
      <c r="W112" s="135" t="s">
        <v>121</v>
      </c>
      <c r="X112" s="126"/>
      <c r="Y112" s="242"/>
      <c r="Z112" s="126"/>
      <c r="AA112" s="169" t="s">
        <v>108</v>
      </c>
      <c r="AB112" s="126"/>
      <c r="AC112" s="223"/>
      <c r="AD112" s="223"/>
      <c r="AE112" s="223"/>
      <c r="AF112" s="223"/>
      <c r="AG112" s="223"/>
      <c r="AH112" s="73"/>
      <c r="AI112" s="73"/>
      <c r="AJ112" s="73"/>
      <c r="AK112" s="323">
        <v>0.7</v>
      </c>
      <c r="AL112" s="376">
        <v>0.9</v>
      </c>
      <c r="AM112" s="323">
        <f t="shared" si="69"/>
        <v>3.88125E-2</v>
      </c>
      <c r="AN112" s="323">
        <f t="shared" si="70"/>
        <v>4.3124999999999969E-3</v>
      </c>
      <c r="AO112" s="335">
        <f t="shared" si="71"/>
        <v>18.035426731078903</v>
      </c>
      <c r="AP112" s="335"/>
      <c r="AQ112" s="335"/>
      <c r="AR112" s="335"/>
      <c r="AS112" s="177" t="s">
        <v>10</v>
      </c>
    </row>
    <row r="113" spans="1:45" s="31" customFormat="1" ht="28.5" customHeight="1">
      <c r="A113" s="51" t="s">
        <v>211</v>
      </c>
      <c r="B113" s="51"/>
      <c r="C113" s="51"/>
      <c r="D113" s="51" t="s">
        <v>37</v>
      </c>
      <c r="E113" s="51"/>
      <c r="F113" s="51"/>
      <c r="G113" s="54" t="s">
        <v>212</v>
      </c>
      <c r="H113" s="71" t="s">
        <v>213</v>
      </c>
      <c r="I113" s="113" t="s">
        <v>87</v>
      </c>
      <c r="J113" s="114">
        <v>1</v>
      </c>
      <c r="K113" s="115">
        <f>4/8</f>
        <v>0.5</v>
      </c>
      <c r="L113" s="116">
        <v>1</v>
      </c>
      <c r="M113" s="117">
        <f t="shared" si="67"/>
        <v>0.5</v>
      </c>
      <c r="N113" s="118">
        <f t="shared" si="68"/>
        <v>2.8749999999999998E-2</v>
      </c>
      <c r="O113" s="142" t="s">
        <v>96</v>
      </c>
      <c r="P113" s="73"/>
      <c r="Q113" s="183"/>
      <c r="R113" s="4"/>
      <c r="S113" s="4"/>
      <c r="T113" s="4"/>
      <c r="U113" s="207"/>
      <c r="V113" s="312" t="s">
        <v>214</v>
      </c>
      <c r="W113" s="126"/>
      <c r="X113" s="73" t="s">
        <v>149</v>
      </c>
      <c r="Y113" s="242" t="s">
        <v>90</v>
      </c>
      <c r="Z113" s="448" t="s">
        <v>176</v>
      </c>
      <c r="AA113" s="73"/>
      <c r="AB113" s="126"/>
      <c r="AC113" s="223"/>
      <c r="AD113" s="223"/>
      <c r="AE113" s="223"/>
      <c r="AF113" s="223"/>
      <c r="AG113" s="223"/>
      <c r="AH113" s="73"/>
      <c r="AI113" s="73"/>
      <c r="AJ113" s="73"/>
      <c r="AK113" s="256">
        <v>0.5</v>
      </c>
      <c r="AL113" s="208">
        <v>0.8</v>
      </c>
      <c r="AM113" s="256">
        <f>N113*AL113</f>
        <v>2.3E-2</v>
      </c>
      <c r="AN113" s="256">
        <f>N113-AM113</f>
        <v>5.7499999999999982E-3</v>
      </c>
      <c r="AO113" s="266">
        <f>AK113/AM113</f>
        <v>21.739130434782609</v>
      </c>
      <c r="AP113" s="266"/>
      <c r="AQ113" s="266"/>
      <c r="AR113" s="266"/>
      <c r="AS113" s="73" t="s">
        <v>10</v>
      </c>
    </row>
    <row r="114" spans="1:45" s="31" customFormat="1" ht="28.5" customHeight="1">
      <c r="A114" s="51" t="s">
        <v>215</v>
      </c>
      <c r="B114" s="51"/>
      <c r="C114" s="51"/>
      <c r="D114" s="51" t="s">
        <v>37</v>
      </c>
      <c r="E114" s="51"/>
      <c r="F114" s="51"/>
      <c r="G114" s="54" t="s">
        <v>216</v>
      </c>
      <c r="H114" s="71" t="s">
        <v>217</v>
      </c>
      <c r="I114" s="113" t="s">
        <v>87</v>
      </c>
      <c r="J114" s="114">
        <v>1</v>
      </c>
      <c r="K114" s="115">
        <f>4/8</f>
        <v>0.5</v>
      </c>
      <c r="L114" s="116">
        <v>1</v>
      </c>
      <c r="M114" s="117">
        <f t="shared" si="67"/>
        <v>0.5</v>
      </c>
      <c r="N114" s="118">
        <f t="shared" si="68"/>
        <v>2.8749999999999998E-2</v>
      </c>
      <c r="O114" s="126"/>
      <c r="P114" s="126"/>
      <c r="Q114" s="183"/>
      <c r="R114" s="4"/>
      <c r="S114" s="4"/>
      <c r="T114" s="4"/>
      <c r="U114" s="207"/>
      <c r="V114" s="312" t="s">
        <v>214</v>
      </c>
      <c r="W114" s="126"/>
      <c r="X114" s="73" t="s">
        <v>149</v>
      </c>
      <c r="Y114" s="242" t="s">
        <v>90</v>
      </c>
      <c r="Z114" s="448" t="s">
        <v>176</v>
      </c>
      <c r="AA114" s="73"/>
      <c r="AB114" s="126"/>
      <c r="AC114" s="73"/>
      <c r="AD114" s="223"/>
      <c r="AE114" s="223"/>
      <c r="AF114" s="223"/>
      <c r="AG114" s="223"/>
      <c r="AH114" s="73"/>
      <c r="AI114" s="73"/>
      <c r="AJ114" s="73"/>
      <c r="AK114" s="256">
        <v>0.5</v>
      </c>
      <c r="AL114" s="208">
        <v>0.8</v>
      </c>
      <c r="AM114" s="256">
        <f>N114*AL114</f>
        <v>2.3E-2</v>
      </c>
      <c r="AN114" s="256">
        <f>N114-AM114</f>
        <v>5.7499999999999982E-3</v>
      </c>
      <c r="AO114" s="266">
        <f>AK114/AM114</f>
        <v>21.739130434782609</v>
      </c>
      <c r="AP114" s="266"/>
      <c r="AQ114" s="266"/>
      <c r="AR114" s="266"/>
      <c r="AS114" s="73" t="s">
        <v>10</v>
      </c>
    </row>
    <row r="115" spans="1:45" s="31" customFormat="1" ht="15.75" customHeight="1">
      <c r="A115" s="42" t="s">
        <v>218</v>
      </c>
      <c r="B115" s="42"/>
      <c r="C115" s="42"/>
      <c r="D115" s="42" t="s">
        <v>35</v>
      </c>
      <c r="E115" s="42"/>
      <c r="F115" s="42"/>
      <c r="G115" s="43" t="s">
        <v>219</v>
      </c>
      <c r="H115" s="66" t="s">
        <v>220</v>
      </c>
      <c r="I115" s="299" t="s">
        <v>87</v>
      </c>
      <c r="J115" s="93">
        <v>1</v>
      </c>
      <c r="K115" s="94">
        <f>2/8</f>
        <v>0.25</v>
      </c>
      <c r="L115" s="95">
        <v>1</v>
      </c>
      <c r="M115" s="96">
        <f t="shared" si="67"/>
        <v>0.25</v>
      </c>
      <c r="N115" s="97">
        <f t="shared" si="68"/>
        <v>1.4374999999999999E-2</v>
      </c>
      <c r="O115" s="143" t="s">
        <v>221</v>
      </c>
      <c r="P115" s="427" t="s">
        <v>28</v>
      </c>
      <c r="Q115" s="160" t="s">
        <v>5</v>
      </c>
      <c r="R115" s="161">
        <v>43838</v>
      </c>
      <c r="S115" s="161">
        <v>43843</v>
      </c>
      <c r="T115" s="161">
        <v>43838</v>
      </c>
      <c r="U115" s="192">
        <v>43838</v>
      </c>
      <c r="V115" s="205">
        <v>1</v>
      </c>
      <c r="W115" s="73" t="s">
        <v>164</v>
      </c>
      <c r="X115" s="73" t="s">
        <v>149</v>
      </c>
      <c r="Y115" s="327" t="s">
        <v>127</v>
      </c>
      <c r="Z115" s="98"/>
      <c r="AA115" s="143" t="s">
        <v>91</v>
      </c>
      <c r="AB115" s="143"/>
      <c r="AC115" s="328"/>
      <c r="AD115" s="215"/>
      <c r="AE115" s="215"/>
      <c r="AF115" s="215"/>
      <c r="AG115" s="215"/>
      <c r="AH115" s="215"/>
      <c r="AI115" s="215"/>
      <c r="AJ115" s="143"/>
      <c r="AK115" s="252">
        <v>0.5</v>
      </c>
      <c r="AL115" s="198">
        <v>0.96</v>
      </c>
      <c r="AM115" s="256">
        <f t="shared" ref="AM115:AM119" si="72">N115*AL115</f>
        <v>1.3799999999999998E-2</v>
      </c>
      <c r="AN115" s="252">
        <v>1.4375E-3</v>
      </c>
      <c r="AO115" s="266">
        <f t="shared" ref="AO115:AO119" si="73">AK115/AM115</f>
        <v>36.231884057971023</v>
      </c>
      <c r="AP115" s="263"/>
      <c r="AQ115" s="263"/>
      <c r="AR115" s="263"/>
      <c r="AS115" s="143" t="s">
        <v>10</v>
      </c>
    </row>
    <row r="116" spans="1:45" s="32" customFormat="1" ht="13.5" customHeight="1">
      <c r="A116" s="45" t="s">
        <v>218</v>
      </c>
      <c r="B116" s="45"/>
      <c r="C116" s="45"/>
      <c r="D116" s="45" t="s">
        <v>35</v>
      </c>
      <c r="E116" s="45"/>
      <c r="F116" s="45"/>
      <c r="G116" s="46" t="s">
        <v>219</v>
      </c>
      <c r="H116" s="67" t="s">
        <v>220</v>
      </c>
      <c r="I116" s="300" t="s">
        <v>87</v>
      </c>
      <c r="J116" s="100">
        <v>1</v>
      </c>
      <c r="K116" s="101">
        <f>2/8</f>
        <v>0.25</v>
      </c>
      <c r="L116" s="102">
        <v>1</v>
      </c>
      <c r="M116" s="103">
        <f t="shared" ref="M116:M127" si="74">J116*K116</f>
        <v>0.25</v>
      </c>
      <c r="N116" s="104">
        <f t="shared" ref="N116:N144" si="75">M116/20*1.15</f>
        <v>1.4374999999999999E-2</v>
      </c>
      <c r="O116" s="135" t="s">
        <v>221</v>
      </c>
      <c r="P116" s="428"/>
      <c r="Q116" s="165" t="s">
        <v>100</v>
      </c>
      <c r="R116" s="166">
        <v>43844</v>
      </c>
      <c r="S116" s="166">
        <v>43865</v>
      </c>
      <c r="T116" s="166">
        <v>43839</v>
      </c>
      <c r="U116" s="168">
        <v>43850</v>
      </c>
      <c r="V116" s="194">
        <v>1</v>
      </c>
      <c r="W116" s="105" t="s">
        <v>164</v>
      </c>
      <c r="X116" s="105"/>
      <c r="Y116" s="216"/>
      <c r="Z116" s="105"/>
      <c r="AA116" s="135" t="s">
        <v>91</v>
      </c>
      <c r="AB116" s="135"/>
      <c r="AC116" s="231"/>
      <c r="AD116" s="217"/>
      <c r="AE116" s="217"/>
      <c r="AF116" s="217"/>
      <c r="AG116" s="217"/>
      <c r="AH116" s="217"/>
      <c r="AI116" s="217"/>
      <c r="AJ116" s="135"/>
      <c r="AK116" s="253">
        <v>0.5</v>
      </c>
      <c r="AL116" s="199">
        <v>0.96</v>
      </c>
      <c r="AM116" s="370">
        <f t="shared" si="72"/>
        <v>1.3799999999999998E-2</v>
      </c>
      <c r="AN116" s="253">
        <v>1.4375E-3</v>
      </c>
      <c r="AO116" s="371">
        <f t="shared" si="73"/>
        <v>36.231884057971023</v>
      </c>
      <c r="AP116" s="264"/>
      <c r="AQ116" s="264"/>
      <c r="AR116" s="264"/>
      <c r="AS116" s="135" t="s">
        <v>10</v>
      </c>
    </row>
    <row r="117" spans="1:45" s="32" customFormat="1" ht="13.5" customHeight="1">
      <c r="A117" s="45" t="s">
        <v>218</v>
      </c>
      <c r="B117" s="45"/>
      <c r="C117" s="45"/>
      <c r="D117" s="45" t="s">
        <v>35</v>
      </c>
      <c r="E117" s="45"/>
      <c r="F117" s="45"/>
      <c r="G117" s="46" t="s">
        <v>219</v>
      </c>
      <c r="H117" s="67" t="s">
        <v>220</v>
      </c>
      <c r="I117" s="300" t="s">
        <v>87</v>
      </c>
      <c r="J117" s="100">
        <v>1</v>
      </c>
      <c r="K117" s="101">
        <f>2/8</f>
        <v>0.25</v>
      </c>
      <c r="L117" s="102">
        <v>1</v>
      </c>
      <c r="M117" s="103">
        <f t="shared" si="74"/>
        <v>0.25</v>
      </c>
      <c r="N117" s="104">
        <f t="shared" si="75"/>
        <v>1.4374999999999999E-2</v>
      </c>
      <c r="O117" s="135" t="s">
        <v>221</v>
      </c>
      <c r="P117" s="428"/>
      <c r="Q117" s="165" t="s">
        <v>102</v>
      </c>
      <c r="R117" s="166">
        <v>43866</v>
      </c>
      <c r="S117" s="166">
        <v>43872</v>
      </c>
      <c r="T117" s="166">
        <v>43882</v>
      </c>
      <c r="U117" s="168">
        <v>43882</v>
      </c>
      <c r="V117" s="194">
        <v>1</v>
      </c>
      <c r="W117" s="105" t="s">
        <v>164</v>
      </c>
      <c r="X117" s="105"/>
      <c r="Y117" s="216"/>
      <c r="Z117" s="105"/>
      <c r="AA117" s="135" t="s">
        <v>91</v>
      </c>
      <c r="AB117" s="135"/>
      <c r="AC117" s="231"/>
      <c r="AD117" s="217"/>
      <c r="AE117" s="217"/>
      <c r="AF117" s="217"/>
      <c r="AG117" s="217"/>
      <c r="AH117" s="217"/>
      <c r="AI117" s="217"/>
      <c r="AJ117" s="135"/>
      <c r="AK117" s="253">
        <v>0.5</v>
      </c>
      <c r="AL117" s="199">
        <v>0.96</v>
      </c>
      <c r="AM117" s="370">
        <f t="shared" si="72"/>
        <v>1.3799999999999998E-2</v>
      </c>
      <c r="AN117" s="253">
        <v>1.4375E-3</v>
      </c>
      <c r="AO117" s="371">
        <f t="shared" si="73"/>
        <v>36.231884057971023</v>
      </c>
      <c r="AP117" s="264"/>
      <c r="AQ117" s="264"/>
      <c r="AR117" s="264"/>
      <c r="AS117" s="135" t="s">
        <v>10</v>
      </c>
    </row>
    <row r="118" spans="1:45" s="32" customFormat="1" ht="15.75" customHeight="1">
      <c r="A118" s="45" t="s">
        <v>218</v>
      </c>
      <c r="B118" s="45"/>
      <c r="C118" s="45"/>
      <c r="D118" s="45" t="s">
        <v>35</v>
      </c>
      <c r="E118" s="45"/>
      <c r="F118" s="45"/>
      <c r="G118" s="46" t="s">
        <v>219</v>
      </c>
      <c r="H118" s="67" t="s">
        <v>220</v>
      </c>
      <c r="I118" s="300" t="s">
        <v>87</v>
      </c>
      <c r="J118" s="100">
        <v>1</v>
      </c>
      <c r="K118" s="101">
        <f>2/8</f>
        <v>0.25</v>
      </c>
      <c r="L118" s="102">
        <v>1</v>
      </c>
      <c r="M118" s="103">
        <f t="shared" si="74"/>
        <v>0.25</v>
      </c>
      <c r="N118" s="104">
        <f t="shared" si="75"/>
        <v>1.4374999999999999E-2</v>
      </c>
      <c r="O118" s="135" t="s">
        <v>221</v>
      </c>
      <c r="P118" s="428"/>
      <c r="Q118" s="165" t="s">
        <v>13</v>
      </c>
      <c r="R118" s="166">
        <v>43873</v>
      </c>
      <c r="S118" s="166">
        <v>43875</v>
      </c>
      <c r="T118" s="166">
        <v>43852</v>
      </c>
      <c r="U118" s="166">
        <v>43852</v>
      </c>
      <c r="V118" s="313"/>
      <c r="W118" s="105" t="s">
        <v>164</v>
      </c>
      <c r="X118" s="105"/>
      <c r="Y118" s="216"/>
      <c r="Z118" s="105"/>
      <c r="AA118" s="135" t="s">
        <v>91</v>
      </c>
      <c r="AB118" s="135"/>
      <c r="AC118" s="231"/>
      <c r="AD118" s="217"/>
      <c r="AE118" s="217"/>
      <c r="AF118" s="217"/>
      <c r="AG118" s="217"/>
      <c r="AH118" s="217"/>
      <c r="AI118" s="217"/>
      <c r="AJ118" s="135"/>
      <c r="AK118" s="253">
        <v>0.5</v>
      </c>
      <c r="AL118" s="199">
        <v>0.96</v>
      </c>
      <c r="AM118" s="370">
        <f t="shared" si="72"/>
        <v>1.3799999999999998E-2</v>
      </c>
      <c r="AN118" s="253">
        <v>1.4375E-3</v>
      </c>
      <c r="AO118" s="371">
        <f t="shared" si="73"/>
        <v>36.231884057971023</v>
      </c>
      <c r="AP118" s="264"/>
      <c r="AQ118" s="264"/>
      <c r="AR118" s="264"/>
      <c r="AS118" s="135" t="s">
        <v>10</v>
      </c>
    </row>
    <row r="119" spans="1:45" s="32" customFormat="1" ht="15.75" customHeight="1">
      <c r="A119" s="48" t="s">
        <v>218</v>
      </c>
      <c r="B119" s="48"/>
      <c r="C119" s="48"/>
      <c r="D119" s="48" t="s">
        <v>35</v>
      </c>
      <c r="E119" s="48"/>
      <c r="F119" s="48"/>
      <c r="G119" s="49" t="s">
        <v>219</v>
      </c>
      <c r="H119" s="70" t="s">
        <v>220</v>
      </c>
      <c r="I119" s="301" t="s">
        <v>87</v>
      </c>
      <c r="J119" s="107">
        <v>1</v>
      </c>
      <c r="K119" s="108">
        <f>2/8</f>
        <v>0.25</v>
      </c>
      <c r="L119" s="109">
        <v>1</v>
      </c>
      <c r="M119" s="110">
        <f t="shared" si="74"/>
        <v>0.25</v>
      </c>
      <c r="N119" s="111">
        <f t="shared" si="75"/>
        <v>1.4374999999999999E-2</v>
      </c>
      <c r="O119" s="146" t="s">
        <v>221</v>
      </c>
      <c r="P119" s="429"/>
      <c r="Q119" s="173" t="s">
        <v>16</v>
      </c>
      <c r="R119" s="166">
        <v>43882</v>
      </c>
      <c r="S119" s="166">
        <v>43882</v>
      </c>
      <c r="T119" s="166">
        <v>43882</v>
      </c>
      <c r="U119" s="166">
        <v>43882</v>
      </c>
      <c r="V119" s="314"/>
      <c r="W119" s="105" t="s">
        <v>164</v>
      </c>
      <c r="X119" s="112"/>
      <c r="Y119" s="218"/>
      <c r="Z119" s="112"/>
      <c r="AA119" s="146" t="s">
        <v>91</v>
      </c>
      <c r="AB119" s="146"/>
      <c r="AC119" s="239"/>
      <c r="AD119" s="219"/>
      <c r="AE119" s="219"/>
      <c r="AF119" s="219"/>
      <c r="AG119" s="219"/>
      <c r="AH119" s="219"/>
      <c r="AI119" s="219"/>
      <c r="AJ119" s="146"/>
      <c r="AK119" s="253">
        <v>0.5</v>
      </c>
      <c r="AL119" s="199">
        <v>0.96</v>
      </c>
      <c r="AM119" s="370">
        <f t="shared" si="72"/>
        <v>1.3799999999999998E-2</v>
      </c>
      <c r="AN119" s="254">
        <v>1.4375E-3</v>
      </c>
      <c r="AO119" s="371">
        <f t="shared" si="73"/>
        <v>36.231884057971023</v>
      </c>
      <c r="AP119" s="265"/>
      <c r="AQ119" s="265"/>
      <c r="AR119" s="265"/>
      <c r="AS119" s="146" t="s">
        <v>10</v>
      </c>
    </row>
    <row r="120" spans="1:45" s="31" customFormat="1" ht="28.5" customHeight="1">
      <c r="A120" s="42" t="s">
        <v>222</v>
      </c>
      <c r="B120" s="42"/>
      <c r="C120" s="42"/>
      <c r="D120" s="42" t="s">
        <v>33</v>
      </c>
      <c r="E120" s="42"/>
      <c r="F120" s="42"/>
      <c r="G120" s="282" t="s">
        <v>223</v>
      </c>
      <c r="H120" s="283"/>
      <c r="I120" s="299" t="s">
        <v>310</v>
      </c>
      <c r="J120" s="93">
        <v>4</v>
      </c>
      <c r="K120" s="115">
        <f t="shared" ref="K120:K134" si="76">4/8</f>
        <v>0.5</v>
      </c>
      <c r="L120" s="116">
        <v>1</v>
      </c>
      <c r="M120" s="117">
        <f t="shared" si="74"/>
        <v>2</v>
      </c>
      <c r="N120" s="401">
        <f t="shared" si="75"/>
        <v>0.11499999999999999</v>
      </c>
      <c r="O120" s="98" t="s">
        <v>224</v>
      </c>
      <c r="P120" s="430" t="s">
        <v>28</v>
      </c>
      <c r="Q120" s="160" t="s">
        <v>5</v>
      </c>
      <c r="R120" s="161">
        <v>43826</v>
      </c>
      <c r="S120" s="161">
        <v>43826</v>
      </c>
      <c r="T120" s="161">
        <v>43826</v>
      </c>
      <c r="U120" s="192">
        <v>43826</v>
      </c>
      <c r="V120" s="315" t="s">
        <v>225</v>
      </c>
      <c r="W120" s="98" t="s">
        <v>106</v>
      </c>
      <c r="X120" s="393"/>
      <c r="Y120" s="327"/>
      <c r="Z120" s="393"/>
      <c r="AA120" s="143" t="s">
        <v>91</v>
      </c>
      <c r="AB120" s="143"/>
      <c r="AC120" s="328"/>
      <c r="AD120" s="215"/>
      <c r="AE120" s="215"/>
      <c r="AF120" s="215"/>
      <c r="AG120" s="215"/>
      <c r="AH120" s="215"/>
      <c r="AI120" s="215"/>
      <c r="AJ120" s="143"/>
      <c r="AK120" s="256">
        <v>0.54</v>
      </c>
      <c r="AL120" s="198">
        <v>0.95</v>
      </c>
      <c r="AM120" s="256">
        <f t="shared" ref="AM120:AM144" si="77">N120*AL120</f>
        <v>0.10924999999999999</v>
      </c>
      <c r="AN120" s="256">
        <f t="shared" ref="AN120:AN144" si="78">N120-AM120</f>
        <v>5.7500000000000051E-3</v>
      </c>
      <c r="AO120" s="266">
        <f t="shared" ref="AO120:AO144" si="79">AK120/AM120</f>
        <v>4.9427917620137309</v>
      </c>
      <c r="AP120" s="263"/>
      <c r="AQ120" s="263"/>
      <c r="AR120" s="263"/>
      <c r="AS120" s="143" t="s">
        <v>10</v>
      </c>
    </row>
    <row r="121" spans="1:45" s="31" customFormat="1" ht="28.5" customHeight="1">
      <c r="A121" s="65" t="s">
        <v>222</v>
      </c>
      <c r="B121" s="65"/>
      <c r="C121" s="65"/>
      <c r="D121" s="382" t="s">
        <v>33</v>
      </c>
      <c r="E121" s="65"/>
      <c r="F121" s="65"/>
      <c r="G121" s="46" t="s">
        <v>223</v>
      </c>
      <c r="H121" s="67"/>
      <c r="I121" s="396" t="s">
        <v>310</v>
      </c>
      <c r="J121" s="397">
        <v>4</v>
      </c>
      <c r="K121" s="293">
        <f t="shared" si="76"/>
        <v>0.5</v>
      </c>
      <c r="L121" s="294">
        <v>1</v>
      </c>
      <c r="M121" s="367">
        <f t="shared" si="74"/>
        <v>2</v>
      </c>
      <c r="N121" s="296">
        <f t="shared" si="75"/>
        <v>0.11499999999999999</v>
      </c>
      <c r="O121" s="105" t="s">
        <v>224</v>
      </c>
      <c r="P121" s="431"/>
      <c r="Q121" s="165" t="s">
        <v>100</v>
      </c>
      <c r="R121" s="166">
        <v>43880</v>
      </c>
      <c r="S121" s="166">
        <v>43882</v>
      </c>
      <c r="T121" s="166">
        <v>43880</v>
      </c>
      <c r="U121" s="206">
        <v>43880</v>
      </c>
      <c r="V121" s="316" t="s">
        <v>225</v>
      </c>
      <c r="W121" s="105" t="s">
        <v>106</v>
      </c>
      <c r="X121" s="147"/>
      <c r="Y121" s="241"/>
      <c r="Z121" s="147"/>
      <c r="AA121" s="135" t="s">
        <v>91</v>
      </c>
      <c r="AB121" s="144"/>
      <c r="AC121" s="329"/>
      <c r="AD121" s="237"/>
      <c r="AE121" s="237"/>
      <c r="AF121" s="237"/>
      <c r="AG121" s="237"/>
      <c r="AH121" s="237"/>
      <c r="AI121" s="237"/>
      <c r="AJ121" s="144"/>
      <c r="AK121" s="336">
        <v>0.54</v>
      </c>
      <c r="AL121" s="398">
        <v>0.95</v>
      </c>
      <c r="AM121" s="336">
        <f t="shared" si="77"/>
        <v>0.10924999999999999</v>
      </c>
      <c r="AN121" s="336">
        <f t="shared" si="78"/>
        <v>5.7500000000000051E-3</v>
      </c>
      <c r="AO121" s="339">
        <f t="shared" si="79"/>
        <v>4.9427917620137309</v>
      </c>
      <c r="AP121" s="270"/>
      <c r="AQ121" s="270"/>
      <c r="AR121" s="270"/>
      <c r="AS121" s="135" t="s">
        <v>10</v>
      </c>
    </row>
    <row r="122" spans="1:45" s="31" customFormat="1" ht="28.5" customHeight="1">
      <c r="A122" s="65" t="s">
        <v>222</v>
      </c>
      <c r="B122" s="65"/>
      <c r="C122" s="65"/>
      <c r="D122" s="382" t="s">
        <v>33</v>
      </c>
      <c r="E122" s="65"/>
      <c r="F122" s="65"/>
      <c r="G122" s="46" t="s">
        <v>223</v>
      </c>
      <c r="H122" s="67"/>
      <c r="I122" s="396" t="s">
        <v>310</v>
      </c>
      <c r="J122" s="397">
        <v>4</v>
      </c>
      <c r="K122" s="293">
        <f t="shared" si="76"/>
        <v>0.5</v>
      </c>
      <c r="L122" s="294">
        <v>1</v>
      </c>
      <c r="M122" s="367">
        <f t="shared" si="74"/>
        <v>2</v>
      </c>
      <c r="N122" s="296">
        <f t="shared" si="75"/>
        <v>0.11499999999999999</v>
      </c>
      <c r="O122" s="105" t="s">
        <v>224</v>
      </c>
      <c r="P122" s="431"/>
      <c r="Q122" s="165" t="s">
        <v>102</v>
      </c>
      <c r="R122" s="166">
        <v>43882</v>
      </c>
      <c r="S122" s="166">
        <v>43882</v>
      </c>
      <c r="T122" s="166">
        <v>43882</v>
      </c>
      <c r="U122" s="166">
        <v>43882</v>
      </c>
      <c r="V122" s="317" t="s">
        <v>225</v>
      </c>
      <c r="W122" s="105" t="s">
        <v>106</v>
      </c>
      <c r="X122" s="147"/>
      <c r="Y122" s="241"/>
      <c r="Z122" s="147"/>
      <c r="AA122" s="135" t="s">
        <v>91</v>
      </c>
      <c r="AB122" s="144"/>
      <c r="AC122" s="329"/>
      <c r="AD122" s="237"/>
      <c r="AE122" s="237"/>
      <c r="AF122" s="237"/>
      <c r="AG122" s="237"/>
      <c r="AH122" s="237"/>
      <c r="AI122" s="237"/>
      <c r="AJ122" s="144"/>
      <c r="AK122" s="336">
        <v>0.54</v>
      </c>
      <c r="AL122" s="398">
        <v>0.95</v>
      </c>
      <c r="AM122" s="336">
        <f t="shared" si="77"/>
        <v>0.10924999999999999</v>
      </c>
      <c r="AN122" s="336">
        <f t="shared" si="78"/>
        <v>5.7500000000000051E-3</v>
      </c>
      <c r="AO122" s="339">
        <f t="shared" si="79"/>
        <v>4.9427917620137309</v>
      </c>
      <c r="AP122" s="270"/>
      <c r="AQ122" s="270"/>
      <c r="AR122" s="270"/>
      <c r="AS122" s="135" t="s">
        <v>10</v>
      </c>
    </row>
    <row r="123" spans="1:45" s="31" customFormat="1" ht="28.5" customHeight="1">
      <c r="A123" s="65" t="s">
        <v>222</v>
      </c>
      <c r="B123" s="65"/>
      <c r="C123" s="65"/>
      <c r="D123" s="382" t="s">
        <v>33</v>
      </c>
      <c r="E123" s="65"/>
      <c r="F123" s="65"/>
      <c r="G123" s="46" t="s">
        <v>223</v>
      </c>
      <c r="H123" s="67"/>
      <c r="I123" s="396" t="s">
        <v>310</v>
      </c>
      <c r="J123" s="397">
        <v>4</v>
      </c>
      <c r="K123" s="293">
        <f t="shared" si="76"/>
        <v>0.5</v>
      </c>
      <c r="L123" s="294">
        <v>1</v>
      </c>
      <c r="M123" s="367">
        <f t="shared" si="74"/>
        <v>2</v>
      </c>
      <c r="N123" s="296">
        <f t="shared" si="75"/>
        <v>0.11499999999999999</v>
      </c>
      <c r="O123" s="105" t="s">
        <v>224</v>
      </c>
      <c r="P123" s="431"/>
      <c r="Q123" s="165" t="s">
        <v>13</v>
      </c>
      <c r="R123" s="166">
        <v>43882</v>
      </c>
      <c r="S123" s="166">
        <v>43882</v>
      </c>
      <c r="T123" s="166">
        <v>43882</v>
      </c>
      <c r="U123" s="206">
        <v>43882</v>
      </c>
      <c r="V123" s="317" t="s">
        <v>225</v>
      </c>
      <c r="W123" s="105" t="s">
        <v>106</v>
      </c>
      <c r="X123" s="147"/>
      <c r="Y123" s="241"/>
      <c r="Z123" s="147"/>
      <c r="AA123" s="135" t="s">
        <v>91</v>
      </c>
      <c r="AB123" s="144"/>
      <c r="AC123" s="329"/>
      <c r="AD123" s="237"/>
      <c r="AE123" s="237"/>
      <c r="AF123" s="237"/>
      <c r="AG123" s="237"/>
      <c r="AH123" s="237"/>
      <c r="AI123" s="237"/>
      <c r="AJ123" s="144"/>
      <c r="AK123" s="336">
        <v>0.54</v>
      </c>
      <c r="AL123" s="398">
        <v>0.95</v>
      </c>
      <c r="AM123" s="336">
        <f t="shared" si="77"/>
        <v>0.10924999999999999</v>
      </c>
      <c r="AN123" s="336">
        <f t="shared" si="78"/>
        <v>5.7500000000000051E-3</v>
      </c>
      <c r="AO123" s="339">
        <f t="shared" si="79"/>
        <v>4.9427917620137309</v>
      </c>
      <c r="AP123" s="270"/>
      <c r="AQ123" s="270"/>
      <c r="AR123" s="270"/>
      <c r="AS123" s="135" t="s">
        <v>10</v>
      </c>
    </row>
    <row r="124" spans="1:45" s="31" customFormat="1" ht="28.5" customHeight="1">
      <c r="A124" s="284" t="s">
        <v>222</v>
      </c>
      <c r="B124" s="284"/>
      <c r="C124" s="284"/>
      <c r="D124" s="383" t="s">
        <v>33</v>
      </c>
      <c r="E124" s="284"/>
      <c r="F124" s="284"/>
      <c r="G124" s="63" t="s">
        <v>223</v>
      </c>
      <c r="H124" s="68"/>
      <c r="I124" s="396" t="s">
        <v>310</v>
      </c>
      <c r="J124" s="397">
        <v>4</v>
      </c>
      <c r="K124" s="293">
        <f t="shared" si="76"/>
        <v>0.5</v>
      </c>
      <c r="L124" s="294">
        <v>1</v>
      </c>
      <c r="M124" s="367">
        <f t="shared" si="74"/>
        <v>2</v>
      </c>
      <c r="N124" s="296">
        <f t="shared" si="75"/>
        <v>0.11499999999999999</v>
      </c>
      <c r="O124" s="148" t="s">
        <v>224</v>
      </c>
      <c r="P124" s="432"/>
      <c r="Q124" s="178" t="s">
        <v>16</v>
      </c>
      <c r="R124" s="206">
        <v>43885</v>
      </c>
      <c r="S124" s="206">
        <v>43885</v>
      </c>
      <c r="T124" s="206">
        <v>43885</v>
      </c>
      <c r="U124" s="206">
        <v>43885</v>
      </c>
      <c r="V124" s="317" t="s">
        <v>225</v>
      </c>
      <c r="W124" s="148" t="s">
        <v>106</v>
      </c>
      <c r="X124" s="149"/>
      <c r="Y124" s="212"/>
      <c r="Z124" s="159"/>
      <c r="AA124" s="135" t="s">
        <v>91</v>
      </c>
      <c r="AB124" s="145"/>
      <c r="AC124" s="330"/>
      <c r="AD124" s="331"/>
      <c r="AE124" s="331"/>
      <c r="AF124" s="331"/>
      <c r="AG124" s="331"/>
      <c r="AH124" s="331"/>
      <c r="AI124" s="331"/>
      <c r="AJ124" s="145"/>
      <c r="AK124" s="336">
        <v>0.54</v>
      </c>
      <c r="AL124" s="398">
        <v>0.95</v>
      </c>
      <c r="AM124" s="336">
        <f t="shared" si="77"/>
        <v>0.10924999999999999</v>
      </c>
      <c r="AN124" s="336">
        <f t="shared" si="78"/>
        <v>5.7500000000000051E-3</v>
      </c>
      <c r="AO124" s="339">
        <f t="shared" si="79"/>
        <v>4.9427917620137309</v>
      </c>
      <c r="AP124" s="340"/>
      <c r="AQ124" s="340"/>
      <c r="AR124" s="340"/>
      <c r="AS124" s="142" t="s">
        <v>10</v>
      </c>
    </row>
    <row r="125" spans="1:45" s="31" customFormat="1" ht="28.5" customHeight="1">
      <c r="A125" s="42" t="s">
        <v>226</v>
      </c>
      <c r="B125" s="42"/>
      <c r="C125" s="42"/>
      <c r="D125" s="42" t="s">
        <v>35</v>
      </c>
      <c r="E125" s="42"/>
      <c r="F125" s="42"/>
      <c r="G125" s="285" t="s">
        <v>227</v>
      </c>
      <c r="H125" s="66"/>
      <c r="I125" s="299" t="s">
        <v>310</v>
      </c>
      <c r="J125" s="93">
        <v>4</v>
      </c>
      <c r="K125" s="115">
        <f t="shared" si="76"/>
        <v>0.5</v>
      </c>
      <c r="L125" s="116">
        <v>1</v>
      </c>
      <c r="M125" s="117">
        <f t="shared" si="74"/>
        <v>2</v>
      </c>
      <c r="N125" s="401">
        <f t="shared" si="75"/>
        <v>0.11499999999999999</v>
      </c>
      <c r="O125" s="400" t="s">
        <v>224</v>
      </c>
      <c r="P125" s="430" t="s">
        <v>28</v>
      </c>
      <c r="Q125" s="160" t="s">
        <v>5</v>
      </c>
      <c r="R125" s="161">
        <v>43837</v>
      </c>
      <c r="S125" s="161">
        <v>43837</v>
      </c>
      <c r="T125" s="161">
        <v>43837</v>
      </c>
      <c r="U125" s="192">
        <v>43837</v>
      </c>
      <c r="V125" s="205">
        <v>1</v>
      </c>
      <c r="W125" s="98" t="s">
        <v>106</v>
      </c>
      <c r="X125" s="393"/>
      <c r="Y125" s="327"/>
      <c r="Z125" s="393"/>
      <c r="AA125" s="143" t="s">
        <v>91</v>
      </c>
      <c r="AB125" s="143"/>
      <c r="AC125" s="328"/>
      <c r="AD125" s="215"/>
      <c r="AE125" s="215"/>
      <c r="AF125" s="215"/>
      <c r="AG125" s="215"/>
      <c r="AH125" s="215"/>
      <c r="AI125" s="215"/>
      <c r="AJ125" s="143"/>
      <c r="AK125" s="252">
        <v>0.27</v>
      </c>
      <c r="AL125" s="198">
        <v>0.95</v>
      </c>
      <c r="AM125" s="256">
        <f t="shared" si="77"/>
        <v>0.10924999999999999</v>
      </c>
      <c r="AN125" s="256">
        <f t="shared" si="78"/>
        <v>5.7500000000000051E-3</v>
      </c>
      <c r="AO125" s="266">
        <f t="shared" si="79"/>
        <v>2.4713958810068655</v>
      </c>
      <c r="AP125" s="263"/>
      <c r="AQ125" s="263"/>
      <c r="AR125" s="263"/>
      <c r="AS125" s="143" t="s">
        <v>10</v>
      </c>
    </row>
    <row r="126" spans="1:45" s="32" customFormat="1" ht="28.5" customHeight="1">
      <c r="A126" s="45" t="s">
        <v>226</v>
      </c>
      <c r="B126" s="45"/>
      <c r="C126" s="45"/>
      <c r="D126" s="45" t="s">
        <v>35</v>
      </c>
      <c r="E126" s="45"/>
      <c r="F126" s="45"/>
      <c r="G126" s="286" t="s">
        <v>227</v>
      </c>
      <c r="H126" s="67"/>
      <c r="I126" s="396" t="s">
        <v>310</v>
      </c>
      <c r="J126" s="397">
        <v>4</v>
      </c>
      <c r="K126" s="293">
        <f t="shared" si="76"/>
        <v>0.5</v>
      </c>
      <c r="L126" s="294">
        <v>1</v>
      </c>
      <c r="M126" s="367">
        <f t="shared" si="74"/>
        <v>2</v>
      </c>
      <c r="N126" s="296">
        <f t="shared" si="75"/>
        <v>0.11499999999999999</v>
      </c>
      <c r="O126" s="105" t="s">
        <v>224</v>
      </c>
      <c r="P126" s="431"/>
      <c r="Q126" s="165" t="s">
        <v>100</v>
      </c>
      <c r="R126" s="166">
        <v>43838</v>
      </c>
      <c r="S126" s="166">
        <v>43843</v>
      </c>
      <c r="T126" s="166">
        <v>43837</v>
      </c>
      <c r="U126" s="168">
        <v>43840</v>
      </c>
      <c r="V126" s="194">
        <v>1</v>
      </c>
      <c r="W126" s="105" t="s">
        <v>106</v>
      </c>
      <c r="X126" s="105"/>
      <c r="Y126" s="216"/>
      <c r="Z126" s="105"/>
      <c r="AA126" s="135" t="s">
        <v>91</v>
      </c>
      <c r="AB126" s="135"/>
      <c r="AC126" s="231"/>
      <c r="AD126" s="217"/>
      <c r="AE126" s="217"/>
      <c r="AF126" s="217"/>
      <c r="AG126" s="217"/>
      <c r="AH126" s="217"/>
      <c r="AI126" s="217"/>
      <c r="AJ126" s="135"/>
      <c r="AK126" s="394">
        <v>0.27</v>
      </c>
      <c r="AL126" s="398">
        <v>0.95</v>
      </c>
      <c r="AM126" s="336">
        <f t="shared" si="77"/>
        <v>0.10924999999999999</v>
      </c>
      <c r="AN126" s="336">
        <f t="shared" si="78"/>
        <v>5.7500000000000051E-3</v>
      </c>
      <c r="AO126" s="339">
        <f t="shared" si="79"/>
        <v>2.4713958810068655</v>
      </c>
      <c r="AP126" s="264"/>
      <c r="AQ126" s="264"/>
      <c r="AR126" s="264"/>
      <c r="AS126" s="135" t="s">
        <v>10</v>
      </c>
    </row>
    <row r="127" spans="1:45" s="32" customFormat="1" ht="28.5" customHeight="1">
      <c r="A127" s="45" t="s">
        <v>226</v>
      </c>
      <c r="B127" s="45"/>
      <c r="C127" s="45"/>
      <c r="D127" s="45" t="s">
        <v>35</v>
      </c>
      <c r="E127" s="45"/>
      <c r="F127" s="45"/>
      <c r="G127" s="286" t="s">
        <v>227</v>
      </c>
      <c r="H127" s="67"/>
      <c r="I127" s="396" t="s">
        <v>310</v>
      </c>
      <c r="J127" s="397">
        <v>4</v>
      </c>
      <c r="K127" s="293">
        <f t="shared" si="76"/>
        <v>0.5</v>
      </c>
      <c r="L127" s="294">
        <v>1</v>
      </c>
      <c r="M127" s="367">
        <f t="shared" si="74"/>
        <v>2</v>
      </c>
      <c r="N127" s="296">
        <f t="shared" si="75"/>
        <v>0.11499999999999999</v>
      </c>
      <c r="O127" s="105" t="s">
        <v>224</v>
      </c>
      <c r="P127" s="431"/>
      <c r="Q127" s="165" t="s">
        <v>102</v>
      </c>
      <c r="R127" s="166">
        <v>43844</v>
      </c>
      <c r="S127" s="166">
        <v>43847</v>
      </c>
      <c r="T127" s="166">
        <v>43840</v>
      </c>
      <c r="U127" s="168">
        <v>43840</v>
      </c>
      <c r="V127" s="194">
        <v>1</v>
      </c>
      <c r="W127" s="105" t="s">
        <v>106</v>
      </c>
      <c r="X127" s="105"/>
      <c r="Y127" s="216"/>
      <c r="Z127" s="105"/>
      <c r="AA127" s="135" t="s">
        <v>91</v>
      </c>
      <c r="AB127" s="135"/>
      <c r="AC127" s="231"/>
      <c r="AD127" s="217"/>
      <c r="AE127" s="217"/>
      <c r="AF127" s="217"/>
      <c r="AG127" s="217"/>
      <c r="AH127" s="217"/>
      <c r="AI127" s="217"/>
      <c r="AJ127" s="135"/>
      <c r="AK127" s="394">
        <v>0.27</v>
      </c>
      <c r="AL127" s="398">
        <v>0.95</v>
      </c>
      <c r="AM127" s="336">
        <f t="shared" si="77"/>
        <v>0.10924999999999999</v>
      </c>
      <c r="AN127" s="336">
        <f t="shared" si="78"/>
        <v>5.7500000000000051E-3</v>
      </c>
      <c r="AO127" s="339">
        <f t="shared" si="79"/>
        <v>2.4713958810068655</v>
      </c>
      <c r="AP127" s="264"/>
      <c r="AQ127" s="264"/>
      <c r="AR127" s="264"/>
      <c r="AS127" s="135" t="s">
        <v>10</v>
      </c>
    </row>
    <row r="128" spans="1:45" s="32" customFormat="1" ht="28.5" customHeight="1">
      <c r="A128" s="45" t="s">
        <v>226</v>
      </c>
      <c r="B128" s="45"/>
      <c r="C128" s="45"/>
      <c r="D128" s="45" t="s">
        <v>35</v>
      </c>
      <c r="E128" s="45"/>
      <c r="F128" s="45"/>
      <c r="G128" s="286" t="s">
        <v>227</v>
      </c>
      <c r="H128" s="67"/>
      <c r="I128" s="396" t="s">
        <v>310</v>
      </c>
      <c r="J128" s="397">
        <v>4</v>
      </c>
      <c r="K128" s="293">
        <f t="shared" si="76"/>
        <v>0.5</v>
      </c>
      <c r="L128" s="294">
        <v>1</v>
      </c>
      <c r="M128" s="367">
        <f t="shared" ref="M128:M139" si="80">J128*K128</f>
        <v>2</v>
      </c>
      <c r="N128" s="296">
        <f t="shared" si="75"/>
        <v>0.11499999999999999</v>
      </c>
      <c r="O128" s="105" t="s">
        <v>224</v>
      </c>
      <c r="P128" s="431"/>
      <c r="Q128" s="165" t="s">
        <v>13</v>
      </c>
      <c r="R128" s="166">
        <v>43850</v>
      </c>
      <c r="S128" s="166">
        <v>43852</v>
      </c>
      <c r="T128" s="166">
        <v>43843</v>
      </c>
      <c r="U128" s="168">
        <v>43844</v>
      </c>
      <c r="V128" s="194">
        <v>1</v>
      </c>
      <c r="W128" s="105" t="s">
        <v>106</v>
      </c>
      <c r="X128" s="105"/>
      <c r="Y128" s="216"/>
      <c r="Z128" s="105"/>
      <c r="AA128" s="135" t="s">
        <v>91</v>
      </c>
      <c r="AB128" s="135"/>
      <c r="AC128" s="231"/>
      <c r="AD128" s="217"/>
      <c r="AE128" s="217"/>
      <c r="AF128" s="217"/>
      <c r="AG128" s="217"/>
      <c r="AH128" s="217"/>
      <c r="AI128" s="217"/>
      <c r="AJ128" s="135"/>
      <c r="AK128" s="394">
        <v>0.27</v>
      </c>
      <c r="AL128" s="398">
        <v>0.95</v>
      </c>
      <c r="AM128" s="336">
        <f t="shared" si="77"/>
        <v>0.10924999999999999</v>
      </c>
      <c r="AN128" s="336">
        <f t="shared" si="78"/>
        <v>5.7500000000000051E-3</v>
      </c>
      <c r="AO128" s="339">
        <f t="shared" si="79"/>
        <v>2.4713958810068655</v>
      </c>
      <c r="AP128" s="264"/>
      <c r="AQ128" s="264"/>
      <c r="AR128" s="264"/>
      <c r="AS128" s="135" t="s">
        <v>10</v>
      </c>
    </row>
    <row r="129" spans="1:45" s="32" customFormat="1" ht="28.5" customHeight="1">
      <c r="A129" s="62" t="s">
        <v>226</v>
      </c>
      <c r="B129" s="62"/>
      <c r="C129" s="62"/>
      <c r="D129" s="62" t="s">
        <v>35</v>
      </c>
      <c r="E129" s="62"/>
      <c r="F129" s="62"/>
      <c r="G129" s="287" t="s">
        <v>227</v>
      </c>
      <c r="H129" s="68"/>
      <c r="I129" s="396" t="s">
        <v>310</v>
      </c>
      <c r="J129" s="397">
        <v>4</v>
      </c>
      <c r="K129" s="293">
        <f t="shared" si="76"/>
        <v>0.5</v>
      </c>
      <c r="L129" s="294">
        <v>1</v>
      </c>
      <c r="M129" s="367">
        <f t="shared" si="80"/>
        <v>2</v>
      </c>
      <c r="N129" s="296">
        <f t="shared" si="75"/>
        <v>0.11499999999999999</v>
      </c>
      <c r="O129" s="148" t="s">
        <v>224</v>
      </c>
      <c r="P129" s="432"/>
      <c r="Q129" s="178" t="s">
        <v>16</v>
      </c>
      <c r="R129" s="206">
        <v>43844</v>
      </c>
      <c r="S129" s="206">
        <v>43844</v>
      </c>
      <c r="T129" s="206">
        <v>43844</v>
      </c>
      <c r="U129" s="206">
        <v>43844</v>
      </c>
      <c r="V129" s="194">
        <v>1</v>
      </c>
      <c r="W129" s="148" t="s">
        <v>106</v>
      </c>
      <c r="X129" s="148"/>
      <c r="Y129" s="240"/>
      <c r="Z129" s="148"/>
      <c r="AA129" s="142" t="s">
        <v>91</v>
      </c>
      <c r="AB129" s="142"/>
      <c r="AC129" s="233"/>
      <c r="AD129" s="234"/>
      <c r="AE129" s="234"/>
      <c r="AF129" s="234"/>
      <c r="AG129" s="234"/>
      <c r="AH129" s="234"/>
      <c r="AI129" s="234"/>
      <c r="AJ129" s="142"/>
      <c r="AK129" s="394">
        <v>0.27</v>
      </c>
      <c r="AL129" s="398">
        <v>0.95</v>
      </c>
      <c r="AM129" s="336">
        <f t="shared" si="77"/>
        <v>0.10924999999999999</v>
      </c>
      <c r="AN129" s="336">
        <f t="shared" si="78"/>
        <v>5.7500000000000051E-3</v>
      </c>
      <c r="AO129" s="339">
        <f t="shared" si="79"/>
        <v>2.4713958810068655</v>
      </c>
      <c r="AP129" s="269"/>
      <c r="AQ129" s="269"/>
      <c r="AR129" s="269"/>
      <c r="AS129" s="142" t="s">
        <v>10</v>
      </c>
    </row>
    <row r="130" spans="1:45" s="31" customFormat="1" ht="15.75" customHeight="1">
      <c r="A130" s="42" t="s">
        <v>228</v>
      </c>
      <c r="B130" s="42"/>
      <c r="C130" s="42"/>
      <c r="D130" s="42" t="s">
        <v>33</v>
      </c>
      <c r="E130" s="42"/>
      <c r="F130" s="42"/>
      <c r="G130" s="285" t="s">
        <v>229</v>
      </c>
      <c r="H130" s="66"/>
      <c r="I130" s="299" t="s">
        <v>310</v>
      </c>
      <c r="J130" s="93">
        <v>4</v>
      </c>
      <c r="K130" s="115">
        <f t="shared" si="76"/>
        <v>0.5</v>
      </c>
      <c r="L130" s="116">
        <v>1</v>
      </c>
      <c r="M130" s="117">
        <f t="shared" si="80"/>
        <v>2</v>
      </c>
      <c r="N130" s="401">
        <f t="shared" si="75"/>
        <v>0.11499999999999999</v>
      </c>
      <c r="O130" s="73" t="s">
        <v>96</v>
      </c>
      <c r="P130" s="430" t="s">
        <v>28</v>
      </c>
      <c r="Q130" s="160" t="s">
        <v>5</v>
      </c>
      <c r="R130" s="161">
        <v>43864</v>
      </c>
      <c r="S130" s="161">
        <v>43865</v>
      </c>
      <c r="T130" s="161">
        <v>43864</v>
      </c>
      <c r="U130" s="192">
        <v>43865</v>
      </c>
      <c r="V130" s="205">
        <v>1</v>
      </c>
      <c r="W130" s="98" t="s">
        <v>106</v>
      </c>
      <c r="X130" s="393"/>
      <c r="Y130" s="327"/>
      <c r="Z130" s="393"/>
      <c r="AA130" s="143" t="s">
        <v>91</v>
      </c>
      <c r="AB130" s="143"/>
      <c r="AC130" s="328"/>
      <c r="AD130" s="215"/>
      <c r="AE130" s="215"/>
      <c r="AF130" s="215"/>
      <c r="AG130" s="215"/>
      <c r="AH130" s="215"/>
      <c r="AI130" s="215"/>
      <c r="AJ130" s="143"/>
      <c r="AK130" s="256">
        <v>0.5</v>
      </c>
      <c r="AL130" s="198">
        <v>0.85</v>
      </c>
      <c r="AM130" s="256">
        <f t="shared" si="77"/>
        <v>9.774999999999999E-2</v>
      </c>
      <c r="AN130" s="256">
        <f t="shared" si="78"/>
        <v>1.7250000000000001E-2</v>
      </c>
      <c r="AO130" s="266">
        <f t="shared" si="79"/>
        <v>5.1150895140664971</v>
      </c>
      <c r="AP130" s="263"/>
      <c r="AQ130" s="263"/>
      <c r="AR130" s="263"/>
      <c r="AS130" s="143" t="s">
        <v>10</v>
      </c>
    </row>
    <row r="131" spans="1:45" s="32" customFormat="1" ht="15.75" customHeight="1">
      <c r="A131" s="45" t="s">
        <v>228</v>
      </c>
      <c r="B131" s="45"/>
      <c r="C131" s="45"/>
      <c r="D131" s="382" t="s">
        <v>33</v>
      </c>
      <c r="E131" s="45"/>
      <c r="F131" s="45"/>
      <c r="G131" s="286" t="s">
        <v>229</v>
      </c>
      <c r="H131" s="67"/>
      <c r="I131" s="396" t="s">
        <v>310</v>
      </c>
      <c r="J131" s="397">
        <v>4</v>
      </c>
      <c r="K131" s="293">
        <f t="shared" si="76"/>
        <v>0.5</v>
      </c>
      <c r="L131" s="294">
        <v>1</v>
      </c>
      <c r="M131" s="367">
        <f t="shared" si="80"/>
        <v>2</v>
      </c>
      <c r="N131" s="296">
        <f t="shared" si="75"/>
        <v>0.11499999999999999</v>
      </c>
      <c r="O131" s="169" t="s">
        <v>96</v>
      </c>
      <c r="P131" s="431"/>
      <c r="Q131" s="165" t="s">
        <v>100</v>
      </c>
      <c r="R131" s="166">
        <v>43866</v>
      </c>
      <c r="S131" s="166">
        <v>43868</v>
      </c>
      <c r="T131" s="166">
        <v>43866</v>
      </c>
      <c r="U131" s="168">
        <v>43868</v>
      </c>
      <c r="V131" s="194">
        <v>1</v>
      </c>
      <c r="W131" s="105" t="s">
        <v>106</v>
      </c>
      <c r="X131" s="105"/>
      <c r="Y131" s="216"/>
      <c r="Z131" s="105"/>
      <c r="AA131" s="135" t="s">
        <v>91</v>
      </c>
      <c r="AB131" s="135"/>
      <c r="AC131" s="231"/>
      <c r="AD131" s="217"/>
      <c r="AE131" s="217"/>
      <c r="AF131" s="217"/>
      <c r="AG131" s="217"/>
      <c r="AH131" s="217"/>
      <c r="AI131" s="217"/>
      <c r="AJ131" s="135"/>
      <c r="AK131" s="336">
        <v>0.5</v>
      </c>
      <c r="AL131" s="398">
        <v>0.85</v>
      </c>
      <c r="AM131" s="336">
        <f t="shared" si="77"/>
        <v>9.774999999999999E-2</v>
      </c>
      <c r="AN131" s="336">
        <f t="shared" si="78"/>
        <v>1.7250000000000001E-2</v>
      </c>
      <c r="AO131" s="339">
        <f t="shared" si="79"/>
        <v>5.1150895140664971</v>
      </c>
      <c r="AP131" s="264"/>
      <c r="AQ131" s="264"/>
      <c r="AR131" s="264"/>
      <c r="AS131" s="135" t="s">
        <v>10</v>
      </c>
    </row>
    <row r="132" spans="1:45" s="32" customFormat="1" ht="15.75" customHeight="1">
      <c r="A132" s="45" t="s">
        <v>228</v>
      </c>
      <c r="B132" s="45"/>
      <c r="C132" s="45"/>
      <c r="D132" s="382" t="s">
        <v>33</v>
      </c>
      <c r="E132" s="45"/>
      <c r="F132" s="45"/>
      <c r="G132" s="286" t="s">
        <v>229</v>
      </c>
      <c r="H132" s="67"/>
      <c r="I132" s="396" t="s">
        <v>310</v>
      </c>
      <c r="J132" s="397">
        <v>4</v>
      </c>
      <c r="K132" s="293">
        <f t="shared" si="76"/>
        <v>0.5</v>
      </c>
      <c r="L132" s="294">
        <v>1</v>
      </c>
      <c r="M132" s="367">
        <f t="shared" si="80"/>
        <v>2</v>
      </c>
      <c r="N132" s="296">
        <f t="shared" si="75"/>
        <v>0.11499999999999999</v>
      </c>
      <c r="O132" s="169" t="s">
        <v>96</v>
      </c>
      <c r="P132" s="431"/>
      <c r="Q132" s="165" t="s">
        <v>102</v>
      </c>
      <c r="R132" s="166">
        <v>43871</v>
      </c>
      <c r="S132" s="166">
        <v>43874</v>
      </c>
      <c r="T132" s="166">
        <v>43871</v>
      </c>
      <c r="U132" s="166">
        <v>43874</v>
      </c>
      <c r="V132" s="194">
        <v>1</v>
      </c>
      <c r="W132" s="105" t="s">
        <v>106</v>
      </c>
      <c r="X132" s="105"/>
      <c r="Y132" s="216"/>
      <c r="Z132" s="105"/>
      <c r="AA132" s="135" t="s">
        <v>91</v>
      </c>
      <c r="AB132" s="135"/>
      <c r="AC132" s="231"/>
      <c r="AD132" s="217"/>
      <c r="AE132" s="217"/>
      <c r="AF132" s="217"/>
      <c r="AG132" s="217"/>
      <c r="AH132" s="217"/>
      <c r="AI132" s="217"/>
      <c r="AJ132" s="135"/>
      <c r="AK132" s="336">
        <v>0.5</v>
      </c>
      <c r="AL132" s="398">
        <v>0.85</v>
      </c>
      <c r="AM132" s="336">
        <f t="shared" si="77"/>
        <v>9.774999999999999E-2</v>
      </c>
      <c r="AN132" s="336">
        <f t="shared" si="78"/>
        <v>1.7250000000000001E-2</v>
      </c>
      <c r="AO132" s="339">
        <f t="shared" si="79"/>
        <v>5.1150895140664971</v>
      </c>
      <c r="AP132" s="264"/>
      <c r="AQ132" s="264"/>
      <c r="AR132" s="264"/>
      <c r="AS132" s="135" t="s">
        <v>10</v>
      </c>
    </row>
    <row r="133" spans="1:45" s="32" customFormat="1" ht="15.75" customHeight="1">
      <c r="A133" s="45" t="s">
        <v>228</v>
      </c>
      <c r="B133" s="45"/>
      <c r="C133" s="45"/>
      <c r="D133" s="382" t="s">
        <v>33</v>
      </c>
      <c r="E133" s="45"/>
      <c r="F133" s="45"/>
      <c r="G133" s="286" t="s">
        <v>229</v>
      </c>
      <c r="H133" s="67"/>
      <c r="I133" s="396" t="s">
        <v>310</v>
      </c>
      <c r="J133" s="397">
        <v>4</v>
      </c>
      <c r="K133" s="293">
        <f t="shared" si="76"/>
        <v>0.5</v>
      </c>
      <c r="L133" s="294">
        <v>1</v>
      </c>
      <c r="M133" s="367">
        <f t="shared" si="80"/>
        <v>2</v>
      </c>
      <c r="N133" s="296">
        <f t="shared" si="75"/>
        <v>0.11499999999999999</v>
      </c>
      <c r="O133" s="169" t="s">
        <v>96</v>
      </c>
      <c r="P133" s="431"/>
      <c r="Q133" s="165" t="s">
        <v>13</v>
      </c>
      <c r="R133" s="166">
        <v>43874</v>
      </c>
      <c r="S133" s="166">
        <v>43875</v>
      </c>
      <c r="T133" s="166">
        <v>43874</v>
      </c>
      <c r="U133" s="166">
        <v>43875</v>
      </c>
      <c r="V133" s="194">
        <v>1</v>
      </c>
      <c r="W133" s="105" t="s">
        <v>106</v>
      </c>
      <c r="X133" s="105"/>
      <c r="Y133" s="216"/>
      <c r="Z133" s="105"/>
      <c r="AA133" s="135" t="s">
        <v>91</v>
      </c>
      <c r="AB133" s="135"/>
      <c r="AC133" s="231"/>
      <c r="AD133" s="217"/>
      <c r="AE133" s="217"/>
      <c r="AF133" s="217"/>
      <c r="AG133" s="217"/>
      <c r="AH133" s="217"/>
      <c r="AI133" s="217"/>
      <c r="AJ133" s="135"/>
      <c r="AK133" s="336">
        <v>0.5</v>
      </c>
      <c r="AL133" s="398">
        <v>0.85</v>
      </c>
      <c r="AM133" s="336">
        <f t="shared" si="77"/>
        <v>9.774999999999999E-2</v>
      </c>
      <c r="AN133" s="336">
        <f t="shared" si="78"/>
        <v>1.7250000000000001E-2</v>
      </c>
      <c r="AO133" s="339">
        <f t="shared" si="79"/>
        <v>5.1150895140664971</v>
      </c>
      <c r="AP133" s="264"/>
      <c r="AQ133" s="264"/>
      <c r="AR133" s="264"/>
      <c r="AS133" s="135" t="s">
        <v>10</v>
      </c>
    </row>
    <row r="134" spans="1:45" s="32" customFormat="1" ht="15.75" customHeight="1">
      <c r="A134" s="62" t="s">
        <v>228</v>
      </c>
      <c r="B134" s="62"/>
      <c r="C134" s="62"/>
      <c r="D134" s="383" t="s">
        <v>33</v>
      </c>
      <c r="E134" s="62"/>
      <c r="F134" s="62"/>
      <c r="G134" s="287" t="s">
        <v>229</v>
      </c>
      <c r="H134" s="68"/>
      <c r="I134" s="396" t="s">
        <v>310</v>
      </c>
      <c r="J134" s="397">
        <v>4</v>
      </c>
      <c r="K134" s="293">
        <f t="shared" si="76"/>
        <v>0.5</v>
      </c>
      <c r="L134" s="294">
        <v>1</v>
      </c>
      <c r="M134" s="367">
        <f t="shared" si="80"/>
        <v>2</v>
      </c>
      <c r="N134" s="296">
        <f t="shared" si="75"/>
        <v>0.11499999999999999</v>
      </c>
      <c r="O134" s="169" t="s">
        <v>96</v>
      </c>
      <c r="P134" s="432"/>
      <c r="Q134" s="178" t="s">
        <v>16</v>
      </c>
      <c r="R134" s="206">
        <v>43878</v>
      </c>
      <c r="S134" s="206">
        <v>43878</v>
      </c>
      <c r="T134" s="206">
        <v>43878</v>
      </c>
      <c r="U134" s="206">
        <v>43878</v>
      </c>
      <c r="V134" s="194">
        <v>1</v>
      </c>
      <c r="W134" s="148" t="s">
        <v>106</v>
      </c>
      <c r="X134" s="148"/>
      <c r="Y134" s="240"/>
      <c r="Z134" s="148"/>
      <c r="AA134" s="142" t="s">
        <v>91</v>
      </c>
      <c r="AB134" s="142"/>
      <c r="AC134" s="233"/>
      <c r="AD134" s="234"/>
      <c r="AE134" s="234"/>
      <c r="AF134" s="234"/>
      <c r="AG134" s="234"/>
      <c r="AH134" s="234"/>
      <c r="AI134" s="234"/>
      <c r="AJ134" s="142"/>
      <c r="AK134" s="336">
        <v>0.5</v>
      </c>
      <c r="AL134" s="398">
        <v>0.85</v>
      </c>
      <c r="AM134" s="336">
        <f t="shared" si="77"/>
        <v>9.774999999999999E-2</v>
      </c>
      <c r="AN134" s="336">
        <f t="shared" si="78"/>
        <v>1.7250000000000001E-2</v>
      </c>
      <c r="AO134" s="339">
        <f t="shared" si="79"/>
        <v>5.1150895140664971</v>
      </c>
      <c r="AP134" s="269"/>
      <c r="AQ134" s="269"/>
      <c r="AR134" s="269"/>
      <c r="AS134" s="142" t="s">
        <v>10</v>
      </c>
    </row>
    <row r="135" spans="1:45" ht="16.5">
      <c r="A135" s="51" t="s">
        <v>230</v>
      </c>
      <c r="B135" s="51"/>
      <c r="C135" s="51"/>
      <c r="D135" s="51" t="s">
        <v>35</v>
      </c>
      <c r="E135" s="51"/>
      <c r="F135" s="51"/>
      <c r="G135" s="51" t="s">
        <v>231</v>
      </c>
      <c r="H135" s="51" t="s">
        <v>232</v>
      </c>
      <c r="I135" s="127" t="s">
        <v>99</v>
      </c>
      <c r="J135" s="114">
        <v>2</v>
      </c>
      <c r="K135" s="115">
        <v>0.33</v>
      </c>
      <c r="L135" s="116">
        <v>1</v>
      </c>
      <c r="M135" s="419">
        <f t="shared" si="80"/>
        <v>0.66</v>
      </c>
      <c r="N135" s="420">
        <f t="shared" si="75"/>
        <v>3.7949999999999998E-2</v>
      </c>
      <c r="O135" s="143" t="s">
        <v>96</v>
      </c>
      <c r="P135" s="421" t="s">
        <v>20</v>
      </c>
      <c r="Q135" s="160" t="s">
        <v>5</v>
      </c>
      <c r="R135" s="161">
        <v>43896</v>
      </c>
      <c r="S135" s="161">
        <v>43900</v>
      </c>
      <c r="T135" s="161">
        <v>43896</v>
      </c>
      <c r="U135" s="161">
        <v>43900</v>
      </c>
      <c r="V135" s="208">
        <v>1</v>
      </c>
      <c r="W135" s="98" t="s">
        <v>126</v>
      </c>
      <c r="X135" s="73" t="s">
        <v>107</v>
      </c>
      <c r="Y135" s="244" t="s">
        <v>127</v>
      </c>
      <c r="Z135" s="51"/>
      <c r="AA135" s="73" t="s">
        <v>108</v>
      </c>
      <c r="AB135" s="51"/>
      <c r="AC135" s="51"/>
      <c r="AD135" s="51"/>
      <c r="AE135" s="51"/>
      <c r="AF135" s="51"/>
      <c r="AG135" s="51"/>
      <c r="AH135" s="51"/>
      <c r="AI135" s="51"/>
      <c r="AK135" s="414">
        <v>0.7</v>
      </c>
      <c r="AL135" s="411">
        <v>0.94</v>
      </c>
      <c r="AM135" s="410">
        <f>N135*AL135</f>
        <v>3.5672999999999996E-2</v>
      </c>
      <c r="AN135" s="410">
        <f t="shared" si="78"/>
        <v>2.2770000000000012E-3</v>
      </c>
      <c r="AO135" s="415">
        <f t="shared" si="79"/>
        <v>19.622683822498811</v>
      </c>
      <c r="AP135" s="73" t="s">
        <v>10</v>
      </c>
      <c r="AS135" s="73" t="s">
        <v>10</v>
      </c>
    </row>
    <row r="136" spans="1:45" ht="16.5">
      <c r="A136" s="288" t="s">
        <v>230</v>
      </c>
      <c r="D136" s="288" t="s">
        <v>35</v>
      </c>
      <c r="G136" s="288" t="s">
        <v>231</v>
      </c>
      <c r="H136" s="288" t="s">
        <v>233</v>
      </c>
      <c r="I136" s="302" t="s">
        <v>99</v>
      </c>
      <c r="J136" s="303">
        <v>2</v>
      </c>
      <c r="K136" s="304">
        <v>0.33</v>
      </c>
      <c r="L136" s="305">
        <v>1</v>
      </c>
      <c r="M136" s="289">
        <f t="shared" si="80"/>
        <v>0.66</v>
      </c>
      <c r="N136" s="290">
        <f t="shared" si="75"/>
        <v>3.7949999999999998E-2</v>
      </c>
      <c r="O136" s="135" t="s">
        <v>96</v>
      </c>
      <c r="P136" s="422"/>
      <c r="Q136" s="165" t="s">
        <v>100</v>
      </c>
      <c r="R136" s="161">
        <v>43901</v>
      </c>
      <c r="S136" s="161">
        <v>43924</v>
      </c>
      <c r="T136" s="161">
        <v>43901</v>
      </c>
      <c r="U136" s="161">
        <v>43921</v>
      </c>
      <c r="V136" s="318">
        <v>1</v>
      </c>
      <c r="W136" s="319" t="s">
        <v>126</v>
      </c>
      <c r="X136" s="320" t="s">
        <v>107</v>
      </c>
      <c r="Y136" s="332" t="s">
        <v>127</v>
      </c>
      <c r="Z136" s="51"/>
      <c r="AA136" s="320" t="s">
        <v>108</v>
      </c>
      <c r="AB136" s="51"/>
      <c r="AC136" s="51"/>
      <c r="AD136" s="51"/>
      <c r="AE136" s="51"/>
      <c r="AF136" s="51"/>
      <c r="AG136" s="51"/>
      <c r="AH136" s="51"/>
      <c r="AI136" s="51"/>
      <c r="AK136" s="416">
        <v>0.7</v>
      </c>
      <c r="AL136" s="413">
        <v>0.94</v>
      </c>
      <c r="AM136" s="412">
        <f t="shared" ref="AM136:AM139" si="81">N136*AL136</f>
        <v>3.5672999999999996E-2</v>
      </c>
      <c r="AN136" s="412">
        <f t="shared" si="78"/>
        <v>2.2770000000000012E-3</v>
      </c>
      <c r="AO136" s="417">
        <f t="shared" si="79"/>
        <v>19.622683822498811</v>
      </c>
      <c r="AP136" s="73" t="s">
        <v>10</v>
      </c>
      <c r="AS136" s="320" t="s">
        <v>10</v>
      </c>
    </row>
    <row r="137" spans="1:45" ht="16.5">
      <c r="A137" s="288" t="s">
        <v>230</v>
      </c>
      <c r="D137" s="288" t="s">
        <v>35</v>
      </c>
      <c r="G137" s="288" t="s">
        <v>231</v>
      </c>
      <c r="H137" s="288" t="s">
        <v>233</v>
      </c>
      <c r="I137" s="302" t="s">
        <v>99</v>
      </c>
      <c r="J137" s="303">
        <v>2</v>
      </c>
      <c r="K137" s="304">
        <v>0.33</v>
      </c>
      <c r="L137" s="305">
        <v>1</v>
      </c>
      <c r="M137" s="289">
        <f t="shared" si="80"/>
        <v>0.66</v>
      </c>
      <c r="N137" s="290">
        <f t="shared" si="75"/>
        <v>3.7949999999999998E-2</v>
      </c>
      <c r="O137" s="135" t="s">
        <v>96</v>
      </c>
      <c r="P137" s="422"/>
      <c r="Q137" s="165" t="s">
        <v>102</v>
      </c>
      <c r="R137" s="161">
        <v>43927</v>
      </c>
      <c r="S137" s="161">
        <v>43931</v>
      </c>
      <c r="T137" s="161">
        <v>43921</v>
      </c>
      <c r="U137" s="207"/>
      <c r="V137" s="51"/>
      <c r="W137" s="319" t="s">
        <v>126</v>
      </c>
      <c r="X137" s="320" t="s">
        <v>107</v>
      </c>
      <c r="Y137" s="332" t="s">
        <v>127</v>
      </c>
      <c r="Z137" s="51"/>
      <c r="AA137" s="320" t="s">
        <v>108</v>
      </c>
      <c r="AB137" s="51"/>
      <c r="AC137" s="51"/>
      <c r="AD137" s="51"/>
      <c r="AE137" s="51"/>
      <c r="AF137" s="51"/>
      <c r="AG137" s="51"/>
      <c r="AH137" s="51"/>
      <c r="AI137" s="51"/>
      <c r="AK137" s="416">
        <v>0.7</v>
      </c>
      <c r="AL137" s="413">
        <v>0.94</v>
      </c>
      <c r="AM137" s="412">
        <f t="shared" si="81"/>
        <v>3.5672999999999996E-2</v>
      </c>
      <c r="AN137" s="412">
        <f t="shared" si="78"/>
        <v>2.2770000000000012E-3</v>
      </c>
      <c r="AO137" s="417">
        <f t="shared" si="79"/>
        <v>19.622683822498811</v>
      </c>
      <c r="AP137" s="73" t="s">
        <v>10</v>
      </c>
      <c r="AS137" s="320" t="s">
        <v>10</v>
      </c>
    </row>
    <row r="138" spans="1:45" ht="16.5">
      <c r="A138" s="288" t="s">
        <v>230</v>
      </c>
      <c r="D138" s="288" t="s">
        <v>35</v>
      </c>
      <c r="G138" s="288" t="s">
        <v>231</v>
      </c>
      <c r="H138" s="288" t="s">
        <v>233</v>
      </c>
      <c r="I138" s="302" t="s">
        <v>99</v>
      </c>
      <c r="J138" s="303">
        <v>2</v>
      </c>
      <c r="K138" s="304">
        <v>0.33</v>
      </c>
      <c r="L138" s="305">
        <v>1</v>
      </c>
      <c r="M138" s="289">
        <f t="shared" si="80"/>
        <v>0.66</v>
      </c>
      <c r="N138" s="290">
        <f t="shared" si="75"/>
        <v>3.7949999999999998E-2</v>
      </c>
      <c r="O138" s="135" t="s">
        <v>96</v>
      </c>
      <c r="P138" s="422"/>
      <c r="Q138" s="165" t="s">
        <v>13</v>
      </c>
      <c r="R138" s="161">
        <v>43934</v>
      </c>
      <c r="S138" s="161">
        <v>43936</v>
      </c>
      <c r="T138" s="161"/>
      <c r="U138" s="207"/>
      <c r="V138" s="51"/>
      <c r="W138" s="319" t="s">
        <v>126</v>
      </c>
      <c r="X138" s="320" t="s">
        <v>107</v>
      </c>
      <c r="Y138" s="332" t="s">
        <v>127</v>
      </c>
      <c r="Z138" s="51"/>
      <c r="AA138" s="320" t="s">
        <v>108</v>
      </c>
      <c r="AB138" s="51"/>
      <c r="AC138" s="51"/>
      <c r="AD138" s="51"/>
      <c r="AE138" s="51"/>
      <c r="AF138" s="51"/>
      <c r="AG138" s="51"/>
      <c r="AH138" s="51"/>
      <c r="AI138" s="51"/>
      <c r="AK138" s="418">
        <v>0.7</v>
      </c>
      <c r="AL138" s="413">
        <v>0.94</v>
      </c>
      <c r="AM138" s="412">
        <f t="shared" si="81"/>
        <v>3.5672999999999996E-2</v>
      </c>
      <c r="AN138" s="412">
        <f t="shared" si="78"/>
        <v>2.2770000000000012E-3</v>
      </c>
      <c r="AO138" s="417">
        <f t="shared" si="79"/>
        <v>19.622683822498811</v>
      </c>
      <c r="AP138" s="73" t="s">
        <v>10</v>
      </c>
      <c r="AS138" s="320" t="s">
        <v>10</v>
      </c>
    </row>
    <row r="139" spans="1:45" ht="16.5">
      <c r="A139" s="288" t="s">
        <v>230</v>
      </c>
      <c r="D139" s="288" t="s">
        <v>35</v>
      </c>
      <c r="G139" s="288" t="s">
        <v>231</v>
      </c>
      <c r="H139" s="288" t="s">
        <v>233</v>
      </c>
      <c r="I139" s="302" t="s">
        <v>99</v>
      </c>
      <c r="J139" s="303">
        <v>2</v>
      </c>
      <c r="K139" s="304">
        <v>0.33</v>
      </c>
      <c r="L139" s="305">
        <v>1</v>
      </c>
      <c r="M139" s="289">
        <f t="shared" si="80"/>
        <v>0.66</v>
      </c>
      <c r="N139" s="290">
        <f t="shared" si="75"/>
        <v>3.7949999999999998E-2</v>
      </c>
      <c r="O139" s="142" t="s">
        <v>96</v>
      </c>
      <c r="P139" s="423"/>
      <c r="Q139" s="165" t="s">
        <v>16</v>
      </c>
      <c r="R139" s="161"/>
      <c r="S139" s="161"/>
      <c r="T139" s="161"/>
      <c r="U139" s="207"/>
      <c r="V139" s="51"/>
      <c r="W139" s="319" t="s">
        <v>126</v>
      </c>
      <c r="X139" s="320" t="s">
        <v>107</v>
      </c>
      <c r="Y139" s="332" t="s">
        <v>127</v>
      </c>
      <c r="Z139" s="51"/>
      <c r="AA139" s="320" t="s">
        <v>108</v>
      </c>
      <c r="AB139" s="51"/>
      <c r="AC139" s="51"/>
      <c r="AD139" s="51"/>
      <c r="AE139" s="51"/>
      <c r="AF139" s="51"/>
      <c r="AG139" s="51"/>
      <c r="AH139" s="51"/>
      <c r="AI139" s="51"/>
      <c r="AK139" s="416">
        <v>0.7</v>
      </c>
      <c r="AL139" s="413">
        <v>0.94</v>
      </c>
      <c r="AM139" s="412">
        <f t="shared" si="81"/>
        <v>3.5672999999999996E-2</v>
      </c>
      <c r="AN139" s="412">
        <f t="shared" si="78"/>
        <v>2.2770000000000012E-3</v>
      </c>
      <c r="AO139" s="417">
        <f t="shared" si="79"/>
        <v>19.622683822498811</v>
      </c>
      <c r="AP139" s="73" t="s">
        <v>10</v>
      </c>
      <c r="AS139" s="320" t="s">
        <v>10</v>
      </c>
    </row>
    <row r="140" spans="1:45" ht="15.75">
      <c r="A140" s="51" t="s">
        <v>234</v>
      </c>
      <c r="D140" s="51" t="s">
        <v>235</v>
      </c>
      <c r="G140" s="51" t="s">
        <v>305</v>
      </c>
      <c r="H140" s="51"/>
      <c r="I140" s="127" t="s">
        <v>99</v>
      </c>
      <c r="J140" s="114">
        <v>1</v>
      </c>
      <c r="K140" s="115">
        <v>0.25</v>
      </c>
      <c r="L140" s="116">
        <v>1</v>
      </c>
      <c r="M140" s="117">
        <f>J140*K140</f>
        <v>0.25</v>
      </c>
      <c r="N140" s="420">
        <f t="shared" si="75"/>
        <v>1.4374999999999999E-2</v>
      </c>
      <c r="O140" s="73"/>
      <c r="P140" s="421" t="s">
        <v>4</v>
      </c>
      <c r="Q140" s="160" t="s">
        <v>5</v>
      </c>
      <c r="R140" s="161">
        <v>43937</v>
      </c>
      <c r="S140" s="161">
        <v>43938</v>
      </c>
      <c r="T140" s="161"/>
      <c r="U140" s="161"/>
      <c r="V140" s="51"/>
      <c r="W140" s="360" t="s">
        <v>126</v>
      </c>
      <c r="X140" s="73" t="s">
        <v>149</v>
      </c>
      <c r="Y140" s="242" t="s">
        <v>90</v>
      </c>
      <c r="Z140" s="126"/>
      <c r="AA140" s="73" t="s">
        <v>108</v>
      </c>
      <c r="AB140" s="126"/>
      <c r="AC140" s="223"/>
      <c r="AD140" s="223"/>
      <c r="AE140" s="223"/>
      <c r="AF140" s="223"/>
      <c r="AG140" s="223"/>
      <c r="AH140" s="73"/>
      <c r="AI140" s="73"/>
      <c r="AJ140" s="256">
        <v>0.7</v>
      </c>
      <c r="AK140" s="410">
        <v>1</v>
      </c>
      <c r="AL140" s="411">
        <v>0.9</v>
      </c>
      <c r="AM140" s="410">
        <f t="shared" si="77"/>
        <v>1.2937499999999999E-2</v>
      </c>
      <c r="AN140" s="410">
        <f t="shared" si="78"/>
        <v>1.4374999999999995E-3</v>
      </c>
      <c r="AO140" s="415">
        <f t="shared" si="79"/>
        <v>77.294685990338166</v>
      </c>
      <c r="AP140" s="73" t="s">
        <v>10</v>
      </c>
      <c r="AS140" s="73" t="s">
        <v>10</v>
      </c>
    </row>
    <row r="141" spans="1:45" ht="15.75">
      <c r="A141" s="362" t="s">
        <v>234</v>
      </c>
      <c r="D141" s="362" t="s">
        <v>235</v>
      </c>
      <c r="G141" s="362" t="s">
        <v>236</v>
      </c>
      <c r="H141" s="362"/>
      <c r="I141" s="363" t="s">
        <v>99</v>
      </c>
      <c r="J141" s="364">
        <v>1</v>
      </c>
      <c r="K141" s="365">
        <v>0.25</v>
      </c>
      <c r="L141" s="366">
        <v>1</v>
      </c>
      <c r="M141" s="367">
        <f t="shared" ref="M141:M144" si="82">J141*K141</f>
        <v>0.25</v>
      </c>
      <c r="N141" s="290">
        <f t="shared" si="75"/>
        <v>1.4374999999999999E-2</v>
      </c>
      <c r="O141" s="368"/>
      <c r="P141" s="422"/>
      <c r="Q141" s="165" t="s">
        <v>100</v>
      </c>
      <c r="R141" s="161">
        <v>43938</v>
      </c>
      <c r="S141" s="161">
        <v>43948</v>
      </c>
      <c r="T141" s="161"/>
      <c r="U141" s="161"/>
      <c r="V141" s="51"/>
      <c r="W141" s="319" t="s">
        <v>126</v>
      </c>
      <c r="X141" s="368" t="s">
        <v>149</v>
      </c>
      <c r="Y141" s="369" t="s">
        <v>90</v>
      </c>
      <c r="Z141" s="126"/>
      <c r="AA141" s="368" t="s">
        <v>108</v>
      </c>
      <c r="AB141" s="126"/>
      <c r="AC141" s="223"/>
      <c r="AD141" s="223"/>
      <c r="AE141" s="223"/>
      <c r="AF141" s="223"/>
      <c r="AG141" s="223"/>
      <c r="AH141" s="73"/>
      <c r="AI141" s="73"/>
      <c r="AK141" s="412">
        <v>1</v>
      </c>
      <c r="AL141" s="413">
        <v>0.9</v>
      </c>
      <c r="AM141" s="412">
        <f t="shared" si="77"/>
        <v>1.2937499999999999E-2</v>
      </c>
      <c r="AN141" s="412">
        <f t="shared" si="78"/>
        <v>1.4374999999999995E-3</v>
      </c>
      <c r="AO141" s="417">
        <f t="shared" si="79"/>
        <v>77.294685990338166</v>
      </c>
      <c r="AS141" s="368" t="s">
        <v>10</v>
      </c>
    </row>
    <row r="142" spans="1:45" ht="15.75">
      <c r="A142" s="362" t="s">
        <v>234</v>
      </c>
      <c r="D142" s="362" t="s">
        <v>235</v>
      </c>
      <c r="G142" s="362" t="s">
        <v>236</v>
      </c>
      <c r="H142" s="362"/>
      <c r="I142" s="363" t="s">
        <v>99</v>
      </c>
      <c r="J142" s="364">
        <v>1</v>
      </c>
      <c r="K142" s="365">
        <v>0.25</v>
      </c>
      <c r="L142" s="366">
        <v>1</v>
      </c>
      <c r="M142" s="367">
        <f t="shared" si="82"/>
        <v>0.25</v>
      </c>
      <c r="N142" s="290">
        <f t="shared" si="75"/>
        <v>1.4374999999999999E-2</v>
      </c>
      <c r="O142" s="368"/>
      <c r="P142" s="422"/>
      <c r="Q142" s="165" t="s">
        <v>102</v>
      </c>
      <c r="R142" s="161">
        <v>43949</v>
      </c>
      <c r="S142" s="161">
        <v>43950</v>
      </c>
      <c r="T142" s="161"/>
      <c r="U142" s="207"/>
      <c r="V142" s="51"/>
      <c r="W142" s="319" t="s">
        <v>126</v>
      </c>
      <c r="X142" s="368" t="s">
        <v>149</v>
      </c>
      <c r="Y142" s="369" t="s">
        <v>90</v>
      </c>
      <c r="Z142" s="126"/>
      <c r="AA142" s="368" t="s">
        <v>108</v>
      </c>
      <c r="AB142" s="126"/>
      <c r="AC142" s="223"/>
      <c r="AD142" s="223"/>
      <c r="AE142" s="223"/>
      <c r="AF142" s="223"/>
      <c r="AG142" s="223"/>
      <c r="AH142" s="73"/>
      <c r="AI142" s="73"/>
      <c r="AK142" s="412">
        <v>1</v>
      </c>
      <c r="AL142" s="413">
        <v>0.9</v>
      </c>
      <c r="AM142" s="412">
        <f t="shared" si="77"/>
        <v>1.2937499999999999E-2</v>
      </c>
      <c r="AN142" s="412">
        <f t="shared" si="78"/>
        <v>1.4374999999999995E-3</v>
      </c>
      <c r="AO142" s="417">
        <f t="shared" si="79"/>
        <v>77.294685990338166</v>
      </c>
      <c r="AS142" s="368" t="s">
        <v>10</v>
      </c>
    </row>
    <row r="143" spans="1:45" ht="15.75">
      <c r="A143" s="362" t="s">
        <v>234</v>
      </c>
      <c r="D143" s="362" t="s">
        <v>235</v>
      </c>
      <c r="G143" s="362" t="s">
        <v>236</v>
      </c>
      <c r="H143" s="362"/>
      <c r="I143" s="363" t="s">
        <v>99</v>
      </c>
      <c r="J143" s="364">
        <v>1</v>
      </c>
      <c r="K143" s="365">
        <v>0.25</v>
      </c>
      <c r="L143" s="366">
        <v>1</v>
      </c>
      <c r="M143" s="367">
        <f t="shared" si="82"/>
        <v>0.25</v>
      </c>
      <c r="N143" s="290">
        <f t="shared" si="75"/>
        <v>1.4374999999999999E-2</v>
      </c>
      <c r="O143" s="368"/>
      <c r="P143" s="422"/>
      <c r="Q143" s="165" t="s">
        <v>13</v>
      </c>
      <c r="R143" s="161">
        <v>43950</v>
      </c>
      <c r="S143" s="161">
        <v>43951</v>
      </c>
      <c r="T143" s="161"/>
      <c r="U143" s="207"/>
      <c r="V143" s="51"/>
      <c r="W143" s="319" t="s">
        <v>126</v>
      </c>
      <c r="X143" s="368" t="s">
        <v>149</v>
      </c>
      <c r="Y143" s="369" t="s">
        <v>90</v>
      </c>
      <c r="Z143" s="126"/>
      <c r="AA143" s="368" t="s">
        <v>108</v>
      </c>
      <c r="AB143" s="126"/>
      <c r="AC143" s="223"/>
      <c r="AD143" s="223"/>
      <c r="AE143" s="223"/>
      <c r="AF143" s="223"/>
      <c r="AG143" s="223"/>
      <c r="AH143" s="73"/>
      <c r="AI143" s="73"/>
      <c r="AK143" s="412">
        <v>1</v>
      </c>
      <c r="AL143" s="413">
        <v>0.9</v>
      </c>
      <c r="AM143" s="412">
        <f t="shared" si="77"/>
        <v>1.2937499999999999E-2</v>
      </c>
      <c r="AN143" s="412">
        <f t="shared" si="78"/>
        <v>1.4374999999999995E-3</v>
      </c>
      <c r="AO143" s="417">
        <f t="shared" si="79"/>
        <v>77.294685990338166</v>
      </c>
      <c r="AS143" s="368" t="s">
        <v>10</v>
      </c>
    </row>
    <row r="144" spans="1:45" ht="15.75">
      <c r="A144" s="362" t="s">
        <v>234</v>
      </c>
      <c r="D144" s="362" t="s">
        <v>235</v>
      </c>
      <c r="G144" s="362" t="s">
        <v>236</v>
      </c>
      <c r="H144" s="362"/>
      <c r="I144" s="363" t="s">
        <v>99</v>
      </c>
      <c r="J144" s="364">
        <v>1</v>
      </c>
      <c r="K144" s="365">
        <v>0.25</v>
      </c>
      <c r="L144" s="366">
        <v>1</v>
      </c>
      <c r="M144" s="367">
        <f t="shared" si="82"/>
        <v>0.25</v>
      </c>
      <c r="N144" s="290">
        <f t="shared" si="75"/>
        <v>1.4374999999999999E-2</v>
      </c>
      <c r="O144" s="368"/>
      <c r="P144" s="423"/>
      <c r="Q144" s="178" t="s">
        <v>16</v>
      </c>
      <c r="R144" s="388"/>
      <c r="S144" s="388"/>
      <c r="T144" s="388"/>
      <c r="U144" s="207"/>
      <c r="V144" s="51"/>
      <c r="W144" s="319" t="s">
        <v>126</v>
      </c>
      <c r="X144" s="368" t="s">
        <v>149</v>
      </c>
      <c r="Y144" s="369" t="s">
        <v>90</v>
      </c>
      <c r="Z144" s="126"/>
      <c r="AA144" s="368" t="s">
        <v>108</v>
      </c>
      <c r="AB144" s="126"/>
      <c r="AC144" s="223"/>
      <c r="AD144" s="223"/>
      <c r="AE144" s="223"/>
      <c r="AF144" s="223"/>
      <c r="AG144" s="223"/>
      <c r="AH144" s="73"/>
      <c r="AI144" s="73"/>
      <c r="AK144" s="412">
        <v>1</v>
      </c>
      <c r="AL144" s="413">
        <v>0.9</v>
      </c>
      <c r="AM144" s="412">
        <f t="shared" si="77"/>
        <v>1.2937499999999999E-2</v>
      </c>
      <c r="AN144" s="412">
        <f t="shared" si="78"/>
        <v>1.4374999999999995E-3</v>
      </c>
      <c r="AO144" s="417">
        <f t="shared" si="79"/>
        <v>77.294685990338166</v>
      </c>
      <c r="AS144" s="368" t="s">
        <v>10</v>
      </c>
    </row>
  </sheetData>
  <autoFilter ref="A1:AS144" xr:uid="{00000000-0009-0000-0000-000002000000}"/>
  <mergeCells count="26">
    <mergeCell ref="P2:P6"/>
    <mergeCell ref="P63:P67"/>
    <mergeCell ref="P34:P38"/>
    <mergeCell ref="P39:P43"/>
    <mergeCell ref="P53:P57"/>
    <mergeCell ref="P58:P62"/>
    <mergeCell ref="P7:P11"/>
    <mergeCell ref="P12:P16"/>
    <mergeCell ref="P19:P23"/>
    <mergeCell ref="P24:P28"/>
    <mergeCell ref="P29:P33"/>
    <mergeCell ref="P44:P48"/>
    <mergeCell ref="P81:P85"/>
    <mergeCell ref="P86:P90"/>
    <mergeCell ref="P97:P101"/>
    <mergeCell ref="P102:P106"/>
    <mergeCell ref="P68:P72"/>
    <mergeCell ref="P91:P95"/>
    <mergeCell ref="P75:P79"/>
    <mergeCell ref="P140:P144"/>
    <mergeCell ref="P135:P139"/>
    <mergeCell ref="P108:P112"/>
    <mergeCell ref="P115:P119"/>
    <mergeCell ref="P120:P124"/>
    <mergeCell ref="P125:P129"/>
    <mergeCell ref="P130:P134"/>
  </mergeCells>
  <phoneticPr fontId="35"/>
  <dataValidations count="1">
    <dataValidation showErrorMessage="1" sqref="F2:F6 G12:G15 F16:G17" xr:uid="{00000000-0002-0000-0200-000000000000}"/>
  </dataValidations>
  <pageMargins left="0.7" right="0.7" top="0.75" bottom="0.75" header="0.3" footer="0.3"/>
  <pageSetup paperSize="9" scale="64" orientation="portrait" horizontalDpi="300" verticalDpi="300" r:id="rId1"/>
  <rowBreaks count="1" manualBreakCount="1">
    <brk id="57" max="16383" man="1"/>
  </rowBreaks>
  <colBreaks count="2" manualBreakCount="2">
    <brk id="4" max="1048575" man="1"/>
    <brk id="6"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1000000}">
          <x14:formula1>
            <xm:f>マスタ!$A$2:$A$17</xm:f>
          </x14:formula1>
          <xm:sqref>P12 R28:U28 P29 T32:U32 P34 R38:T38 P39 T14:T23 P58 S85:U85 P86 R107:U107 P120 P125 P130 P135:P144 R80:U80 P17:P19 P24:P26 P49:P53 P63:P65 P68 P113:P115 U137:U139 P7 Q113:Q134 R9:R11 S8:S11 T110:T114 U37:U38 U109:U114 P44 R96:S96 P91 R6:U6 R17:S23 R113:S114 P80:P81 R49:U52 T9:U11 U13:U23 U142:U144 P96:P108 T95:U96 P73:P75 R73:S74 T72:U74 P2 Q2:Q96</xm:sqref>
        </x14:dataValidation>
        <x14:dataValidation type="list" allowBlank="1" showInputMessage="1" showErrorMessage="1" xr:uid="{00000000-0002-0000-0200-000002000000}">
          <x14:formula1>
            <xm:f>マスタ!$B$2:$B$7</xm:f>
          </x14:formula1>
          <xm:sqref>AP12 AP25:AP26 AP45:AP46 AP64:AP65 AP97:AP100 AP102:AP105 AP135:AP140 AP68:AP71 AP91:AP94 AP3:AP6 AS2:AS144</xm:sqref>
        </x14:dataValidation>
        <x14:dataValidation type="list" allowBlank="1" showInputMessage="1" showErrorMessage="1" xr:uid="{00000000-0002-0000-0200-000003000000}">
          <x14:formula1>
            <xm:f>'C:\Users\test\Downloads\[TAKEDA_WorkItemList-WBS_20200220 (1).xlsx]マスタ'!#REF!</xm:f>
          </x14:formula1>
          <xm:sqref>Q97:Q112 Q135:Q144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C28"/>
  <sheetViews>
    <sheetView workbookViewId="0"/>
  </sheetViews>
  <sheetFormatPr defaultColWidth="9" defaultRowHeight="13.5"/>
  <cols>
    <col min="1" max="1" width="11.375" customWidth="1"/>
    <col min="2" max="2" width="44.375" customWidth="1"/>
    <col min="3" max="3" width="32.75" customWidth="1"/>
  </cols>
  <sheetData>
    <row r="1" spans="1:3">
      <c r="A1" s="27" t="s">
        <v>29</v>
      </c>
      <c r="B1" s="27" t="s">
        <v>44</v>
      </c>
      <c r="C1" s="27" t="s">
        <v>237</v>
      </c>
    </row>
    <row r="2" spans="1:3" ht="31.5" hidden="1">
      <c r="A2" s="28" t="s">
        <v>32</v>
      </c>
      <c r="B2" s="29" t="s">
        <v>85</v>
      </c>
      <c r="C2" s="29" t="s">
        <v>238</v>
      </c>
    </row>
    <row r="3" spans="1:3">
      <c r="A3" s="28" t="s">
        <v>33</v>
      </c>
      <c r="B3" s="29" t="s">
        <v>93</v>
      </c>
      <c r="C3" s="29" t="s">
        <v>239</v>
      </c>
    </row>
    <row r="4" spans="1:3" hidden="1">
      <c r="A4" s="28" t="s">
        <v>34</v>
      </c>
      <c r="B4" s="29" t="s">
        <v>104</v>
      </c>
      <c r="C4" s="29" t="s">
        <v>238</v>
      </c>
    </row>
    <row r="5" spans="1:3" hidden="1">
      <c r="A5" s="28" t="s">
        <v>34</v>
      </c>
      <c r="B5" s="29" t="s">
        <v>115</v>
      </c>
      <c r="C5" s="29" t="s">
        <v>238</v>
      </c>
    </row>
    <row r="6" spans="1:3">
      <c r="A6" s="28" t="s">
        <v>35</v>
      </c>
      <c r="B6" s="29" t="s">
        <v>118</v>
      </c>
      <c r="C6" s="29" t="s">
        <v>240</v>
      </c>
    </row>
    <row r="7" spans="1:3">
      <c r="A7" s="28" t="s">
        <v>35</v>
      </c>
      <c r="B7" s="29" t="s">
        <v>241</v>
      </c>
      <c r="C7" s="29" t="s">
        <v>238</v>
      </c>
    </row>
    <row r="8" spans="1:3">
      <c r="A8" s="28" t="s">
        <v>33</v>
      </c>
      <c r="B8" s="29" t="s">
        <v>130</v>
      </c>
      <c r="C8" s="29" t="s">
        <v>239</v>
      </c>
    </row>
    <row r="9" spans="1:3">
      <c r="A9" s="28" t="s">
        <v>33</v>
      </c>
      <c r="B9" s="29" t="s">
        <v>133</v>
      </c>
      <c r="C9" s="29" t="s">
        <v>239</v>
      </c>
    </row>
    <row r="10" spans="1:3">
      <c r="A10" s="28" t="s">
        <v>35</v>
      </c>
      <c r="B10" s="29" t="s">
        <v>242</v>
      </c>
      <c r="C10" s="29" t="s">
        <v>238</v>
      </c>
    </row>
    <row r="11" spans="1:3">
      <c r="A11" s="28" t="s">
        <v>35</v>
      </c>
      <c r="B11" s="29" t="s">
        <v>243</v>
      </c>
      <c r="C11" s="29" t="s">
        <v>238</v>
      </c>
    </row>
    <row r="12" spans="1:3" hidden="1">
      <c r="A12" s="28" t="s">
        <v>36</v>
      </c>
      <c r="B12" s="29" t="s">
        <v>159</v>
      </c>
      <c r="C12" s="29" t="s">
        <v>244</v>
      </c>
    </row>
    <row r="13" spans="1:3">
      <c r="A13" s="28" t="s">
        <v>35</v>
      </c>
      <c r="B13" s="29" t="s">
        <v>166</v>
      </c>
      <c r="C13" s="29" t="s">
        <v>238</v>
      </c>
    </row>
    <row r="14" spans="1:3" hidden="1">
      <c r="A14" s="28" t="s">
        <v>36</v>
      </c>
      <c r="B14" s="29" t="s">
        <v>170</v>
      </c>
      <c r="C14" s="29" t="s">
        <v>244</v>
      </c>
    </row>
    <row r="15" spans="1:3" hidden="1">
      <c r="A15" s="28" t="s">
        <v>36</v>
      </c>
      <c r="B15" s="29" t="s">
        <v>178</v>
      </c>
      <c r="C15" s="29" t="s">
        <v>244</v>
      </c>
    </row>
    <row r="16" spans="1:3" hidden="1">
      <c r="A16" s="28" t="s">
        <v>36</v>
      </c>
      <c r="B16" s="29" t="s">
        <v>182</v>
      </c>
      <c r="C16" s="29" t="s">
        <v>244</v>
      </c>
    </row>
    <row r="17" spans="1:3" hidden="1">
      <c r="A17" s="28" t="s">
        <v>36</v>
      </c>
      <c r="B17" s="29" t="s">
        <v>185</v>
      </c>
      <c r="C17" s="29" t="s">
        <v>238</v>
      </c>
    </row>
    <row r="18" spans="1:3" hidden="1">
      <c r="A18" s="28" t="s">
        <v>36</v>
      </c>
      <c r="B18" s="29" t="s">
        <v>188</v>
      </c>
      <c r="C18" s="29" t="s">
        <v>238</v>
      </c>
    </row>
    <row r="19" spans="1:3" hidden="1">
      <c r="A19" s="28" t="s">
        <v>36</v>
      </c>
      <c r="B19" s="29" t="s">
        <v>195</v>
      </c>
      <c r="C19" s="29" t="s">
        <v>244</v>
      </c>
    </row>
    <row r="20" spans="1:3" hidden="1">
      <c r="A20" s="28" t="s">
        <v>37</v>
      </c>
      <c r="B20" s="29" t="s">
        <v>198</v>
      </c>
      <c r="C20" s="29" t="s">
        <v>244</v>
      </c>
    </row>
    <row r="21" spans="1:3" hidden="1">
      <c r="A21" s="28" t="s">
        <v>36</v>
      </c>
      <c r="B21" s="29" t="s">
        <v>202</v>
      </c>
      <c r="C21" s="29" t="s">
        <v>244</v>
      </c>
    </row>
    <row r="22" spans="1:3" hidden="1">
      <c r="A22" s="28" t="s">
        <v>36</v>
      </c>
      <c r="B22" s="29" t="s">
        <v>205</v>
      </c>
      <c r="C22" s="29" t="s">
        <v>244</v>
      </c>
    </row>
    <row r="23" spans="1:3" hidden="1">
      <c r="A23" s="28" t="s">
        <v>36</v>
      </c>
      <c r="B23" s="29" t="s">
        <v>208</v>
      </c>
      <c r="C23" s="29" t="s">
        <v>238</v>
      </c>
    </row>
    <row r="24" spans="1:3" hidden="1">
      <c r="A24" s="28" t="s">
        <v>37</v>
      </c>
      <c r="B24" s="29" t="s">
        <v>212</v>
      </c>
      <c r="C24" s="29" t="s">
        <v>244</v>
      </c>
    </row>
    <row r="25" spans="1:3" hidden="1">
      <c r="A25" s="28" t="s">
        <v>37</v>
      </c>
      <c r="B25" s="29" t="s">
        <v>216</v>
      </c>
      <c r="C25" s="29" t="s">
        <v>244</v>
      </c>
    </row>
    <row r="26" spans="1:3">
      <c r="A26" s="28" t="s">
        <v>35</v>
      </c>
      <c r="B26" s="29" t="s">
        <v>219</v>
      </c>
      <c r="C26" s="29" t="s">
        <v>245</v>
      </c>
    </row>
    <row r="27" spans="1:3">
      <c r="A27" s="28" t="s">
        <v>33</v>
      </c>
      <c r="B27" s="29" t="s">
        <v>223</v>
      </c>
      <c r="C27" s="29" t="s">
        <v>246</v>
      </c>
    </row>
    <row r="28" spans="1:3">
      <c r="A28" s="28" t="s">
        <v>35</v>
      </c>
      <c r="B28" s="29" t="s">
        <v>227</v>
      </c>
      <c r="C28" s="29" t="s">
        <v>246</v>
      </c>
    </row>
  </sheetData>
  <autoFilter ref="A1:C28" xr:uid="{00000000-0009-0000-0000-000003000000}">
    <filterColumn colId="0">
      <filters>
        <filter val="SCRM-BI"/>
        <filter val="SCRM-CRM"/>
      </filters>
    </filterColumn>
  </autoFilter>
  <phoneticPr fontId="35"/>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8"/>
  <sheetViews>
    <sheetView workbookViewId="0">
      <pane ySplit="1" topLeftCell="A2" activePane="bottomLeft" state="frozen"/>
      <selection pane="bottomLeft" activeCell="B12" sqref="B12"/>
    </sheetView>
  </sheetViews>
  <sheetFormatPr defaultColWidth="9" defaultRowHeight="13.5"/>
  <cols>
    <col min="1" max="1" width="11.375" style="7" customWidth="1"/>
    <col min="2" max="2" width="43.875" style="8" customWidth="1"/>
    <col min="3" max="3" width="11.375" style="8" customWidth="1"/>
    <col min="4" max="4" width="16.25" style="8" customWidth="1"/>
    <col min="5" max="5" width="26.375" style="8" customWidth="1"/>
    <col min="6" max="6" width="17.375" style="8" customWidth="1"/>
    <col min="7" max="7" width="30.25" style="8" customWidth="1"/>
    <col min="8" max="8" width="25.75" style="8" customWidth="1"/>
    <col min="9" max="16384" width="9" style="7"/>
  </cols>
  <sheetData>
    <row r="1" spans="1:9">
      <c r="A1" s="9" t="s">
        <v>247</v>
      </c>
      <c r="B1" s="9" t="s">
        <v>248</v>
      </c>
      <c r="C1" s="9" t="s">
        <v>249</v>
      </c>
      <c r="D1" s="9" t="s">
        <v>250</v>
      </c>
      <c r="E1" s="9" t="s">
        <v>251</v>
      </c>
      <c r="F1" s="9" t="s">
        <v>252</v>
      </c>
      <c r="G1" s="9" t="s">
        <v>253</v>
      </c>
      <c r="H1" s="10" t="s">
        <v>254</v>
      </c>
    </row>
    <row r="2" spans="1:9">
      <c r="A2" s="11"/>
      <c r="B2" s="12" t="s">
        <v>123</v>
      </c>
      <c r="C2" s="13" t="s">
        <v>255</v>
      </c>
      <c r="D2" s="13" t="s">
        <v>99</v>
      </c>
      <c r="E2" s="14" t="s">
        <v>35</v>
      </c>
      <c r="F2" s="15"/>
      <c r="G2" s="13" t="s">
        <v>256</v>
      </c>
      <c r="H2" s="13"/>
      <c r="I2" s="26"/>
    </row>
    <row r="3" spans="1:9">
      <c r="A3" s="11"/>
      <c r="B3" s="12" t="s">
        <v>130</v>
      </c>
      <c r="C3" s="13" t="s">
        <v>257</v>
      </c>
      <c r="D3" s="13" t="s">
        <v>99</v>
      </c>
      <c r="E3" s="13" t="s">
        <v>33</v>
      </c>
      <c r="F3" s="15"/>
      <c r="G3" s="13" t="s">
        <v>256</v>
      </c>
      <c r="H3" s="13"/>
      <c r="I3" s="26"/>
    </row>
    <row r="4" spans="1:9">
      <c r="A4" s="11"/>
      <c r="B4" s="12" t="s">
        <v>133</v>
      </c>
      <c r="C4" s="13" t="s">
        <v>258</v>
      </c>
      <c r="D4" s="13" t="s">
        <v>259</v>
      </c>
      <c r="E4" s="13" t="s">
        <v>33</v>
      </c>
      <c r="F4" s="15"/>
      <c r="G4" s="13" t="s">
        <v>260</v>
      </c>
      <c r="H4" s="13"/>
      <c r="I4" s="26"/>
    </row>
    <row r="5" spans="1:9">
      <c r="A5" s="11"/>
      <c r="B5" s="16" t="s">
        <v>137</v>
      </c>
      <c r="C5" s="13" t="s">
        <v>257</v>
      </c>
      <c r="D5" s="13" t="s">
        <v>99</v>
      </c>
      <c r="E5" s="14" t="s">
        <v>35</v>
      </c>
      <c r="F5" s="15"/>
      <c r="G5" s="13" t="s">
        <v>261</v>
      </c>
      <c r="H5" s="13"/>
      <c r="I5" s="26"/>
    </row>
    <row r="6" spans="1:9">
      <c r="A6" s="11"/>
      <c r="B6" s="12" t="s">
        <v>141</v>
      </c>
      <c r="C6" s="13" t="s">
        <v>262</v>
      </c>
      <c r="D6" s="13" t="s">
        <v>99</v>
      </c>
      <c r="E6" s="14" t="s">
        <v>35</v>
      </c>
      <c r="F6" s="15"/>
      <c r="G6" s="13" t="s">
        <v>263</v>
      </c>
      <c r="H6" s="13"/>
      <c r="I6" s="26"/>
    </row>
    <row r="7" spans="1:9">
      <c r="A7" s="11"/>
      <c r="B7" s="12" t="s">
        <v>144</v>
      </c>
      <c r="C7" s="13" t="s">
        <v>264</v>
      </c>
      <c r="D7" s="13" t="s">
        <v>145</v>
      </c>
      <c r="E7" s="15"/>
      <c r="F7" s="15"/>
      <c r="G7" s="13" t="s">
        <v>145</v>
      </c>
      <c r="H7" s="13"/>
      <c r="I7" s="26"/>
    </row>
    <row r="8" spans="1:9">
      <c r="A8" s="11"/>
      <c r="B8" s="12" t="s">
        <v>148</v>
      </c>
      <c r="C8" s="13" t="s">
        <v>265</v>
      </c>
      <c r="D8" s="13" t="s">
        <v>116</v>
      </c>
      <c r="E8" s="13" t="s">
        <v>266</v>
      </c>
      <c r="F8" s="15"/>
      <c r="G8" s="13" t="s">
        <v>116</v>
      </c>
      <c r="H8" s="13"/>
      <c r="I8" s="26"/>
    </row>
    <row r="9" spans="1:9" ht="14.25">
      <c r="A9" s="11" t="s">
        <v>267</v>
      </c>
      <c r="B9" s="17" t="s">
        <v>151</v>
      </c>
      <c r="C9" s="17" t="s">
        <v>255</v>
      </c>
      <c r="D9" s="18" t="s">
        <v>87</v>
      </c>
      <c r="E9" s="19" t="s">
        <v>36</v>
      </c>
      <c r="F9" s="17"/>
      <c r="G9" s="17" t="s">
        <v>268</v>
      </c>
      <c r="H9" s="17"/>
      <c r="I9" s="26"/>
    </row>
    <row r="10" spans="1:9" ht="27">
      <c r="A10" s="11"/>
      <c r="B10" s="12" t="s">
        <v>155</v>
      </c>
      <c r="C10" s="13" t="s">
        <v>265</v>
      </c>
      <c r="D10" s="14" t="s">
        <v>269</v>
      </c>
      <c r="E10" s="14" t="s">
        <v>36</v>
      </c>
      <c r="F10" s="15"/>
      <c r="G10" s="13" t="s">
        <v>270</v>
      </c>
      <c r="H10" s="13"/>
      <c r="I10" s="26"/>
    </row>
    <row r="11" spans="1:9">
      <c r="A11" s="11"/>
      <c r="B11" s="12" t="s">
        <v>159</v>
      </c>
      <c r="C11" s="13" t="s">
        <v>255</v>
      </c>
      <c r="D11" s="13" t="s">
        <v>99</v>
      </c>
      <c r="E11" s="14" t="s">
        <v>36</v>
      </c>
      <c r="F11" s="15"/>
      <c r="G11" s="13" t="s">
        <v>256</v>
      </c>
      <c r="H11" s="13"/>
      <c r="I11" s="26"/>
    </row>
    <row r="12" spans="1:9">
      <c r="A12" s="11"/>
      <c r="B12" s="12" t="s">
        <v>162</v>
      </c>
      <c r="C12" s="13" t="s">
        <v>265</v>
      </c>
      <c r="D12" s="13" t="s">
        <v>271</v>
      </c>
      <c r="E12" s="14" t="s">
        <v>36</v>
      </c>
      <c r="F12" s="15"/>
      <c r="G12" s="13" t="s">
        <v>272</v>
      </c>
      <c r="H12" s="13"/>
      <c r="I12" s="26"/>
    </row>
    <row r="13" spans="1:9" ht="54">
      <c r="A13" s="11"/>
      <c r="B13" s="16" t="s">
        <v>166</v>
      </c>
      <c r="C13" s="13">
        <v>1</v>
      </c>
      <c r="D13" s="13" t="s">
        <v>271</v>
      </c>
      <c r="E13" s="14" t="s">
        <v>35</v>
      </c>
      <c r="F13" s="15"/>
      <c r="G13" s="14" t="s">
        <v>273</v>
      </c>
      <c r="H13" s="13"/>
      <c r="I13" s="26"/>
    </row>
    <row r="14" spans="1:9" ht="25.5">
      <c r="A14" s="11"/>
      <c r="B14" s="12" t="s">
        <v>170</v>
      </c>
      <c r="C14" s="13" t="s">
        <v>274</v>
      </c>
      <c r="D14" s="13" t="s">
        <v>275</v>
      </c>
      <c r="E14" s="14" t="s">
        <v>36</v>
      </c>
      <c r="F14" s="15"/>
      <c r="G14" s="14" t="s">
        <v>276</v>
      </c>
      <c r="H14" s="14"/>
      <c r="I14" s="26"/>
    </row>
    <row r="15" spans="1:9">
      <c r="A15" s="11"/>
      <c r="B15" s="12" t="s">
        <v>173</v>
      </c>
      <c r="C15" s="13" t="s">
        <v>255</v>
      </c>
      <c r="D15" s="13" t="s">
        <v>99</v>
      </c>
      <c r="E15" s="14" t="s">
        <v>36</v>
      </c>
      <c r="F15" s="15"/>
      <c r="G15" s="13" t="s">
        <v>277</v>
      </c>
      <c r="H15" s="13"/>
      <c r="I15" s="26"/>
    </row>
    <row r="16" spans="1:9">
      <c r="A16" s="11"/>
      <c r="B16" s="12" t="s">
        <v>278</v>
      </c>
      <c r="C16" s="13" t="s">
        <v>255</v>
      </c>
      <c r="D16" s="13" t="s">
        <v>99</v>
      </c>
      <c r="E16" s="14" t="s">
        <v>36</v>
      </c>
      <c r="F16" s="15"/>
      <c r="G16" s="13" t="s">
        <v>277</v>
      </c>
      <c r="H16" s="13"/>
      <c r="I16" s="26"/>
    </row>
    <row r="17" spans="1:9">
      <c r="A17" s="11"/>
      <c r="B17" s="12" t="s">
        <v>279</v>
      </c>
      <c r="C17" s="13" t="s">
        <v>255</v>
      </c>
      <c r="D17" s="13" t="s">
        <v>99</v>
      </c>
      <c r="E17" s="14" t="s">
        <v>36</v>
      </c>
      <c r="F17" s="15"/>
      <c r="G17" s="13" t="s">
        <v>277</v>
      </c>
      <c r="H17" s="13"/>
      <c r="I17" s="26"/>
    </row>
    <row r="18" spans="1:9">
      <c r="A18" s="11"/>
      <c r="B18" s="12" t="s">
        <v>280</v>
      </c>
      <c r="C18" s="13" t="s">
        <v>255</v>
      </c>
      <c r="D18" s="13" t="s">
        <v>99</v>
      </c>
      <c r="E18" s="14" t="s">
        <v>36</v>
      </c>
      <c r="F18" s="15"/>
      <c r="G18" s="13" t="s">
        <v>277</v>
      </c>
      <c r="H18" s="13"/>
      <c r="I18" s="26"/>
    </row>
    <row r="19" spans="1:9">
      <c r="A19" s="11"/>
      <c r="B19" s="12" t="s">
        <v>182</v>
      </c>
      <c r="C19" s="13" t="s">
        <v>281</v>
      </c>
      <c r="D19" s="13" t="s">
        <v>99</v>
      </c>
      <c r="E19" s="14" t="s">
        <v>36</v>
      </c>
      <c r="F19" s="20" t="s">
        <v>282</v>
      </c>
      <c r="G19" s="13" t="s">
        <v>283</v>
      </c>
      <c r="H19" s="13"/>
      <c r="I19" s="26"/>
    </row>
    <row r="20" spans="1:9" ht="27">
      <c r="A20" s="11"/>
      <c r="B20" s="12" t="s">
        <v>185</v>
      </c>
      <c r="C20" s="13" t="s">
        <v>255</v>
      </c>
      <c r="D20" s="13" t="s">
        <v>99</v>
      </c>
      <c r="E20" s="14" t="s">
        <v>36</v>
      </c>
      <c r="F20" s="13"/>
      <c r="G20" s="13" t="s">
        <v>284</v>
      </c>
      <c r="H20" s="14" t="s">
        <v>285</v>
      </c>
      <c r="I20" s="26"/>
    </row>
    <row r="21" spans="1:9">
      <c r="A21" s="11"/>
      <c r="B21" s="12" t="s">
        <v>170</v>
      </c>
      <c r="C21" s="13" t="s">
        <v>274</v>
      </c>
      <c r="D21" s="13" t="s">
        <v>286</v>
      </c>
      <c r="E21" s="14" t="s">
        <v>36</v>
      </c>
      <c r="F21" s="15"/>
      <c r="G21" s="14" t="s">
        <v>287</v>
      </c>
      <c r="H21" s="14"/>
      <c r="I21" s="26"/>
    </row>
    <row r="22" spans="1:9">
      <c r="A22" s="11"/>
      <c r="B22" s="12" t="s">
        <v>162</v>
      </c>
      <c r="C22" s="13" t="s">
        <v>265</v>
      </c>
      <c r="D22" s="13" t="s">
        <v>99</v>
      </c>
      <c r="E22" s="14" t="s">
        <v>36</v>
      </c>
      <c r="F22" s="15"/>
      <c r="G22" s="13" t="s">
        <v>288</v>
      </c>
      <c r="H22" s="13"/>
      <c r="I22" s="26"/>
    </row>
    <row r="23" spans="1:9">
      <c r="A23" s="11"/>
      <c r="B23" s="12" t="s">
        <v>188</v>
      </c>
      <c r="C23" s="13" t="s">
        <v>255</v>
      </c>
      <c r="D23" s="13" t="s">
        <v>99</v>
      </c>
      <c r="E23" s="14" t="s">
        <v>36</v>
      </c>
      <c r="F23" s="15"/>
      <c r="G23" s="13" t="s">
        <v>289</v>
      </c>
      <c r="H23" s="13"/>
      <c r="I23" s="26"/>
    </row>
    <row r="24" spans="1:9">
      <c r="A24" s="11"/>
      <c r="B24" s="12" t="s">
        <v>191</v>
      </c>
      <c r="C24" s="13" t="s">
        <v>274</v>
      </c>
      <c r="D24" s="13" t="s">
        <v>99</v>
      </c>
      <c r="E24" s="14" t="s">
        <v>36</v>
      </c>
      <c r="F24" s="15"/>
      <c r="G24" s="13" t="s">
        <v>289</v>
      </c>
      <c r="H24" s="13"/>
      <c r="I24" s="26"/>
    </row>
    <row r="25" spans="1:9">
      <c r="A25" s="11"/>
      <c r="B25" s="12" t="s">
        <v>195</v>
      </c>
      <c r="C25" s="13" t="s">
        <v>274</v>
      </c>
      <c r="D25" s="13" t="s">
        <v>271</v>
      </c>
      <c r="E25" s="14" t="s">
        <v>36</v>
      </c>
      <c r="F25" s="15"/>
      <c r="G25" s="13" t="s">
        <v>290</v>
      </c>
      <c r="H25" s="13"/>
      <c r="I25" s="26"/>
    </row>
    <row r="26" spans="1:9">
      <c r="A26" s="11"/>
      <c r="B26" s="12" t="s">
        <v>170</v>
      </c>
      <c r="C26" s="13" t="s">
        <v>274</v>
      </c>
      <c r="D26" s="13" t="s">
        <v>275</v>
      </c>
      <c r="E26" s="14" t="s">
        <v>36</v>
      </c>
      <c r="F26" s="15"/>
      <c r="G26" s="14" t="s">
        <v>291</v>
      </c>
      <c r="H26" s="14"/>
      <c r="I26" s="26"/>
    </row>
    <row r="27" spans="1:9">
      <c r="A27" s="11"/>
      <c r="B27" s="12" t="s">
        <v>195</v>
      </c>
      <c r="C27" s="13" t="s">
        <v>274</v>
      </c>
      <c r="D27" s="13" t="s">
        <v>271</v>
      </c>
      <c r="E27" s="14" t="s">
        <v>36</v>
      </c>
      <c r="F27" s="15"/>
      <c r="G27" s="13" t="s">
        <v>292</v>
      </c>
      <c r="H27" s="13"/>
      <c r="I27" s="26"/>
    </row>
    <row r="28" spans="1:9">
      <c r="A28" s="11"/>
      <c r="B28" s="12" t="s">
        <v>198</v>
      </c>
      <c r="C28" s="13" t="s">
        <v>281</v>
      </c>
      <c r="D28" s="13" t="s">
        <v>99</v>
      </c>
      <c r="E28" s="21" t="s">
        <v>293</v>
      </c>
      <c r="F28" s="20" t="s">
        <v>282</v>
      </c>
      <c r="G28" s="13" t="s">
        <v>294</v>
      </c>
      <c r="H28" s="13"/>
      <c r="I28" s="26"/>
    </row>
    <row r="29" spans="1:9">
      <c r="A29" s="11"/>
      <c r="B29" s="12" t="s">
        <v>202</v>
      </c>
      <c r="C29" s="13" t="s">
        <v>295</v>
      </c>
      <c r="D29" s="13" t="s">
        <v>99</v>
      </c>
      <c r="E29" s="14" t="s">
        <v>36</v>
      </c>
      <c r="F29" s="20" t="s">
        <v>282</v>
      </c>
      <c r="G29" s="13" t="s">
        <v>296</v>
      </c>
      <c r="H29" s="13"/>
      <c r="I29" s="26"/>
    </row>
    <row r="30" spans="1:9">
      <c r="A30" s="11"/>
      <c r="B30" s="12" t="s">
        <v>205</v>
      </c>
      <c r="C30" s="13" t="s">
        <v>295</v>
      </c>
      <c r="D30" s="13" t="s">
        <v>99</v>
      </c>
      <c r="E30" s="14" t="s">
        <v>36</v>
      </c>
      <c r="F30" s="20" t="s">
        <v>282</v>
      </c>
      <c r="G30" s="13" t="s">
        <v>296</v>
      </c>
      <c r="H30" s="13"/>
      <c r="I30" s="26"/>
    </row>
    <row r="31" spans="1:9">
      <c r="A31" s="11"/>
      <c r="B31" s="12" t="s">
        <v>208</v>
      </c>
      <c r="C31" s="13" t="s">
        <v>295</v>
      </c>
      <c r="D31" s="13" t="s">
        <v>99</v>
      </c>
      <c r="E31" s="14" t="s">
        <v>36</v>
      </c>
      <c r="F31" s="20" t="s">
        <v>282</v>
      </c>
      <c r="G31" s="13" t="s">
        <v>296</v>
      </c>
      <c r="H31" s="13"/>
      <c r="I31" s="26"/>
    </row>
    <row r="32" spans="1:9" ht="14.25">
      <c r="A32" s="11"/>
      <c r="B32" s="12" t="s">
        <v>212</v>
      </c>
      <c r="C32" s="13" t="s">
        <v>274</v>
      </c>
      <c r="D32" s="18" t="s">
        <v>87</v>
      </c>
      <c r="E32" s="21" t="s">
        <v>293</v>
      </c>
      <c r="F32" s="20" t="s">
        <v>282</v>
      </c>
      <c r="G32" s="13" t="s">
        <v>268</v>
      </c>
      <c r="H32" s="13"/>
      <c r="I32" s="26"/>
    </row>
    <row r="33" spans="1:9" ht="14.25">
      <c r="A33" s="11"/>
      <c r="B33" s="12" t="s">
        <v>216</v>
      </c>
      <c r="C33" s="13" t="s">
        <v>274</v>
      </c>
      <c r="D33" s="18" t="s">
        <v>87</v>
      </c>
      <c r="E33" s="14" t="s">
        <v>297</v>
      </c>
      <c r="F33" s="20" t="s">
        <v>282</v>
      </c>
      <c r="G33" s="13" t="s">
        <v>268</v>
      </c>
      <c r="H33" s="13"/>
      <c r="I33" s="26"/>
    </row>
    <row r="34" spans="1:9" ht="14.25">
      <c r="A34" s="11"/>
      <c r="B34" s="16" t="s">
        <v>219</v>
      </c>
      <c r="C34" s="13" t="s">
        <v>262</v>
      </c>
      <c r="D34" s="18" t="s">
        <v>87</v>
      </c>
      <c r="E34" s="14" t="s">
        <v>35</v>
      </c>
      <c r="F34" s="15"/>
      <c r="G34" s="13" t="s">
        <v>268</v>
      </c>
      <c r="H34" s="13"/>
    </row>
    <row r="35" spans="1:9">
      <c r="A35" s="22"/>
      <c r="B35" s="23" t="s">
        <v>115</v>
      </c>
      <c r="C35" s="23"/>
      <c r="D35" s="23"/>
      <c r="E35" s="23"/>
      <c r="F35" s="23"/>
      <c r="G35" s="23"/>
      <c r="H35" s="23"/>
    </row>
    <row r="36" spans="1:9">
      <c r="B36" s="8" t="s">
        <v>118</v>
      </c>
    </row>
    <row r="37" spans="1:9" ht="102">
      <c r="B37" s="24" t="s">
        <v>84</v>
      </c>
      <c r="H37" s="24" t="s">
        <v>86</v>
      </c>
    </row>
    <row r="38" spans="1:9" ht="33">
      <c r="B38" s="25" t="s">
        <v>298</v>
      </c>
    </row>
  </sheetData>
  <autoFilter ref="B1:H38" xr:uid="{00000000-0009-0000-0000-000004000000}"/>
  <phoneticPr fontId="35"/>
  <dataValidations count="1">
    <dataValidation showErrorMessage="1" sqref="B37" xr:uid="{00000000-0002-0000-0400-000000000000}"/>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
  <sheetViews>
    <sheetView workbookViewId="0">
      <selection activeCell="F33" sqref="F33"/>
    </sheetView>
  </sheetViews>
  <sheetFormatPr defaultColWidth="9" defaultRowHeight="13.5"/>
  <cols>
    <col min="1" max="1" width="3.875" customWidth="1"/>
    <col min="2" max="2" width="25.75" customWidth="1"/>
    <col min="3" max="3" width="5.25" customWidth="1"/>
    <col min="4" max="4" width="6.375" customWidth="1"/>
    <col min="5" max="5" width="12.375" customWidth="1"/>
    <col min="6" max="6" width="34.375" customWidth="1"/>
    <col min="7" max="7" width="19.25" style="1" customWidth="1"/>
    <col min="8" max="8" width="20.375" customWidth="1"/>
  </cols>
  <sheetData>
    <row r="1" spans="1:8">
      <c r="B1" s="2" t="s">
        <v>248</v>
      </c>
      <c r="C1" s="2" t="s">
        <v>249</v>
      </c>
      <c r="D1" s="2" t="s">
        <v>250</v>
      </c>
      <c r="E1" s="2" t="s">
        <v>251</v>
      </c>
      <c r="F1" s="2" t="s">
        <v>60</v>
      </c>
      <c r="G1" s="3" t="s">
        <v>61</v>
      </c>
      <c r="H1" s="2" t="s">
        <v>62</v>
      </c>
    </row>
    <row r="2" spans="1:8" ht="13.5" customHeight="1">
      <c r="A2">
        <v>1</v>
      </c>
      <c r="B2" s="4" t="s">
        <v>236</v>
      </c>
      <c r="C2" s="4">
        <v>2</v>
      </c>
      <c r="D2" s="4" t="s">
        <v>99</v>
      </c>
      <c r="E2" s="4" t="s">
        <v>235</v>
      </c>
      <c r="F2" s="4" t="s">
        <v>149</v>
      </c>
      <c r="G2" s="5" t="s">
        <v>90</v>
      </c>
      <c r="H2" s="4"/>
    </row>
    <row r="3" spans="1:8" ht="14.25">
      <c r="A3">
        <v>2</v>
      </c>
      <c r="B3" s="4" t="s">
        <v>231</v>
      </c>
      <c r="C3" s="4">
        <v>3</v>
      </c>
      <c r="D3" s="4" t="s">
        <v>299</v>
      </c>
      <c r="E3" s="4" t="s">
        <v>35</v>
      </c>
      <c r="F3" s="4" t="s">
        <v>107</v>
      </c>
      <c r="G3" s="6" t="s">
        <v>127</v>
      </c>
      <c r="H3" s="4" t="s">
        <v>300</v>
      </c>
    </row>
  </sheetData>
  <phoneticPr fontId="35"/>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2FA0FE73F5424591DAEFE112701BFD" ma:contentTypeVersion="2" ma:contentTypeDescription="Create a new document." ma:contentTypeScope="" ma:versionID="56d4b5a5975bf9384d479e9a3e663453">
  <xsd:schema xmlns:xsd="http://www.w3.org/2001/XMLSchema" xmlns:xs="http://www.w3.org/2001/XMLSchema" xmlns:p="http://schemas.microsoft.com/office/2006/metadata/properties" xmlns:ns2="f62f24f3-c2cb-4635-98ee-4cca181ac6a1" targetNamespace="http://schemas.microsoft.com/office/2006/metadata/properties" ma:root="true" ma:fieldsID="086e2a9e7f1e8fac082d484e6cc75e9d" ns2:_="">
    <xsd:import namespace="f62f24f3-c2cb-4635-98ee-4cca181ac6a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2f24f3-c2cb-4635-98ee-4cca181ac6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CAD7157-CAEC-4A90-8319-50D4DD95AFC3}">
  <ds:schemaRefs/>
</ds:datastoreItem>
</file>

<file path=customXml/itemProps2.xml><?xml version="1.0" encoding="utf-8"?>
<ds:datastoreItem xmlns:ds="http://schemas.openxmlformats.org/officeDocument/2006/customXml" ds:itemID="{DEB867AD-8C25-43D9-9559-C3A85C57F8F0}">
  <ds:schemaRefs/>
</ds:datastoreItem>
</file>

<file path=customXml/itemProps3.xml><?xml version="1.0" encoding="utf-8"?>
<ds:datastoreItem xmlns:ds="http://schemas.openxmlformats.org/officeDocument/2006/customXml" ds:itemID="{E7053C1E-154E-491E-B1E8-918C2CDC6A7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マスタ</vt:lpstr>
      <vt:lpstr>サマリー</vt:lpstr>
      <vt:lpstr>効率化作業明細</vt:lpstr>
      <vt:lpstr>SCRM対象一覧</vt:lpstr>
      <vt:lpstr>作業一覧</vt:lpstr>
      <vt:lpstr>作業一覧追加</vt:lpstr>
      <vt:lpstr>効率化作業明細!Print_Area</vt:lpstr>
      <vt:lpstr>マスタ!ステータス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Xu, Kai A.</cp:lastModifiedBy>
  <dcterms:created xsi:type="dcterms:W3CDTF">2006-09-16T00:00:00Z</dcterms:created>
  <dcterms:modified xsi:type="dcterms:W3CDTF">2020-04-03T09:05:10Z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0x010100812FA0FE73F5424591DAEFE112701BFD</vt:lpwstr>
  </property>
  <property fmtid="{D5CDD505-2E9C-101B-9397-08002B2CF9AE}" pid="3" name="KSOProductBuildVer">
    <vt:lpwstr>2052-11.1.0.9440</vt:lpwstr>
  </property>
  <property fmtid="{D5CDD505-2E9C-101B-9397-08002B2CF9AE}" pid="4" name="WorkbookGuid">
    <vt:lpwstr>1b826ea3-1789-411f-971c-c6f71ecc44f6</vt:lpwstr>
  </property>
</Properties>
</file>