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wbs\"/>
    </mc:Choice>
  </mc:AlternateContent>
  <xr:revisionPtr revIDLastSave="0" documentId="13_ncr:1_{4EFC83D4-2EA7-479D-B248-273FFACDC3E6}"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116" i="4" l="1"/>
  <c r="AO117" i="4"/>
  <c r="AO118" i="4"/>
  <c r="AO119" i="4"/>
  <c r="AO115" i="4"/>
  <c r="AM116" i="4"/>
  <c r="AM117" i="4"/>
  <c r="AM118" i="4"/>
  <c r="AM119" i="4"/>
  <c r="AM115" i="4"/>
  <c r="M134" i="4" l="1"/>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c r="M142" i="4"/>
  <c r="N142" i="4"/>
  <c r="M143" i="4"/>
  <c r="N143" i="4"/>
  <c r="M144" i="4"/>
  <c r="N144" i="4"/>
  <c r="K92" i="4" l="1"/>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N140" i="4" l="1"/>
  <c r="M140" i="4"/>
  <c r="K119" i="4"/>
  <c r="M119" i="4" s="1"/>
  <c r="N119" i="4" s="1"/>
  <c r="K118" i="4"/>
  <c r="M118" i="4" s="1"/>
  <c r="N118" i="4" s="1"/>
  <c r="K117" i="4"/>
  <c r="M117" i="4" s="1"/>
  <c r="N117" i="4" s="1"/>
  <c r="K116" i="4"/>
  <c r="M116" i="4" s="1"/>
  <c r="N116" i="4" s="1"/>
  <c r="K115" i="4"/>
  <c r="M115" i="4" s="1"/>
  <c r="N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66" i="4" l="1"/>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2" i="4"/>
  <c r="AO82" i="4" s="1"/>
  <c r="AM83" i="4"/>
  <c r="AO83" i="4" s="1"/>
  <c r="AM84" i="4"/>
  <c r="AO84" i="4" s="1"/>
  <c r="AM85" i="4"/>
  <c r="AO85" i="4" s="1"/>
  <c r="AM86" i="4"/>
  <c r="AO86" i="4" s="1"/>
  <c r="AM89" i="4"/>
  <c r="AO89" i="4" s="1"/>
  <c r="AM90" i="4"/>
  <c r="AO90" i="4" s="1"/>
  <c r="AM108" i="4"/>
  <c r="AO108" i="4" s="1"/>
  <c r="AN66" i="4" l="1"/>
  <c r="AN64" i="4"/>
  <c r="AN65" i="4"/>
  <c r="AN67" i="4"/>
  <c r="AN112" i="4"/>
  <c r="AN109" i="4"/>
  <c r="AN111" i="4"/>
  <c r="AN87" i="4"/>
  <c r="AN58" i="4"/>
  <c r="AN101" i="4"/>
  <c r="AN108" i="4"/>
  <c r="AN43" i="4"/>
  <c r="AN84" i="4"/>
  <c r="AN27" i="4"/>
  <c r="AN40" i="4"/>
  <c r="AN19" i="4"/>
  <c r="AN83" i="4"/>
  <c r="AN57" i="4"/>
  <c r="AN44" i="4"/>
  <c r="AN21" i="4"/>
  <c r="AN47" i="4"/>
  <c r="AN35" i="4"/>
  <c r="AN80" i="4"/>
  <c r="AN62" i="4"/>
  <c r="AN54" i="4"/>
  <c r="AN39" i="4"/>
  <c r="AN31" i="4"/>
  <c r="AN75" i="4"/>
  <c r="AN61" i="4"/>
  <c r="AN53" i="4"/>
  <c r="AN28" i="4"/>
  <c r="AN23" i="4"/>
  <c r="AN50" i="4"/>
  <c r="AN38" i="4"/>
  <c r="AN86" i="4"/>
  <c r="AN82" i="4"/>
  <c r="AN74" i="4"/>
  <c r="AN60" i="4"/>
  <c r="AN56" i="4"/>
  <c r="AN51" i="4"/>
  <c r="AN42" i="4"/>
  <c r="AN34" i="4"/>
  <c r="AN24" i="4"/>
  <c r="AN114" i="4"/>
  <c r="AN113" i="4"/>
  <c r="AN88" i="4"/>
  <c r="AN8" i="4"/>
  <c r="AN30" i="4"/>
  <c r="AN7" i="4"/>
  <c r="AN52" i="4"/>
  <c r="AN33" i="4"/>
  <c r="AN90" i="4"/>
  <c r="AN37" i="4"/>
  <c r="AN89" i="4"/>
  <c r="AN48" i="4"/>
  <c r="AN36" i="4"/>
  <c r="AN29" i="4"/>
  <c r="AN85" i="4"/>
  <c r="AN81" i="4"/>
  <c r="AN73" i="4"/>
  <c r="AN63" i="4"/>
  <c r="AN59" i="4"/>
  <c r="AN55" i="4"/>
  <c r="AN49" i="4"/>
  <c r="AN41" i="4"/>
  <c r="AN32" i="4"/>
  <c r="AN106" i="4"/>
  <c r="AN96" i="4"/>
  <c r="AN2" i="4"/>
</calcChain>
</file>

<file path=xl/sharedStrings.xml><?xml version="1.0" encoding="utf-8"?>
<sst xmlns="http://schemas.openxmlformats.org/spreadsheetml/2006/main" count="1965" uniqueCount="311">
  <si>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</si>
  <si>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</si>
  <si>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</si>
  <si>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</si>
  <si>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</si>
  <si>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</si>
  <si>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</si>
  <si>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</si>
  <si>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</si>
  <si>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</si>
  <si>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</si>
  <si>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</si>
  <si>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</si>
  <si>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</si>
  <si>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</si>
  <si>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</si>
  <si>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</si>
  <si>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</si>
  <si>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</si>
  <si>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</si>
  <si>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</si>
  <si>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</si>
  <si>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</si>
  <si>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</si>
  <si>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</si>
  <si>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</si>
  <si>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</si>
  <si>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</si>
  <si>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</si>
  <si>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</si>
  <si>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</si>
  <si>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</si>
  <si>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</si>
  <si>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</si>
  <si>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</si>
  <si>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</si>
  <si>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</si>
  <si>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</si>
  <si>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</si>
  <si>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</si>
  <si>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</si>
  <si>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</si>
  <si>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</si>
  <si>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</si>
  <si>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</si>
  <si>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</si>
  <si>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</si>
  <si>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</si>
  <si>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</si>
  <si>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</si>
  <si>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</si>
  <si>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</si>
  <si>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</si>
  <si>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</si>
  <si>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</si>
  <si>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</si>
  <si>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</si>
  <si>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</si>
  <si>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</si>
  <si>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</si>
  <si>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</si>
  <si>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</si>
  <si>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</si>
  <si>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</si>
  <si>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</si>
  <si>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</si>
  <si>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</si>
  <si>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</si>
  <si>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</si>
  <si>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</si>
  <si>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</si>
  <si>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</si>
  <si>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</si>
  <si>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</si>
  <si>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</si>
  <si>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</si>
  <si>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</si>
  <si>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</si>
  <si>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</si>
  <si>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</si>
  <si>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</si>
  <si>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</si>
  <si>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</si>
  <si>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</si>
  <si>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</si>
  <si>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</si>
  <si>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</si>
  <si>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</si>
  <si>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</si>
  <si>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</si>
  <si>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</si>
  <si>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</si>
  <si>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</si>
  <si>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</si>
  <si>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</si>
  <si>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</si>
  <si>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</si>
  <si>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</si>
  <si>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</si>
  <si>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</si>
  <si>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</si>
  <si>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</si>
  <si>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</si>
  <si>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</si>
  <si>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</si>
  <si>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</si>
  <si>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</si>
  <si>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</si>
  <si>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</si>
  <si>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</si>
  <si>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</si>
  <si>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</si>
  <si>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</si>
  <si>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</si>
  <si>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</si>
  <si>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</si>
  <si>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</si>
  <si>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</si>
  <si>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</si>
  <si>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</si>
  <si>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</si>
  <si>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</si>
  <si>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</si>
  <si>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</si>
  <si>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</si>
  <si>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</si>
  <si>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</si>
  <si>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</si>
  <si>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</si>
  <si>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</si>
  <si>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</si>
  <si>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</si>
  <si>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</si>
  <si>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</si>
  <si>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</si>
  <si>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</si>
  <si>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</si>
  <si>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</si>
  <si>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</si>
  <si>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</si>
  <si>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</si>
  <si>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</si>
  <si>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</si>
  <si>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</si>
  <si>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</si>
  <si>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</si>
  <si>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</si>
  <si>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</si>
  <si>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</si>
  <si>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</si>
  <si>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</si>
  <si>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</si>
  <si>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</si>
  <si>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</si>
  <si>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</si>
  <si>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</si>
  <si>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</si>
  <si>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</si>
  <si>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</si>
  <si>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</si>
  <si>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</si>
  <si>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</si>
  <si>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</si>
  <si>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</si>
  <si>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</si>
  <si>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</si>
  <si>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</si>
  <si>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</si>
  <si>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</si>
  <si>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</si>
  <si>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</si>
  <si>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</si>
  <si>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</si>
  <si>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</si>
  <si>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</si>
  <si>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</si>
  <si>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</si>
  <si>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</si>
  <si>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</si>
  <si>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</si>
  <si>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</si>
  <si>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</si>
  <si>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</si>
  <si>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</si>
  <si>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</si>
  <si>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</si>
  <si>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</si>
  <si>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</si>
  <si>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</si>
  <si>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</si>
  <si>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</si>
  <si>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</si>
  <si>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</si>
  <si>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</si>
  <si>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</si>
  <si>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</si>
  <si>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</si>
  <si>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</si>
  <si>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</si>
  <si>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</si>
  <si>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</si>
  <si>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</si>
  <si>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</si>
  <si>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</si>
  <si>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</si>
  <si>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</si>
  <si>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</si>
  <si>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</si>
  <si>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</si>
  <si>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</si>
  <si>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</si>
  <si>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</si>
  <si>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</si>
  <si>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</si>
  <si>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</si>
  <si>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</si>
  <si>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</si>
  <si>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</si>
  <si>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</si>
  <si>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</si>
  <si>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</si>
  <si>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</si>
  <si>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</si>
  <si>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</si>
  <si>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</si>
  <si>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</si>
  <si>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</si>
  <si>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</si>
  <si>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</si>
  <si>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</si>
  <si>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</si>
  <si>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</si>
  <si>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</si>
  <si>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</si>
  <si>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</si>
  <si>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</si>
  <si>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</si>
  <si>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</si>
  <si>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</si>
  <si>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</si>
  <si>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</si>
  <si>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</si>
  <si>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</si>
  <si>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</si>
  <si>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</si>
  <si>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</si>
  <si>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</si>
  <si>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</si>
  <si>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</si>
  <si>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</si>
  <si>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</si>
  <si>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</si>
  <si>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</si>
  <si>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</si>
  <si>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</si>
  <si>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</si>
  <si>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</si>
  <si>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</si>
  <si>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</si>
  <si>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</si>
  <si>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</si>
  <si>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</si>
  <si>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</si>
  <si>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</si>
  <si>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</si>
  <si>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</si>
  <si>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</si>
  <si>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</si>
  <si>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</si>
  <si>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</si>
  <si>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</si>
  <si>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</si>
  <si>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</si>
  <si>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</si>
  <si>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</si>
  <si>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</si>
  <si>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</si>
  <si>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</si>
  <si>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</si>
  <si>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</si>
  <si>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</si>
  <si>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</si>
  <si>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</si>
  <si>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</si>
  <si>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</si>
  <si>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</si>
  <si>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</si>
  <si>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</si>
  <si>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</si>
  <si>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</si>
  <si>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</si>
  <si>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</si>
  <si>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</si>
  <si>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</si>
  <si>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</si>
  <si>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</si>
  <si>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</si>
  <si>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</si>
  <si>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</si>
  <si>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</si>
  <si>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</si>
  <si>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</si>
  <si>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</si>
  <si>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</si>
  <si>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</si>
  <si>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</si>
  <si>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</si>
  <si>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</si>
  <si>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</si>
  <si>
    <r>
      <t>李昊</t>
    </r>
    <r>
      <rPr>
        <sz val="10"/>
        <color theme="0" tint="-0.249977111117893"/>
        <rFont val="宋体"/>
        <charset val="128"/>
      </rPr>
      <t>泽</t>
    </r>
  </si>
  <si>
    <t>周次</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</si>
</sst>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3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82" fontId="20" fillId="0" borderId="17" xfId="16" applyNumberFormat="1" applyFont="1" applyFill="1" applyBorder="1" applyAlignment="1" applyProtection="1">
      <alignment horizontal="left" vertical="top"/>
      <protection locked="0"/>
    </xf>
    <xf numFmtId="181"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181" fontId="20" fillId="0" borderId="17" xfId="16" applyNumberFormat="1" applyFont="1" applyFill="1" applyBorder="1" applyAlignment="1">
      <alignment horizontal="left" vertical="top"/>
    </xf>
    <xf numFmtId="9" fontId="20"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0"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9"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51" customWidth="1"/>
    <col min="2" max="3" width="8.75" style="351"/>
    <col min="4" max="4" width="17.125" style="351" customWidth="1"/>
    <col min="5" max="5" width="8.75" style="351"/>
    <col min="6" max="6" width="17.875" style="351" customWidth="1"/>
    <col min="7" max="16384" width="8.75" style="351"/>
  </cols>
  <sheetData>
    <row r="1" spans="1:6">
      <c r="A1" s="351" t="s">
        <v>0</v>
      </c>
      <c r="B1" s="351" t="s">
        <v>1</v>
      </c>
      <c r="F1" s="352" t="s">
        <v>2</v>
      </c>
    </row>
    <row r="2" spans="1:6">
      <c r="A2" s="353" t="s">
        <v>3</v>
      </c>
      <c r="D2" s="353" t="s">
        <v>4</v>
      </c>
      <c r="F2" s="354" t="s">
        <v>5</v>
      </c>
    </row>
    <row r="3" spans="1:6">
      <c r="A3" s="353" t="s">
        <v>6</v>
      </c>
      <c r="B3" s="351" t="s">
        <v>7</v>
      </c>
      <c r="D3" s="353" t="s">
        <v>3</v>
      </c>
      <c r="F3" s="354" t="s">
        <v>8</v>
      </c>
    </row>
    <row r="4" spans="1:6">
      <c r="A4" s="353" t="s">
        <v>9</v>
      </c>
      <c r="B4" s="351" t="s">
        <v>10</v>
      </c>
      <c r="D4" s="353" t="s">
        <v>6</v>
      </c>
      <c r="F4" s="354" t="s">
        <v>11</v>
      </c>
    </row>
    <row r="5" spans="1:6">
      <c r="A5" s="353" t="s">
        <v>4</v>
      </c>
      <c r="B5" s="351" t="s">
        <v>12</v>
      </c>
      <c r="D5" s="353" t="s">
        <v>9</v>
      </c>
      <c r="F5" s="354" t="s">
        <v>13</v>
      </c>
    </row>
    <row r="6" spans="1:6">
      <c r="A6" s="354" t="s">
        <v>14</v>
      </c>
      <c r="B6" s="351" t="s">
        <v>15</v>
      </c>
      <c r="D6" s="353" t="s">
        <v>14</v>
      </c>
      <c r="F6" s="354" t="s">
        <v>16</v>
      </c>
    </row>
    <row r="7" spans="1:6">
      <c r="A7" s="353" t="s">
        <v>17</v>
      </c>
      <c r="B7" s="351" t="s">
        <v>18</v>
      </c>
      <c r="D7" s="353" t="s">
        <v>17</v>
      </c>
    </row>
    <row r="8" spans="1:6">
      <c r="A8" s="353" t="s">
        <v>19</v>
      </c>
      <c r="D8" s="354" t="s">
        <v>20</v>
      </c>
    </row>
    <row r="9" spans="1:6">
      <c r="A9" s="353" t="s">
        <v>21</v>
      </c>
      <c r="D9" s="353" t="s">
        <v>22</v>
      </c>
    </row>
    <row r="10" spans="1:6">
      <c r="A10" s="354" t="s">
        <v>20</v>
      </c>
      <c r="D10" s="353" t="s">
        <v>23</v>
      </c>
    </row>
    <row r="11" spans="1:6">
      <c r="A11" s="353" t="s">
        <v>23</v>
      </c>
      <c r="D11" s="353" t="s">
        <v>24</v>
      </c>
    </row>
    <row r="12" spans="1:6">
      <c r="A12" s="353" t="s">
        <v>25</v>
      </c>
      <c r="D12" s="353" t="s">
        <v>26</v>
      </c>
    </row>
    <row r="13" spans="1:6">
      <c r="A13" s="353" t="s">
        <v>26</v>
      </c>
      <c r="D13" s="353" t="s">
        <v>27</v>
      </c>
    </row>
    <row r="14" spans="1:6">
      <c r="A14" s="353" t="s">
        <v>22</v>
      </c>
      <c r="D14" s="353" t="s">
        <v>25</v>
      </c>
    </row>
    <row r="15" spans="1:6">
      <c r="A15" s="353" t="s">
        <v>27</v>
      </c>
      <c r="D15" s="353" t="s">
        <v>28</v>
      </c>
    </row>
    <row r="16" spans="1:6">
      <c r="A16" s="353" t="s">
        <v>28</v>
      </c>
    </row>
    <row r="17" spans="1:1">
      <c r="A17" s="353"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46" t="s">
        <v>29</v>
      </c>
      <c r="B1" s="346" t="s">
        <v>30</v>
      </c>
      <c r="C1" s="346" t="s">
        <v>31</v>
      </c>
    </row>
    <row r="2" spans="1:3" ht="28.5">
      <c r="A2" s="347" t="s">
        <v>32</v>
      </c>
      <c r="B2" s="348">
        <v>1</v>
      </c>
      <c r="C2" s="348">
        <v>1</v>
      </c>
    </row>
    <row r="3" spans="1:3" ht="14.25">
      <c r="A3" s="65" t="s">
        <v>33</v>
      </c>
      <c r="B3" s="348">
        <v>3</v>
      </c>
      <c r="C3" s="348">
        <v>3</v>
      </c>
    </row>
    <row r="4" spans="1:3" ht="14.25">
      <c r="A4" s="65" t="s">
        <v>34</v>
      </c>
      <c r="B4" s="348">
        <v>5</v>
      </c>
      <c r="C4" s="348">
        <v>2</v>
      </c>
    </row>
    <row r="5" spans="1:3" ht="14.25">
      <c r="A5" s="65" t="s">
        <v>35</v>
      </c>
      <c r="B5" s="348">
        <v>6</v>
      </c>
      <c r="C5" s="348">
        <v>6</v>
      </c>
    </row>
    <row r="6" spans="1:3" ht="14.25">
      <c r="A6" s="65" t="s">
        <v>36</v>
      </c>
      <c r="B6" s="348">
        <v>15</v>
      </c>
      <c r="C6" s="348">
        <v>11</v>
      </c>
    </row>
    <row r="7" spans="1:3" ht="14.25">
      <c r="A7" s="65" t="s">
        <v>37</v>
      </c>
      <c r="B7" s="348">
        <v>3</v>
      </c>
      <c r="C7" s="348">
        <v>3</v>
      </c>
    </row>
    <row r="8" spans="1:3" ht="14.25">
      <c r="A8" s="349" t="s">
        <v>38</v>
      </c>
      <c r="B8" s="350">
        <f>SUM(B2:B7)</f>
        <v>33</v>
      </c>
      <c r="C8" s="350">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Z1" zoomScale="96" zoomScaleNormal="70" zoomScaleSheetLayoutView="96" workbookViewId="0">
      <pane ySplit="1" topLeftCell="A2" activePane="bottomLeft" state="frozen"/>
      <selection pane="bottomLeft" activeCell="AN149" sqref="AN149"/>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7" t="s">
        <v>74</v>
      </c>
      <c r="AM1" s="248" t="s">
        <v>75</v>
      </c>
      <c r="AN1" s="249" t="s">
        <v>76</v>
      </c>
      <c r="AO1" s="259" t="s">
        <v>77</v>
      </c>
      <c r="AP1" s="260" t="s">
        <v>78</v>
      </c>
      <c r="AQ1" s="260" t="s">
        <v>79</v>
      </c>
      <c r="AR1" s="260" t="s">
        <v>80</v>
      </c>
      <c r="AS1" s="261"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91" t="s">
        <v>105</v>
      </c>
      <c r="P2" s="408" t="s">
        <v>14</v>
      </c>
      <c r="Q2" s="160" t="s">
        <v>5</v>
      </c>
      <c r="R2" s="196">
        <v>43922</v>
      </c>
      <c r="S2" s="196">
        <v>43922</v>
      </c>
      <c r="T2" s="196"/>
      <c r="U2" s="196"/>
      <c r="V2" s="91" t="s">
        <v>88</v>
      </c>
      <c r="W2" s="73" t="s">
        <v>98</v>
      </c>
      <c r="X2" s="159" t="s">
        <v>89</v>
      </c>
      <c r="Y2" s="212" t="s">
        <v>90</v>
      </c>
      <c r="Z2" s="91"/>
      <c r="AA2" s="91" t="s">
        <v>108</v>
      </c>
      <c r="AB2" s="91"/>
      <c r="AC2" s="91"/>
      <c r="AD2" s="213"/>
      <c r="AE2" s="213"/>
      <c r="AF2" s="213"/>
      <c r="AG2" s="213"/>
      <c r="AH2" s="91"/>
      <c r="AI2" s="91"/>
      <c r="AJ2" s="91"/>
      <c r="AK2" s="250">
        <v>2.5</v>
      </c>
      <c r="AL2" s="251">
        <v>0.9</v>
      </c>
      <c r="AM2" s="250">
        <f t="shared" ref="AM2:AM24" si="2">N2*AL2</f>
        <v>1.0349999999999999</v>
      </c>
      <c r="AN2" s="250">
        <f t="shared" ref="AN2:AN24" si="3">N2-AM2</f>
        <v>0.11499999999999999</v>
      </c>
      <c r="AO2" s="262">
        <f>AK2/AM2</f>
        <v>2.4154589371980677</v>
      </c>
      <c r="AP2" s="262"/>
      <c r="AQ2" s="262"/>
      <c r="AR2" s="262"/>
      <c r="AS2" s="91" t="s">
        <v>10</v>
      </c>
    </row>
    <row r="3" spans="1:45" s="31" customFormat="1" ht="71.25" hidden="1">
      <c r="A3" s="45" t="s">
        <v>81</v>
      </c>
      <c r="B3" s="45"/>
      <c r="C3" s="45"/>
      <c r="D3" s="398"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09"/>
      <c r="Q3" s="165" t="s">
        <v>100</v>
      </c>
      <c r="R3" s="196">
        <v>43923</v>
      </c>
      <c r="S3" s="196">
        <v>43928</v>
      </c>
      <c r="T3" s="196"/>
      <c r="U3" s="196"/>
      <c r="V3" s="163" t="s">
        <v>88</v>
      </c>
      <c r="W3" s="169" t="s">
        <v>309</v>
      </c>
      <c r="X3" s="112" t="s">
        <v>89</v>
      </c>
      <c r="Y3" s="218" t="s">
        <v>90</v>
      </c>
      <c r="Z3" s="392"/>
      <c r="AA3" s="135" t="s">
        <v>108</v>
      </c>
      <c r="AB3" s="393"/>
      <c r="AC3" s="393"/>
      <c r="AD3" s="397"/>
      <c r="AE3" s="397"/>
      <c r="AF3" s="397"/>
      <c r="AG3" s="397"/>
      <c r="AH3" s="393"/>
      <c r="AI3" s="393"/>
      <c r="AJ3" s="393"/>
      <c r="AK3" s="253">
        <v>2.5</v>
      </c>
      <c r="AL3" s="253">
        <v>0.9</v>
      </c>
      <c r="AM3" s="253">
        <v>1.0349999999999999</v>
      </c>
      <c r="AN3" s="253">
        <v>0.11499999999999999</v>
      </c>
      <c r="AO3" s="253">
        <v>2.4154589371980677</v>
      </c>
      <c r="AP3" s="253" t="s">
        <v>10</v>
      </c>
      <c r="AQ3" s="253"/>
      <c r="AR3" s="253"/>
      <c r="AS3" s="253" t="s">
        <v>10</v>
      </c>
    </row>
    <row r="4" spans="1:45" s="31" customFormat="1" ht="71.25" hidden="1">
      <c r="A4" s="45" t="s">
        <v>81</v>
      </c>
      <c r="B4" s="45"/>
      <c r="C4" s="45"/>
      <c r="D4" s="398" t="s">
        <v>32</v>
      </c>
      <c r="E4" s="45"/>
      <c r="F4" s="45"/>
      <c r="G4" s="45" t="s">
        <v>85</v>
      </c>
      <c r="H4" s="50" t="s">
        <v>86</v>
      </c>
      <c r="I4" s="119" t="s">
        <v>87</v>
      </c>
      <c r="J4" s="45">
        <v>100</v>
      </c>
      <c r="K4" s="45">
        <f t="shared" si="4"/>
        <v>0.2</v>
      </c>
      <c r="L4" s="45">
        <v>2</v>
      </c>
      <c r="M4" s="45">
        <f t="shared" si="5"/>
        <v>20</v>
      </c>
      <c r="N4" s="45">
        <f t="shared" si="6"/>
        <v>1.1499999999999999</v>
      </c>
      <c r="O4" s="105" t="s">
        <v>105</v>
      </c>
      <c r="P4" s="409"/>
      <c r="Q4" s="165" t="s">
        <v>102</v>
      </c>
      <c r="R4" s="196">
        <v>43929</v>
      </c>
      <c r="S4" s="196">
        <v>43929</v>
      </c>
      <c r="T4" s="196"/>
      <c r="U4" s="196"/>
      <c r="V4" s="163" t="s">
        <v>88</v>
      </c>
      <c r="W4" s="169" t="s">
        <v>309</v>
      </c>
      <c r="X4" s="112" t="s">
        <v>89</v>
      </c>
      <c r="Y4" s="218" t="s">
        <v>90</v>
      </c>
      <c r="Z4" s="392"/>
      <c r="AA4" s="135" t="s">
        <v>108</v>
      </c>
      <c r="AB4" s="393"/>
      <c r="AC4" s="393"/>
      <c r="AD4" s="397"/>
      <c r="AE4" s="397"/>
      <c r="AF4" s="397"/>
      <c r="AG4" s="397"/>
      <c r="AH4" s="393"/>
      <c r="AI4" s="393"/>
      <c r="AJ4" s="393"/>
      <c r="AK4" s="253">
        <v>2.5</v>
      </c>
      <c r="AL4" s="253">
        <v>0.9</v>
      </c>
      <c r="AM4" s="253">
        <v>1.0349999999999999</v>
      </c>
      <c r="AN4" s="253">
        <v>0.11499999999999999</v>
      </c>
      <c r="AO4" s="253">
        <v>2.4154589371980677</v>
      </c>
      <c r="AP4" s="253" t="s">
        <v>10</v>
      </c>
      <c r="AQ4" s="253"/>
      <c r="AR4" s="253"/>
      <c r="AS4" s="253" t="s">
        <v>10</v>
      </c>
    </row>
    <row r="5" spans="1:45" s="31" customFormat="1" ht="71.25" hidden="1">
      <c r="A5" s="45" t="s">
        <v>81</v>
      </c>
      <c r="B5" s="45"/>
      <c r="C5" s="45"/>
      <c r="D5" s="398" t="s">
        <v>32</v>
      </c>
      <c r="E5" s="45"/>
      <c r="F5" s="45"/>
      <c r="G5" s="45" t="s">
        <v>85</v>
      </c>
      <c r="H5" s="50" t="s">
        <v>86</v>
      </c>
      <c r="I5" s="119" t="s">
        <v>87</v>
      </c>
      <c r="J5" s="45">
        <v>100</v>
      </c>
      <c r="K5" s="45">
        <f t="shared" si="4"/>
        <v>0.2</v>
      </c>
      <c r="L5" s="45">
        <v>2</v>
      </c>
      <c r="M5" s="45">
        <f t="shared" si="5"/>
        <v>20</v>
      </c>
      <c r="N5" s="45">
        <f t="shared" si="6"/>
        <v>1.1499999999999999</v>
      </c>
      <c r="O5" s="105" t="s">
        <v>105</v>
      </c>
      <c r="P5" s="409"/>
      <c r="Q5" s="165" t="s">
        <v>13</v>
      </c>
      <c r="R5" s="196"/>
      <c r="S5" s="196"/>
      <c r="T5" s="196"/>
      <c r="U5" s="196"/>
      <c r="V5" s="163" t="s">
        <v>88</v>
      </c>
      <c r="W5" s="169" t="s">
        <v>309</v>
      </c>
      <c r="X5" s="112" t="s">
        <v>89</v>
      </c>
      <c r="Y5" s="218" t="s">
        <v>90</v>
      </c>
      <c r="Z5" s="392"/>
      <c r="AA5" s="135" t="s">
        <v>108</v>
      </c>
      <c r="AB5" s="393"/>
      <c r="AC5" s="393"/>
      <c r="AD5" s="397"/>
      <c r="AE5" s="397"/>
      <c r="AF5" s="397"/>
      <c r="AG5" s="397"/>
      <c r="AH5" s="393"/>
      <c r="AI5" s="393"/>
      <c r="AJ5" s="393"/>
      <c r="AK5" s="253">
        <v>2.5</v>
      </c>
      <c r="AL5" s="253">
        <v>0.9</v>
      </c>
      <c r="AM5" s="253">
        <v>1.0349999999999999</v>
      </c>
      <c r="AN5" s="253">
        <v>0.11499999999999999</v>
      </c>
      <c r="AO5" s="253">
        <v>2.4154589371980677</v>
      </c>
      <c r="AP5" s="253" t="s">
        <v>10</v>
      </c>
      <c r="AQ5" s="253"/>
      <c r="AR5" s="253"/>
      <c r="AS5" s="253" t="s">
        <v>10</v>
      </c>
    </row>
    <row r="6" spans="1:45" s="31" customFormat="1" ht="71.25" hidden="1">
      <c r="A6" s="45" t="s">
        <v>81</v>
      </c>
      <c r="B6" s="45"/>
      <c r="C6" s="45"/>
      <c r="D6" s="398" t="s">
        <v>32</v>
      </c>
      <c r="E6" s="45"/>
      <c r="F6" s="45"/>
      <c r="G6" s="45" t="s">
        <v>85</v>
      </c>
      <c r="H6" s="50" t="s">
        <v>86</v>
      </c>
      <c r="I6" s="119" t="s">
        <v>87</v>
      </c>
      <c r="J6" s="45">
        <v>100</v>
      </c>
      <c r="K6" s="45">
        <f t="shared" si="4"/>
        <v>0.2</v>
      </c>
      <c r="L6" s="45">
        <v>2</v>
      </c>
      <c r="M6" s="45">
        <f t="shared" si="5"/>
        <v>20</v>
      </c>
      <c r="N6" s="45">
        <f t="shared" si="6"/>
        <v>1.1499999999999999</v>
      </c>
      <c r="O6" s="105" t="s">
        <v>105</v>
      </c>
      <c r="P6" s="410"/>
      <c r="Q6" s="173" t="s">
        <v>16</v>
      </c>
      <c r="R6" s="395"/>
      <c r="S6" s="395"/>
      <c r="T6" s="395"/>
      <c r="U6" s="396"/>
      <c r="V6" s="163" t="s">
        <v>88</v>
      </c>
      <c r="W6" s="169" t="s">
        <v>309</v>
      </c>
      <c r="X6" s="112" t="s">
        <v>89</v>
      </c>
      <c r="Y6" s="218" t="s">
        <v>90</v>
      </c>
      <c r="Z6" s="392"/>
      <c r="AA6" s="135" t="s">
        <v>108</v>
      </c>
      <c r="AB6" s="393"/>
      <c r="AC6" s="393"/>
      <c r="AD6" s="397"/>
      <c r="AE6" s="397"/>
      <c r="AF6" s="397"/>
      <c r="AG6" s="397"/>
      <c r="AH6" s="393"/>
      <c r="AI6" s="393"/>
      <c r="AJ6" s="393"/>
      <c r="AK6" s="253">
        <v>2.5</v>
      </c>
      <c r="AL6" s="253">
        <v>0.9</v>
      </c>
      <c r="AM6" s="253">
        <v>1.0349999999999999</v>
      </c>
      <c r="AN6" s="253">
        <v>0.11499999999999999</v>
      </c>
      <c r="AO6" s="253">
        <v>2.4154589371980677</v>
      </c>
      <c r="AP6" s="253" t="s">
        <v>10</v>
      </c>
      <c r="AQ6" s="253"/>
      <c r="AR6" s="253"/>
      <c r="AS6" s="253"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20"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2">
        <v>0.5</v>
      </c>
      <c r="AL7" s="198">
        <v>0.8</v>
      </c>
      <c r="AM7" s="252">
        <f t="shared" si="2"/>
        <v>4.5999999999999999E-2</v>
      </c>
      <c r="AN7" s="252">
        <f t="shared" si="3"/>
        <v>1.1499999999999996E-2</v>
      </c>
      <c r="AO7" s="263">
        <f t="shared" ref="AO7:AO96" si="9">AK7/AM7</f>
        <v>10.869565217391305</v>
      </c>
      <c r="AP7" s="263"/>
      <c r="AQ7" s="263"/>
      <c r="AR7" s="263"/>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21"/>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3">
        <v>0.5</v>
      </c>
      <c r="AL8" s="199">
        <v>0.8</v>
      </c>
      <c r="AM8" s="253">
        <f t="shared" si="2"/>
        <v>1.15E-2</v>
      </c>
      <c r="AN8" s="253">
        <f t="shared" si="3"/>
        <v>2.8749999999999991E-3</v>
      </c>
      <c r="AO8" s="264">
        <f t="shared" ref="AO8:AO11" si="12">AK8/AM8</f>
        <v>43.478260869565219</v>
      </c>
      <c r="AP8" s="264"/>
      <c r="AQ8" s="264"/>
      <c r="AR8" s="264"/>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21"/>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3">
        <v>0.5</v>
      </c>
      <c r="AL9" s="199">
        <v>0.8</v>
      </c>
      <c r="AM9" s="253">
        <f t="shared" si="2"/>
        <v>1.15E-2</v>
      </c>
      <c r="AN9" s="253">
        <f t="shared" si="3"/>
        <v>2.8749999999999991E-3</v>
      </c>
      <c r="AO9" s="264">
        <f t="shared" si="12"/>
        <v>43.478260869565219</v>
      </c>
      <c r="AP9" s="264"/>
      <c r="AQ9" s="264"/>
      <c r="AR9" s="264"/>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21"/>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3">
        <v>0.5</v>
      </c>
      <c r="AL10" s="199">
        <v>0.8</v>
      </c>
      <c r="AM10" s="253">
        <f t="shared" si="2"/>
        <v>1.15E-2</v>
      </c>
      <c r="AN10" s="253">
        <f t="shared" si="3"/>
        <v>2.8749999999999991E-3</v>
      </c>
      <c r="AO10" s="264">
        <f t="shared" si="12"/>
        <v>43.478260869565219</v>
      </c>
      <c r="AP10" s="264"/>
      <c r="AQ10" s="264"/>
      <c r="AR10" s="264"/>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22"/>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4">
        <v>0.5</v>
      </c>
      <c r="AL11" s="255">
        <v>0.8</v>
      </c>
      <c r="AM11" s="254">
        <f t="shared" si="2"/>
        <v>1.15E-2</v>
      </c>
      <c r="AN11" s="254">
        <f t="shared" si="3"/>
        <v>2.8749999999999991E-3</v>
      </c>
      <c r="AO11" s="265">
        <f t="shared" si="12"/>
        <v>43.478260869565219</v>
      </c>
      <c r="AP11" s="265"/>
      <c r="AQ11" s="265"/>
      <c r="AR11" s="265"/>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17" t="s">
        <v>14</v>
      </c>
      <c r="Q12" s="160" t="s">
        <v>5</v>
      </c>
      <c r="R12" s="166">
        <v>43908</v>
      </c>
      <c r="S12" s="166">
        <v>43913</v>
      </c>
      <c r="T12" s="166">
        <v>43908</v>
      </c>
      <c r="U12" s="166">
        <v>43913</v>
      </c>
      <c r="V12" s="358"/>
      <c r="W12" s="73" t="s">
        <v>106</v>
      </c>
      <c r="X12" s="73" t="s">
        <v>107</v>
      </c>
      <c r="Y12" s="212" t="s">
        <v>90</v>
      </c>
      <c r="Z12" s="105"/>
      <c r="AA12" s="73" t="s">
        <v>108</v>
      </c>
      <c r="AB12" s="220"/>
      <c r="AC12" s="221"/>
      <c r="AD12" s="222"/>
      <c r="AE12" s="222"/>
      <c r="AF12" s="222"/>
      <c r="AG12" s="222"/>
      <c r="AH12" s="221"/>
      <c r="AI12" s="221"/>
      <c r="AJ12" s="221"/>
      <c r="AK12" s="256"/>
      <c r="AL12" s="208"/>
      <c r="AM12" s="256"/>
      <c r="AN12" s="256"/>
      <c r="AO12" s="266"/>
      <c r="AP12" s="73" t="s">
        <v>10</v>
      </c>
      <c r="AQ12" s="267"/>
      <c r="AR12" s="267"/>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18"/>
      <c r="Q13" s="165" t="s">
        <v>100</v>
      </c>
      <c r="R13" s="166">
        <v>43914</v>
      </c>
      <c r="S13" s="166">
        <v>43929</v>
      </c>
      <c r="T13" s="166">
        <v>43914</v>
      </c>
      <c r="U13" s="166"/>
      <c r="V13" s="358"/>
      <c r="W13" s="177" t="s">
        <v>106</v>
      </c>
      <c r="X13" s="177" t="s">
        <v>107</v>
      </c>
      <c r="Y13" s="383" t="s">
        <v>90</v>
      </c>
      <c r="Z13" s="105"/>
      <c r="AA13" s="177" t="s">
        <v>108</v>
      </c>
      <c r="AB13" s="220"/>
      <c r="AC13" s="221"/>
      <c r="AD13" s="222"/>
      <c r="AE13" s="222"/>
      <c r="AF13" s="222"/>
      <c r="AG13" s="222"/>
      <c r="AH13" s="221"/>
      <c r="AI13" s="221"/>
      <c r="AJ13" s="221"/>
      <c r="AK13" s="325"/>
      <c r="AL13" s="382"/>
      <c r="AM13" s="325"/>
      <c r="AN13" s="325"/>
      <c r="AO13" s="337"/>
      <c r="AP13" s="390"/>
      <c r="AQ13" s="390"/>
      <c r="AR13" s="390"/>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18"/>
      <c r="Q14" s="165" t="s">
        <v>102</v>
      </c>
      <c r="R14" s="166">
        <v>43930</v>
      </c>
      <c r="S14" s="166">
        <v>43936</v>
      </c>
      <c r="T14" s="166"/>
      <c r="U14" s="166"/>
      <c r="V14" s="358"/>
      <c r="W14" s="177" t="s">
        <v>106</v>
      </c>
      <c r="X14" s="177" t="s">
        <v>107</v>
      </c>
      <c r="Y14" s="383" t="s">
        <v>90</v>
      </c>
      <c r="Z14" s="399"/>
      <c r="AA14" s="177" t="s">
        <v>108</v>
      </c>
      <c r="AB14" s="220"/>
      <c r="AC14" s="221"/>
      <c r="AD14" s="222"/>
      <c r="AE14" s="222"/>
      <c r="AF14" s="222"/>
      <c r="AG14" s="222"/>
      <c r="AH14" s="221"/>
      <c r="AI14" s="221"/>
      <c r="AJ14" s="221"/>
      <c r="AK14" s="325"/>
      <c r="AL14" s="382"/>
      <c r="AM14" s="325"/>
      <c r="AN14" s="325"/>
      <c r="AO14" s="337"/>
      <c r="AP14" s="390"/>
      <c r="AQ14" s="390"/>
      <c r="AR14" s="390"/>
      <c r="AS14" s="177" t="s">
        <v>10</v>
      </c>
    </row>
    <row r="15" spans="1:45" s="32" customFormat="1" hidden="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18"/>
      <c r="Q15" s="165" t="s">
        <v>13</v>
      </c>
      <c r="R15" s="166">
        <v>43937</v>
      </c>
      <c r="S15" s="166">
        <v>43942</v>
      </c>
      <c r="T15" s="166"/>
      <c r="U15" s="166"/>
      <c r="V15" s="358"/>
      <c r="W15" s="177" t="s">
        <v>106</v>
      </c>
      <c r="X15" s="177" t="s">
        <v>107</v>
      </c>
      <c r="Y15" s="383" t="s">
        <v>90</v>
      </c>
      <c r="Z15" s="148"/>
      <c r="AA15" s="177" t="s">
        <v>108</v>
      </c>
      <c r="AB15" s="220"/>
      <c r="AC15" s="221"/>
      <c r="AD15" s="222"/>
      <c r="AE15" s="222"/>
      <c r="AF15" s="222"/>
      <c r="AG15" s="222"/>
      <c r="AH15" s="221"/>
      <c r="AI15" s="221"/>
      <c r="AJ15" s="221"/>
      <c r="AK15" s="325"/>
      <c r="AL15" s="382"/>
      <c r="AM15" s="325"/>
      <c r="AN15" s="325"/>
      <c r="AO15" s="337"/>
      <c r="AP15" s="390"/>
      <c r="AQ15" s="390"/>
      <c r="AR15" s="390"/>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19"/>
      <c r="Q16" s="178" t="s">
        <v>16</v>
      </c>
      <c r="R16" s="166"/>
      <c r="S16" s="166"/>
      <c r="T16" s="166"/>
      <c r="U16" s="166"/>
      <c r="V16" s="358"/>
      <c r="W16" s="177" t="s">
        <v>106</v>
      </c>
      <c r="X16" s="177" t="s">
        <v>107</v>
      </c>
      <c r="Y16" s="383" t="s">
        <v>90</v>
      </c>
      <c r="Z16" s="105"/>
      <c r="AA16" s="177" t="s">
        <v>108</v>
      </c>
      <c r="AB16" s="73"/>
      <c r="AC16" s="223"/>
      <c r="AD16" s="223"/>
      <c r="AE16" s="223"/>
      <c r="AF16" s="223"/>
      <c r="AG16" s="223"/>
      <c r="AH16" s="223"/>
      <c r="AI16" s="226"/>
      <c r="AJ16" s="73"/>
      <c r="AK16" s="325"/>
      <c r="AL16" s="382"/>
      <c r="AM16" s="325"/>
      <c r="AN16" s="325"/>
      <c r="AO16" s="337"/>
      <c r="AP16" s="337"/>
      <c r="AQ16" s="337"/>
      <c r="AR16" s="337"/>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6"/>
      <c r="AL17" s="208">
        <v>0</v>
      </c>
      <c r="AM17" s="256">
        <f t="shared" si="2"/>
        <v>0</v>
      </c>
      <c r="AN17" s="256">
        <f t="shared" si="3"/>
        <v>0</v>
      </c>
      <c r="AO17" s="266" t="e">
        <f t="shared" si="9"/>
        <v>#DIV/0!</v>
      </c>
      <c r="AP17" s="266"/>
      <c r="AQ17" s="266"/>
      <c r="AR17" s="266"/>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6">
        <v>1</v>
      </c>
      <c r="AL18" s="208">
        <v>0.8</v>
      </c>
      <c r="AM18" s="256">
        <f t="shared" si="2"/>
        <v>0</v>
      </c>
      <c r="AN18" s="256">
        <f t="shared" si="3"/>
        <v>0</v>
      </c>
      <c r="AO18" s="266" t="e">
        <f t="shared" si="9"/>
        <v>#DIV/0!</v>
      </c>
      <c r="AP18" s="266"/>
      <c r="AQ18" s="266"/>
      <c r="AR18" s="266"/>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23"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7">
        <v>2</v>
      </c>
      <c r="AL19" s="202">
        <v>0.9</v>
      </c>
      <c r="AM19" s="257">
        <f t="shared" si="2"/>
        <v>0</v>
      </c>
      <c r="AN19" s="257">
        <f t="shared" si="3"/>
        <v>0</v>
      </c>
      <c r="AO19" s="268" t="e">
        <f t="shared" si="9"/>
        <v>#DIV/0!</v>
      </c>
      <c r="AP19" s="268"/>
      <c r="AQ19" s="268"/>
      <c r="AR19" s="268"/>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24"/>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3">
        <v>2</v>
      </c>
      <c r="AL20" s="199">
        <v>0.9</v>
      </c>
      <c r="AM20" s="253">
        <f t="shared" si="2"/>
        <v>0</v>
      </c>
      <c r="AN20" s="253">
        <f t="shared" si="3"/>
        <v>0</v>
      </c>
      <c r="AO20" s="264" t="e">
        <f t="shared" ref="AO20:AO23" si="15">AK20/AM20</f>
        <v>#DIV/0!</v>
      </c>
      <c r="AP20" s="264"/>
      <c r="AQ20" s="264"/>
      <c r="AR20" s="264"/>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24"/>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3">
        <v>2</v>
      </c>
      <c r="AL21" s="199">
        <v>0.9</v>
      </c>
      <c r="AM21" s="253">
        <f t="shared" si="2"/>
        <v>0</v>
      </c>
      <c r="AN21" s="253">
        <f t="shared" si="3"/>
        <v>0</v>
      </c>
      <c r="AO21" s="264" t="e">
        <f t="shared" si="15"/>
        <v>#DIV/0!</v>
      </c>
      <c r="AP21" s="264"/>
      <c r="AQ21" s="264"/>
      <c r="AR21" s="264"/>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24"/>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3">
        <v>2</v>
      </c>
      <c r="AL22" s="199">
        <v>0.9</v>
      </c>
      <c r="AM22" s="253">
        <f t="shared" si="2"/>
        <v>0</v>
      </c>
      <c r="AN22" s="253">
        <f t="shared" si="3"/>
        <v>0</v>
      </c>
      <c r="AO22" s="264" t="e">
        <f t="shared" si="15"/>
        <v>#DIV/0!</v>
      </c>
      <c r="AP22" s="264"/>
      <c r="AQ22" s="264"/>
      <c r="AR22" s="264"/>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25"/>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8">
        <v>2</v>
      </c>
      <c r="AL23" s="201">
        <v>0.9</v>
      </c>
      <c r="AM23" s="258">
        <f t="shared" si="2"/>
        <v>0</v>
      </c>
      <c r="AN23" s="258">
        <f t="shared" si="3"/>
        <v>0</v>
      </c>
      <c r="AO23" s="269" t="e">
        <f t="shared" si="15"/>
        <v>#DIV/0!</v>
      </c>
      <c r="AP23" s="269"/>
      <c r="AQ23" s="269"/>
      <c r="AR23" s="269"/>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26"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252">
        <v>0.7</v>
      </c>
      <c r="AL24" s="198">
        <v>0.95</v>
      </c>
      <c r="AM24" s="252">
        <f t="shared" si="2"/>
        <v>1.3656249999999998E-2</v>
      </c>
      <c r="AN24" s="252">
        <f t="shared" si="3"/>
        <v>7.1875000000000064E-4</v>
      </c>
      <c r="AO24" s="263">
        <f t="shared" si="9"/>
        <v>51.258581235697946</v>
      </c>
      <c r="AP24" s="263"/>
      <c r="AQ24" s="263"/>
      <c r="AR24" s="263"/>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15"/>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253">
        <v>0.7</v>
      </c>
      <c r="AL25" s="199">
        <v>0.95</v>
      </c>
      <c r="AM25" s="253">
        <v>1.365625E-2</v>
      </c>
      <c r="AN25" s="253">
        <v>7.1875000000000096E-4</v>
      </c>
      <c r="AO25" s="264">
        <v>51.258581235697903</v>
      </c>
      <c r="AP25" s="135" t="s">
        <v>10</v>
      </c>
      <c r="AQ25" s="270"/>
      <c r="AR25" s="270"/>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15"/>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253">
        <v>0.7</v>
      </c>
      <c r="AL26" s="199">
        <v>0.95</v>
      </c>
      <c r="AM26" s="253">
        <v>1.365625E-2</v>
      </c>
      <c r="AN26" s="253">
        <v>7.1875000000000096E-4</v>
      </c>
      <c r="AO26" s="264">
        <v>51.258581235697903</v>
      </c>
      <c r="AP26" s="135" t="s">
        <v>10</v>
      </c>
      <c r="AQ26" s="270"/>
      <c r="AR26" s="270"/>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15"/>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253">
        <v>0.7</v>
      </c>
      <c r="AL27" s="199">
        <v>0.95</v>
      </c>
      <c r="AM27" s="253">
        <f t="shared" ref="AM27:AM48" si="18">N27*AL27</f>
        <v>1.3656249999999998E-2</v>
      </c>
      <c r="AN27" s="253">
        <f t="shared" ref="AN27:AN44" si="19">N27-AM27</f>
        <v>7.1875000000000064E-4</v>
      </c>
      <c r="AO27" s="264">
        <f t="shared" ref="AO27:AO28" si="20">AK27/AM27</f>
        <v>51.258581235697946</v>
      </c>
      <c r="AP27" s="264"/>
      <c r="AQ27" s="264"/>
      <c r="AR27" s="264"/>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21">J28*K28</f>
        <v>0.25</v>
      </c>
      <c r="N28" s="141">
        <f t="shared" ref="N28" si="22">M28/20*1.15</f>
        <v>1.4374999999999999E-2</v>
      </c>
      <c r="O28" s="142" t="s">
        <v>105</v>
      </c>
      <c r="P28" s="427"/>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258">
        <v>0.7</v>
      </c>
      <c r="AL28" s="201">
        <v>0.95</v>
      </c>
      <c r="AM28" s="258">
        <f t="shared" si="18"/>
        <v>1.3656249999999998E-2</v>
      </c>
      <c r="AN28" s="258">
        <f t="shared" si="19"/>
        <v>7.1875000000000064E-4</v>
      </c>
      <c r="AO28" s="269">
        <f t="shared" si="20"/>
        <v>51.258581235697946</v>
      </c>
      <c r="AP28" s="269"/>
      <c r="AQ28" s="269"/>
      <c r="AR28" s="269"/>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26"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252">
        <v>0.8</v>
      </c>
      <c r="AL29" s="198">
        <v>0.9</v>
      </c>
      <c r="AM29" s="252">
        <f t="shared" si="18"/>
        <v>1.940625E-2</v>
      </c>
      <c r="AN29" s="252">
        <f t="shared" si="19"/>
        <v>2.1562499999999984E-3</v>
      </c>
      <c r="AO29" s="263">
        <f t="shared" si="9"/>
        <v>41.22383252818036</v>
      </c>
      <c r="AP29" s="263"/>
      <c r="AQ29" s="263"/>
      <c r="AR29" s="263"/>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3">J30*K30</f>
        <v>0.375</v>
      </c>
      <c r="N30" s="104">
        <f t="shared" ref="N30:N33" si="24">M30/20*1.15</f>
        <v>2.1562499999999998E-2</v>
      </c>
      <c r="O30" s="135" t="s">
        <v>96</v>
      </c>
      <c r="P30" s="415"/>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253">
        <v>0.8</v>
      </c>
      <c r="AL30" s="199">
        <v>0.9</v>
      </c>
      <c r="AM30" s="253">
        <f t="shared" si="18"/>
        <v>1.940625E-2</v>
      </c>
      <c r="AN30" s="253">
        <f t="shared" si="19"/>
        <v>2.1562499999999984E-3</v>
      </c>
      <c r="AO30" s="264">
        <f t="shared" ref="AO30:AO33" si="25">AK30/AM30</f>
        <v>41.22383252818036</v>
      </c>
      <c r="AP30" s="264"/>
      <c r="AQ30" s="264"/>
      <c r="AR30" s="264"/>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3"/>
        <v>0.375</v>
      </c>
      <c r="N31" s="104">
        <f t="shared" si="24"/>
        <v>2.1562499999999998E-2</v>
      </c>
      <c r="O31" s="135" t="s">
        <v>96</v>
      </c>
      <c r="P31" s="415"/>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253">
        <v>0.8</v>
      </c>
      <c r="AL31" s="199">
        <v>0.9</v>
      </c>
      <c r="AM31" s="253">
        <f t="shared" si="18"/>
        <v>1.940625E-2</v>
      </c>
      <c r="AN31" s="253">
        <f t="shared" si="19"/>
        <v>2.1562499999999984E-3</v>
      </c>
      <c r="AO31" s="264">
        <f t="shared" si="25"/>
        <v>41.22383252818036</v>
      </c>
      <c r="AP31" s="264"/>
      <c r="AQ31" s="264"/>
      <c r="AR31" s="264"/>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3"/>
        <v>0.375</v>
      </c>
      <c r="N32" s="104">
        <f t="shared" si="24"/>
        <v>2.1562499999999998E-2</v>
      </c>
      <c r="O32" s="135" t="s">
        <v>96</v>
      </c>
      <c r="P32" s="415"/>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253">
        <v>0.8</v>
      </c>
      <c r="AL32" s="199">
        <v>0.9</v>
      </c>
      <c r="AM32" s="253">
        <f t="shared" si="18"/>
        <v>1.940625E-2</v>
      </c>
      <c r="AN32" s="253">
        <f t="shared" si="19"/>
        <v>2.1562499999999984E-3</v>
      </c>
      <c r="AO32" s="264">
        <f t="shared" si="25"/>
        <v>41.22383252818036</v>
      </c>
      <c r="AP32" s="264"/>
      <c r="AQ32" s="264"/>
      <c r="AR32" s="264"/>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3"/>
        <v>0.375</v>
      </c>
      <c r="N33" s="141">
        <f t="shared" si="24"/>
        <v>2.1562499999999998E-2</v>
      </c>
      <c r="O33" s="142" t="s">
        <v>96</v>
      </c>
      <c r="P33" s="427"/>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258">
        <v>0.8</v>
      </c>
      <c r="AL33" s="201">
        <v>0.9</v>
      </c>
      <c r="AM33" s="258">
        <f t="shared" si="18"/>
        <v>1.940625E-2</v>
      </c>
      <c r="AN33" s="258">
        <f t="shared" si="19"/>
        <v>2.1562499999999984E-3</v>
      </c>
      <c r="AO33" s="269">
        <f t="shared" si="25"/>
        <v>41.22383252818036</v>
      </c>
      <c r="AP33" s="269"/>
      <c r="AQ33" s="269"/>
      <c r="AR33" s="269"/>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14" t="s">
        <v>25</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7">
        <v>0.5</v>
      </c>
      <c r="AL34" s="202">
        <v>0.9</v>
      </c>
      <c r="AM34" s="257">
        <f t="shared" si="18"/>
        <v>3.88125E-2</v>
      </c>
      <c r="AN34" s="257">
        <f t="shared" si="19"/>
        <v>4.3124999999999969E-3</v>
      </c>
      <c r="AO34" s="268">
        <f t="shared" si="9"/>
        <v>12.882447665056361</v>
      </c>
      <c r="AP34" s="268"/>
      <c r="AQ34" s="268"/>
      <c r="AR34" s="268"/>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6">J35*K35</f>
        <v>0.75</v>
      </c>
      <c r="N35" s="104">
        <f t="shared" ref="N35:N38" si="27">M35/20*1.15</f>
        <v>4.3124999999999997E-2</v>
      </c>
      <c r="O35" s="135" t="s">
        <v>96</v>
      </c>
      <c r="P35" s="415"/>
      <c r="Q35" s="165" t="s">
        <v>100</v>
      </c>
      <c r="R35" s="166">
        <v>43840</v>
      </c>
      <c r="S35" s="166">
        <v>43854</v>
      </c>
      <c r="T35" s="196">
        <v>43839</v>
      </c>
      <c r="U35" s="168">
        <v>43868</v>
      </c>
      <c r="V35" s="203" t="s">
        <v>135</v>
      </c>
      <c r="W35" s="135" t="s">
        <v>121</v>
      </c>
      <c r="X35" s="135"/>
      <c r="Y35" s="230"/>
      <c r="Z35" s="135"/>
      <c r="AA35" s="135" t="s">
        <v>91</v>
      </c>
      <c r="AB35" s="135"/>
      <c r="AC35" s="231"/>
      <c r="AD35" s="217"/>
      <c r="AE35" s="217"/>
      <c r="AF35" s="217"/>
      <c r="AG35" s="217"/>
      <c r="AH35" s="217"/>
      <c r="AI35" s="217"/>
      <c r="AJ35" s="135"/>
      <c r="AK35" s="253">
        <v>0.5</v>
      </c>
      <c r="AL35" s="199">
        <v>0.9</v>
      </c>
      <c r="AM35" s="253">
        <f t="shared" si="18"/>
        <v>3.88125E-2</v>
      </c>
      <c r="AN35" s="253">
        <f t="shared" si="19"/>
        <v>4.3124999999999969E-3</v>
      </c>
      <c r="AO35" s="264">
        <f t="shared" ref="AO35:AO38" si="28">AK35/AM35</f>
        <v>12.882447665056361</v>
      </c>
      <c r="AP35" s="264"/>
      <c r="AQ35" s="264"/>
      <c r="AR35" s="264"/>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6"/>
        <v>0.75</v>
      </c>
      <c r="N36" s="104">
        <f t="shared" si="27"/>
        <v>4.3124999999999997E-2</v>
      </c>
      <c r="O36" s="135" t="s">
        <v>96</v>
      </c>
      <c r="P36" s="415"/>
      <c r="Q36" s="165" t="s">
        <v>102</v>
      </c>
      <c r="R36" s="166">
        <v>43864</v>
      </c>
      <c r="S36" s="166">
        <v>43878</v>
      </c>
      <c r="T36" s="196">
        <v>43871</v>
      </c>
      <c r="U36" s="166">
        <v>43878</v>
      </c>
      <c r="V36" s="204" t="s">
        <v>304</v>
      </c>
      <c r="W36" s="135" t="s">
        <v>121</v>
      </c>
      <c r="X36" s="73" t="s">
        <v>107</v>
      </c>
      <c r="Y36" s="235" t="s">
        <v>127</v>
      </c>
      <c r="Z36" s="135"/>
      <c r="AA36" s="135" t="s">
        <v>91</v>
      </c>
      <c r="AB36" s="135"/>
      <c r="AC36" s="231"/>
      <c r="AD36" s="217"/>
      <c r="AE36" s="217"/>
      <c r="AF36" s="217"/>
      <c r="AG36" s="217"/>
      <c r="AH36" s="217"/>
      <c r="AI36" s="217"/>
      <c r="AJ36" s="135"/>
      <c r="AK36" s="253">
        <v>0.5</v>
      </c>
      <c r="AL36" s="199">
        <v>0.9</v>
      </c>
      <c r="AM36" s="253">
        <f t="shared" si="18"/>
        <v>3.88125E-2</v>
      </c>
      <c r="AN36" s="253">
        <f t="shared" si="19"/>
        <v>4.3124999999999969E-3</v>
      </c>
      <c r="AO36" s="264">
        <f t="shared" si="28"/>
        <v>12.882447665056361</v>
      </c>
      <c r="AP36" s="264"/>
      <c r="AQ36" s="264"/>
      <c r="AR36" s="264"/>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6"/>
        <v>0.75</v>
      </c>
      <c r="N37" s="104">
        <f t="shared" si="27"/>
        <v>4.3124999999999997E-2</v>
      </c>
      <c r="O37" s="135" t="s">
        <v>96</v>
      </c>
      <c r="P37" s="415"/>
      <c r="Q37" s="165" t="s">
        <v>13</v>
      </c>
      <c r="R37" s="166">
        <v>43879</v>
      </c>
      <c r="S37" s="166">
        <v>43882</v>
      </c>
      <c r="T37" s="166">
        <v>43907</v>
      </c>
      <c r="U37" s="172"/>
      <c r="V37" s="199">
        <v>1</v>
      </c>
      <c r="W37" s="135" t="s">
        <v>121</v>
      </c>
      <c r="X37" s="135"/>
      <c r="Y37" s="230"/>
      <c r="Z37" s="135"/>
      <c r="AA37" s="135" t="s">
        <v>91</v>
      </c>
      <c r="AB37" s="135"/>
      <c r="AC37" s="231"/>
      <c r="AD37" s="217"/>
      <c r="AE37" s="217"/>
      <c r="AF37" s="217"/>
      <c r="AG37" s="217"/>
      <c r="AH37" s="217"/>
      <c r="AI37" s="217"/>
      <c r="AJ37" s="135"/>
      <c r="AK37" s="253">
        <v>0.5</v>
      </c>
      <c r="AL37" s="199">
        <v>0.9</v>
      </c>
      <c r="AM37" s="253">
        <f t="shared" si="18"/>
        <v>3.88125E-2</v>
      </c>
      <c r="AN37" s="253">
        <f t="shared" si="19"/>
        <v>4.3124999999999969E-3</v>
      </c>
      <c r="AO37" s="264">
        <f t="shared" si="28"/>
        <v>12.882447665056361</v>
      </c>
      <c r="AP37" s="264"/>
      <c r="AQ37" s="264"/>
      <c r="AR37" s="264"/>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6"/>
        <v>0.75</v>
      </c>
      <c r="N38" s="111">
        <f t="shared" si="27"/>
        <v>4.3124999999999997E-2</v>
      </c>
      <c r="O38" s="146" t="s">
        <v>96</v>
      </c>
      <c r="P38" s="416"/>
      <c r="Q38" s="173" t="s">
        <v>16</v>
      </c>
      <c r="R38" s="190"/>
      <c r="S38" s="190"/>
      <c r="T38" s="190"/>
      <c r="U38" s="191"/>
      <c r="V38" s="255">
        <v>0.9</v>
      </c>
      <c r="W38" s="146" t="s">
        <v>121</v>
      </c>
      <c r="X38" s="146"/>
      <c r="Y38" s="238"/>
      <c r="Z38" s="146"/>
      <c r="AA38" s="146" t="s">
        <v>91</v>
      </c>
      <c r="AB38" s="146"/>
      <c r="AC38" s="239"/>
      <c r="AD38" s="219"/>
      <c r="AE38" s="219"/>
      <c r="AF38" s="219"/>
      <c r="AG38" s="219"/>
      <c r="AH38" s="219"/>
      <c r="AI38" s="219"/>
      <c r="AJ38" s="146"/>
      <c r="AK38" s="254">
        <v>0.5</v>
      </c>
      <c r="AL38" s="255">
        <v>0.9</v>
      </c>
      <c r="AM38" s="254">
        <f t="shared" si="18"/>
        <v>3.88125E-2</v>
      </c>
      <c r="AN38" s="254">
        <f t="shared" si="19"/>
        <v>4.3124999999999969E-3</v>
      </c>
      <c r="AO38" s="265">
        <f t="shared" si="28"/>
        <v>12.882447665056361</v>
      </c>
      <c r="AP38" s="265"/>
      <c r="AQ38" s="265"/>
      <c r="AR38" s="265"/>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11"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2">
        <v>0.63</v>
      </c>
      <c r="AL39" s="198">
        <v>0.85</v>
      </c>
      <c r="AM39" s="252">
        <f t="shared" si="18"/>
        <v>1.8328124999999997E-2</v>
      </c>
      <c r="AN39" s="252">
        <f t="shared" si="19"/>
        <v>3.2343750000000011E-3</v>
      </c>
      <c r="AO39" s="263">
        <f t="shared" si="9"/>
        <v>34.373401534526863</v>
      </c>
      <c r="AP39" s="263"/>
      <c r="AQ39" s="263"/>
      <c r="AR39" s="263"/>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9">J40*K40</f>
        <v>0.375</v>
      </c>
      <c r="N40" s="104">
        <f t="shared" ref="N40:N43" si="30">M40/20*1.15</f>
        <v>2.1562499999999998E-2</v>
      </c>
      <c r="O40" s="105" t="s">
        <v>105</v>
      </c>
      <c r="P40" s="412"/>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3">
        <v>0.63</v>
      </c>
      <c r="AL40" s="199">
        <v>0.85</v>
      </c>
      <c r="AM40" s="253">
        <f t="shared" si="18"/>
        <v>1.8328124999999997E-2</v>
      </c>
      <c r="AN40" s="253">
        <f t="shared" si="19"/>
        <v>3.2343750000000011E-3</v>
      </c>
      <c r="AO40" s="264">
        <f t="shared" ref="AO40:AO43" si="31">AK40/AM40</f>
        <v>34.373401534526863</v>
      </c>
      <c r="AP40" s="264"/>
      <c r="AQ40" s="264"/>
      <c r="AR40" s="264"/>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9"/>
        <v>0.375</v>
      </c>
      <c r="N41" s="104">
        <f t="shared" si="30"/>
        <v>2.1562499999999998E-2</v>
      </c>
      <c r="O41" s="105" t="s">
        <v>105</v>
      </c>
      <c r="P41" s="412"/>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3">
        <v>0.63</v>
      </c>
      <c r="AL41" s="199">
        <v>0.85</v>
      </c>
      <c r="AM41" s="253">
        <f t="shared" si="18"/>
        <v>1.8328124999999997E-2</v>
      </c>
      <c r="AN41" s="253">
        <f t="shared" si="19"/>
        <v>3.2343750000000011E-3</v>
      </c>
      <c r="AO41" s="264">
        <f t="shared" si="31"/>
        <v>34.373401534526863</v>
      </c>
      <c r="AP41" s="264"/>
      <c r="AQ41" s="264"/>
      <c r="AR41" s="264"/>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9"/>
        <v>0.375</v>
      </c>
      <c r="N42" s="104">
        <f t="shared" si="30"/>
        <v>2.1562499999999998E-2</v>
      </c>
      <c r="O42" s="105" t="s">
        <v>105</v>
      </c>
      <c r="P42" s="412"/>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3">
        <v>0.63</v>
      </c>
      <c r="AL42" s="199">
        <v>0.85</v>
      </c>
      <c r="AM42" s="253">
        <f t="shared" si="18"/>
        <v>1.8328124999999997E-2</v>
      </c>
      <c r="AN42" s="253">
        <f t="shared" si="19"/>
        <v>3.2343750000000011E-3</v>
      </c>
      <c r="AO42" s="264">
        <f t="shared" si="31"/>
        <v>34.373401534526863</v>
      </c>
      <c r="AP42" s="264"/>
      <c r="AQ42" s="264"/>
      <c r="AR42" s="264"/>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9"/>
        <v>0.375</v>
      </c>
      <c r="N43" s="141">
        <f t="shared" si="30"/>
        <v>2.1562499999999998E-2</v>
      </c>
      <c r="O43" s="148" t="s">
        <v>105</v>
      </c>
      <c r="P43" s="413"/>
      <c r="Q43" s="178" t="s">
        <v>16</v>
      </c>
      <c r="R43" s="166">
        <v>43911</v>
      </c>
      <c r="S43" s="166">
        <v>43911</v>
      </c>
      <c r="T43" s="166">
        <v>43911</v>
      </c>
      <c r="U43" s="166">
        <v>43911</v>
      </c>
      <c r="V43" s="148"/>
      <c r="W43" s="148" t="s">
        <v>139</v>
      </c>
      <c r="X43" s="148"/>
      <c r="Y43" s="240"/>
      <c r="Z43" s="148"/>
      <c r="AA43" s="142" t="s">
        <v>91</v>
      </c>
      <c r="AB43" s="148"/>
      <c r="AC43" s="234"/>
      <c r="AD43" s="234"/>
      <c r="AE43" s="234"/>
      <c r="AF43" s="234"/>
      <c r="AG43" s="234"/>
      <c r="AH43" s="142"/>
      <c r="AI43" s="142"/>
      <c r="AJ43" s="142"/>
      <c r="AK43" s="253">
        <v>0.63</v>
      </c>
      <c r="AL43" s="199">
        <v>0.85</v>
      </c>
      <c r="AM43" s="258">
        <f t="shared" si="18"/>
        <v>1.8328124999999997E-2</v>
      </c>
      <c r="AN43" s="258">
        <f t="shared" si="19"/>
        <v>3.2343750000000011E-3</v>
      </c>
      <c r="AO43" s="269">
        <f t="shared" si="31"/>
        <v>34.373401534526863</v>
      </c>
      <c r="AP43" s="269"/>
      <c r="AQ43" s="269"/>
      <c r="AR43" s="269"/>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28"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40">
        <v>0.45</v>
      </c>
      <c r="AL44" s="198">
        <v>0.97</v>
      </c>
      <c r="AM44" s="252">
        <f t="shared" si="18"/>
        <v>1.3943749999999998E-2</v>
      </c>
      <c r="AN44" s="252">
        <f t="shared" si="19"/>
        <v>4.3125000000000108E-4</v>
      </c>
      <c r="AO44" s="263">
        <f t="shared" si="9"/>
        <v>32.272523532048417</v>
      </c>
      <c r="AP44" s="263"/>
      <c r="AQ44" s="263"/>
      <c r="AR44" s="263"/>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2">J45*K45</f>
        <v>0.25</v>
      </c>
      <c r="N45" s="104">
        <f t="shared" ref="N45:N48" si="33">M45/20*1.15</f>
        <v>1.4374999999999999E-2</v>
      </c>
      <c r="O45" s="105" t="s">
        <v>105</v>
      </c>
      <c r="P45" s="429"/>
      <c r="Q45" s="165" t="s">
        <v>100</v>
      </c>
      <c r="R45" s="166">
        <v>43809</v>
      </c>
      <c r="S45" s="166">
        <v>43816</v>
      </c>
      <c r="T45" s="166">
        <v>43811</v>
      </c>
      <c r="U45" s="168">
        <v>43815</v>
      </c>
      <c r="V45" s="194">
        <v>1</v>
      </c>
      <c r="W45" s="148" t="s">
        <v>106</v>
      </c>
      <c r="X45" s="147"/>
      <c r="Y45" s="241"/>
      <c r="Z45" s="147"/>
      <c r="AA45" s="135" t="s">
        <v>91</v>
      </c>
      <c r="AB45" s="147"/>
      <c r="AC45" s="217"/>
      <c r="AD45" s="217"/>
      <c r="AE45" s="217"/>
      <c r="AF45" s="237"/>
      <c r="AG45" s="237"/>
      <c r="AH45" s="144"/>
      <c r="AI45" s="144"/>
      <c r="AJ45" s="144"/>
      <c r="AK45" s="253">
        <v>0.45</v>
      </c>
      <c r="AL45" s="199">
        <v>0.97</v>
      </c>
      <c r="AM45" s="400">
        <f t="shared" si="18"/>
        <v>1.3943749999999998E-2</v>
      </c>
      <c r="AN45" s="253">
        <v>1.4375E-3</v>
      </c>
      <c r="AO45" s="401">
        <f t="shared" si="9"/>
        <v>32.272523532048417</v>
      </c>
      <c r="AP45" s="135" t="s">
        <v>10</v>
      </c>
      <c r="AQ45" s="270"/>
      <c r="AR45" s="270"/>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2"/>
        <v>0.25</v>
      </c>
      <c r="N46" s="104">
        <f t="shared" si="33"/>
        <v>1.4374999999999999E-2</v>
      </c>
      <c r="O46" s="105" t="s">
        <v>105</v>
      </c>
      <c r="P46" s="429"/>
      <c r="Q46" s="165" t="s">
        <v>102</v>
      </c>
      <c r="R46" s="166">
        <v>43817</v>
      </c>
      <c r="S46" s="166">
        <v>43819</v>
      </c>
      <c r="T46" s="166">
        <v>43816</v>
      </c>
      <c r="U46" s="168">
        <v>43817</v>
      </c>
      <c r="V46" s="194">
        <v>1</v>
      </c>
      <c r="W46" s="105" t="s">
        <v>126</v>
      </c>
      <c r="X46" s="147"/>
      <c r="Y46" s="241"/>
      <c r="Z46" s="147"/>
      <c r="AA46" s="135" t="s">
        <v>91</v>
      </c>
      <c r="AB46" s="147"/>
      <c r="AC46" s="217"/>
      <c r="AD46" s="217"/>
      <c r="AE46" s="217"/>
      <c r="AF46" s="237"/>
      <c r="AG46" s="237"/>
      <c r="AH46" s="144"/>
      <c r="AI46" s="144"/>
      <c r="AJ46" s="144"/>
      <c r="AK46" s="253">
        <v>0.45</v>
      </c>
      <c r="AL46" s="199">
        <v>0.97</v>
      </c>
      <c r="AM46" s="400">
        <f t="shared" si="18"/>
        <v>1.3943749999999998E-2</v>
      </c>
      <c r="AN46" s="253">
        <v>1.4375E-3</v>
      </c>
      <c r="AO46" s="401">
        <f t="shared" si="9"/>
        <v>32.272523532048417</v>
      </c>
      <c r="AP46" s="135" t="s">
        <v>10</v>
      </c>
      <c r="AQ46" s="270"/>
      <c r="AR46" s="270"/>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2"/>
        <v>0.25</v>
      </c>
      <c r="N47" s="104">
        <f t="shared" si="33"/>
        <v>1.4374999999999999E-2</v>
      </c>
      <c r="O47" s="105" t="s">
        <v>105</v>
      </c>
      <c r="P47" s="429"/>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3">
        <v>0.45</v>
      </c>
      <c r="AL47" s="199">
        <v>0.97</v>
      </c>
      <c r="AM47" s="400">
        <f t="shared" si="18"/>
        <v>1.3943749999999998E-2</v>
      </c>
      <c r="AN47" s="253">
        <f t="shared" ref="AN47:AN67" si="34">N47-AM47</f>
        <v>4.3125000000000108E-4</v>
      </c>
      <c r="AO47" s="401">
        <f t="shared" si="9"/>
        <v>32.272523532048417</v>
      </c>
      <c r="AP47" s="264"/>
      <c r="AQ47" s="264"/>
      <c r="AR47" s="264"/>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2"/>
        <v>0.25</v>
      </c>
      <c r="N48" s="141">
        <f t="shared" si="33"/>
        <v>1.4374999999999999E-2</v>
      </c>
      <c r="O48" s="148" t="s">
        <v>105</v>
      </c>
      <c r="P48" s="430"/>
      <c r="Q48" s="178" t="s">
        <v>16</v>
      </c>
      <c r="R48" s="166">
        <v>43844</v>
      </c>
      <c r="S48" s="166">
        <v>43844</v>
      </c>
      <c r="T48" s="166">
        <v>43844</v>
      </c>
      <c r="U48" s="168">
        <v>43844</v>
      </c>
      <c r="V48" s="405">
        <v>1</v>
      </c>
      <c r="W48" s="148" t="s">
        <v>106</v>
      </c>
      <c r="X48" s="148"/>
      <c r="Y48" s="240"/>
      <c r="Z48" s="148"/>
      <c r="AA48" s="142" t="s">
        <v>91</v>
      </c>
      <c r="AB48" s="148"/>
      <c r="AC48" s="234"/>
      <c r="AD48" s="234"/>
      <c r="AE48" s="234"/>
      <c r="AF48" s="234"/>
      <c r="AG48" s="234"/>
      <c r="AH48" s="142"/>
      <c r="AI48" s="142"/>
      <c r="AJ48" s="142"/>
      <c r="AK48" s="253">
        <v>0.45</v>
      </c>
      <c r="AL48" s="199">
        <v>0.97</v>
      </c>
      <c r="AM48" s="400">
        <f t="shared" si="18"/>
        <v>1.3943749999999998E-2</v>
      </c>
      <c r="AN48" s="258">
        <f t="shared" si="34"/>
        <v>4.3125000000000108E-4</v>
      </c>
      <c r="AO48" s="401">
        <f t="shared" si="9"/>
        <v>32.272523532048417</v>
      </c>
      <c r="AP48" s="269"/>
      <c r="AQ48" s="269"/>
      <c r="AR48" s="269"/>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2"/>
      <c r="Z49" s="176" t="s">
        <v>146</v>
      </c>
      <c r="AA49" s="73"/>
      <c r="AB49" s="126"/>
      <c r="AC49" s="73"/>
      <c r="AD49" s="223"/>
      <c r="AE49" s="223"/>
      <c r="AF49" s="223"/>
      <c r="AG49" s="223"/>
      <c r="AH49" s="73"/>
      <c r="AI49" s="73"/>
      <c r="AJ49" s="73"/>
      <c r="AK49" s="256"/>
      <c r="AL49" s="208">
        <v>0</v>
      </c>
      <c r="AM49" s="256">
        <f t="shared" ref="AM49:AM67" si="35">N49*AL49</f>
        <v>0</v>
      </c>
      <c r="AN49" s="256">
        <f t="shared" si="34"/>
        <v>0.25874999999999998</v>
      </c>
      <c r="AO49" s="266" t="e">
        <f t="shared" si="9"/>
        <v>#DIV/0!</v>
      </c>
      <c r="AP49" s="266"/>
      <c r="AQ49" s="266"/>
      <c r="AR49" s="266"/>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2"/>
      <c r="Z50" s="355" t="s">
        <v>301</v>
      </c>
      <c r="AA50" s="73"/>
      <c r="AB50" s="126"/>
      <c r="AC50" s="73"/>
      <c r="AD50" s="223"/>
      <c r="AE50" s="223"/>
      <c r="AF50" s="223"/>
      <c r="AG50" s="223"/>
      <c r="AH50" s="73"/>
      <c r="AI50" s="73"/>
      <c r="AJ50" s="73"/>
      <c r="AK50" s="256"/>
      <c r="AL50" s="208">
        <v>0</v>
      </c>
      <c r="AM50" s="256">
        <f t="shared" si="35"/>
        <v>0</v>
      </c>
      <c r="AN50" s="256">
        <f t="shared" si="34"/>
        <v>7.1874999999999994E-2</v>
      </c>
      <c r="AO50" s="266" t="e">
        <f t="shared" si="9"/>
        <v>#DIV/0!</v>
      </c>
      <c r="AP50" s="266"/>
      <c r="AQ50" s="266"/>
      <c r="AR50" s="266"/>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2"/>
      <c r="Z51" s="126"/>
      <c r="AA51" s="73"/>
      <c r="AB51" s="126"/>
      <c r="AC51" s="226"/>
      <c r="AD51" s="223"/>
      <c r="AE51" s="223"/>
      <c r="AF51" s="223"/>
      <c r="AG51" s="223"/>
      <c r="AH51" s="226"/>
      <c r="AI51" s="226"/>
      <c r="AJ51" s="73"/>
      <c r="AK51" s="256"/>
      <c r="AL51" s="208">
        <v>0</v>
      </c>
      <c r="AM51" s="256">
        <f t="shared" si="35"/>
        <v>0</v>
      </c>
      <c r="AN51" s="256">
        <f t="shared" si="34"/>
        <v>0.18687499999999999</v>
      </c>
      <c r="AO51" s="266" t="e">
        <f t="shared" si="9"/>
        <v>#DIV/0!</v>
      </c>
      <c r="AP51" s="266"/>
      <c r="AQ51" s="266"/>
      <c r="AR51" s="266"/>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2"/>
      <c r="Z52" s="243" t="s">
        <v>157</v>
      </c>
      <c r="AA52" s="73" t="s">
        <v>108</v>
      </c>
      <c r="AB52" s="73"/>
      <c r="AC52" s="223"/>
      <c r="AD52" s="223"/>
      <c r="AE52" s="223"/>
      <c r="AF52" s="223"/>
      <c r="AG52" s="223"/>
      <c r="AH52" s="223"/>
      <c r="AI52" s="73"/>
      <c r="AJ52" s="73"/>
      <c r="AK52" s="256"/>
      <c r="AL52" s="208">
        <v>0</v>
      </c>
      <c r="AM52" s="256">
        <f t="shared" si="35"/>
        <v>0</v>
      </c>
      <c r="AN52" s="256">
        <f t="shared" si="34"/>
        <v>3.5937499999999997E-3</v>
      </c>
      <c r="AO52" s="266" t="e">
        <f t="shared" si="9"/>
        <v>#DIV/0!</v>
      </c>
      <c r="AP52" s="266"/>
      <c r="AQ52" s="266"/>
      <c r="AR52" s="266"/>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 t="shared" ref="M53" si="36">J53*K53</f>
        <v>0.25</v>
      </c>
      <c r="N53" s="118">
        <f t="shared" ref="N53" si="37">M53/20*1.15</f>
        <v>1.4374999999999999E-2</v>
      </c>
      <c r="O53" s="143" t="s">
        <v>96</v>
      </c>
      <c r="P53" s="417" t="s">
        <v>28</v>
      </c>
      <c r="Q53" s="160" t="s">
        <v>5</v>
      </c>
      <c r="R53" s="161">
        <v>43865</v>
      </c>
      <c r="S53" s="161">
        <v>43866</v>
      </c>
      <c r="T53" s="161">
        <v>43865</v>
      </c>
      <c r="U53" s="192">
        <v>43866</v>
      </c>
      <c r="V53" s="208"/>
      <c r="W53" s="98" t="s">
        <v>126</v>
      </c>
      <c r="X53" s="73" t="s">
        <v>107</v>
      </c>
      <c r="Y53" s="242" t="s">
        <v>90</v>
      </c>
      <c r="Z53" s="126"/>
      <c r="AA53" s="73" t="s">
        <v>108</v>
      </c>
      <c r="AB53" s="73"/>
      <c r="AC53" s="223"/>
      <c r="AD53" s="223"/>
      <c r="AE53" s="223"/>
      <c r="AF53" s="223"/>
      <c r="AG53" s="223"/>
      <c r="AH53" s="223"/>
      <c r="AI53" s="73"/>
      <c r="AJ53" s="73"/>
      <c r="AK53" s="256">
        <v>0.5</v>
      </c>
      <c r="AL53" s="208">
        <v>0.9</v>
      </c>
      <c r="AM53" s="256">
        <f t="shared" si="35"/>
        <v>1.2937499999999999E-2</v>
      </c>
      <c r="AN53" s="256">
        <f t="shared" si="34"/>
        <v>1.4374999999999995E-3</v>
      </c>
      <c r="AO53" s="266">
        <f t="shared" ref="AO53" si="38">AK53/AM53</f>
        <v>38.647342995169083</v>
      </c>
      <c r="AP53" s="266"/>
      <c r="AQ53" s="266"/>
      <c r="AR53" s="266"/>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18"/>
      <c r="Q54" s="165" t="s">
        <v>100</v>
      </c>
      <c r="R54" s="166">
        <v>43866</v>
      </c>
      <c r="S54" s="166">
        <v>43875</v>
      </c>
      <c r="T54" s="166">
        <v>43866</v>
      </c>
      <c r="U54" s="168">
        <v>43875</v>
      </c>
      <c r="V54" s="208"/>
      <c r="W54" s="105" t="s">
        <v>126</v>
      </c>
      <c r="X54" s="73" t="s">
        <v>107</v>
      </c>
      <c r="Y54" s="242" t="s">
        <v>90</v>
      </c>
      <c r="Z54" s="147"/>
      <c r="AA54" s="135" t="s">
        <v>108</v>
      </c>
      <c r="AB54" s="147"/>
      <c r="AC54" s="217"/>
      <c r="AD54" s="217"/>
      <c r="AE54" s="217"/>
      <c r="AF54" s="237"/>
      <c r="AG54" s="237"/>
      <c r="AH54" s="144"/>
      <c r="AI54" s="144"/>
      <c r="AJ54" s="144"/>
      <c r="AK54" s="253">
        <v>0.5</v>
      </c>
      <c r="AL54" s="199">
        <v>0.9</v>
      </c>
      <c r="AM54" s="253">
        <f t="shared" si="35"/>
        <v>1.2937499999999999E-2</v>
      </c>
      <c r="AN54" s="253">
        <f t="shared" si="34"/>
        <v>1.4374999999999995E-3</v>
      </c>
      <c r="AO54" s="264">
        <f t="shared" si="9"/>
        <v>38.647342995169083</v>
      </c>
      <c r="AP54" s="135"/>
      <c r="AQ54" s="270"/>
      <c r="AR54" s="270"/>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 t="shared" ref="M55" si="39">J55*K55</f>
        <v>0.25</v>
      </c>
      <c r="N55" s="104">
        <f t="shared" ref="N55" si="40">M55/20*1.15</f>
        <v>1.4374999999999999E-2</v>
      </c>
      <c r="O55" s="135" t="s">
        <v>96</v>
      </c>
      <c r="P55" s="418"/>
      <c r="Q55" s="165" t="s">
        <v>102</v>
      </c>
      <c r="R55" s="166">
        <v>43875</v>
      </c>
      <c r="S55" s="166">
        <v>43877</v>
      </c>
      <c r="T55" s="166">
        <v>43875</v>
      </c>
      <c r="U55" s="168">
        <v>43877</v>
      </c>
      <c r="V55" s="208"/>
      <c r="W55" s="105" t="s">
        <v>126</v>
      </c>
      <c r="X55" s="147"/>
      <c r="Y55" s="241"/>
      <c r="Z55" s="147"/>
      <c r="AA55" s="135" t="s">
        <v>108</v>
      </c>
      <c r="AB55" s="147"/>
      <c r="AC55" s="217"/>
      <c r="AD55" s="217"/>
      <c r="AE55" s="217"/>
      <c r="AF55" s="237"/>
      <c r="AG55" s="237"/>
      <c r="AH55" s="144"/>
      <c r="AI55" s="144"/>
      <c r="AJ55" s="144"/>
      <c r="AK55" s="253">
        <v>0.5</v>
      </c>
      <c r="AL55" s="199">
        <v>0.9</v>
      </c>
      <c r="AM55" s="253">
        <f t="shared" si="35"/>
        <v>1.2937499999999999E-2</v>
      </c>
      <c r="AN55" s="253">
        <f t="shared" si="34"/>
        <v>1.4374999999999995E-3</v>
      </c>
      <c r="AO55" s="264">
        <f t="shared" ref="AO55" si="41">AK55/AM55</f>
        <v>38.647342995169083</v>
      </c>
      <c r="AP55" s="135"/>
      <c r="AQ55" s="270"/>
      <c r="AR55" s="270"/>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 t="shared" ref="M56" si="42">J56*K56</f>
        <v>0.25</v>
      </c>
      <c r="N56" s="104">
        <f t="shared" ref="N56" si="43">M56/20*1.15</f>
        <v>1.4374999999999999E-2</v>
      </c>
      <c r="O56" s="135" t="s">
        <v>96</v>
      </c>
      <c r="P56" s="418"/>
      <c r="Q56" s="165" t="s">
        <v>13</v>
      </c>
      <c r="R56" s="166">
        <v>43920</v>
      </c>
      <c r="S56" s="166">
        <v>43921</v>
      </c>
      <c r="T56" s="166">
        <v>43920</v>
      </c>
      <c r="U56" s="166">
        <v>43921</v>
      </c>
      <c r="V56" s="194"/>
      <c r="W56" s="105" t="s">
        <v>126</v>
      </c>
      <c r="X56" s="105"/>
      <c r="Y56" s="216"/>
      <c r="Z56" s="105"/>
      <c r="AA56" s="135" t="s">
        <v>108</v>
      </c>
      <c r="AB56" s="105"/>
      <c r="AC56" s="217"/>
      <c r="AD56" s="217"/>
      <c r="AE56" s="217"/>
      <c r="AF56" s="217"/>
      <c r="AG56" s="217"/>
      <c r="AH56" s="135"/>
      <c r="AI56" s="135"/>
      <c r="AJ56" s="135"/>
      <c r="AK56" s="253">
        <v>0.5</v>
      </c>
      <c r="AL56" s="199">
        <v>0.9</v>
      </c>
      <c r="AM56" s="253">
        <f t="shared" si="35"/>
        <v>1.2937499999999999E-2</v>
      </c>
      <c r="AN56" s="253">
        <f t="shared" si="34"/>
        <v>1.4374999999999995E-3</v>
      </c>
      <c r="AO56" s="264">
        <f t="shared" ref="AO56" si="44">AK56/AM56</f>
        <v>38.647342995169083</v>
      </c>
      <c r="AP56" s="264"/>
      <c r="AQ56" s="264"/>
      <c r="AR56" s="264"/>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 t="shared" ref="M57" si="45">J57*K57</f>
        <v>0.25</v>
      </c>
      <c r="N57" s="104">
        <f t="shared" ref="N57" si="46">M57/20*1.15</f>
        <v>1.4374999999999999E-2</v>
      </c>
      <c r="O57" s="142" t="s">
        <v>96</v>
      </c>
      <c r="P57" s="419"/>
      <c r="Q57" s="178" t="s">
        <v>16</v>
      </c>
      <c r="R57" s="166">
        <v>43921</v>
      </c>
      <c r="S57" s="166">
        <v>43921</v>
      </c>
      <c r="T57" s="166">
        <v>43921</v>
      </c>
      <c r="U57" s="166">
        <v>43921</v>
      </c>
      <c r="V57" s="194"/>
      <c r="W57" s="148" t="s">
        <v>126</v>
      </c>
      <c r="X57" s="105"/>
      <c r="Y57" s="216"/>
      <c r="Z57" s="105"/>
      <c r="AA57" s="135" t="s">
        <v>108</v>
      </c>
      <c r="AB57" s="105"/>
      <c r="AC57" s="217"/>
      <c r="AD57" s="217"/>
      <c r="AE57" s="217"/>
      <c r="AF57" s="217"/>
      <c r="AG57" s="217"/>
      <c r="AH57" s="135"/>
      <c r="AI57" s="135"/>
      <c r="AJ57" s="135"/>
      <c r="AK57" s="253">
        <v>0.5</v>
      </c>
      <c r="AL57" s="199">
        <v>0.9</v>
      </c>
      <c r="AM57" s="253">
        <f t="shared" si="35"/>
        <v>1.2937499999999999E-2</v>
      </c>
      <c r="AN57" s="253">
        <f t="shared" si="34"/>
        <v>1.4374999999999995E-3</v>
      </c>
      <c r="AO57" s="264">
        <f t="shared" ref="AO57" si="47">AK57/AM57</f>
        <v>38.647342995169083</v>
      </c>
      <c r="AP57" s="264"/>
      <c r="AQ57" s="264"/>
      <c r="AR57" s="264"/>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17" t="s">
        <v>28</v>
      </c>
      <c r="Q58" s="160" t="s">
        <v>5</v>
      </c>
      <c r="R58" s="161">
        <v>43871</v>
      </c>
      <c r="S58" s="161">
        <v>43875</v>
      </c>
      <c r="T58" s="161">
        <v>43871</v>
      </c>
      <c r="U58" s="192">
        <v>43873</v>
      </c>
      <c r="V58" s="208">
        <v>1</v>
      </c>
      <c r="W58" s="73" t="s">
        <v>164</v>
      </c>
      <c r="X58" s="73" t="s">
        <v>149</v>
      </c>
      <c r="Y58" s="244"/>
      <c r="Z58" s="73"/>
      <c r="AA58" s="73" t="s">
        <v>108</v>
      </c>
      <c r="AB58" s="73"/>
      <c r="AC58" s="223"/>
      <c r="AD58" s="223"/>
      <c r="AE58" s="223"/>
      <c r="AF58" s="223"/>
      <c r="AG58" s="223"/>
      <c r="AH58" s="223"/>
      <c r="AI58" s="73"/>
      <c r="AJ58" s="73"/>
      <c r="AK58" s="252">
        <v>0.5</v>
      </c>
      <c r="AL58" s="208">
        <v>0.85</v>
      </c>
      <c r="AM58" s="256">
        <f t="shared" si="35"/>
        <v>6.1093749999999994E-3</v>
      </c>
      <c r="AN58" s="256">
        <f t="shared" si="34"/>
        <v>1.0781250000000001E-3</v>
      </c>
      <c r="AO58" s="266">
        <f t="shared" si="9"/>
        <v>81.841432225063954</v>
      </c>
      <c r="AP58" s="266"/>
      <c r="AQ58" s="266"/>
      <c r="AR58" s="266"/>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8">J59*K59</f>
        <v>0.125</v>
      </c>
      <c r="N59" s="104">
        <f t="shared" ref="N59:N60" si="49">M59/20*1.15</f>
        <v>7.1874999999999994E-3</v>
      </c>
      <c r="O59" s="105"/>
      <c r="P59" s="418"/>
      <c r="Q59" s="165" t="s">
        <v>100</v>
      </c>
      <c r="R59" s="166">
        <v>43878</v>
      </c>
      <c r="S59" s="166">
        <v>43882</v>
      </c>
      <c r="T59" s="166">
        <v>43874</v>
      </c>
      <c r="U59" s="166">
        <v>43879</v>
      </c>
      <c r="V59" s="194">
        <v>1</v>
      </c>
      <c r="W59" s="105" t="s">
        <v>164</v>
      </c>
      <c r="X59" s="147"/>
      <c r="Y59" s="241"/>
      <c r="Z59" s="147"/>
      <c r="AA59" s="135" t="s">
        <v>108</v>
      </c>
      <c r="AB59" s="147"/>
      <c r="AC59" s="217"/>
      <c r="AD59" s="217"/>
      <c r="AE59" s="217"/>
      <c r="AF59" s="237"/>
      <c r="AG59" s="237"/>
      <c r="AH59" s="144"/>
      <c r="AI59" s="144"/>
      <c r="AJ59" s="144"/>
      <c r="AK59" s="253">
        <v>0.5</v>
      </c>
      <c r="AL59" s="199">
        <v>0.85</v>
      </c>
      <c r="AM59" s="253">
        <f t="shared" si="35"/>
        <v>6.1093749999999994E-3</v>
      </c>
      <c r="AN59" s="253">
        <f t="shared" si="34"/>
        <v>1.0781250000000001E-3</v>
      </c>
      <c r="AO59" s="264">
        <f t="shared" ref="AO59:AO60" si="50">AK59/AM59</f>
        <v>81.841432225063954</v>
      </c>
      <c r="AP59" s="135"/>
      <c r="AQ59" s="270"/>
      <c r="AR59" s="270"/>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8"/>
        <v>0.125</v>
      </c>
      <c r="N60" s="104">
        <f t="shared" si="49"/>
        <v>7.1874999999999994E-3</v>
      </c>
      <c r="O60" s="105"/>
      <c r="P60" s="418"/>
      <c r="Q60" s="165" t="s">
        <v>102</v>
      </c>
      <c r="R60" s="166">
        <v>43885</v>
      </c>
      <c r="S60" s="166">
        <v>43886</v>
      </c>
      <c r="T60" s="166">
        <v>43880</v>
      </c>
      <c r="U60" s="166">
        <v>43881</v>
      </c>
      <c r="V60" s="194">
        <v>1</v>
      </c>
      <c r="W60" s="105" t="s">
        <v>164</v>
      </c>
      <c r="X60" s="147"/>
      <c r="Y60" s="241"/>
      <c r="Z60" s="147"/>
      <c r="AA60" s="135" t="s">
        <v>108</v>
      </c>
      <c r="AB60" s="147"/>
      <c r="AC60" s="217"/>
      <c r="AD60" s="217"/>
      <c r="AE60" s="217"/>
      <c r="AF60" s="237"/>
      <c r="AG60" s="237"/>
      <c r="AH60" s="144"/>
      <c r="AI60" s="144"/>
      <c r="AJ60" s="144"/>
      <c r="AK60" s="253">
        <v>0.5</v>
      </c>
      <c r="AL60" s="199">
        <v>0.85</v>
      </c>
      <c r="AM60" s="253">
        <f t="shared" si="35"/>
        <v>6.1093749999999994E-3</v>
      </c>
      <c r="AN60" s="253">
        <f t="shared" si="34"/>
        <v>1.0781250000000001E-3</v>
      </c>
      <c r="AO60" s="264">
        <f t="shared" si="50"/>
        <v>81.841432225063954</v>
      </c>
      <c r="AP60" s="135"/>
      <c r="AQ60" s="270"/>
      <c r="AR60" s="270"/>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18"/>
      <c r="Q61" s="165" t="s">
        <v>13</v>
      </c>
      <c r="R61" s="166">
        <v>43887</v>
      </c>
      <c r="S61" s="166">
        <v>43889</v>
      </c>
      <c r="T61" s="166">
        <v>43882</v>
      </c>
      <c r="U61" s="166">
        <v>43882</v>
      </c>
      <c r="V61" s="194"/>
      <c r="W61" s="105" t="s">
        <v>164</v>
      </c>
      <c r="X61" s="147"/>
      <c r="Y61" s="241"/>
      <c r="Z61" s="147"/>
      <c r="AA61" s="135" t="s">
        <v>108</v>
      </c>
      <c r="AB61" s="147"/>
      <c r="AC61" s="217"/>
      <c r="AD61" s="217"/>
      <c r="AE61" s="217"/>
      <c r="AF61" s="237"/>
      <c r="AG61" s="237"/>
      <c r="AH61" s="144"/>
      <c r="AI61" s="144"/>
      <c r="AJ61" s="144"/>
      <c r="AK61" s="253">
        <v>0.5</v>
      </c>
      <c r="AL61" s="199">
        <v>0.85</v>
      </c>
      <c r="AM61" s="253">
        <f t="shared" si="35"/>
        <v>6.1093749999999994E-3</v>
      </c>
      <c r="AN61" s="253">
        <f t="shared" si="34"/>
        <v>1.0781250000000001E-3</v>
      </c>
      <c r="AO61" s="264">
        <f t="shared" si="9"/>
        <v>81.841432225063954</v>
      </c>
      <c r="AP61" s="135"/>
      <c r="AQ61" s="270"/>
      <c r="AR61" s="270"/>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51">J62*K62</f>
        <v>0.125</v>
      </c>
      <c r="N62" s="104">
        <f t="shared" ref="N62" si="52">M62/20*1.15</f>
        <v>7.1874999999999994E-3</v>
      </c>
      <c r="O62" s="105"/>
      <c r="P62" s="419"/>
      <c r="Q62" s="165" t="s">
        <v>16</v>
      </c>
      <c r="R62" s="166">
        <v>43882</v>
      </c>
      <c r="S62" s="166">
        <v>43882</v>
      </c>
      <c r="T62" s="166">
        <v>43882</v>
      </c>
      <c r="U62" s="166">
        <v>43882</v>
      </c>
      <c r="V62" s="194"/>
      <c r="W62" s="105" t="s">
        <v>164</v>
      </c>
      <c r="X62" s="147"/>
      <c r="Y62" s="241"/>
      <c r="Z62" s="147"/>
      <c r="AA62" s="135" t="s">
        <v>108</v>
      </c>
      <c r="AB62" s="147"/>
      <c r="AC62" s="217"/>
      <c r="AD62" s="217"/>
      <c r="AE62" s="217"/>
      <c r="AF62" s="237"/>
      <c r="AG62" s="237"/>
      <c r="AH62" s="144"/>
      <c r="AI62" s="144"/>
      <c r="AJ62" s="144"/>
      <c r="AK62" s="253">
        <v>0.5</v>
      </c>
      <c r="AL62" s="199">
        <v>0.85</v>
      </c>
      <c r="AM62" s="253">
        <f t="shared" si="35"/>
        <v>6.1093749999999994E-3</v>
      </c>
      <c r="AN62" s="253">
        <f t="shared" si="34"/>
        <v>1.0781250000000001E-3</v>
      </c>
      <c r="AO62" s="264">
        <f t="shared" ref="AO62" si="53">AK62/AM62</f>
        <v>81.841432225063954</v>
      </c>
      <c r="AP62" s="135"/>
      <c r="AQ62" s="270"/>
      <c r="AR62" s="270"/>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11" t="s">
        <v>28</v>
      </c>
      <c r="Q63" s="160" t="s">
        <v>5</v>
      </c>
      <c r="R63" s="161">
        <v>43811</v>
      </c>
      <c r="S63" s="161">
        <v>43815</v>
      </c>
      <c r="T63" s="161">
        <v>43811</v>
      </c>
      <c r="U63" s="192">
        <v>43812</v>
      </c>
      <c r="V63" s="205">
        <v>1</v>
      </c>
      <c r="W63" s="98" t="s">
        <v>106</v>
      </c>
      <c r="X63" s="73" t="s">
        <v>168</v>
      </c>
      <c r="Y63" s="235" t="s">
        <v>127</v>
      </c>
      <c r="Z63" s="245" t="s">
        <v>146</v>
      </c>
      <c r="AA63" s="143" t="s">
        <v>91</v>
      </c>
      <c r="AB63" s="143"/>
      <c r="AC63" s="215"/>
      <c r="AD63" s="215"/>
      <c r="AE63" s="215"/>
      <c r="AF63" s="215"/>
      <c r="AG63" s="215"/>
      <c r="AH63" s="143"/>
      <c r="AI63" s="143"/>
      <c r="AJ63" s="143"/>
      <c r="AK63" s="256">
        <v>0.59</v>
      </c>
      <c r="AL63" s="198">
        <v>0.95</v>
      </c>
      <c r="AM63" s="252">
        <f t="shared" si="35"/>
        <v>2.7312499999999997E-2</v>
      </c>
      <c r="AN63" s="252">
        <f t="shared" si="34"/>
        <v>1.4375000000000013E-3</v>
      </c>
      <c r="AO63" s="263">
        <f t="shared" si="9"/>
        <v>21.601830663615562</v>
      </c>
      <c r="AP63" s="263"/>
      <c r="AQ63" s="263"/>
      <c r="AR63" s="263"/>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54">J64*K64</f>
        <v>0.5</v>
      </c>
      <c r="N64" s="104">
        <f t="shared" ref="N64:N67" si="55">M64/20*1.15</f>
        <v>2.8749999999999998E-2</v>
      </c>
      <c r="O64" s="135" t="s">
        <v>105</v>
      </c>
      <c r="P64" s="412"/>
      <c r="Q64" s="165" t="s">
        <v>100</v>
      </c>
      <c r="R64" s="166">
        <v>43816</v>
      </c>
      <c r="S64" s="166">
        <v>43824</v>
      </c>
      <c r="T64" s="166">
        <v>43815</v>
      </c>
      <c r="U64" s="168">
        <v>43822</v>
      </c>
      <c r="V64" s="194">
        <v>1</v>
      </c>
      <c r="W64" s="105" t="s">
        <v>106</v>
      </c>
      <c r="X64" s="144"/>
      <c r="Y64" s="246" t="s">
        <v>127</v>
      </c>
      <c r="Z64" s="144"/>
      <c r="AA64" s="135" t="s">
        <v>91</v>
      </c>
      <c r="AB64" s="144"/>
      <c r="AC64" s="217"/>
      <c r="AD64" s="217"/>
      <c r="AE64" s="217"/>
      <c r="AF64" s="237"/>
      <c r="AG64" s="237"/>
      <c r="AH64" s="144"/>
      <c r="AI64" s="144"/>
      <c r="AJ64" s="144"/>
      <c r="AK64" s="325">
        <v>0.59</v>
      </c>
      <c r="AL64" s="199">
        <v>0.95</v>
      </c>
      <c r="AM64" s="400">
        <f t="shared" si="35"/>
        <v>2.7312499999999997E-2</v>
      </c>
      <c r="AN64" s="400">
        <f t="shared" si="34"/>
        <v>1.4375000000000013E-3</v>
      </c>
      <c r="AO64" s="401">
        <f t="shared" si="9"/>
        <v>21.601830663615562</v>
      </c>
      <c r="AP64" s="135" t="s">
        <v>10</v>
      </c>
      <c r="AQ64" s="270"/>
      <c r="AR64" s="270"/>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54"/>
        <v>0.5</v>
      </c>
      <c r="N65" s="104">
        <f t="shared" si="55"/>
        <v>2.8749999999999998E-2</v>
      </c>
      <c r="O65" s="135" t="s">
        <v>105</v>
      </c>
      <c r="P65" s="412"/>
      <c r="Q65" s="165" t="s">
        <v>102</v>
      </c>
      <c r="R65" s="166">
        <v>43825</v>
      </c>
      <c r="S65" s="166">
        <v>43830</v>
      </c>
      <c r="T65" s="166">
        <v>43823</v>
      </c>
      <c r="U65" s="168">
        <v>43824</v>
      </c>
      <c r="V65" s="194">
        <v>1</v>
      </c>
      <c r="W65" s="105" t="s">
        <v>106</v>
      </c>
      <c r="X65" s="144"/>
      <c r="Y65" s="246" t="s">
        <v>127</v>
      </c>
      <c r="Z65" s="144"/>
      <c r="AA65" s="135" t="s">
        <v>91</v>
      </c>
      <c r="AB65" s="144"/>
      <c r="AC65" s="217"/>
      <c r="AD65" s="217"/>
      <c r="AE65" s="217"/>
      <c r="AF65" s="237"/>
      <c r="AG65" s="237"/>
      <c r="AH65" s="144"/>
      <c r="AI65" s="144"/>
      <c r="AJ65" s="144"/>
      <c r="AK65" s="325">
        <v>0.59</v>
      </c>
      <c r="AL65" s="199">
        <v>0.95</v>
      </c>
      <c r="AM65" s="400">
        <f t="shared" si="35"/>
        <v>2.7312499999999997E-2</v>
      </c>
      <c r="AN65" s="400">
        <f t="shared" si="34"/>
        <v>1.4375000000000013E-3</v>
      </c>
      <c r="AO65" s="401">
        <f t="shared" si="9"/>
        <v>21.601830663615562</v>
      </c>
      <c r="AP65" s="135" t="s">
        <v>10</v>
      </c>
      <c r="AQ65" s="270"/>
      <c r="AR65" s="270"/>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54"/>
        <v>0.5</v>
      </c>
      <c r="N66" s="104">
        <f t="shared" si="55"/>
        <v>2.8749999999999998E-2</v>
      </c>
      <c r="O66" s="135" t="s">
        <v>105</v>
      </c>
      <c r="P66" s="412"/>
      <c r="Q66" s="165" t="s">
        <v>13</v>
      </c>
      <c r="R66" s="166">
        <v>43836</v>
      </c>
      <c r="S66" s="166">
        <v>43837</v>
      </c>
      <c r="T66" s="166">
        <v>43825</v>
      </c>
      <c r="U66" s="168">
        <v>43826</v>
      </c>
      <c r="V66" s="194">
        <v>1</v>
      </c>
      <c r="W66" s="105" t="s">
        <v>106</v>
      </c>
      <c r="X66" s="135"/>
      <c r="Y66" s="246" t="s">
        <v>127</v>
      </c>
      <c r="Z66" s="135"/>
      <c r="AA66" s="135" t="s">
        <v>91</v>
      </c>
      <c r="AB66" s="135"/>
      <c r="AC66" s="217"/>
      <c r="AD66" s="217"/>
      <c r="AE66" s="217"/>
      <c r="AF66" s="217"/>
      <c r="AG66" s="217"/>
      <c r="AH66" s="135"/>
      <c r="AI66" s="135"/>
      <c r="AJ66" s="135"/>
      <c r="AK66" s="325">
        <v>0.59</v>
      </c>
      <c r="AL66" s="199">
        <v>0.95</v>
      </c>
      <c r="AM66" s="400">
        <f t="shared" si="35"/>
        <v>2.7312499999999997E-2</v>
      </c>
      <c r="AN66" s="400">
        <f t="shared" si="34"/>
        <v>1.4375000000000013E-3</v>
      </c>
      <c r="AO66" s="401">
        <f t="shared" si="9"/>
        <v>21.601830663615562</v>
      </c>
      <c r="AP66" s="264"/>
      <c r="AQ66" s="264"/>
      <c r="AR66" s="264"/>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54"/>
        <v>0.5</v>
      </c>
      <c r="N67" s="141">
        <f t="shared" si="55"/>
        <v>2.8749999999999998E-2</v>
      </c>
      <c r="O67" s="142" t="s">
        <v>105</v>
      </c>
      <c r="P67" s="413"/>
      <c r="Q67" s="178" t="s">
        <v>16</v>
      </c>
      <c r="R67" s="166">
        <v>43845</v>
      </c>
      <c r="S67" s="166">
        <v>43845</v>
      </c>
      <c r="T67" s="166">
        <v>43845</v>
      </c>
      <c r="U67" s="168">
        <v>43845</v>
      </c>
      <c r="V67" s="194">
        <v>1</v>
      </c>
      <c r="W67" s="148" t="s">
        <v>106</v>
      </c>
      <c r="X67" s="142"/>
      <c r="Y67" s="246" t="s">
        <v>127</v>
      </c>
      <c r="Z67" s="142"/>
      <c r="AA67" s="142" t="s">
        <v>91</v>
      </c>
      <c r="AB67" s="142"/>
      <c r="AC67" s="234"/>
      <c r="AD67" s="234"/>
      <c r="AE67" s="234"/>
      <c r="AF67" s="234"/>
      <c r="AG67" s="234"/>
      <c r="AH67" s="142"/>
      <c r="AI67" s="142"/>
      <c r="AJ67" s="142"/>
      <c r="AK67" s="325">
        <v>0.59</v>
      </c>
      <c r="AL67" s="199">
        <v>0.95</v>
      </c>
      <c r="AM67" s="400">
        <f t="shared" si="35"/>
        <v>2.7312499999999997E-2</v>
      </c>
      <c r="AN67" s="400">
        <f t="shared" si="34"/>
        <v>1.4375000000000013E-3</v>
      </c>
      <c r="AO67" s="401">
        <f t="shared" si="9"/>
        <v>21.601830663615562</v>
      </c>
      <c r="AP67" s="269"/>
      <c r="AQ67" s="269"/>
      <c r="AR67" s="269"/>
      <c r="AS67" s="142" t="s">
        <v>10</v>
      </c>
    </row>
    <row r="68" spans="1:45" s="32" customFormat="1" ht="15.75" hidden="1">
      <c r="A68" s="51" t="s">
        <v>169</v>
      </c>
      <c r="B68" s="359"/>
      <c r="C68" s="359"/>
      <c r="D68" s="51" t="s">
        <v>36</v>
      </c>
      <c r="E68" s="359"/>
      <c r="F68" s="359"/>
      <c r="G68" s="54" t="s">
        <v>170</v>
      </c>
      <c r="H68" s="77" t="s">
        <v>171</v>
      </c>
      <c r="I68" s="150" t="s">
        <v>99</v>
      </c>
      <c r="J68" s="114">
        <v>3</v>
      </c>
      <c r="K68" s="115">
        <f>4/8</f>
        <v>0.5</v>
      </c>
      <c r="L68" s="116">
        <v>1</v>
      </c>
      <c r="M68" s="117">
        <f t="shared" si="7"/>
        <v>1.5</v>
      </c>
      <c r="N68" s="118">
        <f t="shared" si="8"/>
        <v>8.6249999999999993E-2</v>
      </c>
      <c r="O68" s="73" t="s">
        <v>96</v>
      </c>
      <c r="P68" s="428" t="s">
        <v>4</v>
      </c>
      <c r="Q68" s="160" t="s">
        <v>5</v>
      </c>
      <c r="R68" s="166">
        <v>43943</v>
      </c>
      <c r="S68" s="166">
        <v>43944</v>
      </c>
      <c r="T68" s="166"/>
      <c r="U68" s="166"/>
      <c r="V68" s="126"/>
      <c r="W68" s="73" t="s">
        <v>106</v>
      </c>
      <c r="X68" s="73" t="s">
        <v>107</v>
      </c>
      <c r="Y68" s="242" t="s">
        <v>90</v>
      </c>
      <c r="Z68" s="360"/>
      <c r="AA68" s="73" t="s">
        <v>108</v>
      </c>
      <c r="AB68" s="360"/>
      <c r="AC68" s="361"/>
      <c r="AD68" s="361"/>
      <c r="AE68" s="361"/>
      <c r="AF68" s="361"/>
      <c r="AG68" s="361"/>
      <c r="AH68" s="360"/>
      <c r="AI68" s="360"/>
      <c r="AJ68" s="360"/>
      <c r="AK68" s="256"/>
      <c r="AL68" s="208"/>
      <c r="AM68" s="256"/>
      <c r="AN68" s="256"/>
      <c r="AO68" s="266"/>
      <c r="AP68" s="73" t="s">
        <v>10</v>
      </c>
      <c r="AQ68" s="362"/>
      <c r="AR68" s="362"/>
      <c r="AS68" s="73" t="s">
        <v>10</v>
      </c>
    </row>
    <row r="69" spans="1:45" s="32" customFormat="1" ht="15.75" hidden="1">
      <c r="A69" s="278" t="s">
        <v>169</v>
      </c>
      <c r="B69" s="359"/>
      <c r="C69" s="359"/>
      <c r="D69" s="278" t="s">
        <v>36</v>
      </c>
      <c r="E69" s="359"/>
      <c r="F69" s="359"/>
      <c r="G69" s="279" t="s">
        <v>170</v>
      </c>
      <c r="H69" s="280" t="s">
        <v>171</v>
      </c>
      <c r="I69" s="363" t="s">
        <v>99</v>
      </c>
      <c r="J69" s="298">
        <v>3</v>
      </c>
      <c r="K69" s="293">
        <f t="shared" ref="K69:K71" si="56">4/8</f>
        <v>0.5</v>
      </c>
      <c r="L69" s="294">
        <v>1</v>
      </c>
      <c r="M69" s="295">
        <f t="shared" si="7"/>
        <v>1.5</v>
      </c>
      <c r="N69" s="296">
        <f t="shared" si="8"/>
        <v>8.6249999999999993E-2</v>
      </c>
      <c r="O69" s="169" t="s">
        <v>96</v>
      </c>
      <c r="P69" s="429"/>
      <c r="Q69" s="165" t="s">
        <v>100</v>
      </c>
      <c r="R69" s="166">
        <v>43945</v>
      </c>
      <c r="S69" s="166">
        <v>43950</v>
      </c>
      <c r="T69" s="166"/>
      <c r="U69" s="166"/>
      <c r="V69" s="126"/>
      <c r="W69" s="177" t="s">
        <v>106</v>
      </c>
      <c r="X69" s="177" t="s">
        <v>107</v>
      </c>
      <c r="Y69" s="384" t="s">
        <v>90</v>
      </c>
      <c r="Z69" s="385"/>
      <c r="AA69" s="177" t="s">
        <v>108</v>
      </c>
      <c r="AB69" s="360"/>
      <c r="AC69" s="361"/>
      <c r="AD69" s="361"/>
      <c r="AE69" s="361"/>
      <c r="AF69" s="361"/>
      <c r="AG69" s="361"/>
      <c r="AH69" s="360"/>
      <c r="AI69" s="360"/>
      <c r="AJ69" s="360"/>
      <c r="AK69" s="325"/>
      <c r="AL69" s="382"/>
      <c r="AM69" s="325"/>
      <c r="AN69" s="325"/>
      <c r="AO69" s="337"/>
      <c r="AP69" s="177" t="s">
        <v>10</v>
      </c>
      <c r="AQ69" s="386"/>
      <c r="AR69" s="386"/>
      <c r="AS69" s="177" t="s">
        <v>10</v>
      </c>
    </row>
    <row r="70" spans="1:45" s="32" customFormat="1" ht="15.75" hidden="1">
      <c r="A70" s="278" t="s">
        <v>169</v>
      </c>
      <c r="B70" s="359"/>
      <c r="C70" s="359"/>
      <c r="D70" s="278" t="s">
        <v>36</v>
      </c>
      <c r="E70" s="359"/>
      <c r="F70" s="359"/>
      <c r="G70" s="279" t="s">
        <v>170</v>
      </c>
      <c r="H70" s="280" t="s">
        <v>171</v>
      </c>
      <c r="I70" s="363" t="s">
        <v>99</v>
      </c>
      <c r="J70" s="298">
        <v>3</v>
      </c>
      <c r="K70" s="293">
        <f t="shared" si="56"/>
        <v>0.5</v>
      </c>
      <c r="L70" s="294">
        <v>1</v>
      </c>
      <c r="M70" s="295">
        <f t="shared" si="7"/>
        <v>1.5</v>
      </c>
      <c r="N70" s="296">
        <f t="shared" si="8"/>
        <v>8.6249999999999993E-2</v>
      </c>
      <c r="O70" s="169" t="s">
        <v>96</v>
      </c>
      <c r="P70" s="429"/>
      <c r="Q70" s="165" t="s">
        <v>102</v>
      </c>
      <c r="R70" s="166">
        <v>43951</v>
      </c>
      <c r="S70" s="166">
        <v>43955</v>
      </c>
      <c r="T70" s="166"/>
      <c r="U70" s="166"/>
      <c r="V70" s="126"/>
      <c r="W70" s="177" t="s">
        <v>106</v>
      </c>
      <c r="X70" s="177" t="s">
        <v>107</v>
      </c>
      <c r="Y70" s="384" t="s">
        <v>90</v>
      </c>
      <c r="Z70" s="385"/>
      <c r="AA70" s="177" t="s">
        <v>108</v>
      </c>
      <c r="AB70" s="360"/>
      <c r="AC70" s="361"/>
      <c r="AD70" s="361"/>
      <c r="AE70" s="361"/>
      <c r="AF70" s="361"/>
      <c r="AG70" s="361"/>
      <c r="AH70" s="360"/>
      <c r="AI70" s="360"/>
      <c r="AJ70" s="360"/>
      <c r="AK70" s="325"/>
      <c r="AL70" s="382"/>
      <c r="AM70" s="325"/>
      <c r="AN70" s="325"/>
      <c r="AO70" s="337"/>
      <c r="AP70" s="177" t="s">
        <v>10</v>
      </c>
      <c r="AQ70" s="386"/>
      <c r="AR70" s="386"/>
      <c r="AS70" s="177" t="s">
        <v>10</v>
      </c>
    </row>
    <row r="71" spans="1:45" s="32" customFormat="1" ht="15.75" hidden="1">
      <c r="A71" s="278" t="s">
        <v>169</v>
      </c>
      <c r="B71" s="359"/>
      <c r="C71" s="359"/>
      <c r="D71" s="278" t="s">
        <v>36</v>
      </c>
      <c r="E71" s="359"/>
      <c r="F71" s="359"/>
      <c r="G71" s="279" t="s">
        <v>170</v>
      </c>
      <c r="H71" s="280" t="s">
        <v>171</v>
      </c>
      <c r="I71" s="363" t="s">
        <v>99</v>
      </c>
      <c r="J71" s="298">
        <v>3</v>
      </c>
      <c r="K71" s="293">
        <f t="shared" si="56"/>
        <v>0.5</v>
      </c>
      <c r="L71" s="294">
        <v>1</v>
      </c>
      <c r="M71" s="295">
        <f t="shared" si="7"/>
        <v>1.5</v>
      </c>
      <c r="N71" s="296">
        <f t="shared" si="8"/>
        <v>8.6249999999999993E-2</v>
      </c>
      <c r="O71" s="169" t="s">
        <v>96</v>
      </c>
      <c r="P71" s="429"/>
      <c r="Q71" s="165" t="s">
        <v>13</v>
      </c>
      <c r="R71" s="166">
        <v>43956</v>
      </c>
      <c r="S71" s="166">
        <v>43957</v>
      </c>
      <c r="T71" s="166"/>
      <c r="U71" s="166"/>
      <c r="V71" s="126"/>
      <c r="W71" s="177" t="s">
        <v>106</v>
      </c>
      <c r="X71" s="177" t="s">
        <v>107</v>
      </c>
      <c r="Y71" s="384" t="s">
        <v>90</v>
      </c>
      <c r="Z71" s="385"/>
      <c r="AA71" s="177" t="s">
        <v>108</v>
      </c>
      <c r="AB71" s="360"/>
      <c r="AC71" s="361"/>
      <c r="AD71" s="361"/>
      <c r="AE71" s="361"/>
      <c r="AF71" s="361"/>
      <c r="AG71" s="361"/>
      <c r="AH71" s="360"/>
      <c r="AI71" s="360"/>
      <c r="AJ71" s="360"/>
      <c r="AK71" s="325"/>
      <c r="AL71" s="382"/>
      <c r="AM71" s="325"/>
      <c r="AN71" s="325"/>
      <c r="AO71" s="337"/>
      <c r="AP71" s="177" t="s">
        <v>10</v>
      </c>
      <c r="AQ71" s="386"/>
      <c r="AR71" s="386"/>
      <c r="AS71" s="177" t="s">
        <v>10</v>
      </c>
    </row>
    <row r="72" spans="1:45" s="31" customFormat="1" ht="15.75" hidden="1">
      <c r="A72" s="278" t="s">
        <v>169</v>
      </c>
      <c r="B72" s="51"/>
      <c r="C72" s="51"/>
      <c r="D72" s="278" t="s">
        <v>36</v>
      </c>
      <c r="E72" s="51"/>
      <c r="F72" s="51"/>
      <c r="G72" s="279" t="s">
        <v>170</v>
      </c>
      <c r="H72" s="280" t="s">
        <v>171</v>
      </c>
      <c r="I72" s="363" t="s">
        <v>99</v>
      </c>
      <c r="J72" s="298">
        <v>3</v>
      </c>
      <c r="K72" s="293">
        <f>4/8</f>
        <v>0.5</v>
      </c>
      <c r="L72" s="294">
        <v>1</v>
      </c>
      <c r="M72" s="295">
        <f t="shared" si="7"/>
        <v>1.5</v>
      </c>
      <c r="N72" s="296">
        <f t="shared" si="8"/>
        <v>8.6249999999999993E-2</v>
      </c>
      <c r="O72" s="169" t="s">
        <v>96</v>
      </c>
      <c r="P72" s="430"/>
      <c r="Q72" s="178" t="s">
        <v>16</v>
      </c>
      <c r="R72" s="166"/>
      <c r="S72" s="166"/>
      <c r="T72" s="4"/>
      <c r="U72" s="207"/>
      <c r="V72" s="126"/>
      <c r="W72" s="177" t="s">
        <v>106</v>
      </c>
      <c r="X72" s="177" t="s">
        <v>107</v>
      </c>
      <c r="Y72" s="384" t="s">
        <v>90</v>
      </c>
      <c r="Z72" s="177"/>
      <c r="AA72" s="177" t="s">
        <v>108</v>
      </c>
      <c r="AB72" s="73"/>
      <c r="AC72" s="73"/>
      <c r="AD72" s="223"/>
      <c r="AE72" s="223"/>
      <c r="AF72" s="223"/>
      <c r="AG72" s="223"/>
      <c r="AH72" s="73"/>
      <c r="AI72" s="73"/>
      <c r="AJ72" s="73"/>
      <c r="AK72" s="325"/>
      <c r="AL72" s="382"/>
      <c r="AM72" s="325"/>
      <c r="AN72" s="325"/>
      <c r="AO72" s="337"/>
      <c r="AP72" s="337"/>
      <c r="AQ72" s="337"/>
      <c r="AR72" s="337"/>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4"/>
      <c r="Z73" s="323" t="s">
        <v>176</v>
      </c>
      <c r="AA73" s="73" t="s">
        <v>108</v>
      </c>
      <c r="AB73" s="73"/>
      <c r="AC73" s="223"/>
      <c r="AD73" s="223"/>
      <c r="AE73" s="223"/>
      <c r="AF73" s="223"/>
      <c r="AG73" s="223"/>
      <c r="AH73" s="223"/>
      <c r="AI73" s="223"/>
      <c r="AJ73" s="73"/>
      <c r="AK73" s="256"/>
      <c r="AL73" s="208">
        <v>0</v>
      </c>
      <c r="AM73" s="256">
        <f t="shared" ref="AM73:AM96" si="57">N73*AL73</f>
        <v>0</v>
      </c>
      <c r="AN73" s="256">
        <f t="shared" ref="AN73:AN96" si="58">N73-AM73</f>
        <v>2.8749999999999998E-2</v>
      </c>
      <c r="AO73" s="266" t="e">
        <f t="shared" si="9"/>
        <v>#DIV/0!</v>
      </c>
      <c r="AP73" s="266"/>
      <c r="AQ73" s="266"/>
      <c r="AR73" s="266"/>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4" t="s">
        <v>90</v>
      </c>
      <c r="Z74" s="357" t="s">
        <v>303</v>
      </c>
      <c r="AA74" s="73" t="s">
        <v>108</v>
      </c>
      <c r="AB74" s="73"/>
      <c r="AC74" s="223"/>
      <c r="AD74" s="223"/>
      <c r="AE74" s="223"/>
      <c r="AF74" s="223"/>
      <c r="AG74" s="223"/>
      <c r="AH74" s="73"/>
      <c r="AI74" s="73"/>
      <c r="AJ74" s="73"/>
      <c r="AK74" s="256">
        <v>0.7</v>
      </c>
      <c r="AL74" s="208">
        <v>0.9</v>
      </c>
      <c r="AM74" s="256">
        <f t="shared" si="57"/>
        <v>3.88125E-2</v>
      </c>
      <c r="AN74" s="256">
        <f t="shared" si="58"/>
        <v>4.3124999999999969E-3</v>
      </c>
      <c r="AO74" s="266">
        <f t="shared" si="9"/>
        <v>18.035426731078903</v>
      </c>
      <c r="AP74" s="266"/>
      <c r="AQ74" s="266"/>
      <c r="AR74" s="266"/>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17" t="s">
        <v>4</v>
      </c>
      <c r="Q75" s="160" t="s">
        <v>5</v>
      </c>
      <c r="R75" s="166">
        <v>43922</v>
      </c>
      <c r="S75" s="166">
        <v>43924</v>
      </c>
      <c r="T75" s="166"/>
      <c r="U75" s="166"/>
      <c r="V75" s="73"/>
      <c r="W75" s="73" t="s">
        <v>308</v>
      </c>
      <c r="X75" s="73" t="s">
        <v>107</v>
      </c>
      <c r="Y75" s="242" t="s">
        <v>90</v>
      </c>
      <c r="Z75" s="126"/>
      <c r="AA75" s="73" t="s">
        <v>108</v>
      </c>
      <c r="AB75" s="73"/>
      <c r="AC75" s="223"/>
      <c r="AD75" s="223"/>
      <c r="AE75" s="223"/>
      <c r="AF75" s="223"/>
      <c r="AG75" s="223"/>
      <c r="AH75" s="223"/>
      <c r="AI75" s="223"/>
      <c r="AJ75" s="73"/>
      <c r="AK75" s="256">
        <v>1</v>
      </c>
      <c r="AL75" s="208">
        <v>0.9</v>
      </c>
      <c r="AM75" s="256">
        <f t="shared" si="57"/>
        <v>5.1749999999999997E-2</v>
      </c>
      <c r="AN75" s="256">
        <f t="shared" si="58"/>
        <v>5.7499999999999982E-3</v>
      </c>
      <c r="AO75" s="266">
        <f t="shared" si="9"/>
        <v>19.323671497584542</v>
      </c>
      <c r="AP75" s="266"/>
      <c r="AQ75" s="266"/>
      <c r="AR75" s="266"/>
      <c r="AS75" s="73" t="s">
        <v>10</v>
      </c>
    </row>
    <row r="76" spans="1:45" s="31" customFormat="1" ht="15.75" hidden="1">
      <c r="A76" s="271" t="s">
        <v>181</v>
      </c>
      <c r="B76" s="271"/>
      <c r="C76" s="271"/>
      <c r="D76" s="271" t="s">
        <v>36</v>
      </c>
      <c r="E76" s="271"/>
      <c r="F76" s="271"/>
      <c r="G76" s="272" t="s">
        <v>182</v>
      </c>
      <c r="H76" s="273" t="s">
        <v>183</v>
      </c>
      <c r="I76" s="274" t="s">
        <v>99</v>
      </c>
      <c r="J76" s="275">
        <v>1</v>
      </c>
      <c r="K76" s="276">
        <f t="shared" ref="K76:K79" si="59">8/8</f>
        <v>1</v>
      </c>
      <c r="L76" s="277">
        <v>1</v>
      </c>
      <c r="M76" s="289">
        <f t="shared" ref="M76:M79" si="60">J76*K76</f>
        <v>1</v>
      </c>
      <c r="N76" s="290">
        <f t="shared" ref="N76:N79" si="61">M76/20*1.15</f>
        <v>5.7499999999999996E-2</v>
      </c>
      <c r="O76" s="177" t="s">
        <v>96</v>
      </c>
      <c r="P76" s="418"/>
      <c r="Q76" s="165" t="s">
        <v>100</v>
      </c>
      <c r="R76" s="166">
        <v>43928</v>
      </c>
      <c r="S76" s="166">
        <v>43969</v>
      </c>
      <c r="T76" s="166"/>
      <c r="U76" s="379"/>
      <c r="V76" s="73"/>
      <c r="W76" s="177" t="s">
        <v>308</v>
      </c>
      <c r="X76" s="380" t="s">
        <v>107</v>
      </c>
      <c r="Y76" s="381" t="s">
        <v>90</v>
      </c>
      <c r="Z76" s="378"/>
      <c r="AA76" s="177" t="s">
        <v>108</v>
      </c>
      <c r="AB76" s="73"/>
      <c r="AC76" s="223"/>
      <c r="AD76" s="223"/>
      <c r="AE76" s="223"/>
      <c r="AF76" s="223"/>
      <c r="AG76" s="223"/>
      <c r="AH76" s="223"/>
      <c r="AI76" s="223"/>
      <c r="AJ76" s="73"/>
      <c r="AK76" s="325">
        <v>1</v>
      </c>
      <c r="AL76" s="382">
        <v>0.9</v>
      </c>
      <c r="AM76" s="325">
        <f t="shared" ref="AM76:AM79" si="62">N76*AL76</f>
        <v>5.1749999999999997E-2</v>
      </c>
      <c r="AN76" s="325">
        <f t="shared" ref="AN76:AN79" si="63">N76-AM76</f>
        <v>5.7499999999999982E-3</v>
      </c>
      <c r="AO76" s="337">
        <f t="shared" ref="AO76:AO79" si="64">AK76/AM76</f>
        <v>19.323671497584542</v>
      </c>
      <c r="AP76" s="337"/>
      <c r="AQ76" s="337"/>
      <c r="AR76" s="337"/>
      <c r="AS76" s="177" t="s">
        <v>10</v>
      </c>
    </row>
    <row r="77" spans="1:45" s="31" customFormat="1" ht="15.75" hidden="1">
      <c r="A77" s="271" t="s">
        <v>181</v>
      </c>
      <c r="B77" s="271"/>
      <c r="C77" s="271"/>
      <c r="D77" s="271" t="s">
        <v>36</v>
      </c>
      <c r="E77" s="271"/>
      <c r="F77" s="271"/>
      <c r="G77" s="272" t="s">
        <v>182</v>
      </c>
      <c r="H77" s="273" t="s">
        <v>183</v>
      </c>
      <c r="I77" s="274" t="s">
        <v>99</v>
      </c>
      <c r="J77" s="275">
        <v>1</v>
      </c>
      <c r="K77" s="276">
        <f t="shared" si="59"/>
        <v>1</v>
      </c>
      <c r="L77" s="277">
        <v>1</v>
      </c>
      <c r="M77" s="289">
        <f t="shared" si="60"/>
        <v>1</v>
      </c>
      <c r="N77" s="290">
        <f t="shared" si="61"/>
        <v>5.7499999999999996E-2</v>
      </c>
      <c r="O77" s="177" t="s">
        <v>96</v>
      </c>
      <c r="P77" s="418"/>
      <c r="Q77" s="165" t="s">
        <v>102</v>
      </c>
      <c r="R77" s="166">
        <v>43970</v>
      </c>
      <c r="S77" s="166">
        <v>43973</v>
      </c>
      <c r="T77" s="166"/>
      <c r="U77" s="379"/>
      <c r="V77" s="73"/>
      <c r="W77" s="177" t="s">
        <v>308</v>
      </c>
      <c r="X77" s="380" t="s">
        <v>107</v>
      </c>
      <c r="Y77" s="381" t="s">
        <v>90</v>
      </c>
      <c r="Z77" s="378"/>
      <c r="AA77" s="177" t="s">
        <v>108</v>
      </c>
      <c r="AB77" s="73"/>
      <c r="AC77" s="223"/>
      <c r="AD77" s="223"/>
      <c r="AE77" s="223"/>
      <c r="AF77" s="223"/>
      <c r="AG77" s="223"/>
      <c r="AH77" s="223"/>
      <c r="AI77" s="223"/>
      <c r="AJ77" s="73"/>
      <c r="AK77" s="325">
        <v>1</v>
      </c>
      <c r="AL77" s="382">
        <v>0.9</v>
      </c>
      <c r="AM77" s="325">
        <f t="shared" si="62"/>
        <v>5.1749999999999997E-2</v>
      </c>
      <c r="AN77" s="325">
        <f t="shared" si="63"/>
        <v>5.7499999999999982E-3</v>
      </c>
      <c r="AO77" s="337">
        <f t="shared" si="64"/>
        <v>19.323671497584542</v>
      </c>
      <c r="AP77" s="337"/>
      <c r="AQ77" s="337"/>
      <c r="AR77" s="337"/>
      <c r="AS77" s="177" t="s">
        <v>10</v>
      </c>
    </row>
    <row r="78" spans="1:45" s="31" customFormat="1" ht="15.75" hidden="1">
      <c r="A78" s="271" t="s">
        <v>181</v>
      </c>
      <c r="B78" s="271"/>
      <c r="C78" s="271"/>
      <c r="D78" s="271" t="s">
        <v>36</v>
      </c>
      <c r="E78" s="271"/>
      <c r="F78" s="271"/>
      <c r="G78" s="272" t="s">
        <v>182</v>
      </c>
      <c r="H78" s="273" t="s">
        <v>183</v>
      </c>
      <c r="I78" s="274" t="s">
        <v>99</v>
      </c>
      <c r="J78" s="275">
        <v>1</v>
      </c>
      <c r="K78" s="276">
        <f t="shared" si="59"/>
        <v>1</v>
      </c>
      <c r="L78" s="277">
        <v>1</v>
      </c>
      <c r="M78" s="289">
        <f t="shared" si="60"/>
        <v>1</v>
      </c>
      <c r="N78" s="290">
        <f t="shared" si="61"/>
        <v>5.7499999999999996E-2</v>
      </c>
      <c r="O78" s="177" t="s">
        <v>96</v>
      </c>
      <c r="P78" s="418"/>
      <c r="Q78" s="165" t="s">
        <v>13</v>
      </c>
      <c r="R78" s="166">
        <v>43976</v>
      </c>
      <c r="S78" s="166">
        <v>43978</v>
      </c>
      <c r="T78" s="166"/>
      <c r="U78" s="379"/>
      <c r="V78" s="73"/>
      <c r="W78" s="177" t="s">
        <v>308</v>
      </c>
      <c r="X78" s="380" t="s">
        <v>107</v>
      </c>
      <c r="Y78" s="381" t="s">
        <v>90</v>
      </c>
      <c r="Z78" s="378"/>
      <c r="AA78" s="177" t="s">
        <v>108</v>
      </c>
      <c r="AB78" s="73"/>
      <c r="AC78" s="223"/>
      <c r="AD78" s="223"/>
      <c r="AE78" s="223"/>
      <c r="AF78" s="223"/>
      <c r="AG78" s="223"/>
      <c r="AH78" s="223"/>
      <c r="AI78" s="223"/>
      <c r="AJ78" s="73"/>
      <c r="AK78" s="325">
        <v>1</v>
      </c>
      <c r="AL78" s="382">
        <v>0.9</v>
      </c>
      <c r="AM78" s="325">
        <f t="shared" si="62"/>
        <v>5.1749999999999997E-2</v>
      </c>
      <c r="AN78" s="325">
        <f t="shared" si="63"/>
        <v>5.7499999999999982E-3</v>
      </c>
      <c r="AO78" s="337">
        <f t="shared" si="64"/>
        <v>19.323671497584542</v>
      </c>
      <c r="AP78" s="337"/>
      <c r="AQ78" s="337"/>
      <c r="AR78" s="337"/>
      <c r="AS78" s="177" t="s">
        <v>10</v>
      </c>
    </row>
    <row r="79" spans="1:45" s="31" customFormat="1" ht="15.75" hidden="1">
      <c r="A79" s="271" t="s">
        <v>181</v>
      </c>
      <c r="B79" s="271"/>
      <c r="C79" s="271"/>
      <c r="D79" s="271" t="s">
        <v>36</v>
      </c>
      <c r="E79" s="271"/>
      <c r="F79" s="271"/>
      <c r="G79" s="272" t="s">
        <v>182</v>
      </c>
      <c r="H79" s="273" t="s">
        <v>183</v>
      </c>
      <c r="I79" s="274" t="s">
        <v>99</v>
      </c>
      <c r="J79" s="275">
        <v>1</v>
      </c>
      <c r="K79" s="276">
        <f t="shared" si="59"/>
        <v>1</v>
      </c>
      <c r="L79" s="277">
        <v>1</v>
      </c>
      <c r="M79" s="289">
        <f t="shared" si="60"/>
        <v>1</v>
      </c>
      <c r="N79" s="290">
        <f t="shared" si="61"/>
        <v>5.7499999999999996E-2</v>
      </c>
      <c r="O79" s="177" t="s">
        <v>96</v>
      </c>
      <c r="P79" s="419"/>
      <c r="Q79" s="178" t="s">
        <v>16</v>
      </c>
      <c r="R79" s="166"/>
      <c r="S79" s="166"/>
      <c r="T79" s="166"/>
      <c r="U79" s="379"/>
      <c r="V79" s="366"/>
      <c r="W79" s="177" t="s">
        <v>308</v>
      </c>
      <c r="X79" s="380" t="s">
        <v>107</v>
      </c>
      <c r="Y79" s="381" t="s">
        <v>90</v>
      </c>
      <c r="Z79" s="378"/>
      <c r="AA79" s="177" t="s">
        <v>108</v>
      </c>
      <c r="AB79" s="73"/>
      <c r="AC79" s="223"/>
      <c r="AD79" s="223"/>
      <c r="AE79" s="223"/>
      <c r="AF79" s="223"/>
      <c r="AG79" s="223"/>
      <c r="AH79" s="223"/>
      <c r="AI79" s="223"/>
      <c r="AJ79" s="73"/>
      <c r="AK79" s="325">
        <v>1</v>
      </c>
      <c r="AL79" s="382">
        <v>0.9</v>
      </c>
      <c r="AM79" s="325">
        <f t="shared" si="62"/>
        <v>5.1749999999999997E-2</v>
      </c>
      <c r="AN79" s="325">
        <f t="shared" si="63"/>
        <v>5.7499999999999982E-3</v>
      </c>
      <c r="AO79" s="337">
        <f t="shared" si="64"/>
        <v>19.323671497584542</v>
      </c>
      <c r="AP79" s="337"/>
      <c r="AQ79" s="337"/>
      <c r="AR79" s="337"/>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2" t="s">
        <v>90</v>
      </c>
      <c r="Z80" s="243" t="s">
        <v>180</v>
      </c>
      <c r="AA80" s="73" t="s">
        <v>108</v>
      </c>
      <c r="AB80" s="73"/>
      <c r="AC80" s="223"/>
      <c r="AD80" s="223"/>
      <c r="AE80" s="223"/>
      <c r="AF80" s="223"/>
      <c r="AG80" s="223"/>
      <c r="AH80" s="73"/>
      <c r="AI80" s="73"/>
      <c r="AJ80" s="73"/>
      <c r="AK80" s="256">
        <v>0.7</v>
      </c>
      <c r="AL80" s="208">
        <v>0.9</v>
      </c>
      <c r="AM80" s="256">
        <f t="shared" si="57"/>
        <v>1.2937499999999999E-2</v>
      </c>
      <c r="AN80" s="256">
        <f t="shared" si="58"/>
        <v>1.4374999999999995E-3</v>
      </c>
      <c r="AO80" s="266">
        <f t="shared" si="9"/>
        <v>54.106280193236714</v>
      </c>
      <c r="AP80" s="266"/>
      <c r="AQ80" s="266"/>
      <c r="AR80" s="266"/>
      <c r="AS80" s="73" t="s">
        <v>10</v>
      </c>
    </row>
    <row r="81" spans="1:45" s="31" customFormat="1" ht="16.5" hidden="1">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17" t="s">
        <v>306</v>
      </c>
      <c r="Q81" s="160" t="s">
        <v>5</v>
      </c>
      <c r="R81" s="161">
        <v>43878</v>
      </c>
      <c r="S81" s="161">
        <v>43879</v>
      </c>
      <c r="T81" s="161">
        <v>43878</v>
      </c>
      <c r="U81" s="161">
        <v>43879</v>
      </c>
      <c r="V81" s="208">
        <v>1</v>
      </c>
      <c r="W81" s="98" t="s">
        <v>126</v>
      </c>
      <c r="X81" s="73" t="s">
        <v>107</v>
      </c>
      <c r="Y81" s="242" t="s">
        <v>90</v>
      </c>
      <c r="Z81" s="223"/>
      <c r="AA81" s="73" t="s">
        <v>108</v>
      </c>
      <c r="AB81" s="223"/>
      <c r="AC81" s="223"/>
      <c r="AD81" s="73"/>
      <c r="AE81" s="73"/>
      <c r="AF81" s="256"/>
      <c r="AG81" s="335"/>
      <c r="AH81" s="256"/>
      <c r="AI81" s="256"/>
      <c r="AJ81" s="266"/>
      <c r="AK81" s="256">
        <v>0.7</v>
      </c>
      <c r="AL81" s="335">
        <v>0.9</v>
      </c>
      <c r="AM81" s="256">
        <f t="shared" si="57"/>
        <v>1.2937499999999999E-2</v>
      </c>
      <c r="AN81" s="256">
        <f t="shared" si="58"/>
        <v>1.4374999999999995E-3</v>
      </c>
      <c r="AO81" s="266">
        <f t="shared" si="9"/>
        <v>54.106280193236714</v>
      </c>
      <c r="AP81" s="73"/>
      <c r="AQ81" s="256"/>
      <c r="AR81" s="335"/>
      <c r="AS81" s="256" t="s">
        <v>10</v>
      </c>
    </row>
    <row r="82" spans="1:45" s="31" customFormat="1" ht="66" hidden="1">
      <c r="A82" s="271" t="s">
        <v>187</v>
      </c>
      <c r="B82" s="271"/>
      <c r="C82" s="272"/>
      <c r="D82" s="273" t="s">
        <v>36</v>
      </c>
      <c r="E82" s="274"/>
      <c r="F82" s="275"/>
      <c r="G82" s="276" t="s">
        <v>188</v>
      </c>
      <c r="H82" s="277" t="s">
        <v>189</v>
      </c>
      <c r="I82" s="274" t="s">
        <v>99</v>
      </c>
      <c r="J82" s="275">
        <v>1</v>
      </c>
      <c r="K82" s="276">
        <f t="shared" ref="K82:K85" si="65">2/8</f>
        <v>0.25</v>
      </c>
      <c r="L82" s="277">
        <v>1</v>
      </c>
      <c r="M82" s="289">
        <f t="shared" si="7"/>
        <v>0.25</v>
      </c>
      <c r="N82" s="290">
        <f t="shared" si="8"/>
        <v>1.4374999999999999E-2</v>
      </c>
      <c r="O82" s="73" t="s">
        <v>96</v>
      </c>
      <c r="P82" s="418"/>
      <c r="Q82" s="165" t="s">
        <v>100</v>
      </c>
      <c r="R82" s="161">
        <v>43880</v>
      </c>
      <c r="S82" s="161">
        <v>43886</v>
      </c>
      <c r="T82" s="161">
        <v>43880</v>
      </c>
      <c r="U82" s="161">
        <v>43888</v>
      </c>
      <c r="V82" s="308" t="s">
        <v>307</v>
      </c>
      <c r="W82" s="105" t="s">
        <v>126</v>
      </c>
      <c r="X82" s="223"/>
      <c r="Y82" s="324"/>
      <c r="Z82" s="223"/>
      <c r="AA82" s="177" t="s">
        <v>108</v>
      </c>
      <c r="AB82" s="223"/>
      <c r="AC82" s="223"/>
      <c r="AD82" s="73"/>
      <c r="AE82" s="73"/>
      <c r="AF82" s="325"/>
      <c r="AG82" s="336"/>
      <c r="AH82" s="325"/>
      <c r="AI82" s="325"/>
      <c r="AJ82" s="337"/>
      <c r="AK82" s="325">
        <v>0.7</v>
      </c>
      <c r="AL82" s="336">
        <v>0.9</v>
      </c>
      <c r="AM82" s="325">
        <f t="shared" si="57"/>
        <v>1.2937499999999999E-2</v>
      </c>
      <c r="AN82" s="325">
        <f t="shared" si="58"/>
        <v>1.4374999999999995E-3</v>
      </c>
      <c r="AO82" s="337">
        <f t="shared" si="9"/>
        <v>54.106280193236714</v>
      </c>
      <c r="AP82" s="73"/>
      <c r="AQ82" s="325"/>
      <c r="AR82" s="336"/>
      <c r="AS82" s="325" t="s">
        <v>10</v>
      </c>
    </row>
    <row r="83" spans="1:45" s="31" customFormat="1" ht="16.5" hidden="1">
      <c r="A83" s="271" t="s">
        <v>187</v>
      </c>
      <c r="B83" s="271"/>
      <c r="C83" s="272"/>
      <c r="D83" s="273" t="s">
        <v>36</v>
      </c>
      <c r="E83" s="274"/>
      <c r="F83" s="275"/>
      <c r="G83" s="276" t="s">
        <v>188</v>
      </c>
      <c r="H83" s="277" t="s">
        <v>189</v>
      </c>
      <c r="I83" s="274" t="s">
        <v>99</v>
      </c>
      <c r="J83" s="275">
        <v>1</v>
      </c>
      <c r="K83" s="276">
        <f t="shared" si="65"/>
        <v>0.25</v>
      </c>
      <c r="L83" s="277">
        <v>1</v>
      </c>
      <c r="M83" s="289">
        <f t="shared" si="7"/>
        <v>0.25</v>
      </c>
      <c r="N83" s="290">
        <f t="shared" si="8"/>
        <v>1.4374999999999999E-2</v>
      </c>
      <c r="O83" s="73" t="s">
        <v>96</v>
      </c>
      <c r="P83" s="418"/>
      <c r="Q83" s="165" t="s">
        <v>102</v>
      </c>
      <c r="R83" s="161">
        <v>43887</v>
      </c>
      <c r="S83" s="161">
        <v>43888</v>
      </c>
      <c r="T83" s="161">
        <v>43889</v>
      </c>
      <c r="U83" s="161">
        <v>43892</v>
      </c>
      <c r="V83" s="208">
        <v>0.9</v>
      </c>
      <c r="W83" s="105" t="s">
        <v>126</v>
      </c>
      <c r="X83" s="223"/>
      <c r="Y83" s="324"/>
      <c r="Z83" s="223"/>
      <c r="AA83" s="177" t="s">
        <v>108</v>
      </c>
      <c r="AB83" s="223"/>
      <c r="AC83" s="223"/>
      <c r="AD83" s="73"/>
      <c r="AE83" s="73"/>
      <c r="AF83" s="325"/>
      <c r="AG83" s="336"/>
      <c r="AH83" s="325"/>
      <c r="AI83" s="325"/>
      <c r="AJ83" s="337"/>
      <c r="AK83" s="325">
        <v>0.7</v>
      </c>
      <c r="AL83" s="336">
        <v>0.9</v>
      </c>
      <c r="AM83" s="325">
        <f t="shared" si="57"/>
        <v>1.2937499999999999E-2</v>
      </c>
      <c r="AN83" s="325">
        <f t="shared" si="58"/>
        <v>1.4374999999999995E-3</v>
      </c>
      <c r="AO83" s="337">
        <f t="shared" si="9"/>
        <v>54.106280193236714</v>
      </c>
      <c r="AP83" s="73"/>
      <c r="AQ83" s="325"/>
      <c r="AR83" s="336"/>
      <c r="AS83" s="325" t="s">
        <v>10</v>
      </c>
    </row>
    <row r="84" spans="1:45" s="31" customFormat="1" ht="16.5" hidden="1">
      <c r="A84" s="271" t="s">
        <v>187</v>
      </c>
      <c r="B84" s="271"/>
      <c r="C84" s="272"/>
      <c r="D84" s="273" t="s">
        <v>36</v>
      </c>
      <c r="E84" s="274"/>
      <c r="F84" s="275"/>
      <c r="G84" s="276" t="s">
        <v>188</v>
      </c>
      <c r="H84" s="277" t="s">
        <v>189</v>
      </c>
      <c r="I84" s="274" t="s">
        <v>99</v>
      </c>
      <c r="J84" s="275">
        <v>1</v>
      </c>
      <c r="K84" s="276">
        <f t="shared" si="65"/>
        <v>0.25</v>
      </c>
      <c r="L84" s="277">
        <v>1</v>
      </c>
      <c r="M84" s="289">
        <f t="shared" si="7"/>
        <v>0.25</v>
      </c>
      <c r="N84" s="290">
        <f t="shared" si="8"/>
        <v>1.4374999999999999E-2</v>
      </c>
      <c r="O84" s="73" t="s">
        <v>96</v>
      </c>
      <c r="P84" s="418"/>
      <c r="Q84" s="165" t="s">
        <v>13</v>
      </c>
      <c r="R84" s="161">
        <v>43888</v>
      </c>
      <c r="S84" s="161">
        <v>43889</v>
      </c>
      <c r="T84" s="161"/>
      <c r="U84" s="161"/>
      <c r="V84" s="73"/>
      <c r="W84" s="105" t="s">
        <v>126</v>
      </c>
      <c r="X84" s="223"/>
      <c r="Y84" s="324"/>
      <c r="Z84" s="223"/>
      <c r="AA84" s="177" t="s">
        <v>108</v>
      </c>
      <c r="AB84" s="223"/>
      <c r="AC84" s="223"/>
      <c r="AD84" s="73"/>
      <c r="AE84" s="73"/>
      <c r="AF84" s="325"/>
      <c r="AG84" s="336"/>
      <c r="AH84" s="325"/>
      <c r="AI84" s="325"/>
      <c r="AJ84" s="337"/>
      <c r="AK84" s="325">
        <v>0.7</v>
      </c>
      <c r="AL84" s="336">
        <v>0.9</v>
      </c>
      <c r="AM84" s="325">
        <f t="shared" si="57"/>
        <v>1.2937499999999999E-2</v>
      </c>
      <c r="AN84" s="325">
        <f t="shared" si="58"/>
        <v>1.4374999999999995E-3</v>
      </c>
      <c r="AO84" s="337">
        <f t="shared" si="9"/>
        <v>54.106280193236714</v>
      </c>
      <c r="AP84" s="73"/>
      <c r="AQ84" s="325"/>
      <c r="AR84" s="336"/>
      <c r="AS84" s="325" t="s">
        <v>10</v>
      </c>
    </row>
    <row r="85" spans="1:45" s="31" customFormat="1" ht="16.5" hidden="1">
      <c r="A85" s="271" t="s">
        <v>187</v>
      </c>
      <c r="B85" s="271"/>
      <c r="C85" s="272"/>
      <c r="D85" s="273" t="s">
        <v>36</v>
      </c>
      <c r="E85" s="274"/>
      <c r="F85" s="275"/>
      <c r="G85" s="276" t="s">
        <v>188</v>
      </c>
      <c r="H85" s="277" t="s">
        <v>189</v>
      </c>
      <c r="I85" s="274" t="s">
        <v>99</v>
      </c>
      <c r="J85" s="275">
        <v>1</v>
      </c>
      <c r="K85" s="276">
        <f t="shared" si="65"/>
        <v>0.25</v>
      </c>
      <c r="L85" s="277">
        <v>1</v>
      </c>
      <c r="M85" s="289">
        <f t="shared" si="7"/>
        <v>0.25</v>
      </c>
      <c r="N85" s="290">
        <f t="shared" si="8"/>
        <v>1.4374999999999999E-2</v>
      </c>
      <c r="O85" s="73" t="s">
        <v>96</v>
      </c>
      <c r="P85" s="419"/>
      <c r="Q85" s="178" t="s">
        <v>16</v>
      </c>
      <c r="R85" s="161">
        <v>43891</v>
      </c>
      <c r="S85" s="4"/>
      <c r="T85" s="4"/>
      <c r="U85" s="4"/>
      <c r="V85" s="73"/>
      <c r="W85" s="148" t="s">
        <v>126</v>
      </c>
      <c r="X85" s="223"/>
      <c r="Y85" s="324"/>
      <c r="Z85" s="223"/>
      <c r="AA85" s="177" t="s">
        <v>108</v>
      </c>
      <c r="AB85" s="223"/>
      <c r="AC85" s="223"/>
      <c r="AD85" s="73"/>
      <c r="AE85" s="73"/>
      <c r="AF85" s="325"/>
      <c r="AG85" s="336"/>
      <c r="AH85" s="325"/>
      <c r="AI85" s="325"/>
      <c r="AJ85" s="337"/>
      <c r="AK85" s="325">
        <v>0.7</v>
      </c>
      <c r="AL85" s="336">
        <v>0.9</v>
      </c>
      <c r="AM85" s="325">
        <f t="shared" si="57"/>
        <v>1.2937499999999999E-2</v>
      </c>
      <c r="AN85" s="325">
        <f t="shared" si="58"/>
        <v>1.4374999999999995E-3</v>
      </c>
      <c r="AO85" s="337">
        <f t="shared" si="9"/>
        <v>54.106280193236714</v>
      </c>
      <c r="AP85" s="73"/>
      <c r="AQ85" s="325"/>
      <c r="AR85" s="336"/>
      <c r="AS85" s="325" t="s">
        <v>10</v>
      </c>
    </row>
    <row r="86" spans="1:45" s="31" customFormat="1" ht="16.5" hidden="1">
      <c r="A86" s="51" t="s">
        <v>190</v>
      </c>
      <c r="B86" s="51"/>
      <c r="C86" s="51"/>
      <c r="D86" s="51" t="s">
        <v>36</v>
      </c>
      <c r="E86" s="51"/>
      <c r="F86" s="51"/>
      <c r="G86" s="54" t="s">
        <v>191</v>
      </c>
      <c r="H86" s="72" t="s">
        <v>192</v>
      </c>
      <c r="I86" s="127" t="s">
        <v>99</v>
      </c>
      <c r="J86" s="114">
        <v>1</v>
      </c>
      <c r="K86" s="115">
        <f t="shared" ref="K86:K95" si="66">4/8</f>
        <v>0.5</v>
      </c>
      <c r="L86" s="116">
        <v>1</v>
      </c>
      <c r="M86" s="117">
        <f t="shared" si="7"/>
        <v>0.5</v>
      </c>
      <c r="N86" s="118">
        <f t="shared" si="8"/>
        <v>2.8749999999999998E-2</v>
      </c>
      <c r="O86" s="73" t="s">
        <v>96</v>
      </c>
      <c r="P86" s="428" t="s">
        <v>28</v>
      </c>
      <c r="Q86" s="160" t="s">
        <v>5</v>
      </c>
      <c r="R86" s="166">
        <v>43879</v>
      </c>
      <c r="S86" s="166">
        <v>43880</v>
      </c>
      <c r="T86" s="161">
        <v>43879</v>
      </c>
      <c r="U86" s="309">
        <v>43885</v>
      </c>
      <c r="V86" s="73" t="s">
        <v>193</v>
      </c>
      <c r="W86" s="73" t="s">
        <v>106</v>
      </c>
      <c r="X86" s="73" t="s">
        <v>107</v>
      </c>
      <c r="Y86" s="244" t="s">
        <v>127</v>
      </c>
      <c r="Z86" s="73"/>
      <c r="AA86" s="73" t="s">
        <v>108</v>
      </c>
      <c r="AB86" s="73"/>
      <c r="AC86" s="223"/>
      <c r="AD86" s="223"/>
      <c r="AE86" s="223"/>
      <c r="AF86" s="223"/>
      <c r="AG86" s="223"/>
      <c r="AH86" s="73"/>
      <c r="AI86" s="73"/>
      <c r="AJ86" s="73"/>
      <c r="AK86" s="256">
        <v>0.54</v>
      </c>
      <c r="AL86" s="335">
        <v>0.9</v>
      </c>
      <c r="AM86" s="256">
        <f t="shared" si="57"/>
        <v>2.5874999999999999E-2</v>
      </c>
      <c r="AN86" s="256">
        <f t="shared" si="58"/>
        <v>2.8749999999999991E-3</v>
      </c>
      <c r="AO86" s="266">
        <f t="shared" si="9"/>
        <v>20.869565217391308</v>
      </c>
      <c r="AP86" s="266"/>
      <c r="AQ86" s="266"/>
      <c r="AR86" s="266"/>
      <c r="AS86" s="73" t="s">
        <v>10</v>
      </c>
    </row>
    <row r="87" spans="1:45" s="31" customFormat="1" ht="16.5" hidden="1">
      <c r="A87" s="271" t="s">
        <v>190</v>
      </c>
      <c r="B87" s="51"/>
      <c r="C87" s="51"/>
      <c r="D87" s="271" t="s">
        <v>36</v>
      </c>
      <c r="E87" s="51"/>
      <c r="F87" s="51"/>
      <c r="G87" s="272" t="s">
        <v>191</v>
      </c>
      <c r="H87" s="277" t="s">
        <v>192</v>
      </c>
      <c r="I87" s="274" t="s">
        <v>99</v>
      </c>
      <c r="J87" s="275">
        <v>1</v>
      </c>
      <c r="K87" s="276">
        <f t="shared" si="66"/>
        <v>0.5</v>
      </c>
      <c r="L87" s="277">
        <v>1</v>
      </c>
      <c r="M87" s="289">
        <f t="shared" si="7"/>
        <v>0.5</v>
      </c>
      <c r="N87" s="290">
        <f t="shared" si="8"/>
        <v>2.8749999999999998E-2</v>
      </c>
      <c r="O87" s="169" t="s">
        <v>96</v>
      </c>
      <c r="P87" s="429"/>
      <c r="Q87" s="165" t="s">
        <v>100</v>
      </c>
      <c r="R87" s="166">
        <v>43881</v>
      </c>
      <c r="S87" s="166">
        <v>43886</v>
      </c>
      <c r="T87" s="309">
        <v>43886</v>
      </c>
      <c r="U87" s="309">
        <v>43893</v>
      </c>
      <c r="V87" s="310" t="s">
        <v>193</v>
      </c>
      <c r="W87" s="177" t="s">
        <v>106</v>
      </c>
      <c r="X87" s="177" t="s">
        <v>107</v>
      </c>
      <c r="Y87" s="387" t="s">
        <v>127</v>
      </c>
      <c r="Z87" s="177"/>
      <c r="AA87" s="177" t="s">
        <v>108</v>
      </c>
      <c r="AB87" s="73"/>
      <c r="AC87" s="223"/>
      <c r="AD87" s="223"/>
      <c r="AE87" s="223"/>
      <c r="AF87" s="223"/>
      <c r="AG87" s="223"/>
      <c r="AH87" s="73"/>
      <c r="AI87" s="73"/>
      <c r="AJ87" s="73"/>
      <c r="AK87" s="338">
        <v>0.54</v>
      </c>
      <c r="AL87" s="336">
        <v>0.9</v>
      </c>
      <c r="AM87" s="325">
        <f t="shared" si="57"/>
        <v>2.5874999999999999E-2</v>
      </c>
      <c r="AN87" s="325">
        <f t="shared" si="58"/>
        <v>2.8749999999999991E-3</v>
      </c>
      <c r="AO87" s="337">
        <f t="shared" si="9"/>
        <v>20.869565217391308</v>
      </c>
      <c r="AP87" s="266"/>
      <c r="AQ87" s="266"/>
      <c r="AR87" s="266"/>
      <c r="AS87" s="169" t="s">
        <v>10</v>
      </c>
    </row>
    <row r="88" spans="1:45" s="31" customFormat="1" ht="16.5" hidden="1">
      <c r="A88" s="271" t="s">
        <v>190</v>
      </c>
      <c r="B88" s="51"/>
      <c r="C88" s="51"/>
      <c r="D88" s="271" t="s">
        <v>36</v>
      </c>
      <c r="E88" s="51"/>
      <c r="F88" s="51"/>
      <c r="G88" s="272" t="s">
        <v>191</v>
      </c>
      <c r="H88" s="277" t="s">
        <v>192</v>
      </c>
      <c r="I88" s="274" t="s">
        <v>99</v>
      </c>
      <c r="J88" s="275">
        <v>1</v>
      </c>
      <c r="K88" s="276">
        <f t="shared" si="66"/>
        <v>0.5</v>
      </c>
      <c r="L88" s="277">
        <v>1</v>
      </c>
      <c r="M88" s="289">
        <f t="shared" si="7"/>
        <v>0.5</v>
      </c>
      <c r="N88" s="290">
        <f t="shared" si="8"/>
        <v>2.8749999999999998E-2</v>
      </c>
      <c r="O88" s="169" t="s">
        <v>96</v>
      </c>
      <c r="P88" s="429"/>
      <c r="Q88" s="165" t="s">
        <v>102</v>
      </c>
      <c r="R88" s="166">
        <v>43887</v>
      </c>
      <c r="S88" s="166">
        <v>43888</v>
      </c>
      <c r="T88" s="309">
        <v>43894</v>
      </c>
      <c r="U88" s="309">
        <v>43895</v>
      </c>
      <c r="V88" s="310" t="s">
        <v>193</v>
      </c>
      <c r="W88" s="177" t="s">
        <v>106</v>
      </c>
      <c r="X88" s="177" t="s">
        <v>107</v>
      </c>
      <c r="Y88" s="387" t="s">
        <v>127</v>
      </c>
      <c r="Z88" s="177"/>
      <c r="AA88" s="177" t="s">
        <v>108</v>
      </c>
      <c r="AB88" s="73"/>
      <c r="AC88" s="223"/>
      <c r="AD88" s="223"/>
      <c r="AE88" s="223"/>
      <c r="AF88" s="223"/>
      <c r="AG88" s="223"/>
      <c r="AH88" s="73"/>
      <c r="AI88" s="73"/>
      <c r="AJ88" s="73"/>
      <c r="AK88" s="338">
        <v>0.54</v>
      </c>
      <c r="AL88" s="336">
        <v>0.9</v>
      </c>
      <c r="AM88" s="325">
        <f t="shared" si="57"/>
        <v>2.5874999999999999E-2</v>
      </c>
      <c r="AN88" s="325">
        <f t="shared" si="58"/>
        <v>2.8749999999999991E-3</v>
      </c>
      <c r="AO88" s="337">
        <f t="shared" si="9"/>
        <v>20.869565217391308</v>
      </c>
      <c r="AP88" s="266"/>
      <c r="AQ88" s="266"/>
      <c r="AR88" s="266"/>
      <c r="AS88" s="169" t="s">
        <v>10</v>
      </c>
    </row>
    <row r="89" spans="1:45" s="31" customFormat="1" ht="16.5" hidden="1">
      <c r="A89" s="271" t="s">
        <v>190</v>
      </c>
      <c r="B89" s="51"/>
      <c r="C89" s="51"/>
      <c r="D89" s="271" t="s">
        <v>36</v>
      </c>
      <c r="E89" s="51"/>
      <c r="F89" s="51"/>
      <c r="G89" s="272" t="s">
        <v>191</v>
      </c>
      <c r="H89" s="277" t="s">
        <v>192</v>
      </c>
      <c r="I89" s="274" t="s">
        <v>99</v>
      </c>
      <c r="J89" s="275">
        <v>1</v>
      </c>
      <c r="K89" s="276">
        <f t="shared" si="66"/>
        <v>0.5</v>
      </c>
      <c r="L89" s="277">
        <v>1</v>
      </c>
      <c r="M89" s="289">
        <f t="shared" si="7"/>
        <v>0.5</v>
      </c>
      <c r="N89" s="290">
        <f t="shared" si="8"/>
        <v>2.8749999999999998E-2</v>
      </c>
      <c r="O89" s="169" t="s">
        <v>96</v>
      </c>
      <c r="P89" s="429"/>
      <c r="Q89" s="165" t="s">
        <v>13</v>
      </c>
      <c r="R89" s="166">
        <v>43888</v>
      </c>
      <c r="S89" s="166">
        <v>43889</v>
      </c>
      <c r="T89" s="309">
        <v>43895</v>
      </c>
      <c r="U89" s="309">
        <v>43896</v>
      </c>
      <c r="V89" s="310" t="s">
        <v>193</v>
      </c>
      <c r="W89" s="177" t="s">
        <v>106</v>
      </c>
      <c r="X89" s="177" t="s">
        <v>107</v>
      </c>
      <c r="Y89" s="387" t="s">
        <v>127</v>
      </c>
      <c r="Z89" s="177"/>
      <c r="AA89" s="177" t="s">
        <v>108</v>
      </c>
      <c r="AB89" s="73"/>
      <c r="AC89" s="223"/>
      <c r="AD89" s="223"/>
      <c r="AE89" s="223"/>
      <c r="AF89" s="223"/>
      <c r="AG89" s="223"/>
      <c r="AH89" s="73"/>
      <c r="AI89" s="73"/>
      <c r="AJ89" s="73"/>
      <c r="AK89" s="338">
        <v>0.54</v>
      </c>
      <c r="AL89" s="336">
        <v>0.9</v>
      </c>
      <c r="AM89" s="325">
        <f t="shared" si="57"/>
        <v>2.5874999999999999E-2</v>
      </c>
      <c r="AN89" s="325">
        <f t="shared" si="58"/>
        <v>2.8749999999999991E-3</v>
      </c>
      <c r="AO89" s="337">
        <f t="shared" si="9"/>
        <v>20.869565217391308</v>
      </c>
      <c r="AP89" s="266"/>
      <c r="AQ89" s="266"/>
      <c r="AR89" s="266"/>
      <c r="AS89" s="169" t="s">
        <v>10</v>
      </c>
    </row>
    <row r="90" spans="1:45" s="31" customFormat="1" ht="16.5" hidden="1">
      <c r="A90" s="271" t="s">
        <v>190</v>
      </c>
      <c r="B90" s="51"/>
      <c r="C90" s="51"/>
      <c r="D90" s="271" t="s">
        <v>36</v>
      </c>
      <c r="E90" s="51"/>
      <c r="F90" s="51"/>
      <c r="G90" s="272" t="s">
        <v>191</v>
      </c>
      <c r="H90" s="277" t="s">
        <v>192</v>
      </c>
      <c r="I90" s="274" t="s">
        <v>99</v>
      </c>
      <c r="J90" s="275">
        <v>1</v>
      </c>
      <c r="K90" s="276">
        <f t="shared" si="66"/>
        <v>0.5</v>
      </c>
      <c r="L90" s="277">
        <v>1</v>
      </c>
      <c r="M90" s="289">
        <f t="shared" si="7"/>
        <v>0.5</v>
      </c>
      <c r="N90" s="290">
        <f t="shared" si="8"/>
        <v>2.8749999999999998E-2</v>
      </c>
      <c r="O90" s="169" t="s">
        <v>96</v>
      </c>
      <c r="P90" s="430"/>
      <c r="Q90" s="178" t="s">
        <v>16</v>
      </c>
      <c r="R90" s="200">
        <v>43891</v>
      </c>
      <c r="S90" s="200">
        <v>43891</v>
      </c>
      <c r="T90" s="161">
        <v>43899</v>
      </c>
      <c r="U90" s="161">
        <v>43899</v>
      </c>
      <c r="V90" s="310" t="s">
        <v>193</v>
      </c>
      <c r="W90" s="177" t="s">
        <v>106</v>
      </c>
      <c r="X90" s="177" t="s">
        <v>107</v>
      </c>
      <c r="Y90" s="387" t="s">
        <v>127</v>
      </c>
      <c r="Z90" s="177"/>
      <c r="AA90" s="177" t="s">
        <v>108</v>
      </c>
      <c r="AB90" s="73"/>
      <c r="AC90" s="223"/>
      <c r="AD90" s="223"/>
      <c r="AE90" s="223"/>
      <c r="AF90" s="223"/>
      <c r="AG90" s="223"/>
      <c r="AH90" s="73"/>
      <c r="AI90" s="73"/>
      <c r="AJ90" s="73"/>
      <c r="AK90" s="338">
        <v>0.54</v>
      </c>
      <c r="AL90" s="336">
        <v>0.9</v>
      </c>
      <c r="AM90" s="325">
        <f t="shared" si="57"/>
        <v>2.5874999999999999E-2</v>
      </c>
      <c r="AN90" s="325">
        <f t="shared" si="58"/>
        <v>2.8749999999999991E-3</v>
      </c>
      <c r="AO90" s="337">
        <f t="shared" si="9"/>
        <v>20.869565217391308</v>
      </c>
      <c r="AP90" s="266"/>
      <c r="AQ90" s="266"/>
      <c r="AR90" s="266"/>
      <c r="AS90" s="169" t="s">
        <v>10</v>
      </c>
    </row>
    <row r="91" spans="1:45" s="31" customFormat="1" ht="15.75" hidden="1">
      <c r="A91" s="51" t="s">
        <v>194</v>
      </c>
      <c r="B91" s="51"/>
      <c r="C91" s="51"/>
      <c r="D91" s="51" t="s">
        <v>36</v>
      </c>
      <c r="E91" s="51"/>
      <c r="F91" s="51"/>
      <c r="G91" s="54" t="s">
        <v>195</v>
      </c>
      <c r="H91" s="77" t="s">
        <v>196</v>
      </c>
      <c r="I91" s="150" t="s">
        <v>99</v>
      </c>
      <c r="J91" s="114">
        <v>2</v>
      </c>
      <c r="K91" s="115">
        <f t="shared" si="66"/>
        <v>0.5</v>
      </c>
      <c r="L91" s="116">
        <v>1</v>
      </c>
      <c r="M91" s="117">
        <f t="shared" si="7"/>
        <v>1</v>
      </c>
      <c r="N91" s="118">
        <f t="shared" si="8"/>
        <v>5.7499999999999996E-2</v>
      </c>
      <c r="O91" s="73" t="s">
        <v>96</v>
      </c>
      <c r="P91" s="428" t="s">
        <v>4</v>
      </c>
      <c r="Q91" s="160" t="s">
        <v>5</v>
      </c>
      <c r="R91" s="196">
        <v>43958</v>
      </c>
      <c r="S91" s="196">
        <v>43959</v>
      </c>
      <c r="T91" s="162"/>
      <c r="U91" s="364"/>
      <c r="V91" s="310"/>
      <c r="W91" s="73" t="s">
        <v>106</v>
      </c>
      <c r="X91" s="73" t="s">
        <v>107</v>
      </c>
      <c r="Y91" s="242" t="s">
        <v>90</v>
      </c>
      <c r="Z91" s="73"/>
      <c r="AA91" s="73" t="s">
        <v>108</v>
      </c>
      <c r="AB91" s="73"/>
      <c r="AC91" s="223"/>
      <c r="AD91" s="223"/>
      <c r="AE91" s="223"/>
      <c r="AF91" s="223"/>
      <c r="AG91" s="223"/>
      <c r="AH91" s="73"/>
      <c r="AI91" s="73"/>
      <c r="AJ91" s="73"/>
      <c r="AK91" s="256"/>
      <c r="AL91" s="208"/>
      <c r="AM91" s="256"/>
      <c r="AN91" s="256"/>
      <c r="AO91" s="266"/>
      <c r="AP91" s="73" t="s">
        <v>10</v>
      </c>
      <c r="AQ91" s="266"/>
      <c r="AR91" s="266"/>
      <c r="AS91" s="73" t="s">
        <v>10</v>
      </c>
    </row>
    <row r="92" spans="1:45" s="31" customFormat="1" ht="15.75" hidden="1">
      <c r="A92" s="278" t="s">
        <v>194</v>
      </c>
      <c r="B92" s="51"/>
      <c r="C92" s="51"/>
      <c r="D92" s="278" t="s">
        <v>36</v>
      </c>
      <c r="E92" s="51"/>
      <c r="F92" s="51"/>
      <c r="G92" s="279" t="s">
        <v>195</v>
      </c>
      <c r="H92" s="280" t="s">
        <v>196</v>
      </c>
      <c r="I92" s="363" t="s">
        <v>99</v>
      </c>
      <c r="J92" s="298">
        <v>2</v>
      </c>
      <c r="K92" s="293">
        <f t="shared" si="66"/>
        <v>0.5</v>
      </c>
      <c r="L92" s="294">
        <v>1</v>
      </c>
      <c r="M92" s="295">
        <f t="shared" si="7"/>
        <v>1</v>
      </c>
      <c r="N92" s="296">
        <f t="shared" si="8"/>
        <v>5.7499999999999996E-2</v>
      </c>
      <c r="O92" s="169" t="s">
        <v>96</v>
      </c>
      <c r="P92" s="429"/>
      <c r="Q92" s="165" t="s">
        <v>100</v>
      </c>
      <c r="R92" s="166">
        <v>43962</v>
      </c>
      <c r="S92" s="166">
        <v>43965</v>
      </c>
      <c r="T92" s="162"/>
      <c r="U92" s="364"/>
      <c r="V92" s="310"/>
      <c r="W92" s="177" t="s">
        <v>106</v>
      </c>
      <c r="X92" s="177" t="s">
        <v>107</v>
      </c>
      <c r="Y92" s="384" t="s">
        <v>90</v>
      </c>
      <c r="Z92" s="177"/>
      <c r="AA92" s="177" t="s">
        <v>108</v>
      </c>
      <c r="AB92" s="73"/>
      <c r="AC92" s="223"/>
      <c r="AD92" s="223"/>
      <c r="AE92" s="223"/>
      <c r="AF92" s="223"/>
      <c r="AG92" s="223"/>
      <c r="AH92" s="73"/>
      <c r="AI92" s="73"/>
      <c r="AJ92" s="73"/>
      <c r="AK92" s="325"/>
      <c r="AL92" s="382"/>
      <c r="AM92" s="325"/>
      <c r="AN92" s="325"/>
      <c r="AO92" s="337"/>
      <c r="AP92" s="177" t="s">
        <v>10</v>
      </c>
      <c r="AQ92" s="337"/>
      <c r="AR92" s="337"/>
      <c r="AS92" s="177" t="s">
        <v>10</v>
      </c>
    </row>
    <row r="93" spans="1:45" s="31" customFormat="1" ht="15.75" hidden="1">
      <c r="A93" s="278" t="s">
        <v>194</v>
      </c>
      <c r="B93" s="51"/>
      <c r="C93" s="51"/>
      <c r="D93" s="278" t="s">
        <v>36</v>
      </c>
      <c r="E93" s="51"/>
      <c r="F93" s="51"/>
      <c r="G93" s="279" t="s">
        <v>195</v>
      </c>
      <c r="H93" s="280" t="s">
        <v>196</v>
      </c>
      <c r="I93" s="363" t="s">
        <v>99</v>
      </c>
      <c r="J93" s="298">
        <v>2</v>
      </c>
      <c r="K93" s="293">
        <f t="shared" si="66"/>
        <v>0.5</v>
      </c>
      <c r="L93" s="294">
        <v>1</v>
      </c>
      <c r="M93" s="295">
        <f t="shared" si="7"/>
        <v>1</v>
      </c>
      <c r="N93" s="296">
        <f t="shared" si="8"/>
        <v>5.7499999999999996E-2</v>
      </c>
      <c r="O93" s="169" t="s">
        <v>96</v>
      </c>
      <c r="P93" s="429"/>
      <c r="Q93" s="165" t="s">
        <v>102</v>
      </c>
      <c r="R93" s="166">
        <v>43966</v>
      </c>
      <c r="S93" s="166">
        <v>43969</v>
      </c>
      <c r="T93" s="162"/>
      <c r="U93" s="364"/>
      <c r="V93" s="310"/>
      <c r="W93" s="177" t="s">
        <v>106</v>
      </c>
      <c r="X93" s="177" t="s">
        <v>107</v>
      </c>
      <c r="Y93" s="384" t="s">
        <v>90</v>
      </c>
      <c r="Z93" s="177"/>
      <c r="AA93" s="177" t="s">
        <v>108</v>
      </c>
      <c r="AB93" s="73"/>
      <c r="AC93" s="223"/>
      <c r="AD93" s="223"/>
      <c r="AE93" s="223"/>
      <c r="AF93" s="223"/>
      <c r="AG93" s="223"/>
      <c r="AH93" s="73"/>
      <c r="AI93" s="73"/>
      <c r="AJ93" s="73"/>
      <c r="AK93" s="325"/>
      <c r="AL93" s="382"/>
      <c r="AM93" s="325"/>
      <c r="AN93" s="325"/>
      <c r="AO93" s="337"/>
      <c r="AP93" s="177" t="s">
        <v>10</v>
      </c>
      <c r="AQ93" s="337"/>
      <c r="AR93" s="337"/>
      <c r="AS93" s="177" t="s">
        <v>10</v>
      </c>
    </row>
    <row r="94" spans="1:45" s="31" customFormat="1" ht="15.75" hidden="1">
      <c r="A94" s="278" t="s">
        <v>194</v>
      </c>
      <c r="B94" s="51"/>
      <c r="C94" s="51"/>
      <c r="D94" s="278" t="s">
        <v>36</v>
      </c>
      <c r="E94" s="51"/>
      <c r="F94" s="51"/>
      <c r="G94" s="279" t="s">
        <v>195</v>
      </c>
      <c r="H94" s="280" t="s">
        <v>196</v>
      </c>
      <c r="I94" s="363" t="s">
        <v>99</v>
      </c>
      <c r="J94" s="298">
        <v>2</v>
      </c>
      <c r="K94" s="293">
        <f t="shared" si="66"/>
        <v>0.5</v>
      </c>
      <c r="L94" s="294">
        <v>1</v>
      </c>
      <c r="M94" s="295">
        <f t="shared" si="7"/>
        <v>1</v>
      </c>
      <c r="N94" s="296">
        <f t="shared" si="8"/>
        <v>5.7499999999999996E-2</v>
      </c>
      <c r="O94" s="169" t="s">
        <v>96</v>
      </c>
      <c r="P94" s="429"/>
      <c r="Q94" s="165" t="s">
        <v>13</v>
      </c>
      <c r="R94" s="166">
        <v>43970</v>
      </c>
      <c r="S94" s="166">
        <v>43970</v>
      </c>
      <c r="T94" s="162"/>
      <c r="U94" s="364"/>
      <c r="V94" s="310"/>
      <c r="W94" s="177" t="s">
        <v>106</v>
      </c>
      <c r="X94" s="177" t="s">
        <v>107</v>
      </c>
      <c r="Y94" s="384" t="s">
        <v>90</v>
      </c>
      <c r="Z94" s="177"/>
      <c r="AA94" s="177" t="s">
        <v>108</v>
      </c>
      <c r="AB94" s="73"/>
      <c r="AC94" s="223"/>
      <c r="AD94" s="223"/>
      <c r="AE94" s="223"/>
      <c r="AF94" s="223"/>
      <c r="AG94" s="223"/>
      <c r="AH94" s="73"/>
      <c r="AI94" s="73"/>
      <c r="AJ94" s="73"/>
      <c r="AK94" s="325"/>
      <c r="AL94" s="382"/>
      <c r="AM94" s="325"/>
      <c r="AN94" s="325"/>
      <c r="AO94" s="337"/>
      <c r="AP94" s="177" t="s">
        <v>10</v>
      </c>
      <c r="AQ94" s="337"/>
      <c r="AR94" s="337"/>
      <c r="AS94" s="177" t="s">
        <v>10</v>
      </c>
    </row>
    <row r="95" spans="1:45" s="31" customFormat="1" ht="15.75" hidden="1">
      <c r="A95" s="278" t="s">
        <v>194</v>
      </c>
      <c r="B95" s="51"/>
      <c r="C95" s="51"/>
      <c r="D95" s="278" t="s">
        <v>36</v>
      </c>
      <c r="E95" s="51"/>
      <c r="F95" s="51"/>
      <c r="G95" s="279" t="s">
        <v>195</v>
      </c>
      <c r="H95" s="280" t="s">
        <v>196</v>
      </c>
      <c r="I95" s="363" t="s">
        <v>99</v>
      </c>
      <c r="J95" s="298">
        <v>2</v>
      </c>
      <c r="K95" s="293">
        <f t="shared" si="66"/>
        <v>0.5</v>
      </c>
      <c r="L95" s="294">
        <v>1</v>
      </c>
      <c r="M95" s="295">
        <f t="shared" si="7"/>
        <v>1</v>
      </c>
      <c r="N95" s="296">
        <f t="shared" si="8"/>
        <v>5.7499999999999996E-2</v>
      </c>
      <c r="O95" s="169" t="s">
        <v>96</v>
      </c>
      <c r="P95" s="430"/>
      <c r="Q95" s="178" t="s">
        <v>16</v>
      </c>
      <c r="R95" s="166"/>
      <c r="S95" s="166"/>
      <c r="T95" s="4"/>
      <c r="U95" s="207"/>
      <c r="V95" s="126"/>
      <c r="W95" s="177" t="s">
        <v>106</v>
      </c>
      <c r="X95" s="177" t="s">
        <v>107</v>
      </c>
      <c r="Y95" s="384" t="s">
        <v>90</v>
      </c>
      <c r="Z95" s="177"/>
      <c r="AA95" s="177" t="s">
        <v>108</v>
      </c>
      <c r="AB95" s="73"/>
      <c r="AC95" s="223"/>
      <c r="AD95" s="223"/>
      <c r="AE95" s="223"/>
      <c r="AF95" s="223"/>
      <c r="AG95" s="223"/>
      <c r="AH95" s="73"/>
      <c r="AI95" s="73"/>
      <c r="AJ95" s="73"/>
      <c r="AK95" s="325"/>
      <c r="AL95" s="382"/>
      <c r="AM95" s="325"/>
      <c r="AN95" s="325"/>
      <c r="AO95" s="337"/>
      <c r="AP95" s="337"/>
      <c r="AQ95" s="337"/>
      <c r="AR95" s="337"/>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2" t="s">
        <v>90</v>
      </c>
      <c r="Z96" s="73" t="s">
        <v>200</v>
      </c>
      <c r="AA96" s="73"/>
      <c r="AB96" s="73"/>
      <c r="AC96" s="223"/>
      <c r="AD96" s="223"/>
      <c r="AE96" s="223"/>
      <c r="AF96" s="223"/>
      <c r="AG96" s="223"/>
      <c r="AH96" s="73"/>
      <c r="AI96" s="73"/>
      <c r="AJ96" s="73"/>
      <c r="AK96" s="256">
        <v>1</v>
      </c>
      <c r="AL96" s="208">
        <v>0.7</v>
      </c>
      <c r="AM96" s="256">
        <f t="shared" si="57"/>
        <v>4.0249999999999994E-2</v>
      </c>
      <c r="AN96" s="256">
        <f t="shared" si="58"/>
        <v>1.7250000000000001E-2</v>
      </c>
      <c r="AO96" s="266">
        <f t="shared" si="9"/>
        <v>24.844720496894414</v>
      </c>
      <c r="AP96" s="266"/>
      <c r="AQ96" s="266"/>
      <c r="AR96" s="266"/>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7">6/8</f>
        <v>0.75</v>
      </c>
      <c r="L97" s="116">
        <v>1</v>
      </c>
      <c r="M97" s="117">
        <f t="shared" si="7"/>
        <v>0.75</v>
      </c>
      <c r="N97" s="118">
        <f t="shared" si="8"/>
        <v>4.3124999999999997E-2</v>
      </c>
      <c r="O97" s="134" t="s">
        <v>96</v>
      </c>
      <c r="P97" s="431" t="s">
        <v>28</v>
      </c>
      <c r="Q97" s="160" t="s">
        <v>5</v>
      </c>
      <c r="R97" s="161">
        <v>43892</v>
      </c>
      <c r="S97" s="161">
        <v>43893</v>
      </c>
      <c r="T97" s="161">
        <v>43892</v>
      </c>
      <c r="U97" s="161">
        <v>43893</v>
      </c>
      <c r="V97" s="73"/>
      <c r="W97" s="73" t="s">
        <v>98</v>
      </c>
      <c r="X97" s="73" t="s">
        <v>149</v>
      </c>
      <c r="Y97" s="244" t="s">
        <v>127</v>
      </c>
      <c r="Z97" s="73"/>
      <c r="AA97" s="73" t="s">
        <v>108</v>
      </c>
      <c r="AB97" s="73"/>
      <c r="AC97" s="223"/>
      <c r="AD97" s="223"/>
      <c r="AE97" s="223"/>
      <c r="AF97" s="223"/>
      <c r="AG97" s="223"/>
      <c r="AH97" s="73"/>
      <c r="AI97" s="73"/>
      <c r="AJ97" s="73"/>
      <c r="AK97" s="256">
        <v>0.5</v>
      </c>
      <c r="AL97" s="208">
        <v>0.9</v>
      </c>
      <c r="AM97" s="256">
        <v>3.88125E-2</v>
      </c>
      <c r="AN97" s="256">
        <v>4.3125000000000004E-3</v>
      </c>
      <c r="AO97" s="266">
        <v>12.8824476650564</v>
      </c>
      <c r="AP97" s="73" t="s">
        <v>10</v>
      </c>
      <c r="AQ97" s="266"/>
      <c r="AR97" s="266"/>
      <c r="AS97" s="73" t="s">
        <v>10</v>
      </c>
    </row>
    <row r="98" spans="1:45" s="31" customFormat="1" ht="15.75" hidden="1">
      <c r="A98" s="278" t="s">
        <v>201</v>
      </c>
      <c r="B98" s="51"/>
      <c r="C98" s="51"/>
      <c r="D98" s="278" t="s">
        <v>36</v>
      </c>
      <c r="E98" s="51"/>
      <c r="F98" s="51"/>
      <c r="G98" s="279" t="s">
        <v>202</v>
      </c>
      <c r="H98" s="280" t="s">
        <v>203</v>
      </c>
      <c r="I98" s="291" t="s">
        <v>99</v>
      </c>
      <c r="J98" s="292">
        <v>1</v>
      </c>
      <c r="K98" s="293">
        <f t="shared" si="67"/>
        <v>0.75</v>
      </c>
      <c r="L98" s="294">
        <v>1</v>
      </c>
      <c r="M98" s="295">
        <f t="shared" si="7"/>
        <v>0.75</v>
      </c>
      <c r="N98" s="296">
        <f t="shared" si="8"/>
        <v>4.3124999999999997E-2</v>
      </c>
      <c r="O98" s="135" t="s">
        <v>96</v>
      </c>
      <c r="P98" s="409"/>
      <c r="Q98" s="165" t="s">
        <v>100</v>
      </c>
      <c r="R98" s="161">
        <v>43894</v>
      </c>
      <c r="S98" s="161">
        <v>43902</v>
      </c>
      <c r="T98" s="161">
        <v>43894</v>
      </c>
      <c r="U98" s="161">
        <v>43900</v>
      </c>
      <c r="V98" s="73"/>
      <c r="W98" s="169" t="s">
        <v>101</v>
      </c>
      <c r="X98" s="169"/>
      <c r="Y98" s="326"/>
      <c r="Z98" s="169"/>
      <c r="AA98" s="169" t="s">
        <v>108</v>
      </c>
      <c r="AB98" s="169"/>
      <c r="AC98" s="327"/>
      <c r="AD98" s="327"/>
      <c r="AE98" s="327"/>
      <c r="AF98" s="327"/>
      <c r="AG98" s="327"/>
      <c r="AH98" s="169"/>
      <c r="AI98" s="169"/>
      <c r="AJ98" s="73"/>
      <c r="AK98" s="338">
        <v>0.5</v>
      </c>
      <c r="AL98" s="339">
        <v>0.9</v>
      </c>
      <c r="AM98" s="338">
        <v>3.88125E-2</v>
      </c>
      <c r="AN98" s="338">
        <v>4.3125000000000004E-3</v>
      </c>
      <c r="AO98" s="343">
        <v>12.8824476650564</v>
      </c>
      <c r="AP98" s="73" t="s">
        <v>10</v>
      </c>
      <c r="AQ98" s="266"/>
      <c r="AR98" s="266"/>
      <c r="AS98" s="169" t="s">
        <v>10</v>
      </c>
    </row>
    <row r="99" spans="1:45" s="31" customFormat="1" ht="15.75" hidden="1">
      <c r="A99" s="278" t="s">
        <v>201</v>
      </c>
      <c r="B99" s="51"/>
      <c r="C99" s="51"/>
      <c r="D99" s="278" t="s">
        <v>36</v>
      </c>
      <c r="E99" s="51"/>
      <c r="F99" s="51"/>
      <c r="G99" s="279" t="s">
        <v>202</v>
      </c>
      <c r="H99" s="280" t="s">
        <v>203</v>
      </c>
      <c r="I99" s="291" t="s">
        <v>99</v>
      </c>
      <c r="J99" s="292">
        <v>1</v>
      </c>
      <c r="K99" s="293">
        <f t="shared" si="67"/>
        <v>0.75</v>
      </c>
      <c r="L99" s="294">
        <v>1</v>
      </c>
      <c r="M99" s="295">
        <f t="shared" si="7"/>
        <v>0.75</v>
      </c>
      <c r="N99" s="296">
        <f t="shared" si="8"/>
        <v>4.3124999999999997E-2</v>
      </c>
      <c r="O99" s="135" t="s">
        <v>96</v>
      </c>
      <c r="P99" s="409"/>
      <c r="Q99" s="165" t="s">
        <v>102</v>
      </c>
      <c r="R99" s="161">
        <v>43901</v>
      </c>
      <c r="S99" s="161">
        <v>43902</v>
      </c>
      <c r="T99" s="161">
        <v>43901</v>
      </c>
      <c r="U99" s="161">
        <v>43902</v>
      </c>
      <c r="V99" s="73"/>
      <c r="W99" s="169" t="s">
        <v>101</v>
      </c>
      <c r="X99" s="169"/>
      <c r="Y99" s="326"/>
      <c r="Z99" s="169"/>
      <c r="AA99" s="169" t="s">
        <v>108</v>
      </c>
      <c r="AB99" s="169"/>
      <c r="AC99" s="327"/>
      <c r="AD99" s="327"/>
      <c r="AE99" s="327"/>
      <c r="AF99" s="327"/>
      <c r="AG99" s="327"/>
      <c r="AH99" s="169"/>
      <c r="AI99" s="169"/>
      <c r="AJ99" s="73"/>
      <c r="AK99" s="338">
        <v>0.5</v>
      </c>
      <c r="AL99" s="339">
        <v>0.9</v>
      </c>
      <c r="AM99" s="338">
        <v>3.88125E-2</v>
      </c>
      <c r="AN99" s="338">
        <v>4.3125000000000004E-3</v>
      </c>
      <c r="AO99" s="343">
        <v>12.8824476650564</v>
      </c>
      <c r="AP99" s="73" t="s">
        <v>10</v>
      </c>
      <c r="AQ99" s="266"/>
      <c r="AR99" s="266"/>
      <c r="AS99" s="169" t="s">
        <v>10</v>
      </c>
    </row>
    <row r="100" spans="1:45" s="31" customFormat="1" ht="15.75" hidden="1">
      <c r="A100" s="278" t="s">
        <v>201</v>
      </c>
      <c r="B100" s="51"/>
      <c r="C100" s="51"/>
      <c r="D100" s="278" t="s">
        <v>36</v>
      </c>
      <c r="E100" s="51"/>
      <c r="F100" s="51"/>
      <c r="G100" s="279" t="s">
        <v>202</v>
      </c>
      <c r="H100" s="280" t="s">
        <v>203</v>
      </c>
      <c r="I100" s="291" t="s">
        <v>99</v>
      </c>
      <c r="J100" s="292">
        <v>1</v>
      </c>
      <c r="K100" s="293">
        <f t="shared" si="67"/>
        <v>0.75</v>
      </c>
      <c r="L100" s="294">
        <v>1</v>
      </c>
      <c r="M100" s="295">
        <f t="shared" si="7"/>
        <v>0.75</v>
      </c>
      <c r="N100" s="296">
        <f t="shared" si="8"/>
        <v>4.3124999999999997E-2</v>
      </c>
      <c r="O100" s="135" t="s">
        <v>96</v>
      </c>
      <c r="P100" s="409"/>
      <c r="Q100" s="165" t="s">
        <v>13</v>
      </c>
      <c r="R100" s="161">
        <v>43902</v>
      </c>
      <c r="S100" s="161">
        <v>43903</v>
      </c>
      <c r="T100" s="161">
        <v>43902</v>
      </c>
      <c r="U100" s="161">
        <v>43903</v>
      </c>
      <c r="V100" s="73"/>
      <c r="W100" s="169" t="s">
        <v>101</v>
      </c>
      <c r="X100" s="169"/>
      <c r="Y100" s="326"/>
      <c r="Z100" s="169"/>
      <c r="AA100" s="169" t="s">
        <v>108</v>
      </c>
      <c r="AB100" s="169"/>
      <c r="AC100" s="327"/>
      <c r="AD100" s="327"/>
      <c r="AE100" s="327"/>
      <c r="AF100" s="327"/>
      <c r="AG100" s="327"/>
      <c r="AH100" s="169"/>
      <c r="AI100" s="169"/>
      <c r="AJ100" s="73"/>
      <c r="AK100" s="338">
        <v>0.5</v>
      </c>
      <c r="AL100" s="339">
        <v>0.9</v>
      </c>
      <c r="AM100" s="338">
        <v>3.88125E-2</v>
      </c>
      <c r="AN100" s="338">
        <v>4.3125000000000004E-3</v>
      </c>
      <c r="AO100" s="343">
        <v>12.8824476650564</v>
      </c>
      <c r="AP100" s="73" t="s">
        <v>10</v>
      </c>
      <c r="AQ100" s="266"/>
      <c r="AR100" s="266"/>
      <c r="AS100" s="169" t="s">
        <v>10</v>
      </c>
    </row>
    <row r="101" spans="1:45" s="31" customFormat="1" ht="15.75" hidden="1">
      <c r="A101" s="278" t="s">
        <v>201</v>
      </c>
      <c r="B101" s="51"/>
      <c r="C101" s="51"/>
      <c r="D101" s="278" t="s">
        <v>36</v>
      </c>
      <c r="E101" s="51"/>
      <c r="F101" s="51"/>
      <c r="G101" s="279" t="s">
        <v>202</v>
      </c>
      <c r="H101" s="280" t="s">
        <v>203</v>
      </c>
      <c r="I101" s="291" t="s">
        <v>99</v>
      </c>
      <c r="J101" s="292">
        <v>1</v>
      </c>
      <c r="K101" s="293">
        <f t="shared" ref="K101:K106" si="68">6/8</f>
        <v>0.75</v>
      </c>
      <c r="L101" s="294">
        <v>1</v>
      </c>
      <c r="M101" s="295">
        <f t="shared" ref="M101:M106" si="69">J101*K101</f>
        <v>0.75</v>
      </c>
      <c r="N101" s="296">
        <f t="shared" ref="N101:N106" si="70">M101/20*1.15</f>
        <v>4.3124999999999997E-2</v>
      </c>
      <c r="O101" s="146" t="s">
        <v>96</v>
      </c>
      <c r="P101" s="410"/>
      <c r="Q101" s="165" t="s">
        <v>16</v>
      </c>
      <c r="R101" s="161">
        <v>43906</v>
      </c>
      <c r="S101" s="161">
        <v>43906</v>
      </c>
      <c r="T101" s="161">
        <v>43906</v>
      </c>
      <c r="U101" s="161">
        <v>43906</v>
      </c>
      <c r="V101" s="126"/>
      <c r="W101" s="169" t="s">
        <v>101</v>
      </c>
      <c r="X101" s="311"/>
      <c r="Y101" s="328"/>
      <c r="Z101" s="311"/>
      <c r="AA101" s="169" t="s">
        <v>108</v>
      </c>
      <c r="AB101" s="169"/>
      <c r="AC101" s="327"/>
      <c r="AD101" s="327"/>
      <c r="AE101" s="327"/>
      <c r="AF101" s="327"/>
      <c r="AG101" s="327"/>
      <c r="AH101" s="327"/>
      <c r="AI101" s="169"/>
      <c r="AJ101" s="73"/>
      <c r="AK101" s="338">
        <v>0.5</v>
      </c>
      <c r="AL101" s="339">
        <v>0.9</v>
      </c>
      <c r="AM101" s="338">
        <f>N101*AL101</f>
        <v>3.88125E-2</v>
      </c>
      <c r="AN101" s="338">
        <f>N101-AM101</f>
        <v>4.3124999999999969E-3</v>
      </c>
      <c r="AO101" s="343">
        <f>AK101/AM101</f>
        <v>12.882447665056361</v>
      </c>
      <c r="AP101" s="266"/>
      <c r="AQ101" s="266"/>
      <c r="AR101" s="266"/>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8"/>
        <v>0.75</v>
      </c>
      <c r="L102" s="116">
        <v>1</v>
      </c>
      <c r="M102" s="117">
        <f t="shared" si="69"/>
        <v>0.75</v>
      </c>
      <c r="N102" s="118">
        <f t="shared" si="70"/>
        <v>4.3124999999999997E-2</v>
      </c>
      <c r="O102" s="134" t="s">
        <v>96</v>
      </c>
      <c r="P102" s="409" t="s">
        <v>28</v>
      </c>
      <c r="Q102" s="160" t="s">
        <v>5</v>
      </c>
      <c r="R102" s="161">
        <v>43892</v>
      </c>
      <c r="S102" s="161">
        <v>43893</v>
      </c>
      <c r="T102" s="161">
        <v>43892</v>
      </c>
      <c r="U102" s="161">
        <v>43893</v>
      </c>
      <c r="V102" s="126"/>
      <c r="W102" s="73" t="s">
        <v>98</v>
      </c>
      <c r="X102" s="73" t="s">
        <v>149</v>
      </c>
      <c r="Y102" s="244" t="s">
        <v>127</v>
      </c>
      <c r="Z102" s="126"/>
      <c r="AA102" s="73" t="s">
        <v>108</v>
      </c>
      <c r="AB102" s="73"/>
      <c r="AC102" s="223"/>
      <c r="AD102" s="223"/>
      <c r="AE102" s="223"/>
      <c r="AF102" s="223"/>
      <c r="AG102" s="223"/>
      <c r="AH102" s="223"/>
      <c r="AI102" s="73"/>
      <c r="AJ102" s="73"/>
      <c r="AK102" s="256">
        <v>0.5</v>
      </c>
      <c r="AL102" s="208">
        <v>0.9</v>
      </c>
      <c r="AM102" s="256">
        <v>3.88125E-2</v>
      </c>
      <c r="AN102" s="256">
        <v>4.3125000000000004E-3</v>
      </c>
      <c r="AO102" s="266">
        <v>12.8824476650564</v>
      </c>
      <c r="AP102" s="73" t="s">
        <v>10</v>
      </c>
      <c r="AQ102" s="266"/>
      <c r="AR102" s="266"/>
      <c r="AS102" s="73" t="s">
        <v>10</v>
      </c>
    </row>
    <row r="103" spans="1:45" s="31" customFormat="1" ht="15.75" hidden="1">
      <c r="A103" s="278" t="s">
        <v>204</v>
      </c>
      <c r="B103" s="51" t="s">
        <v>36</v>
      </c>
      <c r="C103" s="54" t="s">
        <v>205</v>
      </c>
      <c r="D103" s="278" t="s">
        <v>36</v>
      </c>
      <c r="E103" s="51"/>
      <c r="F103" s="51"/>
      <c r="G103" s="279" t="s">
        <v>205</v>
      </c>
      <c r="H103" s="280" t="s">
        <v>206</v>
      </c>
      <c r="I103" s="291" t="s">
        <v>99</v>
      </c>
      <c r="J103" s="298">
        <v>1</v>
      </c>
      <c r="K103" s="293">
        <f t="shared" si="68"/>
        <v>0.75</v>
      </c>
      <c r="L103" s="294">
        <v>1</v>
      </c>
      <c r="M103" s="295">
        <f t="shared" si="69"/>
        <v>0.75</v>
      </c>
      <c r="N103" s="296">
        <f t="shared" si="70"/>
        <v>4.3124999999999997E-2</v>
      </c>
      <c r="O103" s="135" t="s">
        <v>96</v>
      </c>
      <c r="P103" s="409"/>
      <c r="Q103" s="165" t="s">
        <v>100</v>
      </c>
      <c r="R103" s="161">
        <v>43894</v>
      </c>
      <c r="S103" s="161">
        <v>43902</v>
      </c>
      <c r="T103" s="161">
        <v>43894</v>
      </c>
      <c r="U103" s="161">
        <v>43900</v>
      </c>
      <c r="V103" s="126"/>
      <c r="W103" s="169" t="s">
        <v>101</v>
      </c>
      <c r="X103" s="311"/>
      <c r="Y103" s="328"/>
      <c r="Z103" s="311"/>
      <c r="AA103" s="169" t="s">
        <v>108</v>
      </c>
      <c r="AB103" s="169"/>
      <c r="AC103" s="327"/>
      <c r="AD103" s="327"/>
      <c r="AE103" s="327"/>
      <c r="AF103" s="327"/>
      <c r="AG103" s="327"/>
      <c r="AH103" s="327"/>
      <c r="AI103" s="169"/>
      <c r="AJ103" s="73"/>
      <c r="AK103" s="338">
        <v>0.5</v>
      </c>
      <c r="AL103" s="339">
        <v>0.9</v>
      </c>
      <c r="AM103" s="338">
        <v>3.88125E-2</v>
      </c>
      <c r="AN103" s="338">
        <v>4.3125000000000004E-3</v>
      </c>
      <c r="AO103" s="343">
        <v>12.8824476650564</v>
      </c>
      <c r="AP103" s="73" t="s">
        <v>10</v>
      </c>
      <c r="AQ103" s="266"/>
      <c r="AR103" s="266"/>
      <c r="AS103" s="169" t="s">
        <v>10</v>
      </c>
    </row>
    <row r="104" spans="1:45" s="31" customFormat="1" ht="15.75" hidden="1">
      <c r="A104" s="278" t="s">
        <v>204</v>
      </c>
      <c r="B104" s="51" t="s">
        <v>36</v>
      </c>
      <c r="C104" s="54" t="s">
        <v>205</v>
      </c>
      <c r="D104" s="278" t="s">
        <v>36</v>
      </c>
      <c r="E104" s="51"/>
      <c r="F104" s="51"/>
      <c r="G104" s="279" t="s">
        <v>205</v>
      </c>
      <c r="H104" s="280" t="s">
        <v>206</v>
      </c>
      <c r="I104" s="291" t="s">
        <v>99</v>
      </c>
      <c r="J104" s="298">
        <v>1</v>
      </c>
      <c r="K104" s="293">
        <f t="shared" si="68"/>
        <v>0.75</v>
      </c>
      <c r="L104" s="294">
        <v>1</v>
      </c>
      <c r="M104" s="295">
        <f t="shared" si="69"/>
        <v>0.75</v>
      </c>
      <c r="N104" s="296">
        <f t="shared" si="70"/>
        <v>4.3124999999999997E-2</v>
      </c>
      <c r="O104" s="135" t="s">
        <v>96</v>
      </c>
      <c r="P104" s="409"/>
      <c r="Q104" s="165" t="s">
        <v>102</v>
      </c>
      <c r="R104" s="161">
        <v>43901</v>
      </c>
      <c r="S104" s="161">
        <v>43902</v>
      </c>
      <c r="T104" s="161">
        <v>43901</v>
      </c>
      <c r="U104" s="161">
        <v>43902</v>
      </c>
      <c r="V104" s="126"/>
      <c r="W104" s="169" t="s">
        <v>101</v>
      </c>
      <c r="X104" s="311"/>
      <c r="Y104" s="328"/>
      <c r="Z104" s="311"/>
      <c r="AA104" s="169" t="s">
        <v>108</v>
      </c>
      <c r="AB104" s="169"/>
      <c r="AC104" s="327"/>
      <c r="AD104" s="327"/>
      <c r="AE104" s="327"/>
      <c r="AF104" s="327"/>
      <c r="AG104" s="327"/>
      <c r="AH104" s="327"/>
      <c r="AI104" s="169"/>
      <c r="AJ104" s="73"/>
      <c r="AK104" s="338">
        <v>0.5</v>
      </c>
      <c r="AL104" s="339">
        <v>0.9</v>
      </c>
      <c r="AM104" s="338">
        <v>3.88125E-2</v>
      </c>
      <c r="AN104" s="338">
        <v>4.3125000000000004E-3</v>
      </c>
      <c r="AO104" s="343">
        <v>12.8824476650564</v>
      </c>
      <c r="AP104" s="73" t="s">
        <v>10</v>
      </c>
      <c r="AQ104" s="266"/>
      <c r="AR104" s="266"/>
      <c r="AS104" s="169" t="s">
        <v>10</v>
      </c>
    </row>
    <row r="105" spans="1:45" s="31" customFormat="1" ht="15.75" hidden="1">
      <c r="A105" s="278" t="s">
        <v>204</v>
      </c>
      <c r="B105" s="51" t="s">
        <v>36</v>
      </c>
      <c r="C105" s="54" t="s">
        <v>205</v>
      </c>
      <c r="D105" s="278" t="s">
        <v>36</v>
      </c>
      <c r="E105" s="51"/>
      <c r="F105" s="51"/>
      <c r="G105" s="279" t="s">
        <v>205</v>
      </c>
      <c r="H105" s="280" t="s">
        <v>206</v>
      </c>
      <c r="I105" s="291" t="s">
        <v>99</v>
      </c>
      <c r="J105" s="298">
        <v>1</v>
      </c>
      <c r="K105" s="293">
        <f t="shared" si="68"/>
        <v>0.75</v>
      </c>
      <c r="L105" s="294">
        <v>1</v>
      </c>
      <c r="M105" s="295">
        <f t="shared" si="69"/>
        <v>0.75</v>
      </c>
      <c r="N105" s="296">
        <f t="shared" si="70"/>
        <v>4.3124999999999997E-2</v>
      </c>
      <c r="O105" s="135" t="s">
        <v>96</v>
      </c>
      <c r="P105" s="409"/>
      <c r="Q105" s="165" t="s">
        <v>13</v>
      </c>
      <c r="R105" s="161">
        <v>43902</v>
      </c>
      <c r="S105" s="161">
        <v>43903</v>
      </c>
      <c r="T105" s="161">
        <v>43902</v>
      </c>
      <c r="U105" s="161">
        <v>43903</v>
      </c>
      <c r="V105" s="126"/>
      <c r="W105" s="169" t="s">
        <v>101</v>
      </c>
      <c r="X105" s="311"/>
      <c r="Y105" s="328"/>
      <c r="Z105" s="311"/>
      <c r="AA105" s="169" t="s">
        <v>108</v>
      </c>
      <c r="AB105" s="169"/>
      <c r="AC105" s="327"/>
      <c r="AD105" s="327"/>
      <c r="AE105" s="327"/>
      <c r="AF105" s="327"/>
      <c r="AG105" s="327"/>
      <c r="AH105" s="327"/>
      <c r="AI105" s="169"/>
      <c r="AJ105" s="73"/>
      <c r="AK105" s="338">
        <v>0.5</v>
      </c>
      <c r="AL105" s="339">
        <v>0.9</v>
      </c>
      <c r="AM105" s="338">
        <v>3.88125E-2</v>
      </c>
      <c r="AN105" s="338">
        <v>4.3125000000000004E-3</v>
      </c>
      <c r="AO105" s="343">
        <v>12.8824476650564</v>
      </c>
      <c r="AP105" s="73" t="s">
        <v>10</v>
      </c>
      <c r="AQ105" s="266"/>
      <c r="AR105" s="266"/>
      <c r="AS105" s="169" t="s">
        <v>10</v>
      </c>
    </row>
    <row r="106" spans="1:45" s="31" customFormat="1" ht="15.75" hidden="1">
      <c r="A106" s="278" t="s">
        <v>204</v>
      </c>
      <c r="B106" s="51"/>
      <c r="C106" s="51"/>
      <c r="D106" s="278" t="s">
        <v>36</v>
      </c>
      <c r="E106" s="51"/>
      <c r="F106" s="51"/>
      <c r="G106" s="279" t="s">
        <v>205</v>
      </c>
      <c r="H106" s="280" t="s">
        <v>206</v>
      </c>
      <c r="I106" s="291" t="s">
        <v>99</v>
      </c>
      <c r="J106" s="298">
        <v>1</v>
      </c>
      <c r="K106" s="293">
        <f t="shared" si="68"/>
        <v>0.75</v>
      </c>
      <c r="L106" s="294">
        <v>1</v>
      </c>
      <c r="M106" s="295">
        <f t="shared" si="69"/>
        <v>0.75</v>
      </c>
      <c r="N106" s="296">
        <f t="shared" si="70"/>
        <v>4.3124999999999997E-2</v>
      </c>
      <c r="O106" s="146" t="s">
        <v>96</v>
      </c>
      <c r="P106" s="410"/>
      <c r="Q106" s="165" t="s">
        <v>16</v>
      </c>
      <c r="R106" s="161">
        <v>43906</v>
      </c>
      <c r="S106" s="161">
        <v>43906</v>
      </c>
      <c r="T106" s="161">
        <v>43906</v>
      </c>
      <c r="U106" s="161">
        <v>43906</v>
      </c>
      <c r="V106" s="126"/>
      <c r="W106" s="169" t="s">
        <v>101</v>
      </c>
      <c r="X106" s="311"/>
      <c r="Y106" s="328"/>
      <c r="Z106" s="311"/>
      <c r="AA106" s="169" t="s">
        <v>108</v>
      </c>
      <c r="AB106" s="169"/>
      <c r="AC106" s="327"/>
      <c r="AD106" s="327"/>
      <c r="AE106" s="327"/>
      <c r="AF106" s="327"/>
      <c r="AG106" s="327"/>
      <c r="AH106" s="327"/>
      <c r="AI106" s="169"/>
      <c r="AJ106" s="73"/>
      <c r="AK106" s="338">
        <v>0.5</v>
      </c>
      <c r="AL106" s="339">
        <v>0.9</v>
      </c>
      <c r="AM106" s="338">
        <f>N106*AL106</f>
        <v>3.88125E-2</v>
      </c>
      <c r="AN106" s="338">
        <f>N106-AM106</f>
        <v>4.3124999999999969E-3</v>
      </c>
      <c r="AO106" s="343">
        <f>AK106/AM106</f>
        <v>12.882447665056361</v>
      </c>
      <c r="AP106" s="266"/>
      <c r="AQ106" s="266"/>
      <c r="AR106" s="266"/>
      <c r="AS106" s="169" t="s">
        <v>10</v>
      </c>
    </row>
    <row r="107" spans="1:45" s="31" customFormat="1" ht="15.75" hidden="1">
      <c r="A107" s="278"/>
      <c r="B107" s="51"/>
      <c r="C107" s="51"/>
      <c r="D107" s="278"/>
      <c r="E107" s="51"/>
      <c r="F107" s="51"/>
      <c r="G107" s="281"/>
      <c r="H107" s="280"/>
      <c r="I107" s="291"/>
      <c r="J107" s="298"/>
      <c r="K107" s="293"/>
      <c r="L107" s="294"/>
      <c r="M107" s="295"/>
      <c r="N107" s="296"/>
      <c r="O107" s="169"/>
      <c r="P107" s="297"/>
      <c r="Q107" s="185"/>
      <c r="R107" s="312"/>
      <c r="S107" s="312"/>
      <c r="T107" s="4"/>
      <c r="U107" s="207"/>
      <c r="V107" s="126"/>
      <c r="W107" s="221"/>
      <c r="X107" s="311"/>
      <c r="Y107" s="328"/>
      <c r="Z107" s="311"/>
      <c r="AA107" s="169"/>
      <c r="AB107" s="169"/>
      <c r="AC107" s="327"/>
      <c r="AD107" s="327"/>
      <c r="AE107" s="327"/>
      <c r="AF107" s="327"/>
      <c r="AG107" s="327"/>
      <c r="AH107" s="327"/>
      <c r="AI107" s="169"/>
      <c r="AJ107" s="73"/>
      <c r="AK107" s="338"/>
      <c r="AL107" s="339"/>
      <c r="AM107" s="338"/>
      <c r="AN107" s="338"/>
      <c r="AO107" s="343"/>
      <c r="AP107" s="266"/>
      <c r="AQ107" s="266"/>
      <c r="AR107" s="266"/>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17" t="s">
        <v>19</v>
      </c>
      <c r="Q108" s="160" t="s">
        <v>5</v>
      </c>
      <c r="R108" s="309">
        <v>43901</v>
      </c>
      <c r="S108" s="309">
        <v>43903</v>
      </c>
      <c r="T108" s="309">
        <v>43902</v>
      </c>
      <c r="U108" s="309">
        <v>43903</v>
      </c>
      <c r="V108" s="313" t="s">
        <v>210</v>
      </c>
      <c r="W108" s="134" t="s">
        <v>121</v>
      </c>
      <c r="X108" s="73" t="s">
        <v>149</v>
      </c>
      <c r="Y108" s="242" t="s">
        <v>90</v>
      </c>
      <c r="Z108" s="126"/>
      <c r="AA108" s="73" t="s">
        <v>108</v>
      </c>
      <c r="AB108" s="126"/>
      <c r="AC108" s="223"/>
      <c r="AD108" s="223"/>
      <c r="AE108" s="223"/>
      <c r="AF108" s="223"/>
      <c r="AG108" s="223"/>
      <c r="AH108" s="73"/>
      <c r="AI108" s="73"/>
      <c r="AJ108" s="73"/>
      <c r="AK108" s="256">
        <v>0.7</v>
      </c>
      <c r="AL108" s="208">
        <v>0.9</v>
      </c>
      <c r="AM108" s="256">
        <f>N108*AL108</f>
        <v>3.88125E-2</v>
      </c>
      <c r="AN108" s="256">
        <f>N108-AM108</f>
        <v>4.3124999999999969E-3</v>
      </c>
      <c r="AO108" s="266">
        <f>AK108/AM108</f>
        <v>18.035426731078903</v>
      </c>
      <c r="AP108" s="266"/>
      <c r="AQ108" s="266"/>
      <c r="AR108" s="266"/>
      <c r="AS108" s="73" t="s">
        <v>10</v>
      </c>
    </row>
    <row r="109" spans="1:45" s="31" customFormat="1" ht="80.25" hidden="1">
      <c r="A109" s="278" t="s">
        <v>207</v>
      </c>
      <c r="B109" s="51"/>
      <c r="C109" s="51"/>
      <c r="D109" s="278" t="s">
        <v>36</v>
      </c>
      <c r="E109" s="51"/>
      <c r="F109" s="51"/>
      <c r="G109" s="279" t="s">
        <v>208</v>
      </c>
      <c r="H109" s="280" t="s">
        <v>209</v>
      </c>
      <c r="I109" s="291" t="s">
        <v>99</v>
      </c>
      <c r="J109" s="298">
        <v>1</v>
      </c>
      <c r="K109" s="293">
        <f t="shared" ref="K109:K112" si="71">6/8</f>
        <v>0.75</v>
      </c>
      <c r="L109" s="294">
        <v>1</v>
      </c>
      <c r="M109" s="295">
        <f t="shared" ref="M109:M115" si="72">J109*K109</f>
        <v>0.75</v>
      </c>
      <c r="N109" s="296">
        <f t="shared" ref="N109:N115" si="73">M109/20*1.15</f>
        <v>4.3124999999999997E-2</v>
      </c>
      <c r="O109" s="143" t="s">
        <v>96</v>
      </c>
      <c r="P109" s="418"/>
      <c r="Q109" s="165" t="s">
        <v>100</v>
      </c>
      <c r="R109" s="309">
        <v>43906</v>
      </c>
      <c r="S109" s="309">
        <v>43931</v>
      </c>
      <c r="T109" s="309">
        <v>43906</v>
      </c>
      <c r="U109" s="207"/>
      <c r="V109" s="356" t="s">
        <v>302</v>
      </c>
      <c r="W109" s="135" t="s">
        <v>121</v>
      </c>
      <c r="X109" s="126"/>
      <c r="Y109" s="242"/>
      <c r="Z109" s="126"/>
      <c r="AA109" s="169" t="s">
        <v>108</v>
      </c>
      <c r="AB109" s="126"/>
      <c r="AC109" s="223"/>
      <c r="AD109" s="223"/>
      <c r="AE109" s="223"/>
      <c r="AF109" s="223"/>
      <c r="AG109" s="223"/>
      <c r="AH109" s="73"/>
      <c r="AI109" s="73"/>
      <c r="AJ109" s="73"/>
      <c r="AK109" s="325">
        <v>0.7</v>
      </c>
      <c r="AL109" s="382">
        <v>0.9</v>
      </c>
      <c r="AM109" s="325">
        <f t="shared" ref="AM109:AM112" si="74">N109*AL109</f>
        <v>3.88125E-2</v>
      </c>
      <c r="AN109" s="325">
        <f t="shared" ref="AN109:AN112" si="75">N109-AM109</f>
        <v>4.3124999999999969E-3</v>
      </c>
      <c r="AO109" s="337">
        <f t="shared" ref="AO109:AO112" si="76">AK109/AM109</f>
        <v>18.035426731078903</v>
      </c>
      <c r="AP109" s="337"/>
      <c r="AQ109" s="337"/>
      <c r="AR109" s="337"/>
      <c r="AS109" s="177" t="s">
        <v>10</v>
      </c>
    </row>
    <row r="110" spans="1:45" s="31" customFormat="1" ht="15.75" hidden="1" customHeight="1">
      <c r="A110" s="278" t="s">
        <v>207</v>
      </c>
      <c r="B110" s="51"/>
      <c r="C110" s="51"/>
      <c r="D110" s="278" t="s">
        <v>36</v>
      </c>
      <c r="E110" s="51"/>
      <c r="F110" s="51"/>
      <c r="G110" s="279" t="s">
        <v>208</v>
      </c>
      <c r="H110" s="280" t="s">
        <v>209</v>
      </c>
      <c r="I110" s="291" t="s">
        <v>99</v>
      </c>
      <c r="J110" s="298">
        <v>1</v>
      </c>
      <c r="K110" s="293">
        <f t="shared" si="71"/>
        <v>0.75</v>
      </c>
      <c r="L110" s="294">
        <v>1</v>
      </c>
      <c r="M110" s="295">
        <f t="shared" si="72"/>
        <v>0.75</v>
      </c>
      <c r="N110" s="296">
        <f t="shared" si="73"/>
        <v>4.3124999999999997E-2</v>
      </c>
      <c r="O110" s="135" t="s">
        <v>96</v>
      </c>
      <c r="P110" s="418"/>
      <c r="Q110" s="165" t="s">
        <v>102</v>
      </c>
      <c r="R110" s="309">
        <v>43934</v>
      </c>
      <c r="S110" s="309">
        <v>43945</v>
      </c>
      <c r="T110" s="4"/>
      <c r="U110" s="207"/>
      <c r="V110" s="355" t="s">
        <v>301</v>
      </c>
      <c r="W110" s="135" t="s">
        <v>121</v>
      </c>
      <c r="X110" s="126"/>
      <c r="Y110" s="242"/>
      <c r="Z110" s="126"/>
      <c r="AA110" s="169" t="s">
        <v>108</v>
      </c>
      <c r="AB110" s="126"/>
      <c r="AC110" s="223"/>
      <c r="AD110" s="223"/>
      <c r="AE110" s="223"/>
      <c r="AF110" s="223"/>
      <c r="AG110" s="223"/>
      <c r="AH110" s="73"/>
      <c r="AI110" s="73"/>
      <c r="AJ110" s="73"/>
      <c r="AK110" s="325">
        <v>0.7</v>
      </c>
      <c r="AL110" s="382">
        <v>0.9</v>
      </c>
      <c r="AM110" s="325">
        <f t="shared" si="74"/>
        <v>3.88125E-2</v>
      </c>
      <c r="AN110" s="325">
        <f t="shared" si="75"/>
        <v>4.3124999999999969E-3</v>
      </c>
      <c r="AO110" s="337">
        <f t="shared" si="76"/>
        <v>18.035426731078903</v>
      </c>
      <c r="AP110" s="337"/>
      <c r="AQ110" s="337"/>
      <c r="AR110" s="337"/>
      <c r="AS110" s="177" t="s">
        <v>10</v>
      </c>
    </row>
    <row r="111" spans="1:45" s="31" customFormat="1" ht="15.75" hidden="1" customHeight="1">
      <c r="A111" s="278" t="s">
        <v>207</v>
      </c>
      <c r="B111" s="51"/>
      <c r="C111" s="51"/>
      <c r="D111" s="278" t="s">
        <v>36</v>
      </c>
      <c r="E111" s="51"/>
      <c r="F111" s="51"/>
      <c r="G111" s="279" t="s">
        <v>208</v>
      </c>
      <c r="H111" s="280" t="s">
        <v>209</v>
      </c>
      <c r="I111" s="291" t="s">
        <v>99</v>
      </c>
      <c r="J111" s="298">
        <v>1</v>
      </c>
      <c r="K111" s="293">
        <f t="shared" si="71"/>
        <v>0.75</v>
      </c>
      <c r="L111" s="294">
        <v>1</v>
      </c>
      <c r="M111" s="295">
        <f t="shared" si="72"/>
        <v>0.75</v>
      </c>
      <c r="N111" s="296">
        <f t="shared" si="73"/>
        <v>4.3124999999999997E-2</v>
      </c>
      <c r="O111" s="135" t="s">
        <v>96</v>
      </c>
      <c r="P111" s="418"/>
      <c r="Q111" s="165" t="s">
        <v>13</v>
      </c>
      <c r="R111" s="309">
        <v>43948</v>
      </c>
      <c r="S111" s="309">
        <v>43950</v>
      </c>
      <c r="T111" s="4"/>
      <c r="U111" s="207"/>
      <c r="V111" s="355" t="s">
        <v>301</v>
      </c>
      <c r="W111" s="135" t="s">
        <v>121</v>
      </c>
      <c r="X111" s="126"/>
      <c r="Y111" s="242"/>
      <c r="Z111" s="126"/>
      <c r="AA111" s="169" t="s">
        <v>108</v>
      </c>
      <c r="AB111" s="126"/>
      <c r="AC111" s="223"/>
      <c r="AD111" s="223"/>
      <c r="AE111" s="223"/>
      <c r="AF111" s="223"/>
      <c r="AG111" s="223"/>
      <c r="AH111" s="73"/>
      <c r="AI111" s="73"/>
      <c r="AJ111" s="73"/>
      <c r="AK111" s="325">
        <v>0.7</v>
      </c>
      <c r="AL111" s="382">
        <v>0.9</v>
      </c>
      <c r="AM111" s="325">
        <f t="shared" si="74"/>
        <v>3.88125E-2</v>
      </c>
      <c r="AN111" s="325">
        <f t="shared" si="75"/>
        <v>4.3124999999999969E-3</v>
      </c>
      <c r="AO111" s="337">
        <f t="shared" si="76"/>
        <v>18.035426731078903</v>
      </c>
      <c r="AP111" s="337"/>
      <c r="AQ111" s="337"/>
      <c r="AR111" s="337"/>
      <c r="AS111" s="177" t="s">
        <v>10</v>
      </c>
    </row>
    <row r="112" spans="1:45" s="31" customFormat="1" ht="15.75" hidden="1" customHeight="1">
      <c r="A112" s="278" t="s">
        <v>207</v>
      </c>
      <c r="B112" s="51"/>
      <c r="C112" s="51"/>
      <c r="D112" s="278" t="s">
        <v>36</v>
      </c>
      <c r="E112" s="51"/>
      <c r="F112" s="51"/>
      <c r="G112" s="279" t="s">
        <v>208</v>
      </c>
      <c r="H112" s="280" t="s">
        <v>209</v>
      </c>
      <c r="I112" s="291" t="s">
        <v>99</v>
      </c>
      <c r="J112" s="298">
        <v>1</v>
      </c>
      <c r="K112" s="293">
        <f t="shared" si="71"/>
        <v>0.75</v>
      </c>
      <c r="L112" s="294">
        <v>1</v>
      </c>
      <c r="M112" s="295">
        <f t="shared" si="72"/>
        <v>0.75</v>
      </c>
      <c r="N112" s="296">
        <f t="shared" si="73"/>
        <v>4.3124999999999997E-2</v>
      </c>
      <c r="O112" s="135" t="s">
        <v>96</v>
      </c>
      <c r="P112" s="419"/>
      <c r="Q112" s="165" t="s">
        <v>16</v>
      </c>
      <c r="R112" s="309"/>
      <c r="S112" s="309"/>
      <c r="T112" s="4"/>
      <c r="U112" s="207"/>
      <c r="V112" s="355" t="s">
        <v>301</v>
      </c>
      <c r="W112" s="135" t="s">
        <v>121</v>
      </c>
      <c r="X112" s="126"/>
      <c r="Y112" s="242"/>
      <c r="Z112" s="126"/>
      <c r="AA112" s="169" t="s">
        <v>108</v>
      </c>
      <c r="AB112" s="126"/>
      <c r="AC112" s="223"/>
      <c r="AD112" s="223"/>
      <c r="AE112" s="223"/>
      <c r="AF112" s="223"/>
      <c r="AG112" s="223"/>
      <c r="AH112" s="73"/>
      <c r="AI112" s="73"/>
      <c r="AJ112" s="73"/>
      <c r="AK112" s="325">
        <v>0.7</v>
      </c>
      <c r="AL112" s="382">
        <v>0.9</v>
      </c>
      <c r="AM112" s="325">
        <f t="shared" si="74"/>
        <v>3.88125E-2</v>
      </c>
      <c r="AN112" s="325">
        <f t="shared" si="75"/>
        <v>4.3124999999999969E-3</v>
      </c>
      <c r="AO112" s="337">
        <f t="shared" si="76"/>
        <v>18.035426731078903</v>
      </c>
      <c r="AP112" s="337"/>
      <c r="AQ112" s="337"/>
      <c r="AR112" s="337"/>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72"/>
        <v>0.5</v>
      </c>
      <c r="N113" s="118">
        <f t="shared" si="73"/>
        <v>2.8749999999999998E-2</v>
      </c>
      <c r="O113" s="142" t="s">
        <v>96</v>
      </c>
      <c r="P113" s="73"/>
      <c r="Q113" s="183"/>
      <c r="R113" s="4"/>
      <c r="S113" s="4"/>
      <c r="T113" s="4"/>
      <c r="U113" s="207"/>
      <c r="V113" s="314" t="s">
        <v>214</v>
      </c>
      <c r="W113" s="126"/>
      <c r="X113" s="73" t="s">
        <v>149</v>
      </c>
      <c r="Y113" s="242" t="s">
        <v>90</v>
      </c>
      <c r="Z113" s="176" t="s">
        <v>176</v>
      </c>
      <c r="AA113" s="73"/>
      <c r="AB113" s="126"/>
      <c r="AC113" s="223"/>
      <c r="AD113" s="223"/>
      <c r="AE113" s="223"/>
      <c r="AF113" s="223"/>
      <c r="AG113" s="223"/>
      <c r="AH113" s="73"/>
      <c r="AI113" s="73"/>
      <c r="AJ113" s="73"/>
      <c r="AK113" s="256">
        <v>0.5</v>
      </c>
      <c r="AL113" s="208">
        <v>0.8</v>
      </c>
      <c r="AM113" s="256">
        <f>N113*AL113</f>
        <v>2.3E-2</v>
      </c>
      <c r="AN113" s="256">
        <f>N113-AM113</f>
        <v>5.7499999999999982E-3</v>
      </c>
      <c r="AO113" s="266">
        <f>AK113/AM113</f>
        <v>21.739130434782609</v>
      </c>
      <c r="AP113" s="266"/>
      <c r="AQ113" s="266"/>
      <c r="AR113" s="266"/>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72"/>
        <v>0.5</v>
      </c>
      <c r="N114" s="118">
        <f t="shared" si="73"/>
        <v>2.8749999999999998E-2</v>
      </c>
      <c r="O114" s="126"/>
      <c r="P114" s="126"/>
      <c r="Q114" s="183"/>
      <c r="R114" s="4"/>
      <c r="S114" s="4"/>
      <c r="T114" s="4"/>
      <c r="U114" s="207"/>
      <c r="V114" s="314" t="s">
        <v>214</v>
      </c>
      <c r="W114" s="126"/>
      <c r="X114" s="73" t="s">
        <v>149</v>
      </c>
      <c r="Y114" s="242" t="s">
        <v>90</v>
      </c>
      <c r="Z114" s="176" t="s">
        <v>176</v>
      </c>
      <c r="AA114" s="73"/>
      <c r="AB114" s="126"/>
      <c r="AC114" s="73"/>
      <c r="AD114" s="223"/>
      <c r="AE114" s="223"/>
      <c r="AF114" s="223"/>
      <c r="AG114" s="223"/>
      <c r="AH114" s="73"/>
      <c r="AI114" s="73"/>
      <c r="AJ114" s="73"/>
      <c r="AK114" s="256">
        <v>0.5</v>
      </c>
      <c r="AL114" s="208">
        <v>0.8</v>
      </c>
      <c r="AM114" s="256">
        <f>N114*AL114</f>
        <v>2.3E-2</v>
      </c>
      <c r="AN114" s="256">
        <f>N114-AM114</f>
        <v>5.7499999999999982E-3</v>
      </c>
      <c r="AO114" s="266">
        <f>AK114/AM114</f>
        <v>21.739130434782609</v>
      </c>
      <c r="AP114" s="266"/>
      <c r="AQ114" s="266"/>
      <c r="AR114" s="266"/>
      <c r="AS114" s="73" t="s">
        <v>10</v>
      </c>
    </row>
    <row r="115" spans="1:45" s="31" customFormat="1" ht="15.75" customHeight="1">
      <c r="A115" s="42" t="s">
        <v>218</v>
      </c>
      <c r="B115" s="42"/>
      <c r="C115" s="42"/>
      <c r="D115" s="42" t="s">
        <v>35</v>
      </c>
      <c r="E115" s="42"/>
      <c r="F115" s="42"/>
      <c r="G115" s="43" t="s">
        <v>219</v>
      </c>
      <c r="H115" s="66" t="s">
        <v>220</v>
      </c>
      <c r="I115" s="299" t="s">
        <v>87</v>
      </c>
      <c r="J115" s="93">
        <v>1</v>
      </c>
      <c r="K115" s="94">
        <f>2/8</f>
        <v>0.25</v>
      </c>
      <c r="L115" s="95">
        <v>1</v>
      </c>
      <c r="M115" s="96">
        <f t="shared" si="72"/>
        <v>0.25</v>
      </c>
      <c r="N115" s="97">
        <f t="shared" si="73"/>
        <v>1.4374999999999999E-2</v>
      </c>
      <c r="O115" s="143" t="s">
        <v>221</v>
      </c>
      <c r="P115" s="432" t="s">
        <v>28</v>
      </c>
      <c r="Q115" s="160" t="s">
        <v>5</v>
      </c>
      <c r="R115" s="161">
        <v>43838</v>
      </c>
      <c r="S115" s="161">
        <v>43843</v>
      </c>
      <c r="T115" s="161">
        <v>43838</v>
      </c>
      <c r="U115" s="192">
        <v>43838</v>
      </c>
      <c r="V115" s="205">
        <v>1</v>
      </c>
      <c r="W115" s="73" t="s">
        <v>164</v>
      </c>
      <c r="X115" s="73" t="s">
        <v>149</v>
      </c>
      <c r="Y115" s="329" t="s">
        <v>127</v>
      </c>
      <c r="Z115" s="98"/>
      <c r="AA115" s="143" t="s">
        <v>91</v>
      </c>
      <c r="AB115" s="143"/>
      <c r="AC115" s="330"/>
      <c r="AD115" s="215"/>
      <c r="AE115" s="215"/>
      <c r="AF115" s="215"/>
      <c r="AG115" s="215"/>
      <c r="AH115" s="215"/>
      <c r="AI115" s="215"/>
      <c r="AJ115" s="143"/>
      <c r="AK115" s="252">
        <v>0.5</v>
      </c>
      <c r="AL115" s="198">
        <v>0.96</v>
      </c>
      <c r="AM115" s="256">
        <f t="shared" ref="AM115:AM119" si="77">N115*AL115</f>
        <v>1.3799999999999998E-2</v>
      </c>
      <c r="AN115" s="252">
        <v>1.4375E-3</v>
      </c>
      <c r="AO115" s="266">
        <f t="shared" ref="AO115:AO119" si="78">AK115/AM115</f>
        <v>36.231884057971023</v>
      </c>
      <c r="AP115" s="263"/>
      <c r="AQ115" s="263"/>
      <c r="AR115" s="263"/>
      <c r="AS115" s="143" t="s">
        <v>10</v>
      </c>
    </row>
    <row r="116" spans="1:45" s="32" customFormat="1" ht="13.5" customHeight="1">
      <c r="A116" s="45" t="s">
        <v>218</v>
      </c>
      <c r="B116" s="45"/>
      <c r="C116" s="45"/>
      <c r="D116" s="45" t="s">
        <v>35</v>
      </c>
      <c r="E116" s="45"/>
      <c r="F116" s="45"/>
      <c r="G116" s="46" t="s">
        <v>219</v>
      </c>
      <c r="H116" s="67" t="s">
        <v>220</v>
      </c>
      <c r="I116" s="300" t="s">
        <v>87</v>
      </c>
      <c r="J116" s="100">
        <v>1</v>
      </c>
      <c r="K116" s="101">
        <f>2/8</f>
        <v>0.25</v>
      </c>
      <c r="L116" s="102">
        <v>1</v>
      </c>
      <c r="M116" s="103">
        <f t="shared" ref="M116:M127" si="79">J116*K116</f>
        <v>0.25</v>
      </c>
      <c r="N116" s="104">
        <f t="shared" ref="N116:N134" si="80">M116/20*1.15</f>
        <v>1.4374999999999999E-2</v>
      </c>
      <c r="O116" s="135" t="s">
        <v>221</v>
      </c>
      <c r="P116" s="433"/>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3">
        <v>0.5</v>
      </c>
      <c r="AL116" s="199">
        <v>0.96</v>
      </c>
      <c r="AM116" s="375">
        <f t="shared" si="77"/>
        <v>1.3799999999999998E-2</v>
      </c>
      <c r="AN116" s="253">
        <v>1.4375E-3</v>
      </c>
      <c r="AO116" s="377">
        <f t="shared" si="78"/>
        <v>36.231884057971023</v>
      </c>
      <c r="AP116" s="264"/>
      <c r="AQ116" s="264"/>
      <c r="AR116" s="264"/>
      <c r="AS116" s="135" t="s">
        <v>10</v>
      </c>
    </row>
    <row r="117" spans="1:45" s="32" customFormat="1" ht="13.5" customHeight="1">
      <c r="A117" s="45" t="s">
        <v>218</v>
      </c>
      <c r="B117" s="45"/>
      <c r="C117" s="45"/>
      <c r="D117" s="45" t="s">
        <v>35</v>
      </c>
      <c r="E117" s="45"/>
      <c r="F117" s="45"/>
      <c r="G117" s="46" t="s">
        <v>219</v>
      </c>
      <c r="H117" s="67" t="s">
        <v>220</v>
      </c>
      <c r="I117" s="300" t="s">
        <v>87</v>
      </c>
      <c r="J117" s="100">
        <v>1</v>
      </c>
      <c r="K117" s="101">
        <f>2/8</f>
        <v>0.25</v>
      </c>
      <c r="L117" s="102">
        <v>1</v>
      </c>
      <c r="M117" s="103">
        <f t="shared" si="79"/>
        <v>0.25</v>
      </c>
      <c r="N117" s="104">
        <f t="shared" si="80"/>
        <v>1.4374999999999999E-2</v>
      </c>
      <c r="O117" s="135" t="s">
        <v>221</v>
      </c>
      <c r="P117" s="433"/>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3">
        <v>0.5</v>
      </c>
      <c r="AL117" s="199">
        <v>0.96</v>
      </c>
      <c r="AM117" s="375">
        <f t="shared" si="77"/>
        <v>1.3799999999999998E-2</v>
      </c>
      <c r="AN117" s="253">
        <v>1.4375E-3</v>
      </c>
      <c r="AO117" s="377">
        <f t="shared" si="78"/>
        <v>36.231884057971023</v>
      </c>
      <c r="AP117" s="264"/>
      <c r="AQ117" s="264"/>
      <c r="AR117" s="264"/>
      <c r="AS117" s="135" t="s">
        <v>10</v>
      </c>
    </row>
    <row r="118" spans="1:45" s="32" customFormat="1" ht="15.75" customHeight="1">
      <c r="A118" s="45" t="s">
        <v>218</v>
      </c>
      <c r="B118" s="45"/>
      <c r="C118" s="45"/>
      <c r="D118" s="45" t="s">
        <v>35</v>
      </c>
      <c r="E118" s="45"/>
      <c r="F118" s="45"/>
      <c r="G118" s="46" t="s">
        <v>219</v>
      </c>
      <c r="H118" s="67" t="s">
        <v>220</v>
      </c>
      <c r="I118" s="300" t="s">
        <v>87</v>
      </c>
      <c r="J118" s="100">
        <v>1</v>
      </c>
      <c r="K118" s="101">
        <f>2/8</f>
        <v>0.25</v>
      </c>
      <c r="L118" s="102">
        <v>1</v>
      </c>
      <c r="M118" s="103">
        <f t="shared" si="79"/>
        <v>0.25</v>
      </c>
      <c r="N118" s="104">
        <f t="shared" si="80"/>
        <v>1.4374999999999999E-2</v>
      </c>
      <c r="O118" s="135" t="s">
        <v>221</v>
      </c>
      <c r="P118" s="433"/>
      <c r="Q118" s="165" t="s">
        <v>13</v>
      </c>
      <c r="R118" s="166">
        <v>43873</v>
      </c>
      <c r="S118" s="166">
        <v>43875</v>
      </c>
      <c r="T118" s="166">
        <v>43852</v>
      </c>
      <c r="U118" s="166">
        <v>43852</v>
      </c>
      <c r="V118" s="315"/>
      <c r="W118" s="105" t="s">
        <v>164</v>
      </c>
      <c r="X118" s="105"/>
      <c r="Y118" s="216"/>
      <c r="Z118" s="105"/>
      <c r="AA118" s="135" t="s">
        <v>91</v>
      </c>
      <c r="AB118" s="135"/>
      <c r="AC118" s="231"/>
      <c r="AD118" s="217"/>
      <c r="AE118" s="217"/>
      <c r="AF118" s="217"/>
      <c r="AG118" s="217"/>
      <c r="AH118" s="217"/>
      <c r="AI118" s="217"/>
      <c r="AJ118" s="135"/>
      <c r="AK118" s="253">
        <v>0.5</v>
      </c>
      <c r="AL118" s="199">
        <v>0.96</v>
      </c>
      <c r="AM118" s="375">
        <f t="shared" si="77"/>
        <v>1.3799999999999998E-2</v>
      </c>
      <c r="AN118" s="253">
        <v>1.4375E-3</v>
      </c>
      <c r="AO118" s="377">
        <f t="shared" si="78"/>
        <v>36.231884057971023</v>
      </c>
      <c r="AP118" s="264"/>
      <c r="AQ118" s="264"/>
      <c r="AR118" s="264"/>
      <c r="AS118" s="135" t="s">
        <v>10</v>
      </c>
    </row>
    <row r="119" spans="1:45" s="32" customFormat="1" ht="15.75" customHeight="1">
      <c r="A119" s="48" t="s">
        <v>218</v>
      </c>
      <c r="B119" s="48"/>
      <c r="C119" s="48"/>
      <c r="D119" s="48" t="s">
        <v>35</v>
      </c>
      <c r="E119" s="48"/>
      <c r="F119" s="48"/>
      <c r="G119" s="49" t="s">
        <v>219</v>
      </c>
      <c r="H119" s="70" t="s">
        <v>220</v>
      </c>
      <c r="I119" s="301" t="s">
        <v>87</v>
      </c>
      <c r="J119" s="107">
        <v>1</v>
      </c>
      <c r="K119" s="108">
        <f>2/8</f>
        <v>0.25</v>
      </c>
      <c r="L119" s="109">
        <v>1</v>
      </c>
      <c r="M119" s="110">
        <f t="shared" si="79"/>
        <v>0.25</v>
      </c>
      <c r="N119" s="111">
        <f t="shared" si="80"/>
        <v>1.4374999999999999E-2</v>
      </c>
      <c r="O119" s="146" t="s">
        <v>221</v>
      </c>
      <c r="P119" s="434"/>
      <c r="Q119" s="173" t="s">
        <v>16</v>
      </c>
      <c r="R119" s="166">
        <v>43882</v>
      </c>
      <c r="S119" s="166">
        <v>43882</v>
      </c>
      <c r="T119" s="166">
        <v>43882</v>
      </c>
      <c r="U119" s="166">
        <v>43882</v>
      </c>
      <c r="V119" s="316"/>
      <c r="W119" s="105" t="s">
        <v>164</v>
      </c>
      <c r="X119" s="112"/>
      <c r="Y119" s="218"/>
      <c r="Z119" s="112"/>
      <c r="AA119" s="146" t="s">
        <v>91</v>
      </c>
      <c r="AB119" s="146"/>
      <c r="AC119" s="239"/>
      <c r="AD119" s="219"/>
      <c r="AE119" s="219"/>
      <c r="AF119" s="219"/>
      <c r="AG119" s="219"/>
      <c r="AH119" s="219"/>
      <c r="AI119" s="219"/>
      <c r="AJ119" s="146"/>
      <c r="AK119" s="253">
        <v>0.5</v>
      </c>
      <c r="AL119" s="199">
        <v>0.96</v>
      </c>
      <c r="AM119" s="375">
        <f t="shared" si="77"/>
        <v>1.3799999999999998E-2</v>
      </c>
      <c r="AN119" s="254">
        <v>1.4375E-3</v>
      </c>
      <c r="AO119" s="377">
        <f t="shared" si="78"/>
        <v>36.231884057971023</v>
      </c>
      <c r="AP119" s="265"/>
      <c r="AQ119" s="265"/>
      <c r="AR119" s="265"/>
      <c r="AS119" s="146" t="s">
        <v>10</v>
      </c>
    </row>
    <row r="120" spans="1:45" s="31" customFormat="1" ht="28.5" hidden="1" customHeight="1">
      <c r="A120" s="42" t="s">
        <v>222</v>
      </c>
      <c r="B120" s="42"/>
      <c r="C120" s="42"/>
      <c r="D120" s="42" t="s">
        <v>33</v>
      </c>
      <c r="E120" s="42"/>
      <c r="F120" s="42"/>
      <c r="G120" s="282" t="s">
        <v>223</v>
      </c>
      <c r="H120" s="283"/>
      <c r="I120" s="299" t="s">
        <v>310</v>
      </c>
      <c r="J120" s="93">
        <v>4</v>
      </c>
      <c r="K120" s="115">
        <f t="shared" ref="K120:K134" si="81">4/8</f>
        <v>0.5</v>
      </c>
      <c r="L120" s="116">
        <v>1</v>
      </c>
      <c r="M120" s="117">
        <f t="shared" si="79"/>
        <v>2</v>
      </c>
      <c r="N120" s="407">
        <f t="shared" si="80"/>
        <v>0.11499999999999999</v>
      </c>
      <c r="O120" s="98" t="s">
        <v>224</v>
      </c>
      <c r="P120" s="428" t="s">
        <v>28</v>
      </c>
      <c r="Q120" s="160" t="s">
        <v>5</v>
      </c>
      <c r="R120" s="161">
        <v>43826</v>
      </c>
      <c r="S120" s="161">
        <v>43826</v>
      </c>
      <c r="T120" s="161">
        <v>43826</v>
      </c>
      <c r="U120" s="192">
        <v>43826</v>
      </c>
      <c r="V120" s="317" t="s">
        <v>225</v>
      </c>
      <c r="W120" s="98" t="s">
        <v>106</v>
      </c>
      <c r="X120" s="399"/>
      <c r="Y120" s="329"/>
      <c r="Z120" s="399"/>
      <c r="AA120" s="143" t="s">
        <v>91</v>
      </c>
      <c r="AB120" s="143"/>
      <c r="AC120" s="330"/>
      <c r="AD120" s="215"/>
      <c r="AE120" s="215"/>
      <c r="AF120" s="215"/>
      <c r="AG120" s="215"/>
      <c r="AH120" s="215"/>
      <c r="AI120" s="215"/>
      <c r="AJ120" s="143"/>
      <c r="AK120" s="256">
        <v>0.54</v>
      </c>
      <c r="AL120" s="198">
        <v>0.95</v>
      </c>
      <c r="AM120" s="256">
        <f t="shared" ref="AM120:AM134" si="82">N120*AL120</f>
        <v>0.10924999999999999</v>
      </c>
      <c r="AN120" s="256">
        <f t="shared" ref="AN120:AN134" si="83">N120-AM120</f>
        <v>5.7500000000000051E-3</v>
      </c>
      <c r="AO120" s="266">
        <f t="shared" ref="AO120:AO134" si="84">AK120/AM120</f>
        <v>4.9427917620137309</v>
      </c>
      <c r="AP120" s="263"/>
      <c r="AQ120" s="263"/>
      <c r="AR120" s="263"/>
      <c r="AS120" s="143" t="s">
        <v>10</v>
      </c>
    </row>
    <row r="121" spans="1:45" s="31" customFormat="1" ht="28.5" hidden="1" customHeight="1">
      <c r="A121" s="65" t="s">
        <v>222</v>
      </c>
      <c r="B121" s="65"/>
      <c r="C121" s="65"/>
      <c r="D121" s="388" t="s">
        <v>33</v>
      </c>
      <c r="E121" s="65"/>
      <c r="F121" s="65"/>
      <c r="G121" s="46" t="s">
        <v>223</v>
      </c>
      <c r="H121" s="67"/>
      <c r="I121" s="402" t="s">
        <v>310</v>
      </c>
      <c r="J121" s="403">
        <v>4</v>
      </c>
      <c r="K121" s="293">
        <f t="shared" si="81"/>
        <v>0.5</v>
      </c>
      <c r="L121" s="294">
        <v>1</v>
      </c>
      <c r="M121" s="372">
        <f t="shared" si="79"/>
        <v>2</v>
      </c>
      <c r="N121" s="296">
        <f t="shared" si="80"/>
        <v>0.11499999999999999</v>
      </c>
      <c r="O121" s="105" t="s">
        <v>224</v>
      </c>
      <c r="P121" s="429"/>
      <c r="Q121" s="165" t="s">
        <v>100</v>
      </c>
      <c r="R121" s="166">
        <v>43880</v>
      </c>
      <c r="S121" s="166">
        <v>43882</v>
      </c>
      <c r="T121" s="166">
        <v>43880</v>
      </c>
      <c r="U121" s="206">
        <v>43880</v>
      </c>
      <c r="V121" s="318" t="s">
        <v>225</v>
      </c>
      <c r="W121" s="105" t="s">
        <v>106</v>
      </c>
      <c r="X121" s="147"/>
      <c r="Y121" s="241"/>
      <c r="Z121" s="147"/>
      <c r="AA121" s="135" t="s">
        <v>91</v>
      </c>
      <c r="AB121" s="144"/>
      <c r="AC121" s="331"/>
      <c r="AD121" s="237"/>
      <c r="AE121" s="237"/>
      <c r="AF121" s="237"/>
      <c r="AG121" s="237"/>
      <c r="AH121" s="237"/>
      <c r="AI121" s="237"/>
      <c r="AJ121" s="144"/>
      <c r="AK121" s="338">
        <v>0.54</v>
      </c>
      <c r="AL121" s="404">
        <v>0.95</v>
      </c>
      <c r="AM121" s="338">
        <f t="shared" si="82"/>
        <v>0.10924999999999999</v>
      </c>
      <c r="AN121" s="338">
        <f t="shared" si="83"/>
        <v>5.7500000000000051E-3</v>
      </c>
      <c r="AO121" s="343">
        <f t="shared" si="84"/>
        <v>4.9427917620137309</v>
      </c>
      <c r="AP121" s="270"/>
      <c r="AQ121" s="270"/>
      <c r="AR121" s="270"/>
      <c r="AS121" s="135" t="s">
        <v>10</v>
      </c>
    </row>
    <row r="122" spans="1:45" s="31" customFormat="1" ht="28.5" hidden="1" customHeight="1">
      <c r="A122" s="65" t="s">
        <v>222</v>
      </c>
      <c r="B122" s="65"/>
      <c r="C122" s="65"/>
      <c r="D122" s="388" t="s">
        <v>33</v>
      </c>
      <c r="E122" s="65"/>
      <c r="F122" s="65"/>
      <c r="G122" s="46" t="s">
        <v>223</v>
      </c>
      <c r="H122" s="67"/>
      <c r="I122" s="402" t="s">
        <v>310</v>
      </c>
      <c r="J122" s="403">
        <v>4</v>
      </c>
      <c r="K122" s="293">
        <f t="shared" si="81"/>
        <v>0.5</v>
      </c>
      <c r="L122" s="294">
        <v>1</v>
      </c>
      <c r="M122" s="372">
        <f t="shared" si="79"/>
        <v>2</v>
      </c>
      <c r="N122" s="296">
        <f t="shared" si="80"/>
        <v>0.11499999999999999</v>
      </c>
      <c r="O122" s="105" t="s">
        <v>224</v>
      </c>
      <c r="P122" s="429"/>
      <c r="Q122" s="165" t="s">
        <v>102</v>
      </c>
      <c r="R122" s="166">
        <v>43882</v>
      </c>
      <c r="S122" s="166">
        <v>43882</v>
      </c>
      <c r="T122" s="166">
        <v>43882</v>
      </c>
      <c r="U122" s="166">
        <v>43882</v>
      </c>
      <c r="V122" s="319" t="s">
        <v>225</v>
      </c>
      <c r="W122" s="105" t="s">
        <v>106</v>
      </c>
      <c r="X122" s="147"/>
      <c r="Y122" s="241"/>
      <c r="Z122" s="147"/>
      <c r="AA122" s="135" t="s">
        <v>91</v>
      </c>
      <c r="AB122" s="144"/>
      <c r="AC122" s="331"/>
      <c r="AD122" s="237"/>
      <c r="AE122" s="237"/>
      <c r="AF122" s="237"/>
      <c r="AG122" s="237"/>
      <c r="AH122" s="237"/>
      <c r="AI122" s="237"/>
      <c r="AJ122" s="144"/>
      <c r="AK122" s="338">
        <v>0.54</v>
      </c>
      <c r="AL122" s="404">
        <v>0.95</v>
      </c>
      <c r="AM122" s="338">
        <f t="shared" si="82"/>
        <v>0.10924999999999999</v>
      </c>
      <c r="AN122" s="338">
        <f t="shared" si="83"/>
        <v>5.7500000000000051E-3</v>
      </c>
      <c r="AO122" s="343">
        <f t="shared" si="84"/>
        <v>4.9427917620137309</v>
      </c>
      <c r="AP122" s="270"/>
      <c r="AQ122" s="270"/>
      <c r="AR122" s="270"/>
      <c r="AS122" s="135" t="s">
        <v>10</v>
      </c>
    </row>
    <row r="123" spans="1:45" s="31" customFormat="1" ht="28.5" hidden="1" customHeight="1">
      <c r="A123" s="65" t="s">
        <v>222</v>
      </c>
      <c r="B123" s="65"/>
      <c r="C123" s="65"/>
      <c r="D123" s="388" t="s">
        <v>33</v>
      </c>
      <c r="E123" s="65"/>
      <c r="F123" s="65"/>
      <c r="G123" s="46" t="s">
        <v>223</v>
      </c>
      <c r="H123" s="67"/>
      <c r="I123" s="402" t="s">
        <v>310</v>
      </c>
      <c r="J123" s="403">
        <v>4</v>
      </c>
      <c r="K123" s="293">
        <f t="shared" si="81"/>
        <v>0.5</v>
      </c>
      <c r="L123" s="294">
        <v>1</v>
      </c>
      <c r="M123" s="372">
        <f t="shared" si="79"/>
        <v>2</v>
      </c>
      <c r="N123" s="296">
        <f t="shared" si="80"/>
        <v>0.11499999999999999</v>
      </c>
      <c r="O123" s="105" t="s">
        <v>224</v>
      </c>
      <c r="P123" s="429"/>
      <c r="Q123" s="165" t="s">
        <v>13</v>
      </c>
      <c r="R123" s="166">
        <v>43882</v>
      </c>
      <c r="S123" s="166">
        <v>43882</v>
      </c>
      <c r="T123" s="166">
        <v>43882</v>
      </c>
      <c r="U123" s="206">
        <v>43882</v>
      </c>
      <c r="V123" s="319" t="s">
        <v>225</v>
      </c>
      <c r="W123" s="105" t="s">
        <v>106</v>
      </c>
      <c r="X123" s="147"/>
      <c r="Y123" s="241"/>
      <c r="Z123" s="147"/>
      <c r="AA123" s="135" t="s">
        <v>91</v>
      </c>
      <c r="AB123" s="144"/>
      <c r="AC123" s="331"/>
      <c r="AD123" s="237"/>
      <c r="AE123" s="237"/>
      <c r="AF123" s="237"/>
      <c r="AG123" s="237"/>
      <c r="AH123" s="237"/>
      <c r="AI123" s="237"/>
      <c r="AJ123" s="144"/>
      <c r="AK123" s="338">
        <v>0.54</v>
      </c>
      <c r="AL123" s="404">
        <v>0.95</v>
      </c>
      <c r="AM123" s="338">
        <f t="shared" si="82"/>
        <v>0.10924999999999999</v>
      </c>
      <c r="AN123" s="338">
        <f t="shared" si="83"/>
        <v>5.7500000000000051E-3</v>
      </c>
      <c r="AO123" s="343">
        <f t="shared" si="84"/>
        <v>4.9427917620137309</v>
      </c>
      <c r="AP123" s="270"/>
      <c r="AQ123" s="270"/>
      <c r="AR123" s="270"/>
      <c r="AS123" s="135" t="s">
        <v>10</v>
      </c>
    </row>
    <row r="124" spans="1:45" s="31" customFormat="1" ht="28.5" hidden="1" customHeight="1">
      <c r="A124" s="284" t="s">
        <v>222</v>
      </c>
      <c r="B124" s="284"/>
      <c r="C124" s="284"/>
      <c r="D124" s="389" t="s">
        <v>33</v>
      </c>
      <c r="E124" s="284"/>
      <c r="F124" s="284"/>
      <c r="G124" s="63" t="s">
        <v>223</v>
      </c>
      <c r="H124" s="68"/>
      <c r="I124" s="402" t="s">
        <v>310</v>
      </c>
      <c r="J124" s="403">
        <v>4</v>
      </c>
      <c r="K124" s="293">
        <f t="shared" si="81"/>
        <v>0.5</v>
      </c>
      <c r="L124" s="294">
        <v>1</v>
      </c>
      <c r="M124" s="372">
        <f t="shared" si="79"/>
        <v>2</v>
      </c>
      <c r="N124" s="296">
        <f t="shared" si="80"/>
        <v>0.11499999999999999</v>
      </c>
      <c r="O124" s="148" t="s">
        <v>224</v>
      </c>
      <c r="P124" s="430"/>
      <c r="Q124" s="178" t="s">
        <v>16</v>
      </c>
      <c r="R124" s="206">
        <v>43885</v>
      </c>
      <c r="S124" s="206">
        <v>43885</v>
      </c>
      <c r="T124" s="206">
        <v>43885</v>
      </c>
      <c r="U124" s="206">
        <v>43885</v>
      </c>
      <c r="V124" s="319" t="s">
        <v>225</v>
      </c>
      <c r="W124" s="148" t="s">
        <v>106</v>
      </c>
      <c r="X124" s="149"/>
      <c r="Y124" s="212"/>
      <c r="Z124" s="159"/>
      <c r="AA124" s="135" t="s">
        <v>91</v>
      </c>
      <c r="AB124" s="145"/>
      <c r="AC124" s="332"/>
      <c r="AD124" s="333"/>
      <c r="AE124" s="333"/>
      <c r="AF124" s="333"/>
      <c r="AG124" s="333"/>
      <c r="AH124" s="333"/>
      <c r="AI124" s="333"/>
      <c r="AJ124" s="145"/>
      <c r="AK124" s="338">
        <v>0.54</v>
      </c>
      <c r="AL124" s="404">
        <v>0.95</v>
      </c>
      <c r="AM124" s="338">
        <f t="shared" si="82"/>
        <v>0.10924999999999999</v>
      </c>
      <c r="AN124" s="338">
        <f t="shared" si="83"/>
        <v>5.7500000000000051E-3</v>
      </c>
      <c r="AO124" s="343">
        <f t="shared" si="84"/>
        <v>4.9427917620137309</v>
      </c>
      <c r="AP124" s="344"/>
      <c r="AQ124" s="344"/>
      <c r="AR124" s="344"/>
      <c r="AS124" s="142" t="s">
        <v>10</v>
      </c>
    </row>
    <row r="125" spans="1:45" s="31" customFormat="1" ht="28.5" hidden="1" customHeight="1">
      <c r="A125" s="42" t="s">
        <v>226</v>
      </c>
      <c r="B125" s="42"/>
      <c r="C125" s="42"/>
      <c r="D125" s="42" t="s">
        <v>35</v>
      </c>
      <c r="E125" s="42"/>
      <c r="F125" s="42"/>
      <c r="G125" s="285" t="s">
        <v>227</v>
      </c>
      <c r="H125" s="66"/>
      <c r="I125" s="299" t="s">
        <v>310</v>
      </c>
      <c r="J125" s="93">
        <v>4</v>
      </c>
      <c r="K125" s="115">
        <f t="shared" si="81"/>
        <v>0.5</v>
      </c>
      <c r="L125" s="116">
        <v>1</v>
      </c>
      <c r="M125" s="117">
        <f t="shared" si="79"/>
        <v>2</v>
      </c>
      <c r="N125" s="407">
        <f t="shared" si="80"/>
        <v>0.11499999999999999</v>
      </c>
      <c r="O125" s="406" t="s">
        <v>224</v>
      </c>
      <c r="P125" s="428" t="s">
        <v>28</v>
      </c>
      <c r="Q125" s="160" t="s">
        <v>5</v>
      </c>
      <c r="R125" s="161">
        <v>43837</v>
      </c>
      <c r="S125" s="161">
        <v>43837</v>
      </c>
      <c r="T125" s="161">
        <v>43837</v>
      </c>
      <c r="U125" s="192">
        <v>43837</v>
      </c>
      <c r="V125" s="205">
        <v>1</v>
      </c>
      <c r="W125" s="98" t="s">
        <v>106</v>
      </c>
      <c r="X125" s="399"/>
      <c r="Y125" s="329"/>
      <c r="Z125" s="399"/>
      <c r="AA125" s="143" t="s">
        <v>91</v>
      </c>
      <c r="AB125" s="143"/>
      <c r="AC125" s="330"/>
      <c r="AD125" s="215"/>
      <c r="AE125" s="215"/>
      <c r="AF125" s="215"/>
      <c r="AG125" s="215"/>
      <c r="AH125" s="215"/>
      <c r="AI125" s="215"/>
      <c r="AJ125" s="143"/>
      <c r="AK125" s="252">
        <v>0.27</v>
      </c>
      <c r="AL125" s="198">
        <v>0.95</v>
      </c>
      <c r="AM125" s="256">
        <f t="shared" si="82"/>
        <v>0.10924999999999999</v>
      </c>
      <c r="AN125" s="256">
        <f t="shared" si="83"/>
        <v>5.7500000000000051E-3</v>
      </c>
      <c r="AO125" s="266">
        <f t="shared" si="84"/>
        <v>2.4713958810068655</v>
      </c>
      <c r="AP125" s="263"/>
      <c r="AQ125" s="263"/>
      <c r="AR125" s="263"/>
      <c r="AS125" s="143" t="s">
        <v>10</v>
      </c>
    </row>
    <row r="126" spans="1:45" s="32" customFormat="1" ht="28.5" hidden="1" customHeight="1">
      <c r="A126" s="45" t="s">
        <v>226</v>
      </c>
      <c r="B126" s="45"/>
      <c r="C126" s="45"/>
      <c r="D126" s="45" t="s">
        <v>35</v>
      </c>
      <c r="E126" s="45"/>
      <c r="F126" s="45"/>
      <c r="G126" s="286" t="s">
        <v>227</v>
      </c>
      <c r="H126" s="67"/>
      <c r="I126" s="402" t="s">
        <v>310</v>
      </c>
      <c r="J126" s="403">
        <v>4</v>
      </c>
      <c r="K126" s="293">
        <f t="shared" si="81"/>
        <v>0.5</v>
      </c>
      <c r="L126" s="294">
        <v>1</v>
      </c>
      <c r="M126" s="372">
        <f t="shared" si="79"/>
        <v>2</v>
      </c>
      <c r="N126" s="296">
        <f t="shared" si="80"/>
        <v>0.11499999999999999</v>
      </c>
      <c r="O126" s="105" t="s">
        <v>224</v>
      </c>
      <c r="P126" s="429"/>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400">
        <v>0.27</v>
      </c>
      <c r="AL126" s="404">
        <v>0.95</v>
      </c>
      <c r="AM126" s="338">
        <f t="shared" si="82"/>
        <v>0.10924999999999999</v>
      </c>
      <c r="AN126" s="338">
        <f t="shared" si="83"/>
        <v>5.7500000000000051E-3</v>
      </c>
      <c r="AO126" s="343">
        <f t="shared" si="84"/>
        <v>2.4713958810068655</v>
      </c>
      <c r="AP126" s="264"/>
      <c r="AQ126" s="264"/>
      <c r="AR126" s="264"/>
      <c r="AS126" s="135" t="s">
        <v>10</v>
      </c>
    </row>
    <row r="127" spans="1:45" s="32" customFormat="1" ht="28.5" hidden="1" customHeight="1">
      <c r="A127" s="45" t="s">
        <v>226</v>
      </c>
      <c r="B127" s="45"/>
      <c r="C127" s="45"/>
      <c r="D127" s="45" t="s">
        <v>35</v>
      </c>
      <c r="E127" s="45"/>
      <c r="F127" s="45"/>
      <c r="G127" s="286" t="s">
        <v>227</v>
      </c>
      <c r="H127" s="67"/>
      <c r="I127" s="402" t="s">
        <v>310</v>
      </c>
      <c r="J127" s="403">
        <v>4</v>
      </c>
      <c r="K127" s="293">
        <f t="shared" si="81"/>
        <v>0.5</v>
      </c>
      <c r="L127" s="294">
        <v>1</v>
      </c>
      <c r="M127" s="372">
        <f t="shared" si="79"/>
        <v>2</v>
      </c>
      <c r="N127" s="296">
        <f t="shared" si="80"/>
        <v>0.11499999999999999</v>
      </c>
      <c r="O127" s="105" t="s">
        <v>224</v>
      </c>
      <c r="P127" s="429"/>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400">
        <v>0.27</v>
      </c>
      <c r="AL127" s="404">
        <v>0.95</v>
      </c>
      <c r="AM127" s="338">
        <f t="shared" si="82"/>
        <v>0.10924999999999999</v>
      </c>
      <c r="AN127" s="338">
        <f t="shared" si="83"/>
        <v>5.7500000000000051E-3</v>
      </c>
      <c r="AO127" s="343">
        <f t="shared" si="84"/>
        <v>2.4713958810068655</v>
      </c>
      <c r="AP127" s="264"/>
      <c r="AQ127" s="264"/>
      <c r="AR127" s="264"/>
      <c r="AS127" s="135" t="s">
        <v>10</v>
      </c>
    </row>
    <row r="128" spans="1:45" s="32" customFormat="1" ht="28.5" hidden="1" customHeight="1">
      <c r="A128" s="45" t="s">
        <v>226</v>
      </c>
      <c r="B128" s="45"/>
      <c r="C128" s="45"/>
      <c r="D128" s="45" t="s">
        <v>35</v>
      </c>
      <c r="E128" s="45"/>
      <c r="F128" s="45"/>
      <c r="G128" s="286" t="s">
        <v>227</v>
      </c>
      <c r="H128" s="67"/>
      <c r="I128" s="402" t="s">
        <v>310</v>
      </c>
      <c r="J128" s="403">
        <v>4</v>
      </c>
      <c r="K128" s="293">
        <f t="shared" si="81"/>
        <v>0.5</v>
      </c>
      <c r="L128" s="294">
        <v>1</v>
      </c>
      <c r="M128" s="372">
        <f t="shared" ref="M128:M134" si="85">J128*K128</f>
        <v>2</v>
      </c>
      <c r="N128" s="296">
        <f t="shared" si="80"/>
        <v>0.11499999999999999</v>
      </c>
      <c r="O128" s="105" t="s">
        <v>224</v>
      </c>
      <c r="P128" s="429"/>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400">
        <v>0.27</v>
      </c>
      <c r="AL128" s="404">
        <v>0.95</v>
      </c>
      <c r="AM128" s="338">
        <f t="shared" si="82"/>
        <v>0.10924999999999999</v>
      </c>
      <c r="AN128" s="338">
        <f t="shared" si="83"/>
        <v>5.7500000000000051E-3</v>
      </c>
      <c r="AO128" s="343">
        <f t="shared" si="84"/>
        <v>2.4713958810068655</v>
      </c>
      <c r="AP128" s="264"/>
      <c r="AQ128" s="264"/>
      <c r="AR128" s="264"/>
      <c r="AS128" s="135" t="s">
        <v>10</v>
      </c>
    </row>
    <row r="129" spans="1:45" s="32" customFormat="1" ht="28.5" hidden="1" customHeight="1">
      <c r="A129" s="62" t="s">
        <v>226</v>
      </c>
      <c r="B129" s="62"/>
      <c r="C129" s="62"/>
      <c r="D129" s="62" t="s">
        <v>35</v>
      </c>
      <c r="E129" s="62"/>
      <c r="F129" s="62"/>
      <c r="G129" s="287" t="s">
        <v>227</v>
      </c>
      <c r="H129" s="68"/>
      <c r="I129" s="402" t="s">
        <v>310</v>
      </c>
      <c r="J129" s="403">
        <v>4</v>
      </c>
      <c r="K129" s="293">
        <f t="shared" si="81"/>
        <v>0.5</v>
      </c>
      <c r="L129" s="294">
        <v>1</v>
      </c>
      <c r="M129" s="372">
        <f t="shared" si="85"/>
        <v>2</v>
      </c>
      <c r="N129" s="296">
        <f t="shared" si="80"/>
        <v>0.11499999999999999</v>
      </c>
      <c r="O129" s="148" t="s">
        <v>224</v>
      </c>
      <c r="P129" s="430"/>
      <c r="Q129" s="178" t="s">
        <v>16</v>
      </c>
      <c r="R129" s="206">
        <v>43844</v>
      </c>
      <c r="S129" s="206">
        <v>43844</v>
      </c>
      <c r="T129" s="206">
        <v>43844</v>
      </c>
      <c r="U129" s="206">
        <v>43844</v>
      </c>
      <c r="V129" s="194">
        <v>1</v>
      </c>
      <c r="W129" s="148" t="s">
        <v>106</v>
      </c>
      <c r="X129" s="148"/>
      <c r="Y129" s="240"/>
      <c r="Z129" s="148"/>
      <c r="AA129" s="142" t="s">
        <v>91</v>
      </c>
      <c r="AB129" s="142"/>
      <c r="AC129" s="233"/>
      <c r="AD129" s="234"/>
      <c r="AE129" s="234"/>
      <c r="AF129" s="234"/>
      <c r="AG129" s="234"/>
      <c r="AH129" s="234"/>
      <c r="AI129" s="234"/>
      <c r="AJ129" s="142"/>
      <c r="AK129" s="400">
        <v>0.27</v>
      </c>
      <c r="AL129" s="404">
        <v>0.95</v>
      </c>
      <c r="AM129" s="338">
        <f t="shared" si="82"/>
        <v>0.10924999999999999</v>
      </c>
      <c r="AN129" s="338">
        <f t="shared" si="83"/>
        <v>5.7500000000000051E-3</v>
      </c>
      <c r="AO129" s="343">
        <f t="shared" si="84"/>
        <v>2.4713958810068655</v>
      </c>
      <c r="AP129" s="269"/>
      <c r="AQ129" s="269"/>
      <c r="AR129" s="269"/>
      <c r="AS129" s="142" t="s">
        <v>10</v>
      </c>
    </row>
    <row r="130" spans="1:45" s="31" customFormat="1" ht="15.75" hidden="1" customHeight="1">
      <c r="A130" s="42" t="s">
        <v>228</v>
      </c>
      <c r="B130" s="42"/>
      <c r="C130" s="42"/>
      <c r="D130" s="42" t="s">
        <v>33</v>
      </c>
      <c r="E130" s="42"/>
      <c r="F130" s="42"/>
      <c r="G130" s="285" t="s">
        <v>229</v>
      </c>
      <c r="H130" s="66"/>
      <c r="I130" s="299" t="s">
        <v>310</v>
      </c>
      <c r="J130" s="93">
        <v>4</v>
      </c>
      <c r="K130" s="115">
        <f t="shared" si="81"/>
        <v>0.5</v>
      </c>
      <c r="L130" s="116">
        <v>1</v>
      </c>
      <c r="M130" s="117">
        <f t="shared" si="85"/>
        <v>2</v>
      </c>
      <c r="N130" s="407">
        <f t="shared" si="80"/>
        <v>0.11499999999999999</v>
      </c>
      <c r="O130" s="73" t="s">
        <v>96</v>
      </c>
      <c r="P130" s="428" t="s">
        <v>28</v>
      </c>
      <c r="Q130" s="160" t="s">
        <v>5</v>
      </c>
      <c r="R130" s="161">
        <v>43864</v>
      </c>
      <c r="S130" s="161">
        <v>43865</v>
      </c>
      <c r="T130" s="161">
        <v>43864</v>
      </c>
      <c r="U130" s="192">
        <v>43865</v>
      </c>
      <c r="V130" s="205">
        <v>1</v>
      </c>
      <c r="W130" s="98" t="s">
        <v>106</v>
      </c>
      <c r="X130" s="399"/>
      <c r="Y130" s="329"/>
      <c r="Z130" s="399"/>
      <c r="AA130" s="143" t="s">
        <v>91</v>
      </c>
      <c r="AB130" s="143"/>
      <c r="AC130" s="330"/>
      <c r="AD130" s="215"/>
      <c r="AE130" s="215"/>
      <c r="AF130" s="215"/>
      <c r="AG130" s="215"/>
      <c r="AH130" s="215"/>
      <c r="AI130" s="215"/>
      <c r="AJ130" s="143"/>
      <c r="AK130" s="256">
        <v>0.5</v>
      </c>
      <c r="AL130" s="198">
        <v>0.85</v>
      </c>
      <c r="AM130" s="256">
        <f t="shared" si="82"/>
        <v>9.774999999999999E-2</v>
      </c>
      <c r="AN130" s="256">
        <f t="shared" si="83"/>
        <v>1.7250000000000001E-2</v>
      </c>
      <c r="AO130" s="266">
        <f t="shared" si="84"/>
        <v>5.1150895140664971</v>
      </c>
      <c r="AP130" s="263"/>
      <c r="AQ130" s="263"/>
      <c r="AR130" s="263"/>
      <c r="AS130" s="143" t="s">
        <v>10</v>
      </c>
    </row>
    <row r="131" spans="1:45" s="32" customFormat="1" ht="15.75" hidden="1" customHeight="1">
      <c r="A131" s="45" t="s">
        <v>228</v>
      </c>
      <c r="B131" s="45"/>
      <c r="C131" s="45"/>
      <c r="D131" s="388" t="s">
        <v>33</v>
      </c>
      <c r="E131" s="45"/>
      <c r="F131" s="45"/>
      <c r="G131" s="286" t="s">
        <v>229</v>
      </c>
      <c r="H131" s="67"/>
      <c r="I131" s="402" t="s">
        <v>310</v>
      </c>
      <c r="J131" s="403">
        <v>4</v>
      </c>
      <c r="K131" s="293">
        <f t="shared" si="81"/>
        <v>0.5</v>
      </c>
      <c r="L131" s="294">
        <v>1</v>
      </c>
      <c r="M131" s="372">
        <f t="shared" si="85"/>
        <v>2</v>
      </c>
      <c r="N131" s="296">
        <f t="shared" si="80"/>
        <v>0.11499999999999999</v>
      </c>
      <c r="O131" s="169" t="s">
        <v>96</v>
      </c>
      <c r="P131" s="429"/>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8">
        <v>0.5</v>
      </c>
      <c r="AL131" s="404">
        <v>0.85</v>
      </c>
      <c r="AM131" s="338">
        <f t="shared" si="82"/>
        <v>9.774999999999999E-2</v>
      </c>
      <c r="AN131" s="338">
        <f t="shared" si="83"/>
        <v>1.7250000000000001E-2</v>
      </c>
      <c r="AO131" s="343">
        <f t="shared" si="84"/>
        <v>5.1150895140664971</v>
      </c>
      <c r="AP131" s="264"/>
      <c r="AQ131" s="264"/>
      <c r="AR131" s="264"/>
      <c r="AS131" s="135" t="s">
        <v>10</v>
      </c>
    </row>
    <row r="132" spans="1:45" s="32" customFormat="1" ht="15.75" hidden="1" customHeight="1">
      <c r="A132" s="45" t="s">
        <v>228</v>
      </c>
      <c r="B132" s="45"/>
      <c r="C132" s="45"/>
      <c r="D132" s="388" t="s">
        <v>33</v>
      </c>
      <c r="E132" s="45"/>
      <c r="F132" s="45"/>
      <c r="G132" s="286" t="s">
        <v>229</v>
      </c>
      <c r="H132" s="67"/>
      <c r="I132" s="402" t="s">
        <v>310</v>
      </c>
      <c r="J132" s="403">
        <v>4</v>
      </c>
      <c r="K132" s="293">
        <f t="shared" si="81"/>
        <v>0.5</v>
      </c>
      <c r="L132" s="294">
        <v>1</v>
      </c>
      <c r="M132" s="372">
        <f t="shared" si="85"/>
        <v>2</v>
      </c>
      <c r="N132" s="296">
        <f t="shared" si="80"/>
        <v>0.11499999999999999</v>
      </c>
      <c r="O132" s="169" t="s">
        <v>96</v>
      </c>
      <c r="P132" s="429"/>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8">
        <v>0.5</v>
      </c>
      <c r="AL132" s="404">
        <v>0.85</v>
      </c>
      <c r="AM132" s="338">
        <f t="shared" si="82"/>
        <v>9.774999999999999E-2</v>
      </c>
      <c r="AN132" s="338">
        <f t="shared" si="83"/>
        <v>1.7250000000000001E-2</v>
      </c>
      <c r="AO132" s="343">
        <f t="shared" si="84"/>
        <v>5.1150895140664971</v>
      </c>
      <c r="AP132" s="264"/>
      <c r="AQ132" s="264"/>
      <c r="AR132" s="264"/>
      <c r="AS132" s="135" t="s">
        <v>10</v>
      </c>
    </row>
    <row r="133" spans="1:45" s="32" customFormat="1" ht="15.75" hidden="1" customHeight="1">
      <c r="A133" s="45" t="s">
        <v>228</v>
      </c>
      <c r="B133" s="45"/>
      <c r="C133" s="45"/>
      <c r="D133" s="388" t="s">
        <v>33</v>
      </c>
      <c r="E133" s="45"/>
      <c r="F133" s="45"/>
      <c r="G133" s="286" t="s">
        <v>229</v>
      </c>
      <c r="H133" s="67"/>
      <c r="I133" s="402" t="s">
        <v>310</v>
      </c>
      <c r="J133" s="403">
        <v>4</v>
      </c>
      <c r="K133" s="293">
        <f t="shared" si="81"/>
        <v>0.5</v>
      </c>
      <c r="L133" s="294">
        <v>1</v>
      </c>
      <c r="M133" s="372">
        <f t="shared" si="85"/>
        <v>2</v>
      </c>
      <c r="N133" s="296">
        <f t="shared" si="80"/>
        <v>0.11499999999999999</v>
      </c>
      <c r="O133" s="169" t="s">
        <v>96</v>
      </c>
      <c r="P133" s="429"/>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8">
        <v>0.5</v>
      </c>
      <c r="AL133" s="404">
        <v>0.85</v>
      </c>
      <c r="AM133" s="338">
        <f t="shared" si="82"/>
        <v>9.774999999999999E-2</v>
      </c>
      <c r="AN133" s="338">
        <f t="shared" si="83"/>
        <v>1.7250000000000001E-2</v>
      </c>
      <c r="AO133" s="343">
        <f t="shared" si="84"/>
        <v>5.1150895140664971</v>
      </c>
      <c r="AP133" s="264"/>
      <c r="AQ133" s="264"/>
      <c r="AR133" s="264"/>
      <c r="AS133" s="135" t="s">
        <v>10</v>
      </c>
    </row>
    <row r="134" spans="1:45" s="32" customFormat="1" ht="15.75" hidden="1" customHeight="1">
      <c r="A134" s="62" t="s">
        <v>228</v>
      </c>
      <c r="B134" s="62"/>
      <c r="C134" s="62"/>
      <c r="D134" s="389" t="s">
        <v>33</v>
      </c>
      <c r="E134" s="62"/>
      <c r="F134" s="62"/>
      <c r="G134" s="287" t="s">
        <v>229</v>
      </c>
      <c r="H134" s="68"/>
      <c r="I134" s="402" t="s">
        <v>310</v>
      </c>
      <c r="J134" s="403">
        <v>4</v>
      </c>
      <c r="K134" s="293">
        <f t="shared" si="81"/>
        <v>0.5</v>
      </c>
      <c r="L134" s="294">
        <v>1</v>
      </c>
      <c r="M134" s="372">
        <f t="shared" si="85"/>
        <v>2</v>
      </c>
      <c r="N134" s="296">
        <f t="shared" si="80"/>
        <v>0.11499999999999999</v>
      </c>
      <c r="O134" s="169" t="s">
        <v>96</v>
      </c>
      <c r="P134" s="430"/>
      <c r="Q134" s="178" t="s">
        <v>16</v>
      </c>
      <c r="R134" s="206">
        <v>43878</v>
      </c>
      <c r="S134" s="206">
        <v>43878</v>
      </c>
      <c r="T134" s="206">
        <v>43878</v>
      </c>
      <c r="U134" s="206">
        <v>43878</v>
      </c>
      <c r="V134" s="194">
        <v>1</v>
      </c>
      <c r="W134" s="148" t="s">
        <v>106</v>
      </c>
      <c r="X134" s="148"/>
      <c r="Y134" s="240"/>
      <c r="Z134" s="148"/>
      <c r="AA134" s="142" t="s">
        <v>91</v>
      </c>
      <c r="AB134" s="142"/>
      <c r="AC134" s="233"/>
      <c r="AD134" s="234"/>
      <c r="AE134" s="234"/>
      <c r="AF134" s="234"/>
      <c r="AG134" s="234"/>
      <c r="AH134" s="234"/>
      <c r="AI134" s="234"/>
      <c r="AJ134" s="142"/>
      <c r="AK134" s="338">
        <v>0.5</v>
      </c>
      <c r="AL134" s="404">
        <v>0.85</v>
      </c>
      <c r="AM134" s="338">
        <f t="shared" si="82"/>
        <v>9.774999999999999E-2</v>
      </c>
      <c r="AN134" s="338">
        <f t="shared" si="83"/>
        <v>1.7250000000000001E-2</v>
      </c>
      <c r="AO134" s="343">
        <f t="shared" si="84"/>
        <v>5.1150895140664971</v>
      </c>
      <c r="AP134" s="269"/>
      <c r="AQ134" s="269"/>
      <c r="AR134" s="269"/>
      <c r="AS134" s="142" t="s">
        <v>10</v>
      </c>
    </row>
    <row r="135" spans="1:45" ht="16.5" hidden="1">
      <c r="A135" s="51" t="s">
        <v>230</v>
      </c>
      <c r="B135" s="51"/>
      <c r="C135" s="51"/>
      <c r="D135" s="51" t="s">
        <v>35</v>
      </c>
      <c r="E135" s="51"/>
      <c r="F135" s="51"/>
      <c r="G135" s="51" t="s">
        <v>231</v>
      </c>
      <c r="H135" s="51" t="s">
        <v>232</v>
      </c>
      <c r="I135" s="127" t="s">
        <v>99</v>
      </c>
      <c r="J135" s="114">
        <v>2</v>
      </c>
      <c r="K135" s="115">
        <v>0.33</v>
      </c>
      <c r="L135" s="116">
        <v>1</v>
      </c>
      <c r="M135" s="117">
        <v>0.66</v>
      </c>
      <c r="N135" s="117">
        <v>0.66</v>
      </c>
      <c r="O135" s="143" t="s">
        <v>96</v>
      </c>
      <c r="P135" s="431" t="s">
        <v>20</v>
      </c>
      <c r="Q135" s="160" t="s">
        <v>5</v>
      </c>
      <c r="R135" s="161">
        <v>43896</v>
      </c>
      <c r="S135" s="161">
        <v>43900</v>
      </c>
      <c r="T135" s="161">
        <v>43896</v>
      </c>
      <c r="U135" s="161">
        <v>43900</v>
      </c>
      <c r="V135" s="208">
        <v>1</v>
      </c>
      <c r="W135" s="98" t="s">
        <v>126</v>
      </c>
      <c r="X135" s="73" t="s">
        <v>107</v>
      </c>
      <c r="Y135" s="244" t="s">
        <v>127</v>
      </c>
      <c r="Z135" s="51"/>
      <c r="AA135" s="73" t="s">
        <v>108</v>
      </c>
      <c r="AB135" s="51"/>
      <c r="AC135" s="51"/>
      <c r="AD135" s="51"/>
      <c r="AE135" s="51"/>
      <c r="AF135" s="51"/>
      <c r="AG135" s="51"/>
      <c r="AH135" s="51"/>
      <c r="AI135" s="51"/>
      <c r="AK135" s="256">
        <v>1</v>
      </c>
      <c r="AL135" s="208">
        <v>0.9</v>
      </c>
      <c r="AM135" s="256">
        <v>5.1749999999999997E-2</v>
      </c>
      <c r="AN135" s="256">
        <v>5.7499999999999999E-3</v>
      </c>
      <c r="AO135" s="266">
        <v>19.323671497584499</v>
      </c>
      <c r="AP135" s="73" t="s">
        <v>10</v>
      </c>
      <c r="AS135" s="73" t="s">
        <v>10</v>
      </c>
    </row>
    <row r="136" spans="1:45" ht="16.5" hidden="1">
      <c r="A136" s="288" t="s">
        <v>230</v>
      </c>
      <c r="D136" s="288" t="s">
        <v>35</v>
      </c>
      <c r="G136" s="288" t="s">
        <v>231</v>
      </c>
      <c r="H136" s="288" t="s">
        <v>233</v>
      </c>
      <c r="I136" s="302" t="s">
        <v>99</v>
      </c>
      <c r="J136" s="303">
        <v>2</v>
      </c>
      <c r="K136" s="304">
        <v>0.33</v>
      </c>
      <c r="L136" s="305">
        <v>1</v>
      </c>
      <c r="M136" s="306">
        <v>1</v>
      </c>
      <c r="N136" s="307">
        <v>5.8000000000000003E-2</v>
      </c>
      <c r="O136" s="135" t="s">
        <v>96</v>
      </c>
      <c r="P136" s="409"/>
      <c r="Q136" s="165" t="s">
        <v>100</v>
      </c>
      <c r="R136" s="161">
        <v>43901</v>
      </c>
      <c r="S136" s="161">
        <v>43924</v>
      </c>
      <c r="T136" s="161">
        <v>43901</v>
      </c>
      <c r="U136" s="161">
        <v>43921</v>
      </c>
      <c r="V136" s="320">
        <v>1</v>
      </c>
      <c r="W136" s="321" t="s">
        <v>126</v>
      </c>
      <c r="X136" s="322" t="s">
        <v>107</v>
      </c>
      <c r="Y136" s="334" t="s">
        <v>127</v>
      </c>
      <c r="Z136" s="51"/>
      <c r="AA136" s="322" t="s">
        <v>108</v>
      </c>
      <c r="AB136" s="51"/>
      <c r="AC136" s="51"/>
      <c r="AD136" s="51"/>
      <c r="AE136" s="51"/>
      <c r="AF136" s="51"/>
      <c r="AG136" s="51"/>
      <c r="AH136" s="51"/>
      <c r="AI136" s="51"/>
      <c r="AK136" s="341">
        <v>1</v>
      </c>
      <c r="AL136" s="342">
        <v>0.9</v>
      </c>
      <c r="AM136" s="341">
        <v>5.1749999999999997E-2</v>
      </c>
      <c r="AN136" s="341">
        <v>5.7499999999999999E-3</v>
      </c>
      <c r="AO136" s="345">
        <v>19.323671497584499</v>
      </c>
      <c r="AP136" s="73" t="s">
        <v>10</v>
      </c>
      <c r="AS136" s="322" t="s">
        <v>10</v>
      </c>
    </row>
    <row r="137" spans="1:45" ht="16.5" hidden="1">
      <c r="A137" s="288" t="s">
        <v>230</v>
      </c>
      <c r="D137" s="288" t="s">
        <v>35</v>
      </c>
      <c r="G137" s="288" t="s">
        <v>231</v>
      </c>
      <c r="H137" s="288" t="s">
        <v>233</v>
      </c>
      <c r="I137" s="302" t="s">
        <v>99</v>
      </c>
      <c r="J137" s="303">
        <v>2</v>
      </c>
      <c r="K137" s="304">
        <v>0.33</v>
      </c>
      <c r="L137" s="305">
        <v>1</v>
      </c>
      <c r="M137" s="306">
        <v>1</v>
      </c>
      <c r="N137" s="307">
        <v>5.8000000000000003E-2</v>
      </c>
      <c r="O137" s="135" t="s">
        <v>96</v>
      </c>
      <c r="P137" s="409"/>
      <c r="Q137" s="165" t="s">
        <v>102</v>
      </c>
      <c r="R137" s="161">
        <v>43927</v>
      </c>
      <c r="S137" s="161">
        <v>43931</v>
      </c>
      <c r="T137" s="161">
        <v>43921</v>
      </c>
      <c r="U137" s="207"/>
      <c r="V137" s="51"/>
      <c r="W137" s="321" t="s">
        <v>126</v>
      </c>
      <c r="X137" s="322" t="s">
        <v>107</v>
      </c>
      <c r="Y137" s="334" t="s">
        <v>127</v>
      </c>
      <c r="Z137" s="51"/>
      <c r="AA137" s="322" t="s">
        <v>108</v>
      </c>
      <c r="AB137" s="51"/>
      <c r="AC137" s="51"/>
      <c r="AD137" s="51"/>
      <c r="AE137" s="51"/>
      <c r="AF137" s="51"/>
      <c r="AG137" s="51"/>
      <c r="AH137" s="51"/>
      <c r="AI137" s="51"/>
      <c r="AK137" s="341">
        <v>1</v>
      </c>
      <c r="AL137" s="342">
        <v>0.9</v>
      </c>
      <c r="AM137" s="341">
        <v>5.1749999999999997E-2</v>
      </c>
      <c r="AN137" s="341">
        <v>5.7499999999999999E-3</v>
      </c>
      <c r="AO137" s="345">
        <v>19.323671497584499</v>
      </c>
      <c r="AP137" s="73" t="s">
        <v>10</v>
      </c>
      <c r="AS137" s="322" t="s">
        <v>10</v>
      </c>
    </row>
    <row r="138" spans="1:45" ht="16.5" hidden="1">
      <c r="A138" s="288" t="s">
        <v>230</v>
      </c>
      <c r="D138" s="288" t="s">
        <v>35</v>
      </c>
      <c r="G138" s="288" t="s">
        <v>231</v>
      </c>
      <c r="H138" s="288" t="s">
        <v>233</v>
      </c>
      <c r="I138" s="302" t="s">
        <v>99</v>
      </c>
      <c r="J138" s="303">
        <v>2</v>
      </c>
      <c r="K138" s="304">
        <v>0.33</v>
      </c>
      <c r="L138" s="305">
        <v>1</v>
      </c>
      <c r="M138" s="306">
        <v>1</v>
      </c>
      <c r="N138" s="307">
        <v>5.8000000000000003E-2</v>
      </c>
      <c r="O138" s="135" t="s">
        <v>96</v>
      </c>
      <c r="P138" s="409"/>
      <c r="Q138" s="165" t="s">
        <v>13</v>
      </c>
      <c r="R138" s="161">
        <v>43934</v>
      </c>
      <c r="S138" s="161">
        <v>43936</v>
      </c>
      <c r="T138" s="161"/>
      <c r="U138" s="207"/>
      <c r="V138" s="51"/>
      <c r="W138" s="321" t="s">
        <v>126</v>
      </c>
      <c r="X138" s="322" t="s">
        <v>107</v>
      </c>
      <c r="Y138" s="334" t="s">
        <v>127</v>
      </c>
      <c r="Z138" s="51"/>
      <c r="AA138" s="322" t="s">
        <v>108</v>
      </c>
      <c r="AB138" s="51"/>
      <c r="AC138" s="51"/>
      <c r="AD138" s="51"/>
      <c r="AE138" s="51"/>
      <c r="AF138" s="51"/>
      <c r="AG138" s="51"/>
      <c r="AH138" s="51"/>
      <c r="AI138" s="51"/>
      <c r="AK138" s="341">
        <v>1</v>
      </c>
      <c r="AL138" s="342">
        <v>0.9</v>
      </c>
      <c r="AM138" s="341">
        <v>5.1749999999999997E-2</v>
      </c>
      <c r="AN138" s="341">
        <v>5.7499999999999999E-3</v>
      </c>
      <c r="AO138" s="345">
        <v>19.323671497584499</v>
      </c>
      <c r="AP138" s="73" t="s">
        <v>10</v>
      </c>
      <c r="AS138" s="322" t="s">
        <v>10</v>
      </c>
    </row>
    <row r="139" spans="1:45" ht="16.5" hidden="1">
      <c r="A139" s="288" t="s">
        <v>230</v>
      </c>
      <c r="D139" s="288" t="s">
        <v>35</v>
      </c>
      <c r="G139" s="288" t="s">
        <v>231</v>
      </c>
      <c r="H139" s="288" t="s">
        <v>233</v>
      </c>
      <c r="I139" s="302" t="s">
        <v>99</v>
      </c>
      <c r="J139" s="303">
        <v>2</v>
      </c>
      <c r="K139" s="304">
        <v>0.33</v>
      </c>
      <c r="L139" s="305">
        <v>1</v>
      </c>
      <c r="M139" s="306">
        <v>1</v>
      </c>
      <c r="N139" s="307">
        <v>5.8000000000000003E-2</v>
      </c>
      <c r="O139" s="142" t="s">
        <v>96</v>
      </c>
      <c r="P139" s="410"/>
      <c r="Q139" s="165" t="s">
        <v>16</v>
      </c>
      <c r="R139" s="161"/>
      <c r="S139" s="161"/>
      <c r="T139" s="161"/>
      <c r="U139" s="207"/>
      <c r="V139" s="51"/>
      <c r="W139" s="321" t="s">
        <v>126</v>
      </c>
      <c r="X139" s="322" t="s">
        <v>107</v>
      </c>
      <c r="Y139" s="334" t="s">
        <v>127</v>
      </c>
      <c r="Z139" s="51"/>
      <c r="AA139" s="322" t="s">
        <v>108</v>
      </c>
      <c r="AB139" s="51"/>
      <c r="AC139" s="51"/>
      <c r="AD139" s="51"/>
      <c r="AE139" s="51"/>
      <c r="AF139" s="51"/>
      <c r="AG139" s="51"/>
      <c r="AH139" s="51"/>
      <c r="AI139" s="51"/>
      <c r="AK139" s="341">
        <v>1</v>
      </c>
      <c r="AL139" s="342">
        <v>0.9</v>
      </c>
      <c r="AM139" s="341">
        <v>5.1749999999999997E-2</v>
      </c>
      <c r="AN139" s="341">
        <v>5.7499999999999999E-3</v>
      </c>
      <c r="AO139" s="345">
        <v>19.323671497584499</v>
      </c>
      <c r="AP139" s="73" t="s">
        <v>10</v>
      </c>
      <c r="AS139" s="322" t="s">
        <v>10</v>
      </c>
    </row>
    <row r="140" spans="1:45" ht="15.75" hidden="1">
      <c r="A140" s="51" t="s">
        <v>234</v>
      </c>
      <c r="D140" s="51" t="s">
        <v>235</v>
      </c>
      <c r="G140" s="51" t="s">
        <v>305</v>
      </c>
      <c r="H140" s="51"/>
      <c r="I140" s="127" t="s">
        <v>99</v>
      </c>
      <c r="J140" s="114">
        <v>1</v>
      </c>
      <c r="K140" s="115">
        <v>0.25</v>
      </c>
      <c r="L140" s="116">
        <v>1</v>
      </c>
      <c r="M140" s="117">
        <f>J140*K140</f>
        <v>0.25</v>
      </c>
      <c r="N140" s="117">
        <f>K140*L140</f>
        <v>0.25</v>
      </c>
      <c r="O140" s="73"/>
      <c r="P140" s="431" t="s">
        <v>4</v>
      </c>
      <c r="Q140" s="160" t="s">
        <v>5</v>
      </c>
      <c r="R140" s="161">
        <v>43937</v>
      </c>
      <c r="S140" s="161">
        <v>43938</v>
      </c>
      <c r="T140" s="161"/>
      <c r="U140" s="161"/>
      <c r="V140" s="51"/>
      <c r="W140" s="365" t="s">
        <v>126</v>
      </c>
      <c r="X140" s="73" t="s">
        <v>149</v>
      </c>
      <c r="Y140" s="242" t="s">
        <v>90</v>
      </c>
      <c r="Z140" s="126"/>
      <c r="AA140" s="73" t="s">
        <v>108</v>
      </c>
      <c r="AB140" s="126"/>
      <c r="AC140" s="223"/>
      <c r="AD140" s="223"/>
      <c r="AE140" s="223"/>
      <c r="AF140" s="223"/>
      <c r="AG140" s="223"/>
      <c r="AH140" s="73"/>
      <c r="AI140" s="73"/>
      <c r="AJ140" s="256">
        <v>0.7</v>
      </c>
      <c r="AK140" s="256">
        <v>1</v>
      </c>
      <c r="AL140" s="208">
        <v>0.9</v>
      </c>
      <c r="AM140" s="256">
        <v>5.1749999999999997E-2</v>
      </c>
      <c r="AN140" s="256">
        <v>5.7499999999999999E-3</v>
      </c>
      <c r="AO140" s="266">
        <v>19.323671497584499</v>
      </c>
      <c r="AP140" s="73" t="s">
        <v>10</v>
      </c>
      <c r="AS140" s="73" t="s">
        <v>10</v>
      </c>
    </row>
    <row r="141" spans="1:45" ht="15.75" hidden="1">
      <c r="A141" s="367" t="s">
        <v>234</v>
      </c>
      <c r="D141" s="367" t="s">
        <v>235</v>
      </c>
      <c r="G141" s="367" t="s">
        <v>236</v>
      </c>
      <c r="H141" s="367"/>
      <c r="I141" s="368" t="s">
        <v>99</v>
      </c>
      <c r="J141" s="369">
        <v>1</v>
      </c>
      <c r="K141" s="370">
        <v>0.25</v>
      </c>
      <c r="L141" s="371">
        <v>1</v>
      </c>
      <c r="M141" s="372">
        <f t="shared" ref="M141:M144" si="86">J141*K141</f>
        <v>0.25</v>
      </c>
      <c r="N141" s="372">
        <f t="shared" ref="N141:N144" si="87">K141*L141</f>
        <v>0.25</v>
      </c>
      <c r="O141" s="373"/>
      <c r="P141" s="409"/>
      <c r="Q141" s="165" t="s">
        <v>100</v>
      </c>
      <c r="R141" s="161">
        <v>43938</v>
      </c>
      <c r="S141" s="161">
        <v>43948</v>
      </c>
      <c r="T141" s="161"/>
      <c r="U141" s="161"/>
      <c r="V141" s="51"/>
      <c r="W141" s="321" t="s">
        <v>126</v>
      </c>
      <c r="X141" s="373" t="s">
        <v>149</v>
      </c>
      <c r="Y141" s="374" t="s">
        <v>90</v>
      </c>
      <c r="Z141" s="126"/>
      <c r="AA141" s="373" t="s">
        <v>108</v>
      </c>
      <c r="AB141" s="126"/>
      <c r="AC141" s="223"/>
      <c r="AD141" s="223"/>
      <c r="AE141" s="223"/>
      <c r="AF141" s="223"/>
      <c r="AG141" s="223"/>
      <c r="AH141" s="73"/>
      <c r="AI141" s="73"/>
      <c r="AK141" s="375">
        <v>1</v>
      </c>
      <c r="AL141" s="376">
        <v>0.9</v>
      </c>
      <c r="AM141" s="375">
        <v>5.1749999999999997E-2</v>
      </c>
      <c r="AN141" s="375">
        <v>5.7499999999999999E-3</v>
      </c>
      <c r="AO141" s="377">
        <v>19.323671497584499</v>
      </c>
      <c r="AS141" s="373" t="s">
        <v>10</v>
      </c>
    </row>
    <row r="142" spans="1:45" ht="15.75" hidden="1">
      <c r="A142" s="367" t="s">
        <v>234</v>
      </c>
      <c r="D142" s="367" t="s">
        <v>235</v>
      </c>
      <c r="G142" s="367" t="s">
        <v>236</v>
      </c>
      <c r="H142" s="367"/>
      <c r="I142" s="368" t="s">
        <v>99</v>
      </c>
      <c r="J142" s="369">
        <v>1</v>
      </c>
      <c r="K142" s="370">
        <v>0.25</v>
      </c>
      <c r="L142" s="371">
        <v>1</v>
      </c>
      <c r="M142" s="372">
        <f t="shared" si="86"/>
        <v>0.25</v>
      </c>
      <c r="N142" s="372">
        <f t="shared" si="87"/>
        <v>0.25</v>
      </c>
      <c r="O142" s="373"/>
      <c r="P142" s="409"/>
      <c r="Q142" s="165" t="s">
        <v>102</v>
      </c>
      <c r="R142" s="161">
        <v>43949</v>
      </c>
      <c r="S142" s="161">
        <v>43950</v>
      </c>
      <c r="T142" s="161"/>
      <c r="U142" s="207"/>
      <c r="V142" s="51"/>
      <c r="W142" s="321" t="s">
        <v>126</v>
      </c>
      <c r="X142" s="373" t="s">
        <v>149</v>
      </c>
      <c r="Y142" s="374" t="s">
        <v>90</v>
      </c>
      <c r="Z142" s="126"/>
      <c r="AA142" s="373" t="s">
        <v>108</v>
      </c>
      <c r="AB142" s="126"/>
      <c r="AC142" s="223"/>
      <c r="AD142" s="223"/>
      <c r="AE142" s="223"/>
      <c r="AF142" s="223"/>
      <c r="AG142" s="223"/>
      <c r="AH142" s="73"/>
      <c r="AI142" s="73"/>
      <c r="AK142" s="375">
        <v>1</v>
      </c>
      <c r="AL142" s="376">
        <v>0.9</v>
      </c>
      <c r="AM142" s="375">
        <v>5.1749999999999997E-2</v>
      </c>
      <c r="AN142" s="375">
        <v>5.7499999999999999E-3</v>
      </c>
      <c r="AO142" s="377">
        <v>19.323671497584499</v>
      </c>
      <c r="AS142" s="373" t="s">
        <v>10</v>
      </c>
    </row>
    <row r="143" spans="1:45" ht="15.75" hidden="1">
      <c r="A143" s="367" t="s">
        <v>234</v>
      </c>
      <c r="D143" s="367" t="s">
        <v>235</v>
      </c>
      <c r="G143" s="367" t="s">
        <v>236</v>
      </c>
      <c r="H143" s="367"/>
      <c r="I143" s="368" t="s">
        <v>99</v>
      </c>
      <c r="J143" s="369">
        <v>1</v>
      </c>
      <c r="K143" s="370">
        <v>0.25</v>
      </c>
      <c r="L143" s="371">
        <v>1</v>
      </c>
      <c r="M143" s="372">
        <f t="shared" si="86"/>
        <v>0.25</v>
      </c>
      <c r="N143" s="372">
        <f t="shared" si="87"/>
        <v>0.25</v>
      </c>
      <c r="O143" s="373"/>
      <c r="P143" s="409"/>
      <c r="Q143" s="165" t="s">
        <v>13</v>
      </c>
      <c r="R143" s="161">
        <v>43950</v>
      </c>
      <c r="S143" s="161">
        <v>43951</v>
      </c>
      <c r="T143" s="161"/>
      <c r="U143" s="207"/>
      <c r="V143" s="51"/>
      <c r="W143" s="321" t="s">
        <v>126</v>
      </c>
      <c r="X143" s="373" t="s">
        <v>149</v>
      </c>
      <c r="Y143" s="374" t="s">
        <v>90</v>
      </c>
      <c r="Z143" s="126"/>
      <c r="AA143" s="373" t="s">
        <v>108</v>
      </c>
      <c r="AB143" s="126"/>
      <c r="AC143" s="223"/>
      <c r="AD143" s="223"/>
      <c r="AE143" s="223"/>
      <c r="AF143" s="223"/>
      <c r="AG143" s="223"/>
      <c r="AH143" s="73"/>
      <c r="AI143" s="73"/>
      <c r="AK143" s="375">
        <v>1</v>
      </c>
      <c r="AL143" s="376">
        <v>0.9</v>
      </c>
      <c r="AM143" s="375">
        <v>5.1749999999999997E-2</v>
      </c>
      <c r="AN143" s="375">
        <v>5.7499999999999999E-3</v>
      </c>
      <c r="AO143" s="377">
        <v>19.323671497584499</v>
      </c>
      <c r="AS143" s="373" t="s">
        <v>10</v>
      </c>
    </row>
    <row r="144" spans="1:45" ht="15.75" hidden="1">
      <c r="A144" s="367" t="s">
        <v>234</v>
      </c>
      <c r="D144" s="367" t="s">
        <v>235</v>
      </c>
      <c r="G144" s="367" t="s">
        <v>236</v>
      </c>
      <c r="H144" s="367"/>
      <c r="I144" s="368" t="s">
        <v>99</v>
      </c>
      <c r="J144" s="369">
        <v>1</v>
      </c>
      <c r="K144" s="370">
        <v>0.25</v>
      </c>
      <c r="L144" s="371">
        <v>1</v>
      </c>
      <c r="M144" s="372">
        <f t="shared" si="86"/>
        <v>0.25</v>
      </c>
      <c r="N144" s="372">
        <f t="shared" si="87"/>
        <v>0.25</v>
      </c>
      <c r="O144" s="373"/>
      <c r="P144" s="410"/>
      <c r="Q144" s="178" t="s">
        <v>16</v>
      </c>
      <c r="R144" s="394"/>
      <c r="S144" s="394"/>
      <c r="T144" s="394"/>
      <c r="U144" s="207"/>
      <c r="V144" s="51"/>
      <c r="W144" s="321" t="s">
        <v>126</v>
      </c>
      <c r="X144" s="373" t="s">
        <v>149</v>
      </c>
      <c r="Y144" s="374" t="s">
        <v>90</v>
      </c>
      <c r="Z144" s="126"/>
      <c r="AA144" s="373" t="s">
        <v>108</v>
      </c>
      <c r="AB144" s="126"/>
      <c r="AC144" s="223"/>
      <c r="AD144" s="223"/>
      <c r="AE144" s="223"/>
      <c r="AF144" s="223"/>
      <c r="AG144" s="223"/>
      <c r="AH144" s="73"/>
      <c r="AI144" s="73"/>
      <c r="AK144" s="375">
        <v>1</v>
      </c>
      <c r="AL144" s="376">
        <v>0.9</v>
      </c>
      <c r="AM144" s="375">
        <v>5.1749999999999997E-2</v>
      </c>
      <c r="AN144" s="375">
        <v>5.7499999999999999E-3</v>
      </c>
      <c r="AO144" s="377">
        <v>19.323671497584499</v>
      </c>
      <c r="AS144" s="373" t="s">
        <v>10</v>
      </c>
    </row>
  </sheetData>
  <autoFilter ref="A1:AS144" xr:uid="{00000000-0009-0000-0000-000002000000}">
    <filterColumn colId="22">
      <filters>
        <filter val="寇鴻飛"/>
      </filters>
    </filterColumn>
  </autoFilter>
  <mergeCells count="26">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R38:T38 P39 T14:T23 P58 S85:U85 P86 R107:U107 P120 P125 P130 P135:P144 R80:U80 P17:P19 P24:P26 P49:P53 P63:P65 P68 P113:P115 U137:U139 P7 Q113:Q134 R9:R11 S8:S11 T110:T114 U37:U38 U109:U114 P44 R96:S96 P91 R6:U6 R17:S23 R113:S114 P80:P81 R49:U52 T9:U11 U13:U23 U142:U144 P96:P108 T95:U96 P73:P75 R73:S74 T72:U74 P2 Q2:Q96</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Qi C.</cp:lastModifiedBy>
  <dcterms:created xsi:type="dcterms:W3CDTF">2006-09-16T00:00:00Z</dcterms:created>
  <dcterms:modified xsi:type="dcterms:W3CDTF">2020-04-02T03:04:30Z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