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lip\Downloads\"/>
    </mc:Choice>
  </mc:AlternateContent>
  <xr:revisionPtr revIDLastSave="0" documentId="8_{44560B6F-AA92-450F-8B08-77323BE2F790}" xr6:coauthVersionLast="47" xr6:coauthVersionMax="47" xr10:uidLastSave="{00000000-0000-0000-0000-000000000000}"/>
  <bookViews>
    <workbookView xWindow="-120" yWindow="-120" windowWidth="29040" windowHeight="15720" xr2:uid="{8A06A603-2EBE-438E-8921-8436756971B9}"/>
  </bookViews>
  <sheets>
    <sheet name="Controle_investimentos" sheetId="1" r:id="rId1"/>
    <sheet name="Planilh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H31" i="1" s="1"/>
  <c r="H35" i="1" s="1"/>
  <c r="G32" i="1"/>
  <c r="H32" i="1" s="1"/>
  <c r="G33" i="1"/>
  <c r="H33" i="1" s="1"/>
  <c r="G34" i="1"/>
  <c r="H34" i="1" s="1"/>
  <c r="G35" i="1"/>
  <c r="G30" i="1"/>
  <c r="H30" i="1" s="1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6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D29" i="1"/>
  <c r="G24" i="1"/>
  <c r="H24" i="1" s="1"/>
  <c r="G21" i="1"/>
  <c r="H21" i="1" s="1"/>
  <c r="G22" i="1"/>
  <c r="H22" i="1" s="1"/>
  <c r="G23" i="1"/>
  <c r="H23" i="1" s="1"/>
  <c r="G20" i="1"/>
  <c r="H20" i="1" s="1"/>
  <c r="H36" i="1" l="1"/>
</calcChain>
</file>

<file path=xl/sharedStrings.xml><?xml version="1.0" encoding="utf-8"?>
<sst xmlns="http://schemas.openxmlformats.org/spreadsheetml/2006/main" count="109" uniqueCount="34">
  <si>
    <t>Patrimônio acumulado:</t>
  </si>
  <si>
    <t>Taxa de rendimento mensal:</t>
  </si>
  <si>
    <t>INVESTIMENTO MENSAL</t>
  </si>
  <si>
    <t>Dividendos por mês:</t>
  </si>
  <si>
    <t>Quantos anos:</t>
  </si>
  <si>
    <t>Quanto investir por mês:</t>
  </si>
  <si>
    <t>Em 2 anos:</t>
  </si>
  <si>
    <t>Em 5 anos:</t>
  </si>
  <si>
    <t>Em 10 anos:</t>
  </si>
  <si>
    <t>Em 30 anos?</t>
  </si>
  <si>
    <t>CENÁRIOS</t>
  </si>
  <si>
    <t>Em 20 anos?</t>
  </si>
  <si>
    <t>DIVIDENDOS</t>
  </si>
  <si>
    <t>CONFIGURAÇÕES</t>
  </si>
  <si>
    <t>Rendimento carteira</t>
  </si>
  <si>
    <t>Salário</t>
  </si>
  <si>
    <t>Sugestão de investimento</t>
  </si>
  <si>
    <t>PERFIL</t>
  </si>
  <si>
    <t>Moderado</t>
  </si>
  <si>
    <t>Valor a ser investido no mês</t>
  </si>
  <si>
    <t>PAPEL</t>
  </si>
  <si>
    <t>TIJOLO</t>
  </si>
  <si>
    <t xml:space="preserve">HIBRIDOS </t>
  </si>
  <si>
    <t>FOFIs</t>
  </si>
  <si>
    <t>DESENVOLVIMENTO</t>
  </si>
  <si>
    <t>HOTELARIAS</t>
  </si>
  <si>
    <t>TIPO FI</t>
  </si>
  <si>
    <t>PERCENTUAL SUGERIDO</t>
  </si>
  <si>
    <t>VALORES</t>
  </si>
  <si>
    <t>TIPO DE FI</t>
  </si>
  <si>
    <t>%</t>
  </si>
  <si>
    <t>Conservador</t>
  </si>
  <si>
    <t>Chave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</si>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</sst>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5CF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74843"/>
        <bgColor indexed="64"/>
      </patternFill>
    </fill>
    <fill>
      <patternFill patternType="solid">
        <fgColor rgb="FFD88A8A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9D9D93"/>
      </right>
      <top style="medium">
        <color rgb="FF9D9D93"/>
      </top>
      <bottom style="medium">
        <color rgb="FF9D9D93"/>
      </bottom>
      <diagonal/>
    </border>
    <border>
      <left style="medium">
        <color rgb="FF9D9D93"/>
      </left>
      <right style="medium">
        <color indexed="64"/>
      </right>
      <top style="medium">
        <color rgb="FF9D9D93"/>
      </top>
      <bottom style="medium">
        <color rgb="FF9D9D93"/>
      </bottom>
      <diagonal/>
    </border>
    <border>
      <left style="medium">
        <color indexed="64"/>
      </left>
      <right style="medium">
        <color rgb="FF9D9D93"/>
      </right>
      <top style="medium">
        <color rgb="FF9D9D93"/>
      </top>
      <bottom style="medium">
        <color indexed="64"/>
      </bottom>
      <diagonal/>
    </border>
    <border>
      <left style="medium">
        <color rgb="FF9D9D93"/>
      </left>
      <right style="medium">
        <color indexed="64"/>
      </right>
      <top style="medium">
        <color rgb="FF9D9D9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9D9D93"/>
      </bottom>
      <diagonal/>
    </border>
    <border>
      <left/>
      <right style="medium">
        <color indexed="64"/>
      </right>
      <top style="medium">
        <color indexed="64"/>
      </top>
      <bottom style="medium">
        <color rgb="FF9D9D93"/>
      </bottom>
      <diagonal/>
    </border>
    <border>
      <left style="thin">
        <color rgb="FF9D9D93"/>
      </left>
      <right style="thin">
        <color rgb="FF9D9D93"/>
      </right>
      <top style="thin">
        <color rgb="FF9D9D93"/>
      </top>
      <bottom style="thin">
        <color rgb="FF9D9D93"/>
      </bottom>
      <diagonal/>
    </border>
    <border>
      <left style="medium">
        <color indexed="64"/>
      </left>
      <right style="thin">
        <color rgb="FF9D9D93"/>
      </right>
      <top style="medium">
        <color indexed="64"/>
      </top>
      <bottom style="thin">
        <color rgb="FF9D9D93"/>
      </bottom>
      <diagonal/>
    </border>
    <border>
      <left style="thin">
        <color rgb="FF9D9D93"/>
      </left>
      <right style="thin">
        <color rgb="FF9D9D93"/>
      </right>
      <top style="medium">
        <color indexed="64"/>
      </top>
      <bottom style="thin">
        <color rgb="FF9D9D93"/>
      </bottom>
      <diagonal/>
    </border>
    <border>
      <left style="thin">
        <color rgb="FF9D9D93"/>
      </left>
      <right style="medium">
        <color indexed="64"/>
      </right>
      <top style="medium">
        <color indexed="64"/>
      </top>
      <bottom style="thin">
        <color rgb="FF9D9D93"/>
      </bottom>
      <diagonal/>
    </border>
    <border>
      <left style="medium">
        <color indexed="64"/>
      </left>
      <right style="thin">
        <color rgb="FF9D9D93"/>
      </right>
      <top style="thin">
        <color rgb="FF9D9D93"/>
      </top>
      <bottom style="thin">
        <color rgb="FF9D9D93"/>
      </bottom>
      <diagonal/>
    </border>
    <border>
      <left style="thin">
        <color rgb="FF9D9D93"/>
      </left>
      <right style="medium">
        <color indexed="64"/>
      </right>
      <top style="thin">
        <color rgb="FF9D9D93"/>
      </top>
      <bottom style="thin">
        <color rgb="FF9D9D93"/>
      </bottom>
      <diagonal/>
    </border>
    <border>
      <left style="medium">
        <color indexed="64"/>
      </left>
      <right style="thin">
        <color rgb="FF9D9D93"/>
      </right>
      <top style="thin">
        <color rgb="FF9D9D93"/>
      </top>
      <bottom style="medium">
        <color indexed="64"/>
      </bottom>
      <diagonal/>
    </border>
    <border>
      <left style="thin">
        <color rgb="FF9D9D93"/>
      </left>
      <right style="thin">
        <color rgb="FF9D9D93"/>
      </right>
      <top style="thin">
        <color rgb="FF9D9D93"/>
      </top>
      <bottom style="medium">
        <color indexed="64"/>
      </bottom>
      <diagonal/>
    </border>
    <border>
      <left style="thin">
        <color rgb="FF9D9D93"/>
      </left>
      <right style="medium">
        <color indexed="64"/>
      </right>
      <top style="thin">
        <color rgb="FF9D9D93"/>
      </top>
      <bottom style="medium">
        <color indexed="64"/>
      </bottom>
      <diagonal/>
    </border>
    <border>
      <left style="medium">
        <color indexed="64"/>
      </left>
      <right style="medium">
        <color rgb="FF9D9D93"/>
      </right>
      <top/>
      <bottom style="medium">
        <color indexed="64"/>
      </bottom>
      <diagonal/>
    </border>
    <border>
      <left style="medium">
        <color rgb="FF9D9D93"/>
      </left>
      <right style="medium">
        <color rgb="FF9D9D93"/>
      </right>
      <top/>
      <bottom style="medium">
        <color indexed="64"/>
      </bottom>
      <diagonal/>
    </border>
    <border>
      <left style="medium">
        <color rgb="FF9D9D93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9D9D93"/>
      </right>
      <top/>
      <bottom style="thin">
        <color rgb="FF9D9D93"/>
      </bottom>
      <diagonal/>
    </border>
    <border>
      <left style="medium">
        <color indexed="64"/>
      </left>
      <right style="thin">
        <color rgb="FF9D9D93"/>
      </right>
      <top style="thin">
        <color rgb="FF9D9D93"/>
      </top>
      <bottom style="thin">
        <color indexed="64"/>
      </bottom>
      <diagonal/>
    </border>
    <border>
      <left style="thin">
        <color rgb="FF9D9D93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0">
    <xf numFmtId="0" fontId="0" fillId="0" borderId="0" xfId="0"/>
    <xf numFmtId="0" fontId="3" fillId="4" borderId="0" xfId="0" applyFont="1" applyFill="1"/>
    <xf numFmtId="0" fontId="7" fillId="0" borderId="4" xfId="0" applyFont="1" applyBorder="1"/>
    <xf numFmtId="0" fontId="8" fillId="3" borderId="4" xfId="0" applyFont="1" applyFill="1" applyBorder="1"/>
    <xf numFmtId="0" fontId="8" fillId="3" borderId="6" xfId="0" applyFont="1" applyFill="1" applyBorder="1"/>
    <xf numFmtId="0" fontId="0" fillId="0" borderId="5" xfId="0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8" fontId="0" fillId="3" borderId="5" xfId="0" applyNumberFormat="1" applyFill="1" applyBorder="1" applyAlignment="1">
      <alignment horizontal="center"/>
    </xf>
    <xf numFmtId="8" fontId="0" fillId="3" borderId="7" xfId="0" applyNumberFormat="1" applyFill="1" applyBorder="1" applyAlignment="1">
      <alignment horizontal="center"/>
    </xf>
    <xf numFmtId="0" fontId="4" fillId="0" borderId="0" xfId="0" applyFont="1"/>
    <xf numFmtId="0" fontId="6" fillId="5" borderId="8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0" fontId="6" fillId="5" borderId="13" xfId="0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8" fontId="0" fillId="3" borderId="10" xfId="0" applyNumberFormat="1" applyFill="1" applyBorder="1" applyAlignment="1">
      <alignment horizontal="center"/>
    </xf>
    <xf numFmtId="8" fontId="0" fillId="3" borderId="17" xfId="0" applyNumberFormat="1" applyFill="1" applyBorder="1" applyAlignment="1">
      <alignment horizontal="center"/>
    </xf>
    <xf numFmtId="8" fontId="0" fillId="3" borderId="15" xfId="0" applyNumberFormat="1" applyFill="1" applyBorder="1" applyAlignment="1">
      <alignment horizontal="center"/>
    </xf>
    <xf numFmtId="8" fontId="0" fillId="3" borderId="18" xfId="0" applyNumberFormat="1" applyFill="1" applyBorder="1" applyAlignment="1">
      <alignment horizontal="center"/>
    </xf>
    <xf numFmtId="166" fontId="5" fillId="4" borderId="5" xfId="1" applyNumberFormat="1" applyFont="1" applyFill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9" fillId="4" borderId="4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7" fillId="3" borderId="14" xfId="0" applyFont="1" applyFill="1" applyBorder="1"/>
    <xf numFmtId="0" fontId="7" fillId="3" borderId="16" xfId="0" applyFont="1" applyFill="1" applyBorder="1"/>
    <xf numFmtId="9" fontId="0" fillId="0" borderId="0" xfId="0" applyNumberFormat="1"/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6" xfId="0" applyFill="1" applyBorder="1"/>
    <xf numFmtId="0" fontId="0" fillId="6" borderId="17" xfId="0" applyFill="1" applyBorder="1"/>
    <xf numFmtId="166" fontId="0" fillId="6" borderId="18" xfId="0" applyNumberFormat="1" applyFill="1" applyBorder="1"/>
    <xf numFmtId="0" fontId="6" fillId="6" borderId="1" xfId="3" applyFont="1" applyFill="1" applyBorder="1" applyAlignment="1">
      <alignment horizontal="left" vertical="center"/>
    </xf>
    <xf numFmtId="0" fontId="2" fillId="6" borderId="2" xfId="3" applyFill="1" applyBorder="1"/>
    <xf numFmtId="0" fontId="10" fillId="6" borderId="3" xfId="3" applyFont="1" applyFill="1" applyBorder="1" applyAlignment="1">
      <alignment horizontal="center" vertical="center"/>
    </xf>
    <xf numFmtId="9" fontId="0" fillId="3" borderId="10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4" borderId="21" xfId="0" applyNumberFormat="1" applyFill="1" applyBorder="1" applyAlignment="1">
      <alignment horizontal="center"/>
    </xf>
    <xf numFmtId="0" fontId="11" fillId="3" borderId="19" xfId="0" applyFont="1" applyFill="1" applyBorder="1" applyAlignment="1">
      <alignment horizontal="left"/>
    </xf>
    <xf numFmtId="0" fontId="11" fillId="3" borderId="20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9" fontId="0" fillId="0" borderId="22" xfId="0" applyNumberFormat="1" applyBorder="1"/>
    <xf numFmtId="0" fontId="6" fillId="6" borderId="8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8EDD1"/>
      <color rgb="FFD88A8A"/>
      <color rgb="FF474843"/>
      <color rgb="FFC5CFC6"/>
      <color rgb="FF9D9D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rgbClr val="D88A8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2-41B3-A94F-58D3A3E12AC4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rgbClr val="D88A8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5B2-41B3-A94F-58D3A3E12AC4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rgbClr val="D88A8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B2-41B3-A94F-58D3A3E12AC4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rgbClr val="D88A8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B2-41B3-A94F-58D3A3E12AC4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rgbClr val="D88A8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5B2-41B3-A94F-58D3A3E12AC4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rgbClr val="D88A8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5B2-41B3-A94F-58D3A3E12AC4}"/>
              </c:ext>
            </c:extLst>
          </c:dPt>
          <c:dLbls>
            <c:dLbl>
              <c:idx val="2"/>
              <c:layout>
                <c:manualLayout>
                  <c:x val="-1.3941601049868767E-2"/>
                  <c:y val="8.70815106445027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B2-41B3-A94F-58D3A3E12AC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078798F-C048-44BA-99AF-080CCE28AAE4}" type="CATEGORYNAME">
                      <a:rPr lang="en-US" sz="800"/>
                      <a:pPr/>
                      <a:t>[NOME DA CATEGORIA]</a:t>
                    </a:fld>
                    <a:r>
                      <a:rPr lang="en-US" baseline="0"/>
                      <a:t>
</a:t>
                    </a:r>
                    <a:fld id="{4B82EAFF-FC9A-493B-9267-D538F6EA238D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5B2-41B3-A94F-58D3A3E12AC4}"/>
                </c:ext>
              </c:extLst>
            </c:dLbl>
            <c:spPr>
              <a:solidFill>
                <a:srgbClr val="D88A8A"/>
              </a:solidFill>
              <a:ln>
                <a:solidFill>
                  <a:srgbClr val="156082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Controle_investimentos!$F$30:$F$35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 </c:v>
                </c:pt>
                <c:pt idx="3">
                  <c:v>FOFIs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Controle_investimentos!$G$30:$G$35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2-41B3-A94F-58D3A3E12A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88A8A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85725</xdr:rowOff>
    </xdr:from>
    <xdr:to>
      <xdr:col>7</xdr:col>
      <xdr:colOff>619125</xdr:colOff>
      <xdr:row>14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8D0840-1F79-38AD-8266-757CEA9BB9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75" b="32244"/>
        <a:stretch/>
      </xdr:blipFill>
      <xdr:spPr>
        <a:xfrm>
          <a:off x="2352675" y="85725"/>
          <a:ext cx="7772400" cy="2762250"/>
        </a:xfrm>
        <a:prstGeom prst="rect">
          <a:avLst/>
        </a:prstGeom>
      </xdr:spPr>
    </xdr:pic>
    <xdr:clientData/>
  </xdr:twoCellAnchor>
  <xdr:twoCellAnchor>
    <xdr:from>
      <xdr:col>0</xdr:col>
      <xdr:colOff>1085850</xdr:colOff>
      <xdr:row>31</xdr:row>
      <xdr:rowOff>42862</xdr:rowOff>
    </xdr:from>
    <xdr:to>
      <xdr:col>4</xdr:col>
      <xdr:colOff>419100</xdr:colOff>
      <xdr:row>45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2296A1-B7EA-8AE7-697D-C210BDEEE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DF2D-4BE9-4396-8178-8193BF9AD7B8}">
  <dimension ref="B18:M58"/>
  <sheetViews>
    <sheetView showGridLines="0" tabSelected="1" topLeftCell="A7" workbookViewId="0">
      <selection activeCell="G41" sqref="G41"/>
    </sheetView>
  </sheetViews>
  <sheetFormatPr defaultColWidth="0" defaultRowHeight="15" x14ac:dyDescent="0.25"/>
  <cols>
    <col min="1" max="1" width="25.85546875" customWidth="1"/>
    <col min="2" max="2" width="5.140625" customWidth="1"/>
    <col min="3" max="3" width="27.85546875" bestFit="1" customWidth="1"/>
    <col min="4" max="4" width="19.7109375" customWidth="1"/>
    <col min="5" max="5" width="9" customWidth="1"/>
    <col min="6" max="6" width="18.5703125" bestFit="1" customWidth="1"/>
    <col min="7" max="7" width="30.85546875" bestFit="1" customWidth="1"/>
    <col min="8" max="8" width="17.28515625" customWidth="1"/>
    <col min="9" max="12" width="9.140625" customWidth="1"/>
    <col min="13" max="13" width="5" customWidth="1"/>
    <col min="14" max="16384" width="9.140625" hidden="1"/>
  </cols>
  <sheetData>
    <row r="18" spans="3:8" ht="22.5" customHeight="1" thickBot="1" x14ac:dyDescent="0.3"/>
    <row r="19" spans="3:8" ht="21" customHeight="1" thickBot="1" x14ac:dyDescent="0.35">
      <c r="C19" s="10" t="s">
        <v>2</v>
      </c>
      <c r="D19" s="11"/>
      <c r="E19" s="1"/>
      <c r="F19" s="12" t="s">
        <v>10</v>
      </c>
      <c r="G19" s="13"/>
      <c r="H19" s="14" t="s">
        <v>12</v>
      </c>
    </row>
    <row r="20" spans="3:8" ht="16.5" thickBot="1" x14ac:dyDescent="0.3">
      <c r="C20" s="2" t="s">
        <v>5</v>
      </c>
      <c r="D20" s="15">
        <v>540</v>
      </c>
      <c r="E20" s="9">
        <v>2</v>
      </c>
      <c r="F20" s="25" t="s">
        <v>6</v>
      </c>
      <c r="G20" s="16">
        <f>FV($D22,$E20*12,$D$20*-1)</f>
        <v>14704.666376714058</v>
      </c>
      <c r="H20" s="18">
        <f>G20*1%</f>
        <v>147.04666376714059</v>
      </c>
    </row>
    <row r="21" spans="3:8" ht="16.5" thickBot="1" x14ac:dyDescent="0.3">
      <c r="C21" s="2" t="s">
        <v>4</v>
      </c>
      <c r="D21" s="5">
        <v>5</v>
      </c>
      <c r="E21" s="9">
        <v>5</v>
      </c>
      <c r="F21" s="25" t="s">
        <v>7</v>
      </c>
      <c r="G21" s="16">
        <f>FV(D22,E21*12,D20*-1)</f>
        <v>45254.170453999555</v>
      </c>
      <c r="H21" s="18">
        <f t="shared" ref="H21:H24" si="0">G21*1%</f>
        <v>452.54170453999558</v>
      </c>
    </row>
    <row r="22" spans="3:8" ht="16.5" thickBot="1" x14ac:dyDescent="0.3">
      <c r="C22" s="2" t="s">
        <v>1</v>
      </c>
      <c r="D22" s="6">
        <v>1.0800000000000001E-2</v>
      </c>
      <c r="E22" s="9">
        <v>10</v>
      </c>
      <c r="F22" s="25" t="s">
        <v>8</v>
      </c>
      <c r="G22" s="16">
        <f>FV(D22,E22*12,D20*-1)</f>
        <v>131467.13977759206</v>
      </c>
      <c r="H22" s="18">
        <f t="shared" si="0"/>
        <v>1314.6713977759207</v>
      </c>
    </row>
    <row r="23" spans="3:8" ht="16.5" thickBot="1" x14ac:dyDescent="0.3">
      <c r="C23" s="3" t="s">
        <v>0</v>
      </c>
      <c r="D23" s="7">
        <v>41902.00967962922</v>
      </c>
      <c r="E23" s="9">
        <v>20</v>
      </c>
      <c r="F23" s="25" t="s">
        <v>11</v>
      </c>
      <c r="G23" s="16">
        <f>FV(D22,E23*12,D20*-1)</f>
        <v>608606.45638120256</v>
      </c>
      <c r="H23" s="18">
        <f t="shared" si="0"/>
        <v>6086.0645638120259</v>
      </c>
    </row>
    <row r="24" spans="3:8" ht="16.5" thickBot="1" x14ac:dyDescent="0.3">
      <c r="C24" s="4" t="s">
        <v>3</v>
      </c>
      <c r="D24" s="8">
        <v>419.02009679629219</v>
      </c>
      <c r="E24" s="9">
        <v>30</v>
      </c>
      <c r="F24" s="26" t="s">
        <v>9</v>
      </c>
      <c r="G24" s="17">
        <f>FV(D22,E24*12,D20*-1)</f>
        <v>2340308.5975710456</v>
      </c>
      <c r="H24" s="19">
        <f t="shared" si="0"/>
        <v>23403.085975710455</v>
      </c>
    </row>
    <row r="25" spans="3:8" ht="15.75" thickBot="1" x14ac:dyDescent="0.3"/>
    <row r="26" spans="3:8" ht="19.5" thickBot="1" x14ac:dyDescent="0.3">
      <c r="C26" s="48" t="s">
        <v>13</v>
      </c>
      <c r="D26" s="49"/>
      <c r="F26" s="35" t="s">
        <v>17</v>
      </c>
      <c r="G26" s="36"/>
      <c r="H26" s="37" t="s">
        <v>18</v>
      </c>
    </row>
    <row r="27" spans="3:8" ht="16.5" thickBot="1" x14ac:dyDescent="0.3">
      <c r="C27" s="23" t="s">
        <v>15</v>
      </c>
      <c r="D27" s="20">
        <v>1800</v>
      </c>
      <c r="F27" s="41" t="s">
        <v>19</v>
      </c>
      <c r="G27" s="42"/>
      <c r="H27" s="40">
        <v>500</v>
      </c>
    </row>
    <row r="28" spans="3:8" ht="27" customHeight="1" thickBot="1" x14ac:dyDescent="0.3">
      <c r="C28" s="23" t="s">
        <v>14</v>
      </c>
      <c r="D28" s="21">
        <v>0.01</v>
      </c>
    </row>
    <row r="29" spans="3:8" ht="16.5" thickBot="1" x14ac:dyDescent="0.3">
      <c r="C29" s="24" t="s">
        <v>16</v>
      </c>
      <c r="D29" s="22">
        <f>D27*30%</f>
        <v>540</v>
      </c>
      <c r="F29" s="28" t="s">
        <v>26</v>
      </c>
      <c r="G29" s="29" t="s">
        <v>27</v>
      </c>
      <c r="H29" s="30" t="s">
        <v>28</v>
      </c>
    </row>
    <row r="30" spans="3:8" x14ac:dyDescent="0.25">
      <c r="F30" s="31" t="s">
        <v>20</v>
      </c>
      <c r="G30" s="38">
        <f>VLOOKUP($H$26&amp;"-"&amp;F30,Planilha2!$A:$D,4,FALSE)</f>
        <v>0.32</v>
      </c>
      <c r="H30" s="39">
        <f>G30*$H$27</f>
        <v>160</v>
      </c>
    </row>
    <row r="31" spans="3:8" x14ac:dyDescent="0.25">
      <c r="F31" s="31" t="s">
        <v>21</v>
      </c>
      <c r="G31" s="38">
        <f>VLOOKUP($H$26&amp;"-"&amp;F31,Planilha2!$A:$D,4,FALSE)</f>
        <v>0.4</v>
      </c>
      <c r="H31" s="39">
        <f>G31*$H$27</f>
        <v>200</v>
      </c>
    </row>
    <row r="32" spans="3:8" x14ac:dyDescent="0.25">
      <c r="F32" s="31" t="s">
        <v>22</v>
      </c>
      <c r="G32" s="38">
        <f>VLOOKUP($H$26&amp;"-"&amp;F32,Planilha2!$A:$D,4,FALSE)</f>
        <v>0.08</v>
      </c>
      <c r="H32" s="39">
        <f>G32*$H$27</f>
        <v>40</v>
      </c>
    </row>
    <row r="33" spans="6:8" x14ac:dyDescent="0.25">
      <c r="F33" s="31" t="s">
        <v>23</v>
      </c>
      <c r="G33" s="38">
        <f>VLOOKUP($H$26&amp;"-"&amp;F33,Planilha2!$A:$D,4,FALSE)</f>
        <v>0.1</v>
      </c>
      <c r="H33" s="39">
        <f>G33*$H$27</f>
        <v>50</v>
      </c>
    </row>
    <row r="34" spans="6:8" x14ac:dyDescent="0.25">
      <c r="F34" s="31" t="s">
        <v>24</v>
      </c>
      <c r="G34" s="38">
        <f>VLOOKUP($H$26&amp;"-"&amp;F34,Planilha2!$A:$D,4,FALSE)</f>
        <v>0.1</v>
      </c>
      <c r="H34" s="39">
        <f>G34*$H$27</f>
        <v>50</v>
      </c>
    </row>
    <row r="35" spans="6:8" x14ac:dyDescent="0.25">
      <c r="F35" s="31" t="s">
        <v>25</v>
      </c>
      <c r="G35" s="38">
        <f>VLOOKUP($H$26&amp;"-"&amp;F35,Planilha2!$A:$D,4,FALSE)</f>
        <v>0.1</v>
      </c>
      <c r="H35" s="39">
        <f>G35*$H$27</f>
        <v>50</v>
      </c>
    </row>
    <row r="36" spans="6:8" ht="15.75" thickBot="1" x14ac:dyDescent="0.3">
      <c r="F36" s="32"/>
      <c r="G36" s="33"/>
      <c r="H36" s="34">
        <f>H30+H31+H32+H33+H34+H35</f>
        <v>550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</sheetData>
  <mergeCells count="2">
    <mergeCell ref="C19:D19"/>
    <mergeCell ref="F27:G27"/>
  </mergeCells>
  <dataValidations count="1">
    <dataValidation type="list" allowBlank="1" showInputMessage="1" showErrorMessage="1" sqref="H26" xr:uid="{7D26E2C7-E124-4937-A2DC-3DE0ED1FEBBB}">
      <formula1>"Conservador, Moderado, Agressivo,"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C732-7F4D-4DC0-A1E5-22E4275DA8F5}">
  <dimension ref="A2:D43"/>
  <sheetViews>
    <sheetView topLeftCell="A19" workbookViewId="0">
      <selection activeCell="A49" sqref="A49"/>
    </sheetView>
  </sheetViews>
  <sheetFormatPr defaultRowHeight="15" x14ac:dyDescent="0.25"/>
  <cols>
    <col min="1" max="1" width="31.7109375" bestFit="1" customWidth="1"/>
    <col min="2" max="3" width="18.5703125" bestFit="1" customWidth="1"/>
  </cols>
  <sheetData>
    <row r="2" spans="1:4" x14ac:dyDescent="0.25">
      <c r="A2" t="s">
        <v>32</v>
      </c>
      <c r="B2" t="s">
        <v>29</v>
      </c>
      <c r="C2" t="s">
        <v>17</v>
      </c>
      <c r="D2" t="s">
        <v>30</v>
      </c>
    </row>
    <row r="3" spans="1:4" x14ac:dyDescent="0.25">
      <c r="A3" t="str">
        <f>B3&amp;"-"&amp;C3</f>
        <v>PAPEL-Conservador</v>
      </c>
      <c r="B3" s="31" t="s">
        <v>20</v>
      </c>
      <c r="C3" t="s">
        <v>31</v>
      </c>
      <c r="D3" s="27">
        <v>0.3</v>
      </c>
    </row>
    <row r="4" spans="1:4" x14ac:dyDescent="0.25">
      <c r="A4" t="str">
        <f t="shared" ref="A4:A20" si="0">B4&amp;"-"&amp;C4</f>
        <v>TIJOLO-Conservador</v>
      </c>
      <c r="B4" s="31" t="s">
        <v>21</v>
      </c>
      <c r="C4" t="s">
        <v>31</v>
      </c>
      <c r="D4" s="27">
        <v>0.5</v>
      </c>
    </row>
    <row r="5" spans="1:4" x14ac:dyDescent="0.25">
      <c r="A5" t="str">
        <f t="shared" si="0"/>
        <v>HIBRIDOS -Conservador</v>
      </c>
      <c r="B5" s="31" t="s">
        <v>22</v>
      </c>
      <c r="C5" t="s">
        <v>31</v>
      </c>
      <c r="D5" s="27">
        <v>0.1</v>
      </c>
    </row>
    <row r="6" spans="1:4" x14ac:dyDescent="0.25">
      <c r="A6" t="str">
        <f t="shared" si="0"/>
        <v>FOFIs-Conservador</v>
      </c>
      <c r="B6" s="31" t="s">
        <v>23</v>
      </c>
      <c r="C6" t="s">
        <v>31</v>
      </c>
      <c r="D6" s="27">
        <v>0.1</v>
      </c>
    </row>
    <row r="7" spans="1:4" x14ac:dyDescent="0.25">
      <c r="A7" t="str">
        <f t="shared" si="0"/>
        <v>DESENVOLVIMENTO-Conservador</v>
      </c>
      <c r="B7" s="31" t="s">
        <v>24</v>
      </c>
      <c r="C7" t="s">
        <v>31</v>
      </c>
      <c r="D7" s="27">
        <v>0</v>
      </c>
    </row>
    <row r="8" spans="1:4" x14ac:dyDescent="0.25">
      <c r="A8" t="str">
        <f t="shared" si="0"/>
        <v>HOTELARIAS-Conservador</v>
      </c>
      <c r="B8" s="45" t="s">
        <v>25</v>
      </c>
      <c r="C8" s="46" t="s">
        <v>31</v>
      </c>
      <c r="D8" s="47">
        <v>0</v>
      </c>
    </row>
    <row r="9" spans="1:4" x14ac:dyDescent="0.25">
      <c r="A9" t="str">
        <f t="shared" si="0"/>
        <v>PAPEL-Moderado</v>
      </c>
      <c r="B9" s="43" t="s">
        <v>20</v>
      </c>
      <c r="C9" t="s">
        <v>18</v>
      </c>
      <c r="D9" s="27">
        <v>0.32</v>
      </c>
    </row>
    <row r="10" spans="1:4" x14ac:dyDescent="0.25">
      <c r="A10" t="str">
        <f t="shared" si="0"/>
        <v>TIJOLO-Moderado</v>
      </c>
      <c r="B10" s="31" t="s">
        <v>21</v>
      </c>
      <c r="C10" t="s">
        <v>18</v>
      </c>
      <c r="D10" s="27">
        <v>0.4</v>
      </c>
    </row>
    <row r="11" spans="1:4" x14ac:dyDescent="0.25">
      <c r="A11" t="str">
        <f t="shared" si="0"/>
        <v>HIBRIDOS -Moderado</v>
      </c>
      <c r="B11" s="31" t="s">
        <v>22</v>
      </c>
      <c r="C11" t="s">
        <v>18</v>
      </c>
      <c r="D11" s="27">
        <v>0.08</v>
      </c>
    </row>
    <row r="12" spans="1:4" x14ac:dyDescent="0.25">
      <c r="A12" t="str">
        <f t="shared" si="0"/>
        <v>FOFIs-Moderado</v>
      </c>
      <c r="B12" s="31" t="s">
        <v>23</v>
      </c>
      <c r="C12" t="s">
        <v>18</v>
      </c>
      <c r="D12" s="27">
        <v>0.1</v>
      </c>
    </row>
    <row r="13" spans="1:4" x14ac:dyDescent="0.25">
      <c r="A13" t="str">
        <f t="shared" si="0"/>
        <v>DESENVOLVIMENTO-Moderado</v>
      </c>
      <c r="B13" s="31" t="s">
        <v>24</v>
      </c>
      <c r="C13" t="s">
        <v>18</v>
      </c>
      <c r="D13" s="27">
        <v>0.1</v>
      </c>
    </row>
    <row r="14" spans="1:4" x14ac:dyDescent="0.25">
      <c r="A14" t="str">
        <f t="shared" si="0"/>
        <v>HOTELARIAS-Moderado</v>
      </c>
      <c r="B14" s="45" t="s">
        <v>25</v>
      </c>
      <c r="C14" s="44" t="s">
        <v>18</v>
      </c>
      <c r="D14" s="47">
        <v>0.1</v>
      </c>
    </row>
    <row r="15" spans="1:4" x14ac:dyDescent="0.25">
      <c r="A15" t="str">
        <f t="shared" si="0"/>
        <v>PAPEL-Agressivo</v>
      </c>
      <c r="B15" s="31" t="s">
        <v>20</v>
      </c>
      <c r="C15" t="s">
        <v>33</v>
      </c>
      <c r="D15" s="27">
        <v>0.5</v>
      </c>
    </row>
    <row r="16" spans="1:4" x14ac:dyDescent="0.25">
      <c r="A16" t="str">
        <f t="shared" si="0"/>
        <v>TIJOLO-Agressivo</v>
      </c>
      <c r="B16" s="31" t="s">
        <v>21</v>
      </c>
      <c r="C16" t="s">
        <v>33</v>
      </c>
      <c r="D16" s="27">
        <v>0.1</v>
      </c>
    </row>
    <row r="17" spans="1:4" x14ac:dyDescent="0.25">
      <c r="A17" t="str">
        <f t="shared" si="0"/>
        <v>HIBRIDOS -Agressivo</v>
      </c>
      <c r="B17" s="31" t="s">
        <v>22</v>
      </c>
      <c r="C17" t="s">
        <v>33</v>
      </c>
      <c r="D17" s="27">
        <v>0.05</v>
      </c>
    </row>
    <row r="18" spans="1:4" x14ac:dyDescent="0.25">
      <c r="A18" t="str">
        <f t="shared" si="0"/>
        <v>FOFIs-Agressivo</v>
      </c>
      <c r="B18" s="31" t="s">
        <v>23</v>
      </c>
      <c r="C18" t="s">
        <v>33</v>
      </c>
      <c r="D18" s="27">
        <v>0.05</v>
      </c>
    </row>
    <row r="19" spans="1:4" x14ac:dyDescent="0.25">
      <c r="A19" t="str">
        <f t="shared" si="0"/>
        <v>DESENVOLVIMENTO-Agressivo</v>
      </c>
      <c r="B19" s="31" t="s">
        <v>24</v>
      </c>
      <c r="C19" t="s">
        <v>33</v>
      </c>
      <c r="D19" s="27">
        <v>0.2</v>
      </c>
    </row>
    <row r="20" spans="1:4" x14ac:dyDescent="0.25">
      <c r="A20" t="str">
        <f t="shared" si="0"/>
        <v>HOTELARIAS-Agressivo</v>
      </c>
      <c r="B20" s="31" t="s">
        <v>25</v>
      </c>
      <c r="C20" t="s">
        <v>33</v>
      </c>
      <c r="D20" s="27">
        <v>0.1</v>
      </c>
    </row>
    <row r="25" spans="1:4" x14ac:dyDescent="0.25">
      <c r="A25" t="s">
        <v>32</v>
      </c>
      <c r="B25" t="s">
        <v>17</v>
      </c>
      <c r="C25" t="s">
        <v>29</v>
      </c>
      <c r="D25" t="s">
        <v>30</v>
      </c>
    </row>
    <row r="26" spans="1:4" x14ac:dyDescent="0.25">
      <c r="A26" t="str">
        <f t="shared" ref="A26:A43" si="1">B26&amp;"-"&amp;C26</f>
        <v>Conservador-PAPEL</v>
      </c>
      <c r="B26" t="s">
        <v>31</v>
      </c>
      <c r="C26" s="31" t="s">
        <v>20</v>
      </c>
      <c r="D26" s="27">
        <v>0.3</v>
      </c>
    </row>
    <row r="27" spans="1:4" x14ac:dyDescent="0.25">
      <c r="A27" t="str">
        <f t="shared" si="1"/>
        <v>Conservador-TIJOLO</v>
      </c>
      <c r="B27" t="s">
        <v>31</v>
      </c>
      <c r="C27" s="31" t="s">
        <v>21</v>
      </c>
      <c r="D27" s="27">
        <v>0.5</v>
      </c>
    </row>
    <row r="28" spans="1:4" x14ac:dyDescent="0.25">
      <c r="A28" t="str">
        <f t="shared" si="1"/>
        <v xml:space="preserve">Conservador-HIBRIDOS </v>
      </c>
      <c r="B28" t="s">
        <v>31</v>
      </c>
      <c r="C28" s="31" t="s">
        <v>22</v>
      </c>
      <c r="D28" s="27">
        <v>0.1</v>
      </c>
    </row>
    <row r="29" spans="1:4" x14ac:dyDescent="0.25">
      <c r="A29" t="str">
        <f t="shared" si="1"/>
        <v>Conservador-FOFIs</v>
      </c>
      <c r="B29" t="s">
        <v>31</v>
      </c>
      <c r="C29" s="31" t="s">
        <v>23</v>
      </c>
      <c r="D29" s="27">
        <v>0.1</v>
      </c>
    </row>
    <row r="30" spans="1:4" x14ac:dyDescent="0.25">
      <c r="A30" t="str">
        <f t="shared" si="1"/>
        <v>Conservador-DESENVOLVIMENTO</v>
      </c>
      <c r="B30" t="s">
        <v>31</v>
      </c>
      <c r="C30" s="31" t="s">
        <v>24</v>
      </c>
      <c r="D30" s="27">
        <v>0</v>
      </c>
    </row>
    <row r="31" spans="1:4" x14ac:dyDescent="0.25">
      <c r="A31" t="str">
        <f t="shared" si="1"/>
        <v>Conservador-HOTELARIAS</v>
      </c>
      <c r="B31" s="46" t="s">
        <v>31</v>
      </c>
      <c r="C31" s="45" t="s">
        <v>25</v>
      </c>
      <c r="D31" s="47">
        <v>0</v>
      </c>
    </row>
    <row r="32" spans="1:4" x14ac:dyDescent="0.25">
      <c r="A32" t="str">
        <f t="shared" si="1"/>
        <v>Moderado-PAPEL</v>
      </c>
      <c r="B32" t="s">
        <v>18</v>
      </c>
      <c r="C32" s="43" t="s">
        <v>20</v>
      </c>
      <c r="D32" s="27">
        <v>0.32</v>
      </c>
    </row>
    <row r="33" spans="1:4" x14ac:dyDescent="0.25">
      <c r="A33" t="str">
        <f t="shared" si="1"/>
        <v>Moderado-TIJOLO</v>
      </c>
      <c r="B33" t="s">
        <v>18</v>
      </c>
      <c r="C33" s="31" t="s">
        <v>21</v>
      </c>
      <c r="D33" s="27">
        <v>0.4</v>
      </c>
    </row>
    <row r="34" spans="1:4" x14ac:dyDescent="0.25">
      <c r="A34" t="str">
        <f t="shared" si="1"/>
        <v xml:space="preserve">Moderado-HIBRIDOS </v>
      </c>
      <c r="B34" t="s">
        <v>18</v>
      </c>
      <c r="C34" s="31" t="s">
        <v>22</v>
      </c>
      <c r="D34" s="27">
        <v>0.08</v>
      </c>
    </row>
    <row r="35" spans="1:4" x14ac:dyDescent="0.25">
      <c r="A35" t="str">
        <f t="shared" si="1"/>
        <v>Moderado-FOFIs</v>
      </c>
      <c r="B35" t="s">
        <v>18</v>
      </c>
      <c r="C35" s="31" t="s">
        <v>23</v>
      </c>
      <c r="D35" s="27">
        <v>0.1</v>
      </c>
    </row>
    <row r="36" spans="1:4" x14ac:dyDescent="0.25">
      <c r="A36" t="str">
        <f t="shared" si="1"/>
        <v>Moderado-DESENVOLVIMENTO</v>
      </c>
      <c r="B36" t="s">
        <v>18</v>
      </c>
      <c r="C36" s="31" t="s">
        <v>24</v>
      </c>
      <c r="D36" s="27">
        <v>0.1</v>
      </c>
    </row>
    <row r="37" spans="1:4" x14ac:dyDescent="0.25">
      <c r="A37" t="str">
        <f t="shared" si="1"/>
        <v>Moderado-HOTELARIAS</v>
      </c>
      <c r="B37" s="44" t="s">
        <v>18</v>
      </c>
      <c r="C37" s="45" t="s">
        <v>25</v>
      </c>
      <c r="D37" s="47">
        <v>0.1</v>
      </c>
    </row>
    <row r="38" spans="1:4" x14ac:dyDescent="0.25">
      <c r="A38" t="str">
        <f t="shared" si="1"/>
        <v>Agressivo-PAPEL</v>
      </c>
      <c r="B38" t="s">
        <v>33</v>
      </c>
      <c r="C38" s="31" t="s">
        <v>20</v>
      </c>
      <c r="D38" s="27">
        <v>0.5</v>
      </c>
    </row>
    <row r="39" spans="1:4" x14ac:dyDescent="0.25">
      <c r="A39" t="str">
        <f t="shared" si="1"/>
        <v>Agressivo-TIJOLO</v>
      </c>
      <c r="B39" t="s">
        <v>33</v>
      </c>
      <c r="C39" s="31" t="s">
        <v>21</v>
      </c>
      <c r="D39" s="27">
        <v>0.1</v>
      </c>
    </row>
    <row r="40" spans="1:4" x14ac:dyDescent="0.25">
      <c r="A40" t="str">
        <f t="shared" si="1"/>
        <v xml:space="preserve">Agressivo-HIBRIDOS </v>
      </c>
      <c r="B40" t="s">
        <v>33</v>
      </c>
      <c r="C40" s="31" t="s">
        <v>22</v>
      </c>
      <c r="D40" s="27">
        <v>0.05</v>
      </c>
    </row>
    <row r="41" spans="1:4" x14ac:dyDescent="0.25">
      <c r="A41" t="str">
        <f t="shared" si="1"/>
        <v>Agressivo-FOFIs</v>
      </c>
      <c r="B41" t="s">
        <v>33</v>
      </c>
      <c r="C41" s="31" t="s">
        <v>23</v>
      </c>
      <c r="D41" s="27">
        <v>0.05</v>
      </c>
    </row>
    <row r="42" spans="1:4" x14ac:dyDescent="0.25">
      <c r="A42" t="str">
        <f t="shared" si="1"/>
        <v>Agressivo-DESENVOLVIMENTO</v>
      </c>
      <c r="B42" t="s">
        <v>33</v>
      </c>
      <c r="C42" s="31" t="s">
        <v>24</v>
      </c>
      <c r="D42" s="27">
        <v>0.2</v>
      </c>
    </row>
    <row r="43" spans="1:4" x14ac:dyDescent="0.25">
      <c r="A43" t="str">
        <f t="shared" si="1"/>
        <v>Agressivo-HOTELARIAS</v>
      </c>
      <c r="B43" t="s">
        <v>33</v>
      </c>
      <c r="C43" s="31" t="s">
        <v>25</v>
      </c>
      <c r="D43" s="2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Controle_investimentos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 MILANEZ</dc:creator>
  <cp:lastModifiedBy>LILIA MILANEZ</cp:lastModifiedBy>
  <dcterms:created xsi:type="dcterms:W3CDTF">2025-06-17T19:19:58Z</dcterms:created>
  <dcterms:modified xsi:type="dcterms:W3CDTF">2025-06-17T22:39:29Z</dcterms:modified>
</cp:coreProperties>
</file>