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lia\OneDrive\Documents\1 - Trabalho e estudos\Estudos\Estudar!\Excel\Dio\"/>
    </mc:Choice>
  </mc:AlternateContent>
  <xr:revisionPtr revIDLastSave="0" documentId="13_ncr:2001_{D4602FA4-EE1F-4DF5-BE21-0790FFC25F38}" xr6:coauthVersionLast="47" xr6:coauthVersionMax="47" xr10:uidLastSave="{00000000-0000-0000-0000-000000000000}"/>
  <bookViews>
    <workbookView xWindow="-103" yWindow="-103" windowWidth="16663" windowHeight="8743" xr2:uid="{5B211B44-0AC3-42C1-8E67-A91121AE6841}"/>
  </bookViews>
  <sheets>
    <sheet name="APP" sheetId="1" r:id="rId1"/>
    <sheet name="PlanilhadeApoio" sheetId="2" r:id="rId2"/>
  </sheets>
  <definedNames>
    <definedName name="aporte">APP!$D$18</definedName>
    <definedName name="patrimonio">APP!$D$21</definedName>
    <definedName name="qtd_anos">APP!$D$19</definedName>
    <definedName name="rendimento_carteira">APP!$D$14</definedName>
    <definedName name="salario">APP!$D$13</definedName>
    <definedName name="sugestao_investimento">APP!$D$15</definedName>
    <definedName name="taxa_mensal">APP!$D$20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D38" i="1" s="1"/>
  <c r="C39" i="1"/>
  <c r="D39" i="1" s="1"/>
  <c r="C40" i="1"/>
  <c r="D40" i="1" s="1"/>
  <c r="C41" i="1"/>
  <c r="D41" i="1" s="1"/>
  <c r="D37" i="1"/>
  <c r="A8" i="2"/>
  <c r="C36" i="1" s="1"/>
  <c r="D36" i="1" s="1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A7" i="2"/>
  <c r="A2" i="2"/>
  <c r="D33" i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H4" i="2" l="1"/>
  <c r="D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Liliane Costa</author>
  </authors>
  <commentList>
    <comment ref="G4" authorId="0" shapeId="0" xr:uid="{E90FE2C5-D9CD-41B0-935A-B81C1D1452A2}">
      <text>
        <r>
          <rPr>
            <b/>
            <sz val="9"/>
            <color indexed="81"/>
            <rFont val="Segoe UI"/>
            <family val="2"/>
          </rPr>
          <t>Liliane Costa:</t>
        </r>
        <r>
          <rPr>
            <sz val="9"/>
            <color indexed="81"/>
            <rFont val="Segoe UI"/>
            <family val="2"/>
          </rPr>
          <t xml:space="preserve">
Ctrl + Alt + V
Essa combinação abre a janela de Colar Especial</t>
        </r>
      </text>
    </comment>
  </commentList>
</comments>
</file>

<file path=xl/sharedStrings.xml><?xml version="1.0" encoding="utf-8"?>
<sst xmlns="http://schemas.openxmlformats.org/spreadsheetml/2006/main" count="73" uniqueCount="43">
  <si>
    <t>Quanto investir por mês?</t>
  </si>
  <si>
    <t>Por quantos anos?</t>
  </si>
  <si>
    <t>Patrimônio acumulado?</t>
  </si>
  <si>
    <t>Dividendos Mensais?</t>
  </si>
  <si>
    <t>Investimento mensal</t>
  </si>
  <si>
    <t>Taxa de Rendimento Mensal</t>
  </si>
  <si>
    <t>Quanto em 2 anos</t>
  </si>
  <si>
    <t>Quanto em 5 anos</t>
  </si>
  <si>
    <t>Quanto em 10 anos</t>
  </si>
  <si>
    <t>Quanto em 20 anos</t>
  </si>
  <si>
    <t>Quanto em 30 anos</t>
  </si>
  <si>
    <t>Cenários</t>
  </si>
  <si>
    <t>Dividendo</t>
  </si>
  <si>
    <t>Rendimento carteira</t>
  </si>
  <si>
    <t>Salário</t>
  </si>
  <si>
    <t>Sugestão de Investimento</t>
  </si>
  <si>
    <t>CONFIGURAÇÕES</t>
  </si>
  <si>
    <t>VALORES</t>
  </si>
  <si>
    <t>Valores</t>
  </si>
  <si>
    <t>Perfil</t>
  </si>
  <si>
    <t>Conservador</t>
  </si>
  <si>
    <t>Valor a ser investido por mês</t>
  </si>
  <si>
    <t>Tipo de FII</t>
  </si>
  <si>
    <t>Porcentual Sugerido</t>
  </si>
  <si>
    <t>Papel</t>
  </si>
  <si>
    <t>Tijolo</t>
  </si>
  <si>
    <t>Desenvolvimento</t>
  </si>
  <si>
    <t>Hotelarias</t>
  </si>
  <si>
    <t>%</t>
  </si>
  <si>
    <t>CHAVE</t>
  </si>
  <si>
    <t>PERFIL</t>
  </si>
  <si>
    <t>TIPO DE FII</t>
  </si>
  <si>
    <t>PAPEL</t>
  </si>
  <si>
    <t>TIJOLO</t>
  </si>
  <si>
    <t>HÍBRIDOS</t>
  </si>
  <si>
    <t>FOFs</t>
  </si>
  <si>
    <t>DESENVOLVIMENTO</t>
  </si>
  <si>
    <t>HOTELARIAS</t>
  </si>
  <si>
    <t>Moderado-TIJOLO</t>
  </si>
  <si>
    <t>Agressivo</t>
  </si>
  <si>
    <t>Híbridos</t>
  </si>
  <si>
    <t>FoFs</t>
  </si>
  <si>
    <t xml:space="preserve">Moderado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</si>
</sst>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8" formatCode="_-&quot;R$&quot;\ * #,##0.00_-;\-&quot;R$&quot;\ * #,##0.00_-;_-&quot;R$&quot;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168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6" fillId="3" borderId="5" xfId="0" applyFont="1" applyFill="1" applyBorder="1"/>
    <xf numFmtId="164" fontId="0" fillId="0" borderId="0" xfId="0" applyNumberFormat="1"/>
    <xf numFmtId="0" fontId="3" fillId="7" borderId="1" xfId="0" applyFont="1" applyFill="1" applyBorder="1"/>
    <xf numFmtId="0" fontId="8" fillId="0" borderId="0" xfId="0" applyFont="1"/>
    <xf numFmtId="164" fontId="8" fillId="0" borderId="1" xfId="0" applyNumberFormat="1" applyFont="1" applyBorder="1"/>
    <xf numFmtId="10" fontId="8" fillId="0" borderId="1" xfId="0" applyNumberFormat="1" applyFont="1" applyBorder="1"/>
    <xf numFmtId="0" fontId="8" fillId="4" borderId="3" xfId="0" applyFont="1" applyFill="1" applyBorder="1"/>
    <xf numFmtId="8" fontId="8" fillId="4" borderId="1" xfId="0" applyNumberFormat="1" applyFont="1" applyFill="1" applyBorder="1"/>
    <xf numFmtId="0" fontId="0" fillId="0" borderId="0" xfId="0" applyAlignment="1">
      <alignment horizontal="center"/>
    </xf>
    <xf numFmtId="0" fontId="5" fillId="3" borderId="5" xfId="0" applyFont="1" applyFill="1" applyBorder="1"/>
    <xf numFmtId="0" fontId="6" fillId="3" borderId="3" xfId="0" applyFont="1" applyFill="1" applyBorder="1"/>
    <xf numFmtId="164" fontId="8" fillId="0" borderId="3" xfId="1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6" borderId="3" xfId="2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center"/>
    </xf>
    <xf numFmtId="0" fontId="7" fillId="3" borderId="4" xfId="0" applyFont="1" applyFill="1" applyBorder="1"/>
    <xf numFmtId="0" fontId="0" fillId="5" borderId="0" xfId="0" applyFill="1"/>
    <xf numFmtId="164" fontId="0" fillId="5" borderId="0" xfId="0" applyNumberFormat="1" applyFill="1"/>
    <xf numFmtId="0" fontId="2" fillId="2" borderId="0" xfId="3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2" borderId="0" xfId="3" applyBorder="1" applyAlignment="1">
      <alignment horizontal="left"/>
    </xf>
    <xf numFmtId="0" fontId="2" fillId="2" borderId="0" xfId="3" applyAlignment="1">
      <alignment horizontal="left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4" fillId="9" borderId="6" xfId="0" applyFont="1" applyFill="1" applyBorder="1"/>
    <xf numFmtId="0" fontId="4" fillId="9" borderId="6" xfId="0" applyFont="1" applyFill="1" applyBorder="1" applyAlignment="1">
      <alignment horizontal="center"/>
    </xf>
    <xf numFmtId="0" fontId="0" fillId="10" borderId="8" xfId="0" applyFill="1" applyBorder="1"/>
    <xf numFmtId="0" fontId="0" fillId="10" borderId="8" xfId="0" applyFill="1" applyBorder="1" applyAlignment="1">
      <alignment horizontal="center"/>
    </xf>
    <xf numFmtId="9" fontId="0" fillId="10" borderId="8" xfId="0" applyNumberFormat="1" applyFill="1" applyBorder="1" applyAlignment="1">
      <alignment horizontal="center"/>
    </xf>
    <xf numFmtId="0" fontId="0" fillId="10" borderId="6" xfId="0" applyFill="1" applyBorder="1"/>
    <xf numFmtId="0" fontId="0" fillId="10" borderId="6" xfId="0" applyFill="1" applyBorder="1" applyAlignment="1">
      <alignment horizontal="center"/>
    </xf>
    <xf numFmtId="9" fontId="0" fillId="10" borderId="6" xfId="0" applyNumberFormat="1" applyFill="1" applyBorder="1" applyAlignment="1">
      <alignment horizontal="center"/>
    </xf>
    <xf numFmtId="0" fontId="0" fillId="8" borderId="6" xfId="0" applyFill="1" applyBorder="1"/>
    <xf numFmtId="0" fontId="0" fillId="8" borderId="6" xfId="0" applyFill="1" applyBorder="1" applyAlignment="1">
      <alignment horizontal="center"/>
    </xf>
    <xf numFmtId="9" fontId="0" fillId="8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7" xfId="0" applyFill="1" applyBorder="1" applyAlignment="1">
      <alignment horizontal="center"/>
    </xf>
    <xf numFmtId="9" fontId="0" fillId="8" borderId="7" xfId="0" applyNumberFormat="1" applyFill="1" applyBorder="1" applyAlignment="1">
      <alignment horizontal="center"/>
    </xf>
    <xf numFmtId="0" fontId="0" fillId="11" borderId="6" xfId="0" applyFill="1" applyBorder="1"/>
    <xf numFmtId="0" fontId="0" fillId="11" borderId="6" xfId="0" applyFill="1" applyBorder="1" applyAlignment="1">
      <alignment horizontal="center"/>
    </xf>
    <xf numFmtId="9" fontId="0" fillId="11" borderId="6" xfId="0" applyNumberFormat="1" applyFill="1" applyBorder="1" applyAlignment="1">
      <alignment horizontal="center"/>
    </xf>
    <xf numFmtId="10" fontId="0" fillId="12" borderId="0" xfId="0" applyNumberFormat="1" applyFill="1"/>
  </cellXfs>
  <cellStyles count="5">
    <cellStyle name="Moeda" xfId="1" builtinId="4"/>
    <cellStyle name="Moeda 2" xfId="4" xr:uid="{74510101-2DD6-4E93-BA25-31B2E9ED69CC}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Porcentual Sugerido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9-4754-B8B3-DF8052D2E4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754-B8B3-DF8052D2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636815</xdr:colOff>
      <xdr:row>2</xdr:row>
      <xdr:rowOff>27215</xdr:rowOff>
    </xdr:from>
    <xdr:to>
      <xdr:col>4</xdr:col>
      <xdr:colOff>21772</xdr:colOff>
      <xdr:row>9</xdr:row>
      <xdr:rowOff>97972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D03216B-FE45-5699-6DD0-0DDE84A99E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5283"/>
        <a:stretch>
          <a:fillRect/>
        </a:stretch>
      </xdr:blipFill>
      <xdr:spPr>
        <a:xfrm>
          <a:off x="636815" y="397329"/>
          <a:ext cx="7331528" cy="1366157"/>
        </a:xfrm>
        <a:prstGeom prst="rect">
          <a:avLst/>
        </a:prstGeom>
      </xdr:spPr>
    </xdr:pic>
    <xdr:clientData/>
  </xdr:twoCellAnchor>
  <xdr:twoCellAnchor>
    <xdr:from>
      <xdr:col>1</xdr:col>
      <xdr:colOff>1532163</xdr:colOff>
      <xdr:row>42</xdr:row>
      <xdr:rowOff>43542</xdr:rowOff>
    </xdr:from>
    <xdr:to>
      <xdr:col>2</xdr:col>
      <xdr:colOff>1521277</xdr:colOff>
      <xdr:row>57</xdr:row>
      <xdr:rowOff>10885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6637DF-EE3E-D4B4-6312-B1C8F1F3E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1781-A87A-47AB-8C22-92B7E61EB002}">
  <dimension ref="A11:K42"/>
  <sheetViews>
    <sheetView showGridLines="0" tabSelected="1" workbookViewId="0">
      <selection activeCell="E11" sqref="E11"/>
    </sheetView>
  </sheetViews>
  <sheetFormatPr defaultColWidth="0" defaultRowHeight="14.6" x14ac:dyDescent="0.4"/>
  <cols>
    <col min="1" max="1" width="9.23046875" customWidth="1"/>
    <col min="2" max="2" width="64.765625" customWidth="1"/>
    <col min="3" max="3" width="26.15234375" customWidth="1"/>
    <col min="4" max="4" width="12.15234375" bestFit="1" customWidth="1"/>
    <col min="5" max="5" width="21.84375" bestFit="1" customWidth="1"/>
    <col min="6" max="6" width="10.3828125" bestFit="1" customWidth="1"/>
    <col min="7" max="11" width="9.23046875" customWidth="1"/>
    <col min="12" max="16384" width="9.23046875" hidden="1"/>
  </cols>
  <sheetData>
    <row r="11" spans="2:4" ht="15" thickBot="1" x14ac:dyDescent="0.45"/>
    <row r="12" spans="2:4" ht="15" thickBot="1" x14ac:dyDescent="0.45">
      <c r="B12" s="25" t="s">
        <v>16</v>
      </c>
      <c r="C12" s="26"/>
      <c r="D12" s="4" t="s">
        <v>17</v>
      </c>
    </row>
    <row r="13" spans="2:4" ht="16.3" thickBot="1" x14ac:dyDescent="0.5">
      <c r="B13" s="27" t="s">
        <v>14</v>
      </c>
      <c r="C13" s="28"/>
      <c r="D13" s="6">
        <v>5000</v>
      </c>
    </row>
    <row r="14" spans="2:4" ht="16.3" thickBot="1" x14ac:dyDescent="0.5">
      <c r="B14" s="27" t="s">
        <v>13</v>
      </c>
      <c r="C14" s="28"/>
      <c r="D14" s="7">
        <v>6.0000000000000001E-3</v>
      </c>
    </row>
    <row r="15" spans="2:4" ht="16.3" thickBot="1" x14ac:dyDescent="0.5">
      <c r="B15" s="27" t="s">
        <v>15</v>
      </c>
      <c r="C15" s="28"/>
      <c r="D15" s="6">
        <f>D13*30%</f>
        <v>1500</v>
      </c>
    </row>
    <row r="16" spans="2:4" ht="16.3" thickBot="1" x14ac:dyDescent="0.5">
      <c r="B16" s="5"/>
      <c r="C16" s="5"/>
    </row>
    <row r="17" spans="1:4" ht="16.3" thickBot="1" x14ac:dyDescent="0.5">
      <c r="B17" s="31" t="s">
        <v>4</v>
      </c>
      <c r="C17" s="32"/>
      <c r="D17" s="12" t="s">
        <v>18</v>
      </c>
    </row>
    <row r="18" spans="1:4" ht="21.55" customHeight="1" thickBot="1" x14ac:dyDescent="0.5">
      <c r="B18" s="27" t="s">
        <v>0</v>
      </c>
      <c r="C18" s="28"/>
      <c r="D18" s="13">
        <v>500</v>
      </c>
    </row>
    <row r="19" spans="1:4" ht="16.3" thickBot="1" x14ac:dyDescent="0.5">
      <c r="A19" s="1">
        <v>2</v>
      </c>
      <c r="B19" s="27" t="s">
        <v>1</v>
      </c>
      <c r="C19" s="28"/>
      <c r="D19" s="14">
        <v>5</v>
      </c>
    </row>
    <row r="20" spans="1:4" ht="16.3" thickBot="1" x14ac:dyDescent="0.5">
      <c r="A20" s="1">
        <v>5</v>
      </c>
      <c r="B20" s="27" t="s">
        <v>5</v>
      </c>
      <c r="C20" s="28"/>
      <c r="D20" s="15">
        <v>1.0789999999999999E-2</v>
      </c>
    </row>
    <row r="21" spans="1:4" ht="16.3" thickBot="1" x14ac:dyDescent="0.5">
      <c r="A21" s="1">
        <v>10</v>
      </c>
      <c r="B21" s="29" t="s">
        <v>2</v>
      </c>
      <c r="C21" s="30"/>
      <c r="D21" s="16">
        <f>FV(taxa_mensal,qtd_anos*12,aporte*-1)</f>
        <v>41888.456999243819</v>
      </c>
    </row>
    <row r="22" spans="1:4" ht="16.3" thickBot="1" x14ac:dyDescent="0.5">
      <c r="A22" s="1">
        <v>20</v>
      </c>
      <c r="B22" s="29" t="s">
        <v>3</v>
      </c>
      <c r="C22" s="30"/>
      <c r="D22" s="16">
        <f>patrimonio*rendimento_carteira</f>
        <v>251.33074199546292</v>
      </c>
    </row>
    <row r="23" spans="1:4" ht="15" thickBot="1" x14ac:dyDescent="0.45">
      <c r="A23" s="1">
        <v>30</v>
      </c>
    </row>
    <row r="24" spans="1:4" ht="26.6" thickBot="1" x14ac:dyDescent="0.75">
      <c r="B24" s="17" t="s">
        <v>11</v>
      </c>
      <c r="C24" s="11"/>
      <c r="D24" s="2" t="s">
        <v>12</v>
      </c>
    </row>
    <row r="25" spans="1:4" ht="16.3" thickBot="1" x14ac:dyDescent="0.5">
      <c r="B25" s="8" t="s">
        <v>6</v>
      </c>
      <c r="C25" s="9">
        <f>FV($D$20,$A19*12,$D$18*-1)</f>
        <v>13613.813648822608</v>
      </c>
      <c r="D25" s="9">
        <f>C25*rendimento_carteira</f>
        <v>81.682881892935654</v>
      </c>
    </row>
    <row r="26" spans="1:4" ht="16.3" thickBot="1" x14ac:dyDescent="0.5">
      <c r="B26" s="8" t="s">
        <v>7</v>
      </c>
      <c r="C26" s="9">
        <f>FV($D$20,$A20*12,$D$18*-1)</f>
        <v>41888.456999243819</v>
      </c>
      <c r="D26" s="9">
        <f>C26*$D$14</f>
        <v>251.33074199546292</v>
      </c>
    </row>
    <row r="27" spans="1:4" ht="16.3" thickBot="1" x14ac:dyDescent="0.5">
      <c r="B27" s="8" t="s">
        <v>8</v>
      </c>
      <c r="C27" s="9">
        <f>FV($D$20,$A21*12,$D$18*-1)</f>
        <v>121642.1062650861</v>
      </c>
      <c r="D27" s="9">
        <f>C27*$D$14</f>
        <v>729.85263759051657</v>
      </c>
    </row>
    <row r="28" spans="1:4" ht="16.3" thickBot="1" x14ac:dyDescent="0.5">
      <c r="B28" s="8" t="s">
        <v>9</v>
      </c>
      <c r="C28" s="9">
        <f>FV($D$20,$A22*12,$D$18*-1)</f>
        <v>562599.20004854025</v>
      </c>
      <c r="D28" s="9">
        <f>C28*$D$14</f>
        <v>3375.5952002912418</v>
      </c>
    </row>
    <row r="29" spans="1:4" ht="16.3" thickBot="1" x14ac:dyDescent="0.5">
      <c r="B29" s="8" t="s">
        <v>10</v>
      </c>
      <c r="C29" s="9">
        <f>FV($D$20,$A23*12,$D$18*-1)</f>
        <v>2161084.8275023573</v>
      </c>
      <c r="D29" s="9">
        <f>C29*$D$14</f>
        <v>12966.508965014144</v>
      </c>
    </row>
    <row r="32" spans="1:4" x14ac:dyDescent="0.4">
      <c r="B32" s="23" t="s">
        <v>19</v>
      </c>
      <c r="C32" s="24" t="s">
        <v>42</v>
      </c>
      <c r="D32" s="20"/>
    </row>
    <row r="33" spans="2:4" x14ac:dyDescent="0.4">
      <c r="B33" s="21" t="s">
        <v>21</v>
      </c>
      <c r="C33" s="22"/>
      <c r="D33" s="21">
        <f>aporte</f>
        <v>500</v>
      </c>
    </row>
    <row r="34" spans="2:4" x14ac:dyDescent="0.4">
      <c r="B34" s="10"/>
      <c r="C34" s="10"/>
      <c r="D34" s="10"/>
    </row>
    <row r="35" spans="2:4" x14ac:dyDescent="0.4">
      <c r="B35" s="21" t="s">
        <v>22</v>
      </c>
      <c r="C35" s="21" t="s">
        <v>23</v>
      </c>
      <c r="D35" s="21" t="s">
        <v>18</v>
      </c>
    </row>
    <row r="36" spans="2:4" x14ac:dyDescent="0.4">
      <c r="B36" s="10" t="s">
        <v>24</v>
      </c>
      <c r="C36" s="33">
        <f>VLOOKUP($C$32&amp;"-"&amp;B36,PlanilhadeApoio!$A:$D,4,FALSE)</f>
        <v>0.32</v>
      </c>
      <c r="D36" s="3">
        <f>C36*$D$33</f>
        <v>160</v>
      </c>
    </row>
    <row r="37" spans="2:4" x14ac:dyDescent="0.4">
      <c r="B37" s="10" t="s">
        <v>25</v>
      </c>
      <c r="C37" s="34">
        <f>VLOOKUP($C$32&amp;"-"&amp;B37,PlanilhadeApoio!$A:$D,4,FALSE)</f>
        <v>0.35</v>
      </c>
      <c r="D37" s="3">
        <f t="shared" ref="D37:D41" si="0">C37*$D$33</f>
        <v>175</v>
      </c>
    </row>
    <row r="38" spans="2:4" x14ac:dyDescent="0.4">
      <c r="B38" s="10" t="s">
        <v>40</v>
      </c>
      <c r="C38" s="34">
        <f>VLOOKUP($C$32&amp;"-"&amp;B38,PlanilhadeApoio!$A:$D,4,FALSE)</f>
        <v>0.08</v>
      </c>
      <c r="D38" s="3">
        <f t="shared" si="0"/>
        <v>40</v>
      </c>
    </row>
    <row r="39" spans="2:4" x14ac:dyDescent="0.4">
      <c r="B39" s="10" t="s">
        <v>41</v>
      </c>
      <c r="C39" s="34">
        <f>VLOOKUP($C$32&amp;"-"&amp;B39,PlanilhadeApoio!$A:$D,4,FALSE)</f>
        <v>0.05</v>
      </c>
      <c r="D39" s="3">
        <f t="shared" si="0"/>
        <v>25</v>
      </c>
    </row>
    <row r="40" spans="2:4" x14ac:dyDescent="0.4">
      <c r="B40" s="10" t="s">
        <v>26</v>
      </c>
      <c r="C40" s="34">
        <f>VLOOKUP($C$32&amp;"-"&amp;B40,PlanilhadeApoio!$A:$D,4,FALSE)</f>
        <v>0.1</v>
      </c>
      <c r="D40" s="3">
        <f t="shared" si="0"/>
        <v>50</v>
      </c>
    </row>
    <row r="41" spans="2:4" x14ac:dyDescent="0.4">
      <c r="B41" s="10" t="s">
        <v>27</v>
      </c>
      <c r="C41" s="34">
        <f>VLOOKUP($C$32&amp;"-"&amp;B41,PlanilhadeApoio!$A:$D,4,FALSE)</f>
        <v>0.1</v>
      </c>
      <c r="D41" s="3">
        <f t="shared" si="0"/>
        <v>50</v>
      </c>
    </row>
    <row r="42" spans="2:4" x14ac:dyDescent="0.4">
      <c r="B42" s="18"/>
      <c r="C42" s="18"/>
      <c r="D42" s="19">
        <f>SUM(D36:D41)</f>
        <v>500</v>
      </c>
    </row>
  </sheetData>
  <mergeCells count="10">
    <mergeCell ref="B22:C22"/>
    <mergeCell ref="B13:C13"/>
    <mergeCell ref="B14:C14"/>
    <mergeCell ref="B15:C15"/>
    <mergeCell ref="B17:C17"/>
    <mergeCell ref="B12:C12"/>
    <mergeCell ref="B18:C18"/>
    <mergeCell ref="B19:C19"/>
    <mergeCell ref="B20:C20"/>
    <mergeCell ref="B21:C21"/>
  </mergeCells>
  <dataValidations count="1">
    <dataValidation type="list" allowBlank="1" showInputMessage="1" showErrorMessage="1" sqref="C32" xr:uid="{FA16B9A8-A977-4439-98F5-3C4129579D06}">
      <formula1>"Conservador, Moderado 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3D5F-4AB4-43AD-AE0D-62E486DF992E}">
  <dimension ref="A1:H19"/>
  <sheetViews>
    <sheetView topLeftCell="B1" workbookViewId="0">
      <selection activeCell="D12" sqref="D12"/>
    </sheetView>
  </sheetViews>
  <sheetFormatPr defaultRowHeight="14.6" x14ac:dyDescent="0.4"/>
  <cols>
    <col min="1" max="1" width="28.3828125" bestFit="1" customWidth="1"/>
    <col min="2" max="2" width="11.07421875" bestFit="1" customWidth="1"/>
    <col min="3" max="3" width="17.3828125" bestFit="1" customWidth="1"/>
    <col min="7" max="7" width="15.07421875" bestFit="1" customWidth="1"/>
    <col min="8" max="8" width="12.765625" customWidth="1"/>
  </cols>
  <sheetData>
    <row r="1" spans="1:8" x14ac:dyDescent="0.4">
      <c r="A1" s="35" t="s">
        <v>29</v>
      </c>
      <c r="B1" s="35" t="s">
        <v>30</v>
      </c>
      <c r="C1" s="36" t="s">
        <v>31</v>
      </c>
      <c r="D1" s="36" t="s">
        <v>28</v>
      </c>
    </row>
    <row r="2" spans="1:8" x14ac:dyDescent="0.4">
      <c r="A2" s="43" t="str">
        <f>B2&amp;"-"&amp;C2</f>
        <v>Conservador-PAPEL</v>
      </c>
      <c r="B2" s="43" t="s">
        <v>20</v>
      </c>
      <c r="C2" s="44" t="s">
        <v>32</v>
      </c>
      <c r="D2" s="45">
        <v>0.3</v>
      </c>
    </row>
    <row r="3" spans="1:8" x14ac:dyDescent="0.4">
      <c r="A3" s="43" t="str">
        <f t="shared" ref="A3:A19" si="0">B3&amp;"-"&amp;C3</f>
        <v>Conservador-TIJOLO</v>
      </c>
      <c r="B3" s="43" t="s">
        <v>20</v>
      </c>
      <c r="C3" s="44" t="s">
        <v>33</v>
      </c>
      <c r="D3" s="45">
        <v>0.5</v>
      </c>
      <c r="H3" t="s">
        <v>28</v>
      </c>
    </row>
    <row r="4" spans="1:8" x14ac:dyDescent="0.4">
      <c r="A4" s="43" t="str">
        <f t="shared" si="0"/>
        <v>Conservador-HÍBRIDOS</v>
      </c>
      <c r="B4" s="43" t="s">
        <v>20</v>
      </c>
      <c r="C4" s="44" t="s">
        <v>34</v>
      </c>
      <c r="D4" s="45">
        <v>0.1</v>
      </c>
      <c r="G4" s="40" t="s">
        <v>38</v>
      </c>
      <c r="H4" s="52" t="e">
        <f>VLOOKUP(G4,A:D,4,)</f>
        <v>#N/A</v>
      </c>
    </row>
    <row r="5" spans="1:8" x14ac:dyDescent="0.4">
      <c r="A5" s="43" t="str">
        <f t="shared" si="0"/>
        <v>Conservador-FOFs</v>
      </c>
      <c r="B5" s="43" t="s">
        <v>20</v>
      </c>
      <c r="C5" s="44" t="s">
        <v>35</v>
      </c>
      <c r="D5" s="45">
        <v>0.1</v>
      </c>
    </row>
    <row r="6" spans="1:8" x14ac:dyDescent="0.4">
      <c r="A6" s="43" t="str">
        <f t="shared" si="0"/>
        <v>Conservador-DESENVOLVIMENTO</v>
      </c>
      <c r="B6" s="43" t="s">
        <v>20</v>
      </c>
      <c r="C6" s="44" t="s">
        <v>36</v>
      </c>
      <c r="D6" s="45">
        <v>0</v>
      </c>
    </row>
    <row r="7" spans="1:8" ht="15" thickBot="1" x14ac:dyDescent="0.45">
      <c r="A7" s="46" t="str">
        <f t="shared" si="0"/>
        <v>Conservador-HOTELARIAS</v>
      </c>
      <c r="B7" s="46" t="s">
        <v>20</v>
      </c>
      <c r="C7" s="47" t="s">
        <v>37</v>
      </c>
      <c r="D7" s="48">
        <v>0</v>
      </c>
    </row>
    <row r="8" spans="1:8" x14ac:dyDescent="0.4">
      <c r="A8" s="37" t="str">
        <f t="shared" si="0"/>
        <v>Moderado -PAPEL</v>
      </c>
      <c r="B8" s="37" t="s">
        <v>42</v>
      </c>
      <c r="C8" s="38" t="s">
        <v>32</v>
      </c>
      <c r="D8" s="39">
        <v>0.32</v>
      </c>
    </row>
    <row r="9" spans="1:8" x14ac:dyDescent="0.4">
      <c r="A9" s="40" t="str">
        <f t="shared" si="0"/>
        <v>Moderado -TIJOLO</v>
      </c>
      <c r="B9" s="40" t="s">
        <v>42</v>
      </c>
      <c r="C9" s="41" t="s">
        <v>33</v>
      </c>
      <c r="D9" s="42">
        <v>0.35</v>
      </c>
    </row>
    <row r="10" spans="1:8" x14ac:dyDescent="0.4">
      <c r="A10" s="40" t="str">
        <f t="shared" si="0"/>
        <v>Moderado -HÍBRIDOS</v>
      </c>
      <c r="B10" s="40" t="s">
        <v>42</v>
      </c>
      <c r="C10" s="41" t="s">
        <v>34</v>
      </c>
      <c r="D10" s="42">
        <v>0.08</v>
      </c>
    </row>
    <row r="11" spans="1:8" x14ac:dyDescent="0.4">
      <c r="A11" s="40" t="str">
        <f t="shared" si="0"/>
        <v>Moderado -FOFs</v>
      </c>
      <c r="B11" s="40" t="s">
        <v>42</v>
      </c>
      <c r="C11" s="41" t="s">
        <v>35</v>
      </c>
      <c r="D11" s="42">
        <v>0.05</v>
      </c>
    </row>
    <row r="12" spans="1:8" x14ac:dyDescent="0.4">
      <c r="A12" s="40" t="str">
        <f t="shared" si="0"/>
        <v>Moderado -DESENVOLVIMENTO</v>
      </c>
      <c r="B12" s="40" t="s">
        <v>42</v>
      </c>
      <c r="C12" s="41" t="s">
        <v>36</v>
      </c>
      <c r="D12" s="42">
        <v>0.1</v>
      </c>
    </row>
    <row r="13" spans="1:8" x14ac:dyDescent="0.4">
      <c r="A13" s="40" t="str">
        <f t="shared" si="0"/>
        <v>Moderado -HOTELARIAS</v>
      </c>
      <c r="B13" s="40" t="s">
        <v>42</v>
      </c>
      <c r="C13" s="41" t="s">
        <v>37</v>
      </c>
      <c r="D13" s="42">
        <v>0.1</v>
      </c>
    </row>
    <row r="14" spans="1:8" x14ac:dyDescent="0.4">
      <c r="A14" s="49" t="str">
        <f t="shared" si="0"/>
        <v>Agressivo-PAPEL</v>
      </c>
      <c r="B14" s="49" t="s">
        <v>39</v>
      </c>
      <c r="C14" s="50" t="s">
        <v>32</v>
      </c>
      <c r="D14" s="51">
        <v>0.5</v>
      </c>
    </row>
    <row r="15" spans="1:8" x14ac:dyDescent="0.4">
      <c r="A15" s="49" t="str">
        <f t="shared" si="0"/>
        <v>Agressivo-TIJOLO</v>
      </c>
      <c r="B15" s="49" t="s">
        <v>39</v>
      </c>
      <c r="C15" s="50" t="s">
        <v>33</v>
      </c>
      <c r="D15" s="51">
        <v>0.1</v>
      </c>
    </row>
    <row r="16" spans="1:8" x14ac:dyDescent="0.4">
      <c r="A16" s="49" t="str">
        <f t="shared" si="0"/>
        <v>Agressivo-HÍBRIDOS</v>
      </c>
      <c r="B16" s="49" t="s">
        <v>39</v>
      </c>
      <c r="C16" s="50" t="s">
        <v>34</v>
      </c>
      <c r="D16" s="51">
        <v>0.05</v>
      </c>
    </row>
    <row r="17" spans="1:4" x14ac:dyDescent="0.4">
      <c r="A17" s="49" t="str">
        <f t="shared" si="0"/>
        <v>Agressivo-FOFs</v>
      </c>
      <c r="B17" s="49" t="s">
        <v>39</v>
      </c>
      <c r="C17" s="50" t="s">
        <v>35</v>
      </c>
      <c r="D17" s="51">
        <v>0.05</v>
      </c>
    </row>
    <row r="18" spans="1:4" x14ac:dyDescent="0.4">
      <c r="A18" s="49" t="str">
        <f t="shared" si="0"/>
        <v>Agressivo-DESENVOLVIMENTO</v>
      </c>
      <c r="B18" s="49" t="s">
        <v>39</v>
      </c>
      <c r="C18" s="50" t="s">
        <v>36</v>
      </c>
      <c r="D18" s="51">
        <v>0.2</v>
      </c>
    </row>
    <row r="19" spans="1:4" x14ac:dyDescent="0.4">
      <c r="A19" s="49" t="str">
        <f t="shared" si="0"/>
        <v>Agressivo-HOTELARIAS</v>
      </c>
      <c r="B19" s="49" t="s">
        <v>39</v>
      </c>
      <c r="C19" s="50" t="s">
        <v>37</v>
      </c>
      <c r="D19" s="51">
        <v>0.1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PlanilhadeApoio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LILIANE COSTA</dc:creator>
  <cp:lastModifiedBy>LILIANE COSTA</cp:lastModifiedBy>
  <dcterms:created xsi:type="dcterms:W3CDTF">2025-06-12T13:44:23Z</dcterms:created>
  <dcterms:modified xsi:type="dcterms:W3CDTF">2025-06-16T18:56:49Z</dcterms:modified>
</cp:coreProperties>
</file>