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torado recta final\I+D+i\PHD\método\fase1\Proceso 1\Documentos Actividad 3\"/>
    </mc:Choice>
  </mc:AlternateContent>
  <xr:revisionPtr revIDLastSave="0" documentId="13_ncr:1_{1B5D2C1C-283B-4C0E-94BA-BDE1799278FC}" xr6:coauthVersionLast="45" xr6:coauthVersionMax="45" xr10:uidLastSave="{00000000-0000-0000-0000-000000000000}"/>
  <bookViews>
    <workbookView xWindow="-120" yWindow="-120" windowWidth="20730" windowHeight="11160" activeTab="2" xr2:uid="{59AC596F-674C-42D7-A496-AFAA8B5421D3}"/>
  </bookViews>
  <sheets>
    <sheet name="Criticidad de la NP" sheetId="3" r:id="rId1"/>
    <sheet name="Objetivos específicos" sheetId="4" r:id="rId2"/>
    <sheet name="Criterios éxito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5" l="1"/>
  <c r="K19" i="5"/>
  <c r="J19" i="5"/>
  <c r="I19" i="5"/>
  <c r="H19" i="5"/>
  <c r="G19" i="5"/>
  <c r="F19" i="5"/>
  <c r="E19" i="5"/>
  <c r="D19" i="5"/>
  <c r="C19" i="5"/>
  <c r="B19" i="5"/>
  <c r="L18" i="5"/>
  <c r="K18" i="5"/>
  <c r="J18" i="5"/>
  <c r="I18" i="5"/>
  <c r="H18" i="5"/>
  <c r="G18" i="5"/>
  <c r="F18" i="5"/>
  <c r="E18" i="5"/>
  <c r="D18" i="5"/>
  <c r="C18" i="5"/>
  <c r="B18" i="5"/>
  <c r="L17" i="5"/>
  <c r="K17" i="5"/>
  <c r="J17" i="5"/>
  <c r="I17" i="5"/>
  <c r="H17" i="5"/>
  <c r="G17" i="5"/>
  <c r="F17" i="5"/>
  <c r="E17" i="5"/>
  <c r="D17" i="5"/>
  <c r="C17" i="5"/>
  <c r="B17" i="5"/>
  <c r="L16" i="5"/>
  <c r="K16" i="5"/>
  <c r="J16" i="5"/>
  <c r="I16" i="5"/>
  <c r="H16" i="5"/>
  <c r="G16" i="5"/>
  <c r="F16" i="5"/>
  <c r="E16" i="5"/>
  <c r="D16" i="5"/>
  <c r="C16" i="5"/>
  <c r="B16" i="5"/>
  <c r="L15" i="5"/>
  <c r="K15" i="5"/>
  <c r="J15" i="5"/>
  <c r="I15" i="5"/>
  <c r="H15" i="5"/>
  <c r="G15" i="5"/>
  <c r="F15" i="5"/>
  <c r="E15" i="5"/>
  <c r="D15" i="5"/>
  <c r="C15" i="5"/>
  <c r="B15" i="5"/>
  <c r="C24" i="4"/>
  <c r="D24" i="4"/>
  <c r="E24" i="4"/>
  <c r="F24" i="4"/>
  <c r="G24" i="4"/>
  <c r="H24" i="4"/>
  <c r="I24" i="4"/>
  <c r="J24" i="4"/>
  <c r="K24" i="4"/>
  <c r="L24" i="4"/>
  <c r="M24" i="4"/>
  <c r="C25" i="4"/>
  <c r="D25" i="4"/>
  <c r="E25" i="4"/>
  <c r="F25" i="4"/>
  <c r="G25" i="4"/>
  <c r="H25" i="4"/>
  <c r="I25" i="4"/>
  <c r="J25" i="4"/>
  <c r="K25" i="4"/>
  <c r="L25" i="4"/>
  <c r="M25" i="4"/>
  <c r="C26" i="4"/>
  <c r="D26" i="4"/>
  <c r="E26" i="4"/>
  <c r="F26" i="4"/>
  <c r="G26" i="4"/>
  <c r="H26" i="4"/>
  <c r="I26" i="4"/>
  <c r="J26" i="4"/>
  <c r="K26" i="4"/>
  <c r="L26" i="4"/>
  <c r="M26" i="4"/>
  <c r="C27" i="4"/>
  <c r="D27" i="4"/>
  <c r="E27" i="4"/>
  <c r="F27" i="4"/>
  <c r="G27" i="4"/>
  <c r="H27" i="4"/>
  <c r="I27" i="4"/>
  <c r="J27" i="4"/>
  <c r="K27" i="4"/>
  <c r="L27" i="4"/>
  <c r="M27" i="4"/>
  <c r="C28" i="4"/>
  <c r="D28" i="4"/>
  <c r="E28" i="4"/>
  <c r="F28" i="4"/>
  <c r="G28" i="4"/>
  <c r="H28" i="4"/>
  <c r="I28" i="4"/>
  <c r="J28" i="4"/>
  <c r="K28" i="4"/>
  <c r="L28" i="4"/>
  <c r="M28" i="4"/>
  <c r="B28" i="4"/>
  <c r="B27" i="4"/>
  <c r="B26" i="4"/>
  <c r="B25" i="4"/>
  <c r="B24" i="4"/>
  <c r="C22" i="4"/>
  <c r="D22" i="4"/>
  <c r="E22" i="4"/>
  <c r="F22" i="4"/>
  <c r="G22" i="4"/>
  <c r="H22" i="4"/>
  <c r="I22" i="4"/>
  <c r="J22" i="4"/>
  <c r="K22" i="4"/>
  <c r="L22" i="4"/>
  <c r="M22" i="4"/>
  <c r="B22" i="4"/>
  <c r="C21" i="4"/>
  <c r="D21" i="4"/>
  <c r="E21" i="4"/>
  <c r="F21" i="4"/>
  <c r="G21" i="4"/>
  <c r="H21" i="4"/>
  <c r="I21" i="4"/>
  <c r="J21" i="4"/>
  <c r="K21" i="4"/>
  <c r="L21" i="4"/>
  <c r="M21" i="4"/>
  <c r="B21" i="4"/>
  <c r="C20" i="4"/>
  <c r="D20" i="4"/>
  <c r="E20" i="4"/>
  <c r="F20" i="4"/>
  <c r="G20" i="4"/>
  <c r="H20" i="4"/>
  <c r="I20" i="4"/>
  <c r="J20" i="4"/>
  <c r="K20" i="4"/>
  <c r="L20" i="4"/>
  <c r="M20" i="4"/>
  <c r="D15" i="4"/>
  <c r="E15" i="4"/>
  <c r="F15" i="4"/>
  <c r="G15" i="4"/>
  <c r="H15" i="4"/>
  <c r="I15" i="4"/>
  <c r="J15" i="4"/>
  <c r="K15" i="4"/>
  <c r="L15" i="4"/>
  <c r="M15" i="4"/>
  <c r="D16" i="4"/>
  <c r="E16" i="4"/>
  <c r="F16" i="4"/>
  <c r="G16" i="4"/>
  <c r="H16" i="4"/>
  <c r="I16" i="4"/>
  <c r="J16" i="4"/>
  <c r="K16" i="4"/>
  <c r="L16" i="4"/>
  <c r="M16" i="4"/>
  <c r="D17" i="4"/>
  <c r="E17" i="4"/>
  <c r="F17" i="4"/>
  <c r="G17" i="4"/>
  <c r="H17" i="4"/>
  <c r="I17" i="4"/>
  <c r="J17" i="4"/>
  <c r="K17" i="4"/>
  <c r="L17" i="4"/>
  <c r="M17" i="4"/>
  <c r="D18" i="4"/>
  <c r="E18" i="4"/>
  <c r="F18" i="4"/>
  <c r="G18" i="4"/>
  <c r="H18" i="4"/>
  <c r="I18" i="4"/>
  <c r="J18" i="4"/>
  <c r="K18" i="4"/>
  <c r="L18" i="4"/>
  <c r="M18" i="4"/>
  <c r="D19" i="4"/>
  <c r="E19" i="4"/>
  <c r="F19" i="4"/>
  <c r="G19" i="4"/>
  <c r="H19" i="4"/>
  <c r="I19" i="4"/>
  <c r="J19" i="4"/>
  <c r="K19" i="4"/>
  <c r="L19" i="4"/>
  <c r="M19" i="4"/>
  <c r="C19" i="4"/>
  <c r="C18" i="4"/>
  <c r="C17" i="4"/>
  <c r="C16" i="4"/>
  <c r="C15" i="4"/>
  <c r="B19" i="4"/>
  <c r="B18" i="4"/>
  <c r="B17" i="4"/>
  <c r="B16" i="4"/>
  <c r="B15" i="4"/>
  <c r="B15" i="3"/>
  <c r="B19" i="3"/>
  <c r="B18" i="3"/>
  <c r="B17" i="3"/>
  <c r="B16" i="3"/>
  <c r="G20" i="5" l="1"/>
  <c r="I20" i="5"/>
  <c r="I25" i="5" s="1"/>
  <c r="G26" i="5"/>
  <c r="G28" i="5"/>
  <c r="E25" i="5"/>
  <c r="I26" i="5"/>
  <c r="I28" i="5"/>
  <c r="G25" i="5"/>
  <c r="G27" i="5"/>
  <c r="E24" i="5"/>
  <c r="E26" i="5"/>
  <c r="I27" i="5"/>
  <c r="E28" i="5"/>
  <c r="D20" i="5"/>
  <c r="D26" i="5" s="1"/>
  <c r="E20" i="5"/>
  <c r="E27" i="5" s="1"/>
  <c r="B20" i="5"/>
  <c r="F21" i="5" s="1"/>
  <c r="F22" i="5" s="1"/>
  <c r="J20" i="5"/>
  <c r="J25" i="5" s="1"/>
  <c r="C20" i="5"/>
  <c r="C26" i="5" s="1"/>
  <c r="K20" i="5"/>
  <c r="K25" i="5" s="1"/>
  <c r="G24" i="5"/>
  <c r="F20" i="5"/>
  <c r="F24" i="5" s="1"/>
  <c r="H20" i="5"/>
  <c r="H27" i="5" s="1"/>
  <c r="L20" i="5"/>
  <c r="L26" i="5" s="1"/>
  <c r="I24" i="5"/>
  <c r="B21" i="3"/>
  <c r="B20" i="4"/>
  <c r="B20" i="3"/>
  <c r="H24" i="5" l="1"/>
  <c r="E21" i="5"/>
  <c r="E22" i="5" s="1"/>
  <c r="B21" i="5"/>
  <c r="B22" i="5" s="1"/>
  <c r="L28" i="5"/>
  <c r="D28" i="5"/>
  <c r="C21" i="5"/>
  <c r="C22" i="5" s="1"/>
  <c r="I21" i="5"/>
  <c r="I22" i="5" s="1"/>
  <c r="H25" i="5"/>
  <c r="L27" i="5"/>
  <c r="J21" i="5"/>
  <c r="J22" i="5" s="1"/>
  <c r="K28" i="5"/>
  <c r="H28" i="5"/>
  <c r="C25" i="5"/>
  <c r="C24" i="5"/>
  <c r="C28" i="5"/>
  <c r="D25" i="5"/>
  <c r="D24" i="5"/>
  <c r="H26" i="5"/>
  <c r="L25" i="5"/>
  <c r="B24" i="5"/>
  <c r="D27" i="5"/>
  <c r="F28" i="5"/>
  <c r="J24" i="5"/>
  <c r="J28" i="5"/>
  <c r="B28" i="5"/>
  <c r="B27" i="5"/>
  <c r="G21" i="5"/>
  <c r="G22" i="5" s="1"/>
  <c r="K27" i="5"/>
  <c r="F26" i="5"/>
  <c r="J27" i="5"/>
  <c r="L21" i="5"/>
  <c r="L22" i="5" s="1"/>
  <c r="F27" i="5"/>
  <c r="D21" i="5"/>
  <c r="D22" i="5" s="1"/>
  <c r="H21" i="5"/>
  <c r="H22" i="5" s="1"/>
  <c r="K26" i="5"/>
  <c r="J26" i="5"/>
  <c r="C27" i="5"/>
  <c r="L24" i="5"/>
  <c r="B25" i="5"/>
  <c r="B26" i="5"/>
  <c r="K21" i="5"/>
  <c r="K22" i="5" s="1"/>
  <c r="K24" i="5"/>
  <c r="F25" i="5"/>
  <c r="B22" i="3"/>
  <c r="B28" i="3"/>
  <c r="B25" i="3"/>
  <c r="B26" i="3"/>
  <c r="B27" i="3"/>
  <c r="B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lili</author>
  </authors>
  <commentList>
    <comment ref="A20" authorId="0" shapeId="0" xr:uid="{1A06AE0D-8BB4-4E99-99E1-D2EDFA46E8CB}">
      <text>
        <r>
          <rPr>
            <b/>
            <sz val="9"/>
            <color indexed="81"/>
            <rFont val="Tahoma"/>
            <family val="2"/>
          </rPr>
          <t>lili:</t>
        </r>
        <r>
          <rPr>
            <sz val="9"/>
            <color indexed="81"/>
            <rFont val="Tahoma"/>
            <family val="2"/>
          </rPr>
          <t xml:space="preserve">
Si se tornan los valores en rojo, implica que existe un error en la tabulación de los datos, no coinciden la suma de los valores con el total de afirmaciones.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lili</author>
  </authors>
  <commentList>
    <comment ref="A20" authorId="0" shapeId="0" xr:uid="{CC39B45E-A45D-421B-A263-89E2D2BE8E91}">
      <text>
        <r>
          <rPr>
            <b/>
            <sz val="9"/>
            <color indexed="81"/>
            <rFont val="Tahoma"/>
            <family val="2"/>
          </rPr>
          <t>lili:</t>
        </r>
        <r>
          <rPr>
            <sz val="9"/>
            <color indexed="81"/>
            <rFont val="Tahoma"/>
            <family val="2"/>
          </rPr>
          <t xml:space="preserve">
Si se tornan los valores en rojo, implica que existe un error en la tabulación de los datos, no coinciden la suma de los valores con el total de afirmaciones.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lili</author>
  </authors>
  <commentList>
    <comment ref="A20" authorId="0" shapeId="0" xr:uid="{8EC479B6-61DB-4E19-B135-AD26DE4B9C14}">
      <text>
        <r>
          <rPr>
            <b/>
            <sz val="9"/>
            <color indexed="81"/>
            <rFont val="Tahoma"/>
            <family val="2"/>
          </rPr>
          <t>lili:</t>
        </r>
        <r>
          <rPr>
            <sz val="9"/>
            <color indexed="81"/>
            <rFont val="Tahoma"/>
            <family val="2"/>
          </rPr>
          <t xml:space="preserve">
Si se tornan los valores en rojo, implica que existe un error en la tabulación de los datos, no coinciden la suma de los valores con el total de afirmaciones.</t>
        </r>
      </text>
    </comment>
  </commentList>
</comments>
</file>

<file path=xl/sharedStrings.xml><?xml version="1.0" encoding="utf-8"?>
<sst xmlns="http://schemas.openxmlformats.org/spreadsheetml/2006/main" count="69" uniqueCount="49">
  <si>
    <t>Encuestados</t>
  </si>
  <si>
    <t>Comprobación con el total de encuestas</t>
  </si>
  <si>
    <t>Escala Likert</t>
  </si>
  <si>
    <t>Criticidad</t>
  </si>
  <si>
    <t>Número total de encuestas aplicadas</t>
  </si>
  <si>
    <t>Muy alta</t>
  </si>
  <si>
    <t>Alta</t>
  </si>
  <si>
    <t>Media</t>
  </si>
  <si>
    <t>Baja</t>
  </si>
  <si>
    <t>Muy Baja</t>
  </si>
  <si>
    <t>Nivel de criticidad de la Nube Privada</t>
  </si>
  <si>
    <t>% Muy alta</t>
  </si>
  <si>
    <t>% Alta</t>
  </si>
  <si>
    <t>% Media</t>
  </si>
  <si>
    <t>% Baja</t>
  </si>
  <si>
    <t>% Muy Baja</t>
  </si>
  <si>
    <t>Reducir el consumo de energía eléctrica.</t>
  </si>
  <si>
    <t>Aumentar los ingresos.</t>
  </si>
  <si>
    <t>Reducir el OPEX de la infraestructura de las TIC.</t>
  </si>
  <si>
    <t>Aumentar el número de servicios y usuarios, manteniendo la QoS y la QoE.</t>
  </si>
  <si>
    <t>Puesta a punto de las aplicaciones en producción en cortos y/o flexibles períodos de tiempo.</t>
  </si>
  <si>
    <t>Respuesta rápida a la demanda de los usuarios.</t>
  </si>
  <si>
    <t>Aprovisionamiento automatizado y ágil de los recursos de cómputo y almacenamiento.</t>
  </si>
  <si>
    <t>Acelerar el flujo productivo.</t>
  </si>
  <si>
    <t>Desarrollar nuevas aplicaciones que permitan soportar operaciones del negocio sofisticadas y satisfacer las expectativas de los usuarios finales.</t>
  </si>
  <si>
    <t>Actualizar la infraestructura TIC en función de los niveles de satisfacción de los usuarios y el patrón de la demanda y uso de los recursos.</t>
  </si>
  <si>
    <t>Informatizar los procesos de producción.</t>
  </si>
  <si>
    <t>Estandarizar la infraestructuraTIC.</t>
  </si>
  <si>
    <t>Indispensable</t>
  </si>
  <si>
    <t>Sumamente importante</t>
  </si>
  <si>
    <t>Medianamente importante</t>
  </si>
  <si>
    <t>Poco importante</t>
  </si>
  <si>
    <t>No se toma en cuenta</t>
  </si>
  <si>
    <t>% Indispensable</t>
  </si>
  <si>
    <t>% Sumamente importante</t>
  </si>
  <si>
    <t>% Medianamente importante</t>
  </si>
  <si>
    <t>% Poco importante</t>
  </si>
  <si>
    <t>% No se toma en cuenta</t>
  </si>
  <si>
    <t>El proyecto es completado en tiempo.</t>
  </si>
  <si>
    <t>El proyecto es completado con el presupuesto asignado.</t>
  </si>
  <si>
    <t>Se cumplen los Requerimientos Funcionales.</t>
  </si>
  <si>
    <t>Se cumplen los Requerimientos no Funcionales.</t>
  </si>
  <si>
    <t>Se cumplen exitosamente las acciones de capacitación necesarias.</t>
  </si>
  <si>
    <t>Se cumple el objetivo general del proyecto.</t>
  </si>
  <si>
    <t>Se cumplen los objetivos específicos del proyecto.</t>
  </si>
  <si>
    <t>Se logra la satisfacción de los usuarios finales.</t>
  </si>
  <si>
    <t>Se emplea la tecnología acordada.</t>
  </si>
  <si>
    <t>Se cumple la estrategia y política de seguridad.</t>
  </si>
  <si>
    <t>Se cumplen las regulaciones y políticas del país y de la entidad.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</si>
</sst>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 tint="-0.499984740745262"/>
      <name val="Arial"/>
      <family val="2"/>
    </font>
    <font>
      <b/>
      <sz val="10"/>
      <color rgb="FF7030A0"/>
      <name val="Arial"/>
      <family val="2"/>
    </font>
    <font>
      <sz val="10"/>
      <color rgb="FF7030A0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3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8" fillId="0" borderId="0" xfId="0" applyFont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vertical="center" wrapText="1"/>
    </xf>
    <xf numFmtId="0" fontId="0" fillId="0" borderId="1" xfId="0" applyBorder="1"/>
    <xf numFmtId="0" fontId="3" fillId="2" borderId="1" xfId="0" applyFont="1" applyFill="1" applyBorder="1"/>
    <xf numFmtId="0" fontId="4" fillId="0" borderId="0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6">
    <dxf>
      <font>
        <color rgb="FFFF0000"/>
      </font>
    </dxf>
    <dxf>
      <font>
        <color theme="0" tint="-0.499984740745262"/>
      </font>
    </dxf>
    <dxf>
      <font>
        <color rgb="FFFF0000"/>
      </font>
    </dxf>
    <dxf>
      <font>
        <color theme="0" tint="-0.499984740745262"/>
      </font>
    </dxf>
    <dxf>
      <font>
        <color rgb="FFFF0000"/>
      </font>
    </dxf>
    <dxf>
      <font>
        <color theme="0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Porcentajes de los criterios de criticidad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'Criticidad de la NP'!$A$24:$A$28</c:f>
              <c:strCache>
                <c:ptCount val="5"/>
                <c:pt idx="0">
                  <c:v>% Muy alta</c:v>
                </c:pt>
                <c:pt idx="1">
                  <c:v>% Alta</c:v>
                </c:pt>
                <c:pt idx="2">
                  <c:v>% Media</c:v>
                </c:pt>
                <c:pt idx="3">
                  <c:v>% Baja</c:v>
                </c:pt>
                <c:pt idx="4">
                  <c:v>% Muy Baja</c:v>
                </c:pt>
              </c:strCache>
            </c:strRef>
          </c:cat>
          <c:val>
            <c:numRef>
              <c:f>'Criticidad de la NP'!$B$24:$B$28</c:f>
              <c:numCache>
                <c:formatCode>0%</c:formatCode>
                <c:ptCount val="5"/>
                <c:pt idx="0">
                  <c:v>0.25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C-4BD5-AAC6-8BD4E5B45F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'Objetivos específicos'!$B$3</c:f>
              <c:strCache>
                <c:ptCount val="1"/>
                <c:pt idx="0">
                  <c:v>Reducir el consumo de energía eléctrica.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'Objetivos específicos'!$B$21</c:f>
              <c:numCache>
                <c:formatCode>General</c:formatCode>
                <c:ptCount val="1"/>
                <c:pt idx="0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5-4A8A-A119-CF2479EBAC69}"/>
            </c:ext>
          </c:extLst>
        </c:ser>
        <c:ser>
          <c:idx val="1"/>
          <c:order val="1"/>
          <c:tx>
            <c:strRef>
              <c:f>'Objetivos específicos'!$C$3</c:f>
              <c:strCache>
                <c:ptCount val="1"/>
                <c:pt idx="0">
                  <c:v>Aumentar los ingresos.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'Objetivos específicos'!$C$21</c:f>
              <c:numCache>
                <c:formatCode>General</c:formatCode>
                <c:ptCount val="1"/>
                <c:pt idx="0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5-4A8A-A119-CF2479EBAC69}"/>
            </c:ext>
          </c:extLst>
        </c:ser>
        <c:ser>
          <c:idx val="2"/>
          <c:order val="2"/>
          <c:tx>
            <c:strRef>
              <c:f>'Objetivos específicos'!$D$3</c:f>
              <c:strCache>
                <c:ptCount val="1"/>
                <c:pt idx="0">
                  <c:v>Reducir el OPEX de la infraestructura de las TIC.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'Objetivos específicos'!$D$21</c:f>
              <c:numCache>
                <c:formatCode>General</c:formatCode>
                <c:ptCount val="1"/>
                <c:pt idx="0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55-4A8A-A119-CF2479EBAC69}"/>
            </c:ext>
          </c:extLst>
        </c:ser>
        <c:ser>
          <c:idx val="3"/>
          <c:order val="3"/>
          <c:tx>
            <c:strRef>
              <c:f>'Objetivos específicos'!$E$3</c:f>
              <c:strCache>
                <c:ptCount val="1"/>
                <c:pt idx="0">
                  <c:v>Aumentar el número de servicios y usuarios, manteniendo la QoS y la QoE.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'Objetivos específicos'!$E$21</c:f>
              <c:numCache>
                <c:formatCode>General</c:formatCode>
                <c:ptCount val="1"/>
                <c:pt idx="0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55-4A8A-A119-CF2479EBAC69}"/>
            </c:ext>
          </c:extLst>
        </c:ser>
        <c:ser>
          <c:idx val="4"/>
          <c:order val="4"/>
          <c:tx>
            <c:strRef>
              <c:f>'Objetivos específicos'!$F$3</c:f>
              <c:strCache>
                <c:ptCount val="1"/>
                <c:pt idx="0">
                  <c:v>Puesta a punto de las aplicaciones en producción en cortos y/o flexibles períodos de tiempo.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'Objetivos específicos'!$F$21</c:f>
              <c:numCache>
                <c:formatCode>General</c:formatCode>
                <c:ptCount val="1"/>
                <c:pt idx="0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55-4A8A-A119-CF2479EBAC69}"/>
            </c:ext>
          </c:extLst>
        </c:ser>
        <c:ser>
          <c:idx val="5"/>
          <c:order val="5"/>
          <c:tx>
            <c:strRef>
              <c:f>'Objetivos específicos'!$G$3</c:f>
              <c:strCache>
                <c:ptCount val="1"/>
                <c:pt idx="0">
                  <c:v>Respuesta rápida a la demanda de los usuarios.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'Objetivos específicos'!$G$21</c:f>
              <c:numCache>
                <c:formatCode>General</c:formatCode>
                <c:ptCount val="1"/>
                <c:pt idx="0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55-4A8A-A119-CF2479EBAC69}"/>
            </c:ext>
          </c:extLst>
        </c:ser>
        <c:ser>
          <c:idx val="6"/>
          <c:order val="6"/>
          <c:tx>
            <c:strRef>
              <c:f>'Objetivos específicos'!$H$3</c:f>
              <c:strCache>
                <c:ptCount val="1"/>
                <c:pt idx="0">
                  <c:v>Aprovisionamiento automatizado y ágil de los recursos de cómputo y almacenamiento.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'Objetivos específicos'!$H$21</c:f>
              <c:numCache>
                <c:formatCode>General</c:formatCode>
                <c:ptCount val="1"/>
                <c:pt idx="0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55-4A8A-A119-CF2479EBAC69}"/>
            </c:ext>
          </c:extLst>
        </c:ser>
        <c:ser>
          <c:idx val="7"/>
          <c:order val="7"/>
          <c:tx>
            <c:strRef>
              <c:f>'Objetivos específicos'!$I$3</c:f>
              <c:strCache>
                <c:ptCount val="1"/>
                <c:pt idx="0">
                  <c:v>Acelerar el flujo productivo.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'Objetivos específicos'!$I$21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55-4A8A-A119-CF2479EBAC69}"/>
            </c:ext>
          </c:extLst>
        </c:ser>
        <c:ser>
          <c:idx val="8"/>
          <c:order val="8"/>
          <c:tx>
            <c:strRef>
              <c:f>'Objetivos específicos'!$J$3</c:f>
              <c:strCache>
                <c:ptCount val="1"/>
                <c:pt idx="0">
                  <c:v>Desarrollar nuevas aplicaciones que permitan soportar operaciones del negocio sofisticadas y satisfacer las expectativas de los usuarios finales.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'Objetivos específicos'!$J$21</c:f>
              <c:numCache>
                <c:formatCode>General</c:formatCode>
                <c:ptCount val="1"/>
                <c:pt idx="0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55-4A8A-A119-CF2479EBAC69}"/>
            </c:ext>
          </c:extLst>
        </c:ser>
        <c:ser>
          <c:idx val="9"/>
          <c:order val="9"/>
          <c:tx>
            <c:strRef>
              <c:f>'Objetivos específicos'!$K$3</c:f>
              <c:strCache>
                <c:ptCount val="1"/>
                <c:pt idx="0">
                  <c:v>Actualizar la infraestructura TIC en función de los niveles de satisfacción de los usuarios y el patrón de la demanda y uso de los recursos.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'Objetivos específicos'!$K$21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55-4A8A-A119-CF2479EBAC69}"/>
            </c:ext>
          </c:extLst>
        </c:ser>
        <c:ser>
          <c:idx val="10"/>
          <c:order val="10"/>
          <c:tx>
            <c:strRef>
              <c:f>'Objetivos específicos'!$L$3</c:f>
              <c:strCache>
                <c:ptCount val="1"/>
                <c:pt idx="0">
                  <c:v>Informatizar los procesos de producción.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'Objetivos específicos'!$L$21</c:f>
              <c:numCache>
                <c:formatCode>General</c:formatCode>
                <c:ptCount val="1"/>
                <c:pt idx="0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55-4A8A-A119-CF2479EBAC69}"/>
            </c:ext>
          </c:extLst>
        </c:ser>
        <c:ser>
          <c:idx val="11"/>
          <c:order val="11"/>
          <c:tx>
            <c:strRef>
              <c:f>'Objetivos específicos'!$M$3</c:f>
              <c:strCache>
                <c:ptCount val="1"/>
                <c:pt idx="0">
                  <c:v>Estandarizar la infraestructuraTIC.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'Objetivos específicos'!$M$21</c:f>
              <c:numCache>
                <c:formatCode>General</c:formatCode>
                <c:ptCount val="1"/>
                <c:pt idx="0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55-4A8A-A119-CF2479EBAC6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642672"/>
        <c:axId val="550646608"/>
      </c:barChart>
      <c:catAx>
        <c:axId val="5506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0646608"/>
        <c:crosses val="autoZero"/>
        <c:auto val="1"/>
        <c:lblAlgn val="ctr"/>
        <c:lblOffset val="100"/>
        <c:noMultiLvlLbl val="0"/>
      </c:catAx>
      <c:valAx>
        <c:axId val="5506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06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'Criterios éxito'!$B$3</c:f>
              <c:strCache>
                <c:ptCount val="1"/>
                <c:pt idx="0">
                  <c:v>El proyecto es completado en tiempo.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'Criterios éxito'!$B$21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0-4A75-B02E-D1822E79CF97}"/>
            </c:ext>
          </c:extLst>
        </c:ser>
        <c:ser>
          <c:idx val="1"/>
          <c:order val="1"/>
          <c:tx>
            <c:strRef>
              <c:f>'Criterios éxito'!$C$3</c:f>
              <c:strCache>
                <c:ptCount val="1"/>
                <c:pt idx="0">
                  <c:v>El proyecto es completado con el presupuesto asignado.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'Criterios éxito'!$C$21</c:f>
              <c:numCache>
                <c:formatCode>General</c:formatCode>
                <c:ptCount val="1"/>
                <c:pt idx="0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0-4A75-B02E-D1822E79CF97}"/>
            </c:ext>
          </c:extLst>
        </c:ser>
        <c:ser>
          <c:idx val="2"/>
          <c:order val="2"/>
          <c:tx>
            <c:strRef>
              <c:f>'Criterios éxito'!$D$3</c:f>
              <c:strCache>
                <c:ptCount val="1"/>
                <c:pt idx="0">
                  <c:v>Se cumplen los Requerimientos Funcionales.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'Criterios éxito'!$D$21</c:f>
              <c:numCache>
                <c:formatCode>General</c:formatCode>
                <c:ptCount val="1"/>
                <c:pt idx="0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0-4A75-B02E-D1822E79CF97}"/>
            </c:ext>
          </c:extLst>
        </c:ser>
        <c:ser>
          <c:idx val="3"/>
          <c:order val="3"/>
          <c:tx>
            <c:strRef>
              <c:f>'Criterios éxito'!$E$3</c:f>
              <c:strCache>
                <c:ptCount val="1"/>
                <c:pt idx="0">
                  <c:v>Se cumplen los Requerimientos no Funcionales.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'Criterios éxito'!$E$21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0-4A75-B02E-D1822E79CF97}"/>
            </c:ext>
          </c:extLst>
        </c:ser>
        <c:ser>
          <c:idx val="4"/>
          <c:order val="4"/>
          <c:tx>
            <c:strRef>
              <c:f>'Criterios éxito'!$F$3</c:f>
              <c:strCache>
                <c:ptCount val="1"/>
                <c:pt idx="0">
                  <c:v>Se cumplen exitosamente las acciones de capacitación necesarias.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'Criterios éxito'!$F$21</c:f>
              <c:numCache>
                <c:formatCode>General</c:formatCode>
                <c:ptCount val="1"/>
                <c:pt idx="0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F0-4A75-B02E-D1822E79CF97}"/>
            </c:ext>
          </c:extLst>
        </c:ser>
        <c:ser>
          <c:idx val="5"/>
          <c:order val="5"/>
          <c:tx>
            <c:strRef>
              <c:f>'Criterios éxito'!$G$3</c:f>
              <c:strCache>
                <c:ptCount val="1"/>
                <c:pt idx="0">
                  <c:v>Se cumple el objetivo general del proyecto.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'Criterios éxito'!$G$21</c:f>
              <c:numCache>
                <c:formatCode>General</c:formatCode>
                <c:ptCount val="1"/>
                <c:pt idx="0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F0-4A75-B02E-D1822E79CF97}"/>
            </c:ext>
          </c:extLst>
        </c:ser>
        <c:ser>
          <c:idx val="6"/>
          <c:order val="6"/>
          <c:tx>
            <c:strRef>
              <c:f>'Criterios éxito'!$H$3</c:f>
              <c:strCache>
                <c:ptCount val="1"/>
                <c:pt idx="0">
                  <c:v>Se cumplen los objetivos específicos del proyecto.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'Criterios éxito'!$H$21</c:f>
              <c:numCache>
                <c:formatCode>General</c:formatCode>
                <c:ptCount val="1"/>
                <c:pt idx="0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F0-4A75-B02E-D1822E79CF97}"/>
            </c:ext>
          </c:extLst>
        </c:ser>
        <c:ser>
          <c:idx val="7"/>
          <c:order val="7"/>
          <c:tx>
            <c:strRef>
              <c:f>'Criterios éxito'!$I$3</c:f>
              <c:strCache>
                <c:ptCount val="1"/>
                <c:pt idx="0">
                  <c:v>Se logra la satisfacción de los usuarios finales.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'Criterios éxito'!$I$21</c:f>
              <c:numCache>
                <c:formatCode>General</c:formatCode>
                <c:ptCount val="1"/>
                <c:pt idx="0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F0-4A75-B02E-D1822E79CF97}"/>
            </c:ext>
          </c:extLst>
        </c:ser>
        <c:ser>
          <c:idx val="8"/>
          <c:order val="8"/>
          <c:tx>
            <c:strRef>
              <c:f>'Criterios éxito'!$J$3</c:f>
              <c:strCache>
                <c:ptCount val="1"/>
                <c:pt idx="0">
                  <c:v>Se emplea la tecnología acordada.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'Criterios éxito'!$J$21</c:f>
              <c:numCache>
                <c:formatCode>General</c:formatCode>
                <c:ptCount val="1"/>
                <c:pt idx="0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F0-4A75-B02E-D1822E79CF97}"/>
            </c:ext>
          </c:extLst>
        </c:ser>
        <c:ser>
          <c:idx val="9"/>
          <c:order val="9"/>
          <c:tx>
            <c:strRef>
              <c:f>'Criterios éxito'!$K$3</c:f>
              <c:strCache>
                <c:ptCount val="1"/>
                <c:pt idx="0">
                  <c:v>Se cumple la estrategia y política de seguridad.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'Criterios éxito'!$K$21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F0-4A75-B02E-D1822E79CF97}"/>
            </c:ext>
          </c:extLst>
        </c:ser>
        <c:ser>
          <c:idx val="10"/>
          <c:order val="10"/>
          <c:tx>
            <c:strRef>
              <c:f>'Criterios éxito'!$L$3</c:f>
              <c:strCache>
                <c:ptCount val="1"/>
                <c:pt idx="0">
                  <c:v>Se cumplen las regulaciones y políticas del país y de la entidad.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'Criterios éxito'!$L$21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F0-4A75-B02E-D1822E79CF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7418392"/>
        <c:axId val="357421016"/>
      </c:barChart>
      <c:catAx>
        <c:axId val="357418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7421016"/>
        <c:crosses val="autoZero"/>
        <c:auto val="1"/>
        <c:lblAlgn val="ctr"/>
        <c:lblOffset val="100"/>
        <c:noMultiLvlLbl val="0"/>
      </c:catAx>
      <c:valAx>
        <c:axId val="35742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35741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13</xdr:row>
      <xdr:rowOff>176211</xdr:rowOff>
    </xdr:from>
    <xdr:to>
      <xdr:col>10</xdr:col>
      <xdr:colOff>9525</xdr:colOff>
      <xdr:row>27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A7A3AF-4A08-49F8-B930-10D1F73E6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739888</xdr:colOff>
      <xdr:row>29</xdr:row>
      <xdr:rowOff>2798</xdr:rowOff>
    </xdr:from>
    <xdr:to>
      <xdr:col>6</xdr:col>
      <xdr:colOff>578304</xdr:colOff>
      <xdr:row>64</xdr:row>
      <xdr:rowOff>8505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43D5F7-3108-44FE-BA3E-8A39137FE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29</xdr:row>
      <xdr:rowOff>185736</xdr:rowOff>
    </xdr:from>
    <xdr:to>
      <xdr:col>7</xdr:col>
      <xdr:colOff>609600</xdr:colOff>
      <xdr:row>46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7B440A-C661-4460-81DD-1026DE990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1CF8-0562-4300-923A-65A25D1823CC}">
  <dimension ref="A1:B28"/>
  <sheetViews>
    <sheetView topLeftCell="A21" workbookViewId="0">
      <selection activeCell="C8" sqref="C8"/>
    </sheetView>
  </sheetViews>
  <sheetFormatPr baseColWidth="10" defaultRowHeight="15" x14ac:dyDescent="0.25"/>
  <cols>
    <col min="1" max="1" width="16" customWidth="1"/>
    <col min="2" max="2" width="9.42578125" style="9" bestFit="1" customWidth="1"/>
  </cols>
  <sheetData>
    <row r="1" spans="1:2" x14ac:dyDescent="0.25">
      <c r="A1" s="6" t="s">
        <v>0</v>
      </c>
      <c r="B1" s="13" t="s">
        <v>3</v>
      </c>
    </row>
    <row r="2" spans="1:2" x14ac:dyDescent="0.25">
      <c r="A2" s="5"/>
      <c r="B2" s="15">
        <v>2</v>
      </c>
    </row>
    <row r="3" spans="1:2" x14ac:dyDescent="0.25">
      <c r="A3" s="5"/>
      <c r="B3" s="15">
        <v>3</v>
      </c>
    </row>
    <row r="4" spans="1:2" x14ac:dyDescent="0.25">
      <c r="A4" s="5"/>
      <c r="B4" s="15">
        <v>2</v>
      </c>
    </row>
    <row r="5" spans="1:2" x14ac:dyDescent="0.25">
      <c r="A5" s="5"/>
      <c r="B5" s="15"/>
    </row>
    <row r="6" spans="1:2" x14ac:dyDescent="0.25">
      <c r="A6" s="5"/>
      <c r="B6" s="15"/>
    </row>
    <row r="7" spans="1:2" x14ac:dyDescent="0.25">
      <c r="A7" s="5"/>
      <c r="B7" s="15"/>
    </row>
    <row r="8" spans="1:2" x14ac:dyDescent="0.25">
      <c r="A8" s="5"/>
      <c r="B8" s="15"/>
    </row>
    <row r="9" spans="1:2" x14ac:dyDescent="0.25">
      <c r="A9" s="5"/>
      <c r="B9" s="15"/>
    </row>
    <row r="10" spans="1:2" x14ac:dyDescent="0.25">
      <c r="A10" s="5"/>
      <c r="B10" s="15"/>
    </row>
    <row r="11" spans="1:2" x14ac:dyDescent="0.25">
      <c r="A11" s="5"/>
      <c r="B11" s="15"/>
    </row>
    <row r="13" spans="1:2" ht="38.25" x14ac:dyDescent="0.25">
      <c r="A13" s="2" t="s">
        <v>4</v>
      </c>
      <c r="B13" s="1">
        <v>3</v>
      </c>
    </row>
    <row r="14" spans="1:2" x14ac:dyDescent="0.25">
      <c r="A14" s="7"/>
      <c r="B14" s="8"/>
    </row>
    <row r="15" spans="1:2" x14ac:dyDescent="0.25">
      <c r="A15" s="2" t="s">
        <v>5</v>
      </c>
      <c r="B15" s="1">
        <f>COUNTIF('Objetivos específicos'!B4:B13,5)</f>
        <v>1</v>
      </c>
    </row>
    <row r="16" spans="1:2" x14ac:dyDescent="0.25">
      <c r="A16" s="10" t="s">
        <v>6</v>
      </c>
      <c r="B16" s="1">
        <f>COUNTIF($B$2:$B$11,4)</f>
        <v>0</v>
      </c>
    </row>
    <row r="17" spans="1:2" x14ac:dyDescent="0.25">
      <c r="A17" s="11" t="s">
        <v>7</v>
      </c>
      <c r="B17" s="1">
        <f>COUNTIF($B$2:$B$11,3)</f>
        <v>1</v>
      </c>
    </row>
    <row r="18" spans="1:2" x14ac:dyDescent="0.25">
      <c r="A18" s="11" t="s">
        <v>8</v>
      </c>
      <c r="B18" s="1">
        <f>COUNTIF($B$2:$B$11,2)</f>
        <v>2</v>
      </c>
    </row>
    <row r="19" spans="1:2" x14ac:dyDescent="0.25">
      <c r="A19" s="11" t="s">
        <v>9</v>
      </c>
      <c r="B19" s="1">
        <f>COUNTIF($B$2:$B$11,1)</f>
        <v>0</v>
      </c>
    </row>
    <row r="20" spans="1:2" ht="38.25" x14ac:dyDescent="0.25">
      <c r="A20" s="3" t="s">
        <v>1</v>
      </c>
      <c r="B20" s="12">
        <f>SUM(B15:B19)</f>
        <v>4</v>
      </c>
    </row>
    <row r="21" spans="1:2" x14ac:dyDescent="0.25">
      <c r="A21" s="3" t="s">
        <v>2</v>
      </c>
      <c r="B21" s="16">
        <f>(5*B15+4*B16+3*B17+2*B18+1*B19)/B20</f>
        <v>3</v>
      </c>
    </row>
    <row r="22" spans="1:2" ht="38.25" x14ac:dyDescent="0.25">
      <c r="A22" s="17" t="s">
        <v>10</v>
      </c>
      <c r="B22" s="4" t="str">
        <f>IF(B21&lt;1.1,"Muy baja",IF(B21&lt;2.1,"Baja",IF(B21&lt;3.1,"Media",IF(B21&lt;4.1,"Alta","Muy alta"))))</f>
        <v>Media</v>
      </c>
    </row>
    <row r="24" spans="1:2" x14ac:dyDescent="0.25">
      <c r="A24" s="2" t="s">
        <v>11</v>
      </c>
      <c r="B24" s="18">
        <f>IFERROR(B15/B$20,0)</f>
        <v>0.25</v>
      </c>
    </row>
    <row r="25" spans="1:2" x14ac:dyDescent="0.25">
      <c r="A25" s="10" t="s">
        <v>12</v>
      </c>
      <c r="B25" s="18">
        <f t="shared" ref="B25:B28" si="0">IFERROR(B16/B$20,0)</f>
        <v>0</v>
      </c>
    </row>
    <row r="26" spans="1:2" x14ac:dyDescent="0.25">
      <c r="A26" s="11" t="s">
        <v>13</v>
      </c>
      <c r="B26" s="18">
        <f t="shared" si="0"/>
        <v>0.25</v>
      </c>
    </row>
    <row r="27" spans="1:2" x14ac:dyDescent="0.25">
      <c r="A27" s="11" t="s">
        <v>14</v>
      </c>
      <c r="B27" s="18">
        <f t="shared" si="0"/>
        <v>0.5</v>
      </c>
    </row>
    <row r="28" spans="1:2" x14ac:dyDescent="0.25">
      <c r="A28" s="11" t="s">
        <v>15</v>
      </c>
      <c r="B28" s="18">
        <f t="shared" si="0"/>
        <v>0</v>
      </c>
    </row>
  </sheetData>
  <sheetProtection algorithmName="SHA-512" hashValue="sPoVrHVvACPLo80xaoKTHX5CQsrg+vsu0rhwublgCoOzzahsvxIDav22HhrxASnEMFZafxNOwpzJVnDNbBTDvw==" saltValue="973B5GEsrfTKlFWjY7Y9eQ==" spinCount="100000" sheet="1" objects="1" scenarios="1"/>
  <protectedRanges>
    <protectedRange sqref="B13" name="Total"/>
    <protectedRange sqref="B2:B11" name="Criticidad"/>
    <protectedRange sqref="A2:A11" name="Encuestados"/>
  </protectedRanges>
  <conditionalFormatting sqref="B20">
    <cfRule type="expression" dxfId="5" priority="3">
      <formula>$B$13</formula>
    </cfRule>
  </conditionalFormatting>
  <conditionalFormatting sqref="B22">
    <cfRule type="expression" dxfId="4" priority="1">
      <formula>B21&lt;2.1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B578-DE4F-4FB6-87B6-3C19C9969C5F}">
  <dimension ref="A1:M28"/>
  <sheetViews>
    <sheetView topLeftCell="A11" zoomScale="112" workbookViewId="0">
      <selection activeCell="A47" sqref="A47"/>
    </sheetView>
  </sheetViews>
  <sheetFormatPr baseColWidth="10" defaultRowHeight="15" x14ac:dyDescent="0.25"/>
  <cols>
    <col min="1" max="1" width="28.5703125" style="9" customWidth="1"/>
    <col min="2" max="2" width="20.5703125" style="9" customWidth="1"/>
    <col min="3" max="3" width="20.28515625" style="9" bestFit="1" customWidth="1"/>
    <col min="4" max="4" width="26.140625" style="9" customWidth="1"/>
    <col min="5" max="5" width="29.140625" style="9" customWidth="1"/>
    <col min="6" max="6" width="29" style="9" customWidth="1"/>
    <col min="7" max="7" width="28.28515625" style="9" customWidth="1"/>
    <col min="8" max="8" width="33.7109375" style="9" customWidth="1"/>
    <col min="9" max="9" width="23.42578125" style="9" bestFit="1" customWidth="1"/>
    <col min="10" max="10" width="37.85546875" style="9" customWidth="1"/>
    <col min="11" max="11" width="29.7109375" style="9" customWidth="1"/>
    <col min="12" max="12" width="23.140625" style="9" customWidth="1"/>
    <col min="13" max="13" width="29.42578125" style="9" bestFit="1" customWidth="1"/>
    <col min="14" max="16384" width="11.42578125" style="9"/>
  </cols>
  <sheetData>
    <row r="1" spans="1:13" ht="51" x14ac:dyDescent="0.25">
      <c r="A1" s="2" t="s">
        <v>4</v>
      </c>
      <c r="B1" s="14"/>
    </row>
    <row r="3" spans="1:13" s="19" customFormat="1" ht="70.5" customHeight="1" x14ac:dyDescent="0.25">
      <c r="A3" s="20" t="s">
        <v>0</v>
      </c>
      <c r="B3" s="21" t="s">
        <v>16</v>
      </c>
      <c r="C3" s="21" t="s">
        <v>17</v>
      </c>
      <c r="D3" s="21" t="s">
        <v>18</v>
      </c>
      <c r="E3" s="21" t="s">
        <v>19</v>
      </c>
      <c r="F3" s="21" t="s">
        <v>20</v>
      </c>
      <c r="G3" s="21" t="s">
        <v>21</v>
      </c>
      <c r="H3" s="21" t="s">
        <v>22</v>
      </c>
      <c r="I3" s="21" t="s">
        <v>23</v>
      </c>
      <c r="J3" s="21" t="s">
        <v>24</v>
      </c>
      <c r="K3" s="21" t="s">
        <v>25</v>
      </c>
      <c r="L3" s="21" t="s">
        <v>26</v>
      </c>
      <c r="M3" s="21" t="s">
        <v>27</v>
      </c>
    </row>
    <row r="4" spans="1:13" x14ac:dyDescent="0.25">
      <c r="A4" s="14"/>
      <c r="B4" s="22">
        <v>5</v>
      </c>
      <c r="C4" s="22">
        <v>3</v>
      </c>
      <c r="D4" s="22">
        <v>2</v>
      </c>
      <c r="E4" s="22">
        <v>4</v>
      </c>
      <c r="F4" s="22">
        <v>3</v>
      </c>
      <c r="G4" s="22">
        <v>1</v>
      </c>
      <c r="H4" s="22">
        <v>4</v>
      </c>
      <c r="I4" s="22">
        <v>2</v>
      </c>
      <c r="J4" s="22">
        <v>4</v>
      </c>
      <c r="K4" s="22">
        <v>3</v>
      </c>
      <c r="L4" s="22">
        <v>4</v>
      </c>
      <c r="M4" s="22">
        <v>2</v>
      </c>
    </row>
    <row r="5" spans="1:13" x14ac:dyDescent="0.25">
      <c r="A5" s="14"/>
      <c r="B5" s="22">
        <v>2</v>
      </c>
      <c r="C5" s="22">
        <v>1</v>
      </c>
      <c r="D5" s="22">
        <v>4</v>
      </c>
      <c r="E5" s="22">
        <v>3</v>
      </c>
      <c r="F5" s="22">
        <v>4</v>
      </c>
      <c r="G5" s="22">
        <v>2</v>
      </c>
      <c r="H5" s="22">
        <v>3</v>
      </c>
      <c r="I5" s="22">
        <v>5</v>
      </c>
      <c r="J5" s="22">
        <v>5</v>
      </c>
      <c r="K5" s="22">
        <v>4</v>
      </c>
      <c r="L5" s="22">
        <v>5</v>
      </c>
      <c r="M5" s="22">
        <v>4</v>
      </c>
    </row>
    <row r="6" spans="1:13" x14ac:dyDescent="0.25">
      <c r="A6" s="14"/>
      <c r="B6" s="22">
        <v>3</v>
      </c>
      <c r="C6" s="22">
        <v>3</v>
      </c>
      <c r="D6" s="22">
        <v>4</v>
      </c>
      <c r="E6" s="22">
        <v>4</v>
      </c>
      <c r="F6" s="22">
        <v>4</v>
      </c>
      <c r="G6" s="22">
        <v>4</v>
      </c>
      <c r="H6" s="22">
        <v>3</v>
      </c>
      <c r="I6" s="22">
        <v>5</v>
      </c>
      <c r="J6" s="22">
        <v>5</v>
      </c>
      <c r="K6" s="22">
        <v>5</v>
      </c>
      <c r="L6" s="22">
        <v>4</v>
      </c>
      <c r="M6" s="22">
        <v>5</v>
      </c>
    </row>
    <row r="7" spans="1:13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5" spans="1:13" x14ac:dyDescent="0.25">
      <c r="A15" s="10" t="s">
        <v>28</v>
      </c>
      <c r="B15" s="14">
        <f>COUNTIF($B$4:$B$13,5)</f>
        <v>1</v>
      </c>
      <c r="C15" s="14">
        <f>COUNTIF(C$4:C$13,5)</f>
        <v>0</v>
      </c>
      <c r="D15" s="14">
        <f t="shared" ref="D15:M15" si="0">COUNTIF(D$4:D$13,5)</f>
        <v>0</v>
      </c>
      <c r="E15" s="14">
        <f t="shared" si="0"/>
        <v>0</v>
      </c>
      <c r="F15" s="14">
        <f t="shared" si="0"/>
        <v>0</v>
      </c>
      <c r="G15" s="14">
        <f t="shared" si="0"/>
        <v>0</v>
      </c>
      <c r="H15" s="14">
        <f t="shared" si="0"/>
        <v>0</v>
      </c>
      <c r="I15" s="14">
        <f t="shared" si="0"/>
        <v>2</v>
      </c>
      <c r="J15" s="14">
        <f t="shared" si="0"/>
        <v>2</v>
      </c>
      <c r="K15" s="14">
        <f t="shared" si="0"/>
        <v>1</v>
      </c>
      <c r="L15" s="14">
        <f t="shared" si="0"/>
        <v>1</v>
      </c>
      <c r="M15" s="14">
        <f t="shared" si="0"/>
        <v>1</v>
      </c>
    </row>
    <row r="16" spans="1:13" x14ac:dyDescent="0.25">
      <c r="A16" s="10" t="s">
        <v>29</v>
      </c>
      <c r="B16" s="14">
        <f>COUNTIF($B$4:$B$13,4)</f>
        <v>0</v>
      </c>
      <c r="C16" s="14">
        <f>COUNTIF(C$4:C$13,4)</f>
        <v>0</v>
      </c>
      <c r="D16" s="14">
        <f t="shared" ref="D16:M16" si="1">COUNTIF(D$4:D$13,4)</f>
        <v>2</v>
      </c>
      <c r="E16" s="14">
        <f t="shared" si="1"/>
        <v>2</v>
      </c>
      <c r="F16" s="14">
        <f t="shared" si="1"/>
        <v>2</v>
      </c>
      <c r="G16" s="14">
        <f t="shared" si="1"/>
        <v>1</v>
      </c>
      <c r="H16" s="14">
        <f t="shared" si="1"/>
        <v>1</v>
      </c>
      <c r="I16" s="14">
        <f t="shared" si="1"/>
        <v>0</v>
      </c>
      <c r="J16" s="14">
        <f t="shared" si="1"/>
        <v>1</v>
      </c>
      <c r="K16" s="14">
        <f t="shared" si="1"/>
        <v>1</v>
      </c>
      <c r="L16" s="14">
        <f t="shared" si="1"/>
        <v>2</v>
      </c>
      <c r="M16" s="14">
        <f t="shared" si="1"/>
        <v>1</v>
      </c>
    </row>
    <row r="17" spans="1:13" x14ac:dyDescent="0.25">
      <c r="A17" s="10" t="s">
        <v>30</v>
      </c>
      <c r="B17" s="14">
        <f>COUNTIF($B$4:$B$13,3)</f>
        <v>1</v>
      </c>
      <c r="C17" s="14">
        <f>COUNTIF(C$4:C$13,3)</f>
        <v>2</v>
      </c>
      <c r="D17" s="14">
        <f t="shared" ref="D17:M17" si="2">COUNTIF(D$4:D$13,3)</f>
        <v>0</v>
      </c>
      <c r="E17" s="14">
        <f t="shared" si="2"/>
        <v>1</v>
      </c>
      <c r="F17" s="14">
        <f t="shared" si="2"/>
        <v>1</v>
      </c>
      <c r="G17" s="14">
        <f t="shared" si="2"/>
        <v>0</v>
      </c>
      <c r="H17" s="14">
        <f t="shared" si="2"/>
        <v>2</v>
      </c>
      <c r="I17" s="14">
        <f t="shared" si="2"/>
        <v>0</v>
      </c>
      <c r="J17" s="14">
        <f t="shared" si="2"/>
        <v>0</v>
      </c>
      <c r="K17" s="14">
        <f t="shared" si="2"/>
        <v>1</v>
      </c>
      <c r="L17" s="14">
        <f t="shared" si="2"/>
        <v>0</v>
      </c>
      <c r="M17" s="14">
        <f t="shared" si="2"/>
        <v>0</v>
      </c>
    </row>
    <row r="18" spans="1:13" x14ac:dyDescent="0.25">
      <c r="A18" s="10" t="s">
        <v>31</v>
      </c>
      <c r="B18" s="14">
        <f>COUNTIF($B$4:$B$13,2)</f>
        <v>1</v>
      </c>
      <c r="C18" s="14">
        <f>COUNTIF(C$4:C$13,2)</f>
        <v>0</v>
      </c>
      <c r="D18" s="14">
        <f t="shared" ref="D18:M18" si="3">COUNTIF(D$4:D$13,2)</f>
        <v>1</v>
      </c>
      <c r="E18" s="14">
        <f t="shared" si="3"/>
        <v>0</v>
      </c>
      <c r="F18" s="14">
        <f t="shared" si="3"/>
        <v>0</v>
      </c>
      <c r="G18" s="14">
        <f t="shared" si="3"/>
        <v>1</v>
      </c>
      <c r="H18" s="14">
        <f t="shared" si="3"/>
        <v>0</v>
      </c>
      <c r="I18" s="14">
        <f t="shared" si="3"/>
        <v>1</v>
      </c>
      <c r="J18" s="14">
        <f t="shared" si="3"/>
        <v>0</v>
      </c>
      <c r="K18" s="14">
        <f t="shared" si="3"/>
        <v>0</v>
      </c>
      <c r="L18" s="14">
        <f t="shared" si="3"/>
        <v>0</v>
      </c>
      <c r="M18" s="14">
        <f t="shared" si="3"/>
        <v>1</v>
      </c>
    </row>
    <row r="19" spans="1:13" x14ac:dyDescent="0.25">
      <c r="A19" s="10" t="s">
        <v>32</v>
      </c>
      <c r="B19" s="14">
        <f>COUNTIF($B$4:$B$13,1)</f>
        <v>0</v>
      </c>
      <c r="C19" s="14">
        <f>COUNTIF(C$4:C$13,1)</f>
        <v>1</v>
      </c>
      <c r="D19" s="14">
        <f t="shared" ref="D19:M19" si="4">COUNTIF(D$4:D$13,1)</f>
        <v>0</v>
      </c>
      <c r="E19" s="14">
        <f t="shared" si="4"/>
        <v>0</v>
      </c>
      <c r="F19" s="14">
        <f t="shared" si="4"/>
        <v>0</v>
      </c>
      <c r="G19" s="14">
        <f t="shared" si="4"/>
        <v>1</v>
      </c>
      <c r="H19" s="14">
        <f t="shared" si="4"/>
        <v>0</v>
      </c>
      <c r="I19" s="14">
        <f t="shared" si="4"/>
        <v>0</v>
      </c>
      <c r="J19" s="14">
        <f t="shared" si="4"/>
        <v>0</v>
      </c>
      <c r="K19" s="14">
        <f t="shared" si="4"/>
        <v>0</v>
      </c>
      <c r="L19" s="14">
        <f t="shared" si="4"/>
        <v>0</v>
      </c>
      <c r="M19" s="14">
        <f t="shared" si="4"/>
        <v>0</v>
      </c>
    </row>
    <row r="20" spans="1:13" ht="25.5" x14ac:dyDescent="0.25">
      <c r="A20" s="3" t="s">
        <v>1</v>
      </c>
      <c r="B20" s="23">
        <f>SUM(B$15:B$19)</f>
        <v>3</v>
      </c>
      <c r="C20" s="23">
        <f t="shared" ref="C20:M20" si="5">SUM(C$15:C$19)</f>
        <v>3</v>
      </c>
      <c r="D20" s="23">
        <f t="shared" si="5"/>
        <v>3</v>
      </c>
      <c r="E20" s="23">
        <f t="shared" si="5"/>
        <v>3</v>
      </c>
      <c r="F20" s="23">
        <f t="shared" si="5"/>
        <v>3</v>
      </c>
      <c r="G20" s="23">
        <f t="shared" si="5"/>
        <v>3</v>
      </c>
      <c r="H20" s="23">
        <f t="shared" si="5"/>
        <v>3</v>
      </c>
      <c r="I20" s="23">
        <f t="shared" si="5"/>
        <v>3</v>
      </c>
      <c r="J20" s="23">
        <f t="shared" si="5"/>
        <v>3</v>
      </c>
      <c r="K20" s="23">
        <f t="shared" si="5"/>
        <v>3</v>
      </c>
      <c r="L20" s="23">
        <f t="shared" si="5"/>
        <v>3</v>
      </c>
      <c r="M20" s="23">
        <f t="shared" si="5"/>
        <v>3</v>
      </c>
    </row>
    <row r="21" spans="1:13" x14ac:dyDescent="0.25">
      <c r="A21" s="3" t="s">
        <v>2</v>
      </c>
      <c r="B21" s="16">
        <f>(5*B$15+4*B$16+3*B$17+2*B$18+1*B$19)/$B$20</f>
        <v>3.3333333333333335</v>
      </c>
      <c r="C21" s="16">
        <f t="shared" ref="C21:M21" si="6">(5*C$15+4*C$16+3*C$17+2*C$18+1*C$19)/$B$20</f>
        <v>2.3333333333333335</v>
      </c>
      <c r="D21" s="16">
        <f t="shared" si="6"/>
        <v>3.3333333333333335</v>
      </c>
      <c r="E21" s="16">
        <f t="shared" si="6"/>
        <v>3.6666666666666665</v>
      </c>
      <c r="F21" s="16">
        <f t="shared" si="6"/>
        <v>3.6666666666666665</v>
      </c>
      <c r="G21" s="16">
        <f t="shared" si="6"/>
        <v>2.3333333333333335</v>
      </c>
      <c r="H21" s="16">
        <f t="shared" si="6"/>
        <v>3.3333333333333335</v>
      </c>
      <c r="I21" s="16">
        <f t="shared" si="6"/>
        <v>4</v>
      </c>
      <c r="J21" s="16">
        <f t="shared" si="6"/>
        <v>4.666666666666667</v>
      </c>
      <c r="K21" s="16">
        <f t="shared" si="6"/>
        <v>4</v>
      </c>
      <c r="L21" s="16">
        <f t="shared" si="6"/>
        <v>4.333333333333333</v>
      </c>
      <c r="M21" s="16">
        <f t="shared" si="6"/>
        <v>3.6666666666666665</v>
      </c>
    </row>
    <row r="22" spans="1:13" ht="25.5" x14ac:dyDescent="0.25">
      <c r="A22" s="17" t="s">
        <v>10</v>
      </c>
      <c r="B22" s="4" t="str">
        <f>IF(B$21&lt;1.1,"No se toma en cuenta",IF(B$21&lt;2.1,"Poco importante",IF(B$21&lt;3.1,"Medianamente importante",IF(B$21&lt;4.1,"Sumamente importante","Indispensable"))))</f>
        <v>Sumamente importante</v>
      </c>
      <c r="C22" s="4" t="str">
        <f t="shared" ref="C22:M22" si="7">IF(C$21&lt;1.1,"No se toma en cuenta",IF(C$21&lt;2.1,"Poco importante",IF(C$21&lt;3.1,"Medianamente importante",IF(C$21&lt;4.1,"Sumamente importante","Indispensable"))))</f>
        <v>Medianamente importante</v>
      </c>
      <c r="D22" s="4" t="str">
        <f t="shared" si="7"/>
        <v>Sumamente importante</v>
      </c>
      <c r="E22" s="4" t="str">
        <f t="shared" si="7"/>
        <v>Sumamente importante</v>
      </c>
      <c r="F22" s="4" t="str">
        <f t="shared" si="7"/>
        <v>Sumamente importante</v>
      </c>
      <c r="G22" s="4" t="str">
        <f t="shared" si="7"/>
        <v>Medianamente importante</v>
      </c>
      <c r="H22" s="4" t="str">
        <f t="shared" si="7"/>
        <v>Sumamente importante</v>
      </c>
      <c r="I22" s="4" t="str">
        <f t="shared" si="7"/>
        <v>Sumamente importante</v>
      </c>
      <c r="J22" s="4" t="str">
        <f t="shared" si="7"/>
        <v>Indispensable</v>
      </c>
      <c r="K22" s="4" t="str">
        <f t="shared" si="7"/>
        <v>Sumamente importante</v>
      </c>
      <c r="L22" s="4" t="str">
        <f t="shared" si="7"/>
        <v>Indispensable</v>
      </c>
      <c r="M22" s="4" t="str">
        <f t="shared" si="7"/>
        <v>Sumamente importante</v>
      </c>
    </row>
    <row r="24" spans="1:13" x14ac:dyDescent="0.25">
      <c r="A24" s="10" t="s">
        <v>33</v>
      </c>
      <c r="B24" s="18">
        <f>IFERROR(B$15/B$20,0)</f>
        <v>0.33333333333333331</v>
      </c>
      <c r="C24" s="18">
        <f t="shared" ref="C24:M24" si="8">IFERROR(C$15/C$20,0)</f>
        <v>0</v>
      </c>
      <c r="D24" s="18">
        <f t="shared" si="8"/>
        <v>0</v>
      </c>
      <c r="E24" s="18">
        <f t="shared" si="8"/>
        <v>0</v>
      </c>
      <c r="F24" s="18">
        <f t="shared" si="8"/>
        <v>0</v>
      </c>
      <c r="G24" s="18">
        <f t="shared" si="8"/>
        <v>0</v>
      </c>
      <c r="H24" s="18">
        <f t="shared" si="8"/>
        <v>0</v>
      </c>
      <c r="I24" s="18">
        <f t="shared" si="8"/>
        <v>0.66666666666666663</v>
      </c>
      <c r="J24" s="18">
        <f t="shared" si="8"/>
        <v>0.66666666666666663</v>
      </c>
      <c r="K24" s="18">
        <f t="shared" si="8"/>
        <v>0.33333333333333331</v>
      </c>
      <c r="L24" s="18">
        <f t="shared" si="8"/>
        <v>0.33333333333333331</v>
      </c>
      <c r="M24" s="18">
        <f t="shared" si="8"/>
        <v>0.33333333333333331</v>
      </c>
    </row>
    <row r="25" spans="1:13" x14ac:dyDescent="0.25">
      <c r="A25" s="10" t="s">
        <v>34</v>
      </c>
      <c r="B25" s="18">
        <f>IFERROR(B$16/B$20,0)</f>
        <v>0</v>
      </c>
      <c r="C25" s="18">
        <f t="shared" ref="C25:M25" si="9">IFERROR(C$16/C$20,0)</f>
        <v>0</v>
      </c>
      <c r="D25" s="18">
        <f t="shared" si="9"/>
        <v>0.66666666666666663</v>
      </c>
      <c r="E25" s="18">
        <f t="shared" si="9"/>
        <v>0.66666666666666663</v>
      </c>
      <c r="F25" s="18">
        <f t="shared" si="9"/>
        <v>0.66666666666666663</v>
      </c>
      <c r="G25" s="18">
        <f t="shared" si="9"/>
        <v>0.33333333333333331</v>
      </c>
      <c r="H25" s="18">
        <f t="shared" si="9"/>
        <v>0.33333333333333331</v>
      </c>
      <c r="I25" s="18">
        <f t="shared" si="9"/>
        <v>0</v>
      </c>
      <c r="J25" s="18">
        <f t="shared" si="9"/>
        <v>0.33333333333333331</v>
      </c>
      <c r="K25" s="18">
        <f t="shared" si="9"/>
        <v>0.33333333333333331</v>
      </c>
      <c r="L25" s="18">
        <f t="shared" si="9"/>
        <v>0.66666666666666663</v>
      </c>
      <c r="M25" s="18">
        <f t="shared" si="9"/>
        <v>0.33333333333333331</v>
      </c>
    </row>
    <row r="26" spans="1:13" x14ac:dyDescent="0.25">
      <c r="A26" s="10" t="s">
        <v>35</v>
      </c>
      <c r="B26" s="18">
        <f>IFERROR(B$17/B$20,0)</f>
        <v>0.33333333333333331</v>
      </c>
      <c r="C26" s="18">
        <f t="shared" ref="C26:M26" si="10">IFERROR(C$17/C$20,0)</f>
        <v>0.66666666666666663</v>
      </c>
      <c r="D26" s="18">
        <f t="shared" si="10"/>
        <v>0</v>
      </c>
      <c r="E26" s="18">
        <f t="shared" si="10"/>
        <v>0.33333333333333331</v>
      </c>
      <c r="F26" s="18">
        <f t="shared" si="10"/>
        <v>0.33333333333333331</v>
      </c>
      <c r="G26" s="18">
        <f t="shared" si="10"/>
        <v>0</v>
      </c>
      <c r="H26" s="18">
        <f t="shared" si="10"/>
        <v>0.66666666666666663</v>
      </c>
      <c r="I26" s="18">
        <f t="shared" si="10"/>
        <v>0</v>
      </c>
      <c r="J26" s="18">
        <f t="shared" si="10"/>
        <v>0</v>
      </c>
      <c r="K26" s="18">
        <f t="shared" si="10"/>
        <v>0.33333333333333331</v>
      </c>
      <c r="L26" s="18">
        <f t="shared" si="10"/>
        <v>0</v>
      </c>
      <c r="M26" s="18">
        <f t="shared" si="10"/>
        <v>0</v>
      </c>
    </row>
    <row r="27" spans="1:13" x14ac:dyDescent="0.25">
      <c r="A27" s="10" t="s">
        <v>36</v>
      </c>
      <c r="B27" s="18">
        <f>IFERROR(B$18/B$20,0)</f>
        <v>0.33333333333333331</v>
      </c>
      <c r="C27" s="18">
        <f t="shared" ref="C27:M27" si="11">IFERROR(C$18/C$20,0)</f>
        <v>0</v>
      </c>
      <c r="D27" s="18">
        <f t="shared" si="11"/>
        <v>0.33333333333333331</v>
      </c>
      <c r="E27" s="18">
        <f t="shared" si="11"/>
        <v>0</v>
      </c>
      <c r="F27" s="18">
        <f t="shared" si="11"/>
        <v>0</v>
      </c>
      <c r="G27" s="18">
        <f t="shared" si="11"/>
        <v>0.33333333333333331</v>
      </c>
      <c r="H27" s="18">
        <f t="shared" si="11"/>
        <v>0</v>
      </c>
      <c r="I27" s="18">
        <f t="shared" si="11"/>
        <v>0.33333333333333331</v>
      </c>
      <c r="J27" s="18">
        <f t="shared" si="11"/>
        <v>0</v>
      </c>
      <c r="K27" s="18">
        <f t="shared" si="11"/>
        <v>0</v>
      </c>
      <c r="L27" s="18">
        <f t="shared" si="11"/>
        <v>0</v>
      </c>
      <c r="M27" s="18">
        <f t="shared" si="11"/>
        <v>0.33333333333333331</v>
      </c>
    </row>
    <row r="28" spans="1:13" x14ac:dyDescent="0.25">
      <c r="A28" s="10" t="s">
        <v>37</v>
      </c>
      <c r="B28" s="18">
        <f>IFERROR(B$19/B$20,0)</f>
        <v>0</v>
      </c>
      <c r="C28" s="18">
        <f t="shared" ref="C28:M28" si="12">IFERROR(C$19/C$20,0)</f>
        <v>0.33333333333333331</v>
      </c>
      <c r="D28" s="18">
        <f t="shared" si="12"/>
        <v>0</v>
      </c>
      <c r="E28" s="18">
        <f t="shared" si="12"/>
        <v>0</v>
      </c>
      <c r="F28" s="18">
        <f t="shared" si="12"/>
        <v>0</v>
      </c>
      <c r="G28" s="18">
        <f t="shared" si="12"/>
        <v>0.33333333333333331</v>
      </c>
      <c r="H28" s="18">
        <f t="shared" si="12"/>
        <v>0</v>
      </c>
      <c r="I28" s="18">
        <f t="shared" si="12"/>
        <v>0</v>
      </c>
      <c r="J28" s="18">
        <f t="shared" si="12"/>
        <v>0</v>
      </c>
      <c r="K28" s="18">
        <f t="shared" si="12"/>
        <v>0</v>
      </c>
      <c r="L28" s="18">
        <f t="shared" si="12"/>
        <v>0</v>
      </c>
      <c r="M28" s="18">
        <f t="shared" si="12"/>
        <v>0</v>
      </c>
    </row>
  </sheetData>
  <sheetProtection algorithmName="SHA-512" hashValue="+MnuJ+E+CzohOkV6J8RLWShT+oi5NGi5QyWg4yEKCuWb0i/cs5ZiKdaB2SIKKm97J4OsTtENWMMS8UScQaNRAg==" saltValue="2Wjz2MHUqet2bmNAYpAl8g==" spinCount="100000" sheet="1" objects="1" scenarios="1"/>
  <protectedRanges>
    <protectedRange sqref="B4:M13" name="Objetivos"/>
    <protectedRange sqref="A4:A13" name="Encuestados"/>
    <protectedRange sqref="B1" name="Total"/>
  </protectedRanges>
  <conditionalFormatting sqref="B20:M20">
    <cfRule type="expression" dxfId="3" priority="2">
      <formula>$B$1=$B$20</formula>
    </cfRule>
  </conditionalFormatting>
  <conditionalFormatting sqref="B22:M22">
    <cfRule type="expression" dxfId="2" priority="1">
      <formula>B21&lt;2.1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34B33-A3D3-42FD-9757-B4AD7B9AF072}">
  <dimension ref="A1:L28"/>
  <sheetViews>
    <sheetView tabSelected="1" topLeftCell="A12" workbookViewId="0">
      <selection activeCell="C20" sqref="C20"/>
    </sheetView>
  </sheetViews>
  <sheetFormatPr baseColWidth="10" defaultRowHeight="15" x14ac:dyDescent="0.25"/>
  <cols>
    <col min="1" max="1" width="28.5703125" style="9" customWidth="1"/>
    <col min="2" max="2" width="20.5703125" style="9" customWidth="1"/>
    <col min="3" max="3" width="20.28515625" style="9" bestFit="1" customWidth="1"/>
    <col min="4" max="4" width="26.140625" style="9" customWidth="1"/>
    <col min="5" max="5" width="29.140625" style="9" customWidth="1"/>
    <col min="6" max="6" width="29" style="9" customWidth="1"/>
    <col min="7" max="7" width="28.28515625" style="9" customWidth="1"/>
    <col min="8" max="8" width="33.7109375" style="9" customWidth="1"/>
    <col min="9" max="9" width="23.42578125" style="9" bestFit="1" customWidth="1"/>
    <col min="10" max="10" width="37.85546875" style="9" customWidth="1"/>
    <col min="11" max="11" width="29.7109375" style="9" customWidth="1"/>
    <col min="12" max="12" width="23.140625" style="9" customWidth="1"/>
    <col min="13" max="16384" width="11.42578125" style="9"/>
  </cols>
  <sheetData>
    <row r="1" spans="1:12" ht="25.5" x14ac:dyDescent="0.25">
      <c r="A1" s="2" t="s">
        <v>4</v>
      </c>
      <c r="B1" s="14">
        <v>3</v>
      </c>
    </row>
    <row r="3" spans="1:12" s="19" customFormat="1" ht="70.5" customHeight="1" x14ac:dyDescent="0.25">
      <c r="A3" s="20" t="s">
        <v>0</v>
      </c>
      <c r="B3" s="21" t="s">
        <v>38</v>
      </c>
      <c r="C3" s="21" t="s">
        <v>39</v>
      </c>
      <c r="D3" s="21" t="s">
        <v>40</v>
      </c>
      <c r="E3" s="21" t="s">
        <v>41</v>
      </c>
      <c r="F3" s="21" t="s">
        <v>42</v>
      </c>
      <c r="G3" s="21" t="s">
        <v>43</v>
      </c>
      <c r="H3" s="21" t="s">
        <v>44</v>
      </c>
      <c r="I3" s="21" t="s">
        <v>45</v>
      </c>
      <c r="J3" s="21" t="s">
        <v>46</v>
      </c>
      <c r="K3" s="21" t="s">
        <v>47</v>
      </c>
      <c r="L3" s="21" t="s">
        <v>48</v>
      </c>
    </row>
    <row r="4" spans="1:12" x14ac:dyDescent="0.25">
      <c r="A4" s="14"/>
      <c r="B4" s="22">
        <v>2</v>
      </c>
      <c r="C4" s="22">
        <v>3</v>
      </c>
      <c r="D4" s="22">
        <v>4</v>
      </c>
      <c r="E4" s="22">
        <v>2</v>
      </c>
      <c r="F4" s="22">
        <v>3</v>
      </c>
      <c r="G4" s="22">
        <v>4</v>
      </c>
      <c r="H4" s="22">
        <v>5</v>
      </c>
      <c r="I4" s="22">
        <v>5</v>
      </c>
      <c r="J4" s="22">
        <v>5</v>
      </c>
      <c r="K4" s="22">
        <v>5</v>
      </c>
      <c r="L4" s="22">
        <v>4</v>
      </c>
    </row>
    <row r="5" spans="1:12" x14ac:dyDescent="0.25">
      <c r="A5" s="14"/>
      <c r="B5" s="22">
        <v>2</v>
      </c>
      <c r="C5" s="22">
        <v>3</v>
      </c>
      <c r="D5" s="22">
        <v>4</v>
      </c>
      <c r="E5" s="22">
        <v>2</v>
      </c>
      <c r="F5" s="22">
        <v>5</v>
      </c>
      <c r="G5" s="22">
        <v>5</v>
      </c>
      <c r="H5" s="22">
        <v>4</v>
      </c>
      <c r="I5" s="22">
        <v>5</v>
      </c>
      <c r="J5" s="22">
        <v>5</v>
      </c>
      <c r="K5" s="22">
        <v>5</v>
      </c>
      <c r="L5" s="22">
        <v>4</v>
      </c>
    </row>
    <row r="6" spans="1:12" x14ac:dyDescent="0.25">
      <c r="A6" s="14"/>
      <c r="B6" s="22">
        <v>5</v>
      </c>
      <c r="C6" s="22">
        <v>5</v>
      </c>
      <c r="D6" s="22">
        <v>5</v>
      </c>
      <c r="E6" s="22">
        <v>5</v>
      </c>
      <c r="F6" s="22">
        <v>3</v>
      </c>
      <c r="G6" s="22">
        <v>5</v>
      </c>
      <c r="H6" s="22">
        <v>5</v>
      </c>
      <c r="I6" s="22">
        <v>4</v>
      </c>
      <c r="J6" s="22">
        <v>3</v>
      </c>
      <c r="K6" s="22">
        <v>5</v>
      </c>
      <c r="L6" s="22">
        <v>4</v>
      </c>
    </row>
    <row r="7" spans="1:12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5" spans="1:12" x14ac:dyDescent="0.25">
      <c r="A15" s="10" t="s">
        <v>28</v>
      </c>
      <c r="B15" s="14">
        <f>COUNTIF($B$4:$B$13,5)</f>
        <v>1</v>
      </c>
      <c r="C15" s="14">
        <f>COUNTIF(C$4:C$13,5)</f>
        <v>1</v>
      </c>
      <c r="D15" s="14">
        <f t="shared" ref="D15:L15" si="0">COUNTIF(D$4:D$13,5)</f>
        <v>1</v>
      </c>
      <c r="E15" s="14">
        <f t="shared" si="0"/>
        <v>1</v>
      </c>
      <c r="F15" s="14">
        <f t="shared" si="0"/>
        <v>1</v>
      </c>
      <c r="G15" s="14">
        <f t="shared" si="0"/>
        <v>2</v>
      </c>
      <c r="H15" s="14">
        <f t="shared" si="0"/>
        <v>2</v>
      </c>
      <c r="I15" s="14">
        <f t="shared" si="0"/>
        <v>2</v>
      </c>
      <c r="J15" s="14">
        <f t="shared" si="0"/>
        <v>2</v>
      </c>
      <c r="K15" s="14">
        <f t="shared" si="0"/>
        <v>3</v>
      </c>
      <c r="L15" s="14">
        <f t="shared" si="0"/>
        <v>0</v>
      </c>
    </row>
    <row r="16" spans="1:12" x14ac:dyDescent="0.25">
      <c r="A16" s="10" t="s">
        <v>29</v>
      </c>
      <c r="B16" s="14">
        <f>COUNTIF($B$4:$B$13,4)</f>
        <v>0</v>
      </c>
      <c r="C16" s="14">
        <f>COUNTIF(C$4:C$13,4)</f>
        <v>0</v>
      </c>
      <c r="D16" s="14">
        <f t="shared" ref="D16:L16" si="1">COUNTIF(D$4:D$13,4)</f>
        <v>2</v>
      </c>
      <c r="E16" s="14">
        <f t="shared" si="1"/>
        <v>0</v>
      </c>
      <c r="F16" s="14">
        <f t="shared" si="1"/>
        <v>0</v>
      </c>
      <c r="G16" s="14">
        <f t="shared" si="1"/>
        <v>1</v>
      </c>
      <c r="H16" s="14">
        <f t="shared" si="1"/>
        <v>1</v>
      </c>
      <c r="I16" s="14">
        <f t="shared" si="1"/>
        <v>1</v>
      </c>
      <c r="J16" s="14">
        <f t="shared" si="1"/>
        <v>0</v>
      </c>
      <c r="K16" s="14">
        <f t="shared" si="1"/>
        <v>0</v>
      </c>
      <c r="L16" s="14">
        <f t="shared" si="1"/>
        <v>3</v>
      </c>
    </row>
    <row r="17" spans="1:12" x14ac:dyDescent="0.25">
      <c r="A17" s="10" t="s">
        <v>30</v>
      </c>
      <c r="B17" s="14">
        <f>COUNTIF($B$4:$B$13,3)</f>
        <v>0</v>
      </c>
      <c r="C17" s="14">
        <f>COUNTIF(C$4:C$13,3)</f>
        <v>2</v>
      </c>
      <c r="D17" s="14">
        <f t="shared" ref="D17:L17" si="2">COUNTIF(D$4:D$13,3)</f>
        <v>0</v>
      </c>
      <c r="E17" s="14">
        <f t="shared" si="2"/>
        <v>0</v>
      </c>
      <c r="F17" s="14">
        <f t="shared" si="2"/>
        <v>2</v>
      </c>
      <c r="G17" s="14">
        <f t="shared" si="2"/>
        <v>0</v>
      </c>
      <c r="H17" s="14">
        <f t="shared" si="2"/>
        <v>0</v>
      </c>
      <c r="I17" s="14">
        <f t="shared" si="2"/>
        <v>0</v>
      </c>
      <c r="J17" s="14">
        <f t="shared" si="2"/>
        <v>1</v>
      </c>
      <c r="K17" s="14">
        <f t="shared" si="2"/>
        <v>0</v>
      </c>
      <c r="L17" s="14">
        <f t="shared" si="2"/>
        <v>0</v>
      </c>
    </row>
    <row r="18" spans="1:12" x14ac:dyDescent="0.25">
      <c r="A18" s="10" t="s">
        <v>31</v>
      </c>
      <c r="B18" s="14">
        <f>COUNTIF($B$4:$B$13,2)</f>
        <v>2</v>
      </c>
      <c r="C18" s="14">
        <f>COUNTIF(C$4:C$13,2)</f>
        <v>0</v>
      </c>
      <c r="D18" s="14">
        <f t="shared" ref="D18:L18" si="3">COUNTIF(D$4:D$13,2)</f>
        <v>0</v>
      </c>
      <c r="E18" s="14">
        <f t="shared" si="3"/>
        <v>2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  <c r="L18" s="14">
        <f t="shared" si="3"/>
        <v>0</v>
      </c>
    </row>
    <row r="19" spans="1:12" x14ac:dyDescent="0.25">
      <c r="A19" s="10" t="s">
        <v>32</v>
      </c>
      <c r="B19" s="14">
        <f>COUNTIF($B$4:$B$13,1)</f>
        <v>0</v>
      </c>
      <c r="C19" s="14">
        <f>COUNTIF(C$4:C$13,1)</f>
        <v>0</v>
      </c>
      <c r="D19" s="14">
        <f t="shared" ref="D19:L19" si="4">COUNTIF(D$4:D$13,1)</f>
        <v>0</v>
      </c>
      <c r="E19" s="14">
        <f t="shared" si="4"/>
        <v>0</v>
      </c>
      <c r="F19" s="14">
        <f t="shared" si="4"/>
        <v>0</v>
      </c>
      <c r="G19" s="14">
        <f t="shared" si="4"/>
        <v>0</v>
      </c>
      <c r="H19" s="14">
        <f t="shared" si="4"/>
        <v>0</v>
      </c>
      <c r="I19" s="14">
        <f t="shared" si="4"/>
        <v>0</v>
      </c>
      <c r="J19" s="14">
        <f t="shared" si="4"/>
        <v>0</v>
      </c>
      <c r="K19" s="14">
        <f t="shared" si="4"/>
        <v>0</v>
      </c>
      <c r="L19" s="14">
        <f t="shared" si="4"/>
        <v>0</v>
      </c>
    </row>
    <row r="20" spans="1:12" ht="25.5" x14ac:dyDescent="0.25">
      <c r="A20" s="3" t="s">
        <v>1</v>
      </c>
      <c r="B20" s="23">
        <f>SUM(B$15:B$19)</f>
        <v>3</v>
      </c>
      <c r="C20" s="23">
        <f t="shared" ref="C20:L20" si="5">SUM(C$15:C$19)</f>
        <v>3</v>
      </c>
      <c r="D20" s="23">
        <f t="shared" si="5"/>
        <v>3</v>
      </c>
      <c r="E20" s="23">
        <f t="shared" si="5"/>
        <v>3</v>
      </c>
      <c r="F20" s="23">
        <f t="shared" si="5"/>
        <v>3</v>
      </c>
      <c r="G20" s="23">
        <f t="shared" si="5"/>
        <v>3</v>
      </c>
      <c r="H20" s="23">
        <f t="shared" si="5"/>
        <v>3</v>
      </c>
      <c r="I20" s="23">
        <f t="shared" si="5"/>
        <v>3</v>
      </c>
      <c r="J20" s="23">
        <f t="shared" si="5"/>
        <v>3</v>
      </c>
      <c r="K20" s="23">
        <f t="shared" si="5"/>
        <v>3</v>
      </c>
      <c r="L20" s="23">
        <f t="shared" si="5"/>
        <v>3</v>
      </c>
    </row>
    <row r="21" spans="1:12" x14ac:dyDescent="0.25">
      <c r="A21" s="3" t="s">
        <v>2</v>
      </c>
      <c r="B21" s="16">
        <f>(5*B$15+4*B$16+3*B$17+2*B$18+1*B$19)/$B$20</f>
        <v>3</v>
      </c>
      <c r="C21" s="16">
        <f t="shared" ref="C21:L21" si="6">(5*C$15+4*C$16+3*C$17+2*C$18+1*C$19)/$B$20</f>
        <v>3.6666666666666665</v>
      </c>
      <c r="D21" s="16">
        <f t="shared" si="6"/>
        <v>4.333333333333333</v>
      </c>
      <c r="E21" s="16">
        <f t="shared" si="6"/>
        <v>3</v>
      </c>
      <c r="F21" s="16">
        <f t="shared" si="6"/>
        <v>3.6666666666666665</v>
      </c>
      <c r="G21" s="16">
        <f t="shared" si="6"/>
        <v>4.666666666666667</v>
      </c>
      <c r="H21" s="16">
        <f t="shared" si="6"/>
        <v>4.666666666666667</v>
      </c>
      <c r="I21" s="16">
        <f t="shared" si="6"/>
        <v>4.666666666666667</v>
      </c>
      <c r="J21" s="16">
        <f t="shared" si="6"/>
        <v>4.333333333333333</v>
      </c>
      <c r="K21" s="16">
        <f t="shared" si="6"/>
        <v>5</v>
      </c>
      <c r="L21" s="16">
        <f t="shared" si="6"/>
        <v>4</v>
      </c>
    </row>
    <row r="22" spans="1:12" ht="25.5" x14ac:dyDescent="0.25">
      <c r="A22" s="17" t="s">
        <v>10</v>
      </c>
      <c r="B22" s="4" t="str">
        <f>IF(B$21&lt;1.1,"No se toma en cuenta",IF(B$21&lt;2.1,"Poco importante",IF(B$21&lt;3.1,"Medianamente importante",IF(B$21&lt;4.1,"Sumamente importante","Indispensable"))))</f>
        <v>Medianamente importante</v>
      </c>
      <c r="C22" s="4" t="str">
        <f t="shared" ref="C22:L22" si="7">IF(C$21&lt;1.1,"No se toma en cuenta",IF(C$21&lt;2.1,"Poco importante",IF(C$21&lt;3.1,"Medianamente importante",IF(C$21&lt;4.1,"Sumamente importante","Indispensable"))))</f>
        <v>Sumamente importante</v>
      </c>
      <c r="D22" s="4" t="str">
        <f t="shared" si="7"/>
        <v>Indispensable</v>
      </c>
      <c r="E22" s="4" t="str">
        <f t="shared" si="7"/>
        <v>Medianamente importante</v>
      </c>
      <c r="F22" s="4" t="str">
        <f t="shared" si="7"/>
        <v>Sumamente importante</v>
      </c>
      <c r="G22" s="4" t="str">
        <f t="shared" si="7"/>
        <v>Indispensable</v>
      </c>
      <c r="H22" s="4" t="str">
        <f t="shared" si="7"/>
        <v>Indispensable</v>
      </c>
      <c r="I22" s="4" t="str">
        <f t="shared" si="7"/>
        <v>Indispensable</v>
      </c>
      <c r="J22" s="4" t="str">
        <f t="shared" si="7"/>
        <v>Indispensable</v>
      </c>
      <c r="K22" s="4" t="str">
        <f t="shared" si="7"/>
        <v>Indispensable</v>
      </c>
      <c r="L22" s="4" t="str">
        <f t="shared" si="7"/>
        <v>Sumamente importante</v>
      </c>
    </row>
    <row r="24" spans="1:12" x14ac:dyDescent="0.25">
      <c r="A24" s="10" t="s">
        <v>33</v>
      </c>
      <c r="B24" s="18">
        <f>IFERROR(B$15/B$20,0)</f>
        <v>0.33333333333333331</v>
      </c>
      <c r="C24" s="18">
        <f t="shared" ref="C24:L24" si="8">IFERROR(C$15/C$20,0)</f>
        <v>0.33333333333333331</v>
      </c>
      <c r="D24" s="18">
        <f t="shared" si="8"/>
        <v>0.33333333333333331</v>
      </c>
      <c r="E24" s="18">
        <f t="shared" si="8"/>
        <v>0.33333333333333331</v>
      </c>
      <c r="F24" s="18">
        <f t="shared" si="8"/>
        <v>0.33333333333333331</v>
      </c>
      <c r="G24" s="18">
        <f t="shared" si="8"/>
        <v>0.66666666666666663</v>
      </c>
      <c r="H24" s="18">
        <f t="shared" si="8"/>
        <v>0.66666666666666663</v>
      </c>
      <c r="I24" s="18">
        <f t="shared" si="8"/>
        <v>0.66666666666666663</v>
      </c>
      <c r="J24" s="18">
        <f t="shared" si="8"/>
        <v>0.66666666666666663</v>
      </c>
      <c r="K24" s="18">
        <f t="shared" si="8"/>
        <v>1</v>
      </c>
      <c r="L24" s="18">
        <f t="shared" si="8"/>
        <v>0</v>
      </c>
    </row>
    <row r="25" spans="1:12" x14ac:dyDescent="0.25">
      <c r="A25" s="10" t="s">
        <v>34</v>
      </c>
      <c r="B25" s="18">
        <f>IFERROR(B$16/B$20,0)</f>
        <v>0</v>
      </c>
      <c r="C25" s="18">
        <f t="shared" ref="C25:L25" si="9">IFERROR(C$16/C$20,0)</f>
        <v>0</v>
      </c>
      <c r="D25" s="18">
        <f t="shared" si="9"/>
        <v>0.66666666666666663</v>
      </c>
      <c r="E25" s="18">
        <f t="shared" si="9"/>
        <v>0</v>
      </c>
      <c r="F25" s="18">
        <f t="shared" si="9"/>
        <v>0</v>
      </c>
      <c r="G25" s="18">
        <f t="shared" si="9"/>
        <v>0.33333333333333331</v>
      </c>
      <c r="H25" s="18">
        <f t="shared" si="9"/>
        <v>0.33333333333333331</v>
      </c>
      <c r="I25" s="18">
        <f t="shared" si="9"/>
        <v>0.33333333333333331</v>
      </c>
      <c r="J25" s="18">
        <f t="shared" si="9"/>
        <v>0</v>
      </c>
      <c r="K25" s="18">
        <f t="shared" si="9"/>
        <v>0</v>
      </c>
      <c r="L25" s="18">
        <f t="shared" si="9"/>
        <v>1</v>
      </c>
    </row>
    <row r="26" spans="1:12" x14ac:dyDescent="0.25">
      <c r="A26" s="10" t="s">
        <v>35</v>
      </c>
      <c r="B26" s="18">
        <f>IFERROR(B$17/B$20,0)</f>
        <v>0</v>
      </c>
      <c r="C26" s="18">
        <f t="shared" ref="C26:L26" si="10">IFERROR(C$17/C$20,0)</f>
        <v>0.66666666666666663</v>
      </c>
      <c r="D26" s="18">
        <f t="shared" si="10"/>
        <v>0</v>
      </c>
      <c r="E26" s="18">
        <f t="shared" si="10"/>
        <v>0</v>
      </c>
      <c r="F26" s="18">
        <f t="shared" si="10"/>
        <v>0.66666666666666663</v>
      </c>
      <c r="G26" s="18">
        <f t="shared" si="10"/>
        <v>0</v>
      </c>
      <c r="H26" s="18">
        <f t="shared" si="10"/>
        <v>0</v>
      </c>
      <c r="I26" s="18">
        <f t="shared" si="10"/>
        <v>0</v>
      </c>
      <c r="J26" s="18">
        <f t="shared" si="10"/>
        <v>0.33333333333333331</v>
      </c>
      <c r="K26" s="18">
        <f t="shared" si="10"/>
        <v>0</v>
      </c>
      <c r="L26" s="18">
        <f t="shared" si="10"/>
        <v>0</v>
      </c>
    </row>
    <row r="27" spans="1:12" x14ac:dyDescent="0.25">
      <c r="A27" s="10" t="s">
        <v>36</v>
      </c>
      <c r="B27" s="18">
        <f>IFERROR(B$18/B$20,0)</f>
        <v>0.66666666666666663</v>
      </c>
      <c r="C27" s="18">
        <f t="shared" ref="C27:L27" si="11">IFERROR(C$18/C$20,0)</f>
        <v>0</v>
      </c>
      <c r="D27" s="18">
        <f t="shared" si="11"/>
        <v>0</v>
      </c>
      <c r="E27" s="18">
        <f t="shared" si="11"/>
        <v>0.66666666666666663</v>
      </c>
      <c r="F27" s="18">
        <f t="shared" si="11"/>
        <v>0</v>
      </c>
      <c r="G27" s="18">
        <f t="shared" si="11"/>
        <v>0</v>
      </c>
      <c r="H27" s="18">
        <f t="shared" si="11"/>
        <v>0</v>
      </c>
      <c r="I27" s="18">
        <f t="shared" si="11"/>
        <v>0</v>
      </c>
      <c r="J27" s="18">
        <f t="shared" si="11"/>
        <v>0</v>
      </c>
      <c r="K27" s="18">
        <f t="shared" si="11"/>
        <v>0</v>
      </c>
      <c r="L27" s="18">
        <f t="shared" si="11"/>
        <v>0</v>
      </c>
    </row>
    <row r="28" spans="1:12" x14ac:dyDescent="0.25">
      <c r="A28" s="10" t="s">
        <v>37</v>
      </c>
      <c r="B28" s="18">
        <f>IFERROR(B$19/B$20,0)</f>
        <v>0</v>
      </c>
      <c r="C28" s="18">
        <f t="shared" ref="C28:L28" si="12">IFERROR(C$19/C$20,0)</f>
        <v>0</v>
      </c>
      <c r="D28" s="18">
        <f t="shared" si="12"/>
        <v>0</v>
      </c>
      <c r="E28" s="18">
        <f t="shared" si="12"/>
        <v>0</v>
      </c>
      <c r="F28" s="18">
        <f t="shared" si="12"/>
        <v>0</v>
      </c>
      <c r="G28" s="18">
        <f t="shared" si="12"/>
        <v>0</v>
      </c>
      <c r="H28" s="18">
        <f t="shared" si="12"/>
        <v>0</v>
      </c>
      <c r="I28" s="18">
        <f t="shared" si="12"/>
        <v>0</v>
      </c>
      <c r="J28" s="18">
        <f t="shared" si="12"/>
        <v>0</v>
      </c>
      <c r="K28" s="18">
        <f t="shared" si="12"/>
        <v>0</v>
      </c>
      <c r="L28" s="18">
        <f t="shared" si="12"/>
        <v>0</v>
      </c>
    </row>
  </sheetData>
  <sheetProtection algorithmName="SHA-512" hashValue="l9xkjyBKEDJfVXIJv9tpnAnjBKbvLqxdqunpMYsCllCWM0DRSup55SU8PuzbWVl/UZ/2UzFlvEFwyWSe+NxWFQ==" saltValue="t4oq41xe/12ElJBm8xjwuQ==" spinCount="100000" sheet="1" objects="1" scenarios="1"/>
  <protectedRanges>
    <protectedRange sqref="B4:L13" name="criterios"/>
    <protectedRange sqref="A4:A13" name="Encuestados"/>
    <protectedRange sqref="B1" name="Total"/>
  </protectedRanges>
  <conditionalFormatting sqref="B20:L20">
    <cfRule type="expression" dxfId="1" priority="2">
      <formula>$B$1=$B$20</formula>
    </cfRule>
  </conditionalFormatting>
  <conditionalFormatting sqref="B22:L22">
    <cfRule type="expression" dxfId="0" priority="1">
      <formula>B21&lt;2.1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Criticidad de la NP</vt:lpstr>
      <vt:lpstr>Objetivos específicos</vt:lpstr>
      <vt:lpstr>Criterios éxito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</dc:creator>
  <cp:lastModifiedBy>Lili</cp:lastModifiedBy>
  <dcterms:created xsi:type="dcterms:W3CDTF">2020-07-18T01:07:39Z</dcterms:created>
  <dcterms:modified xsi:type="dcterms:W3CDTF">2020-12-08T05:55:13Z</dcterms:modified>
</cp:coreProperties>
</file>