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se 4 sábado 18\"/>
    </mc:Choice>
  </mc:AlternateContent>
  <xr:revisionPtr revIDLastSave="0" documentId="13_ncr:1_{4118113F-92BB-4D83-9A18-A29B20426A0B}" xr6:coauthVersionLast="45" xr6:coauthVersionMax="45" xr10:uidLastSave="{00000000-0000-0000-0000-000000000000}"/>
  <bookViews>
    <workbookView xWindow="-120" yWindow="-120" windowWidth="20730" windowHeight="11760" activeTab="1" xr2:uid="{59AC596F-674C-42D7-A496-AFAA8B5421D3}"/>
  </bookViews>
  <sheets>
    <sheet name="Éxito criterios" sheetId="1" r:id="rId1"/>
    <sheet name="Èxito proyecto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2" l="1"/>
  <c r="D25" i="2"/>
  <c r="F25" i="2"/>
  <c r="G25" i="2"/>
  <c r="H25" i="2"/>
  <c r="I25" i="2"/>
  <c r="J25" i="2"/>
  <c r="K25" i="2"/>
  <c r="L25" i="2"/>
  <c r="D26" i="1"/>
  <c r="E26" i="1"/>
  <c r="F26" i="1"/>
  <c r="G26" i="1"/>
  <c r="F74" i="1" s="1"/>
  <c r="H26" i="1"/>
  <c r="I26" i="1"/>
  <c r="J26" i="1"/>
  <c r="K26" i="1"/>
  <c r="K94" i="1" s="1"/>
  <c r="L26" i="1"/>
  <c r="M26" i="1"/>
  <c r="D15" i="2"/>
  <c r="F15" i="2"/>
  <c r="G15" i="2"/>
  <c r="H15" i="2"/>
  <c r="I15" i="2"/>
  <c r="J15" i="2"/>
  <c r="K15" i="2"/>
  <c r="L15" i="2"/>
  <c r="D16" i="2"/>
  <c r="E16" i="2"/>
  <c r="E15" i="2" s="1"/>
  <c r="F16" i="2"/>
  <c r="G16" i="2"/>
  <c r="H16" i="2"/>
  <c r="I16" i="2"/>
  <c r="J16" i="2"/>
  <c r="K16" i="2"/>
  <c r="L16" i="2"/>
  <c r="C16" i="2"/>
  <c r="C15" i="2" s="1"/>
  <c r="D24" i="2"/>
  <c r="F24" i="2"/>
  <c r="G24" i="2"/>
  <c r="H24" i="2"/>
  <c r="I24" i="2"/>
  <c r="J24" i="2"/>
  <c r="K24" i="2"/>
  <c r="L24" i="2"/>
  <c r="L23" i="2"/>
  <c r="K23" i="2"/>
  <c r="J23" i="2"/>
  <c r="I23" i="2"/>
  <c r="H23" i="2"/>
  <c r="G23" i="2"/>
  <c r="F23" i="2"/>
  <c r="D23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D21" i="2"/>
  <c r="E21" i="2"/>
  <c r="F21" i="2"/>
  <c r="G21" i="2"/>
  <c r="H21" i="2"/>
  <c r="I21" i="2"/>
  <c r="J21" i="2"/>
  <c r="K21" i="2"/>
  <c r="L21" i="2"/>
  <c r="D22" i="2"/>
  <c r="E22" i="2"/>
  <c r="F22" i="2"/>
  <c r="G22" i="2"/>
  <c r="H22" i="2"/>
  <c r="I22" i="2"/>
  <c r="J22" i="2"/>
  <c r="K22" i="2"/>
  <c r="L22" i="2"/>
  <c r="C22" i="2"/>
  <c r="C21" i="2"/>
  <c r="C20" i="2"/>
  <c r="C19" i="2"/>
  <c r="C18" i="2"/>
  <c r="F114" i="1"/>
  <c r="B114" i="1"/>
  <c r="F94" i="1"/>
  <c r="B94" i="1"/>
  <c r="K74" i="1"/>
  <c r="B74" i="1"/>
  <c r="K54" i="1"/>
  <c r="F54" i="1"/>
  <c r="D29" i="1"/>
  <c r="E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M31" i="1"/>
  <c r="D32" i="1"/>
  <c r="E32" i="1"/>
  <c r="F32" i="1"/>
  <c r="G32" i="1"/>
  <c r="H32" i="1"/>
  <c r="I32" i="1"/>
  <c r="J32" i="1"/>
  <c r="K32" i="1"/>
  <c r="L32" i="1"/>
  <c r="M32" i="1"/>
  <c r="D33" i="1"/>
  <c r="E33" i="1"/>
  <c r="F33" i="1"/>
  <c r="G33" i="1"/>
  <c r="H33" i="1"/>
  <c r="I33" i="1"/>
  <c r="J33" i="1"/>
  <c r="K33" i="1"/>
  <c r="L33" i="1"/>
  <c r="M33" i="1"/>
  <c r="D25" i="1"/>
  <c r="E25" i="1"/>
  <c r="F25" i="1"/>
  <c r="G25" i="1"/>
  <c r="H25" i="1"/>
  <c r="I25" i="1"/>
  <c r="K25" i="1"/>
  <c r="L25" i="1"/>
  <c r="M25" i="1"/>
  <c r="F24" i="1"/>
  <c r="H24" i="1"/>
  <c r="I24" i="1"/>
  <c r="K24" i="1"/>
  <c r="L24" i="1"/>
  <c r="M24" i="1"/>
  <c r="E24" i="1"/>
  <c r="D24" i="1"/>
  <c r="D23" i="1"/>
  <c r="E23" i="1"/>
  <c r="F23" i="1"/>
  <c r="G23" i="1"/>
  <c r="H23" i="1"/>
  <c r="I23" i="1"/>
  <c r="J23" i="1"/>
  <c r="K23" i="1"/>
  <c r="L23" i="1"/>
  <c r="M23" i="1"/>
  <c r="C23" i="1"/>
  <c r="D22" i="1"/>
  <c r="E22" i="1"/>
  <c r="F22" i="1"/>
  <c r="G22" i="1"/>
  <c r="H22" i="1"/>
  <c r="I22" i="1"/>
  <c r="J22" i="1"/>
  <c r="K22" i="1"/>
  <c r="L22" i="1"/>
  <c r="M22" i="1"/>
  <c r="C22" i="1"/>
  <c r="D21" i="1"/>
  <c r="E21" i="1"/>
  <c r="F21" i="1"/>
  <c r="G21" i="1"/>
  <c r="H21" i="1"/>
  <c r="I21" i="1"/>
  <c r="J21" i="1"/>
  <c r="K21" i="1"/>
  <c r="L21" i="1"/>
  <c r="M21" i="1"/>
  <c r="C21" i="1"/>
  <c r="D20" i="1"/>
  <c r="E20" i="1"/>
  <c r="F20" i="1"/>
  <c r="G20" i="1"/>
  <c r="H20" i="1"/>
  <c r="I20" i="1"/>
  <c r="J20" i="1"/>
  <c r="K20" i="1"/>
  <c r="L20" i="1"/>
  <c r="M20" i="1"/>
  <c r="C20" i="1"/>
  <c r="E19" i="1"/>
  <c r="F19" i="1"/>
  <c r="G19" i="1"/>
  <c r="G24" i="1" s="1"/>
  <c r="H19" i="1"/>
  <c r="I19" i="1"/>
  <c r="J19" i="1"/>
  <c r="K19" i="1"/>
  <c r="L19" i="1"/>
  <c r="M19" i="1"/>
  <c r="D19" i="1"/>
  <c r="C19" i="1"/>
  <c r="D15" i="1"/>
  <c r="E15" i="1"/>
  <c r="F15" i="1"/>
  <c r="G15" i="1"/>
  <c r="H15" i="1"/>
  <c r="I15" i="1"/>
  <c r="J15" i="1"/>
  <c r="K15" i="1"/>
  <c r="L15" i="1"/>
  <c r="M15" i="1"/>
  <c r="D16" i="1"/>
  <c r="E16" i="1"/>
  <c r="F16" i="1"/>
  <c r="G16" i="1"/>
  <c r="H16" i="1"/>
  <c r="I16" i="1"/>
  <c r="J16" i="1"/>
  <c r="K16" i="1"/>
  <c r="L16" i="1"/>
  <c r="M16" i="1"/>
  <c r="C16" i="1"/>
  <c r="C15" i="1" s="1"/>
  <c r="E23" i="2" l="1"/>
  <c r="E24" i="2" s="1"/>
  <c r="C23" i="2"/>
  <c r="C24" i="2" s="1"/>
  <c r="J24" i="1"/>
  <c r="J25" i="1" s="1"/>
  <c r="C24" i="1"/>
  <c r="C32" i="1" s="1"/>
  <c r="E25" i="2" l="1"/>
  <c r="M24" i="2"/>
  <c r="C26" i="2" s="1"/>
  <c r="C31" i="1"/>
  <c r="C25" i="1"/>
  <c r="C26" i="1" s="1"/>
  <c r="B54" i="1" s="1"/>
  <c r="C33" i="1"/>
  <c r="C29" i="1"/>
  <c r="C30" i="1"/>
  <c r="C31" i="2" l="1"/>
  <c r="D31" i="2" s="1"/>
  <c r="C32" i="2"/>
  <c r="D32" i="2" s="1"/>
  <c r="C33" i="2"/>
  <c r="D33" i="2" s="1"/>
  <c r="C30" i="2"/>
  <c r="D3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lili</author>
  </authors>
  <commentList>
    <comment ref="C14" authorId="0" shapeId="0" xr:uid="{BC79E5F4-2103-4D73-A6CF-37BD8B5061F3}">
      <text>
        <r>
          <rPr>
            <b/>
            <sz val="9"/>
            <color indexed="81"/>
            <rFont val="Tahoma"/>
            <family val="2"/>
          </rPr>
          <t>lili:</t>
        </r>
        <r>
          <rPr>
            <sz val="9"/>
            <color indexed="81"/>
            <rFont val="Tahoma"/>
            <family val="2"/>
          </rPr>
          <t xml:space="preserve">
Número total de encuestas aplicadas.</t>
        </r>
      </text>
    </comment>
    <comment ref="B24" authorId="0" shapeId="0" xr:uid="{24DBD4ED-F4DA-4154-99F0-E1A17E2E69D3}">
      <text>
        <r>
          <rPr>
            <b/>
            <sz val="9"/>
            <color indexed="81"/>
            <rFont val="Tahoma"/>
            <family val="2"/>
          </rPr>
          <t>lili:</t>
        </r>
        <r>
          <rPr>
            <sz val="9"/>
            <color indexed="81"/>
            <rFont val="Tahoma"/>
            <family val="2"/>
          </rPr>
          <t xml:space="preserve">
Si se tornan los valores en rojo, implica que existe un error en la tabulación de los datos, no coinciden la suma de los valores con el total de afirmaciones.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lili</author>
  </authors>
  <commentList>
    <comment ref="B16" authorId="0" shapeId="0" xr:uid="{C74F4099-B751-4424-8059-7604DB24F062}">
      <text>
        <r>
          <rPr>
            <b/>
            <sz val="9"/>
            <color indexed="81"/>
            <rFont val="Tahoma"/>
            <family val="2"/>
          </rPr>
          <t>lili:</t>
        </r>
        <r>
          <rPr>
            <sz val="9"/>
            <color indexed="81"/>
            <rFont val="Tahoma"/>
            <family val="2"/>
          </rPr>
          <t xml:space="preserve">
Si el valor es diferente de cero existe un error en la tabulación, o el encuestado no cubrió alguna afirmación por lo que la encuesta debe ser descartada.</t>
        </r>
      </text>
    </comment>
  </commentList>
</comments>
</file>

<file path=xl/sharedStrings.xml><?xml version="1.0" encoding="utf-8"?>
<sst xmlns="http://schemas.openxmlformats.org/spreadsheetml/2006/main" count="278" uniqueCount="39">
  <si>
    <t>Encuestados</t>
  </si>
  <si>
    <t>Criterio 1</t>
  </si>
  <si>
    <t>Criterio 2</t>
  </si>
  <si>
    <t>Criterio 3</t>
  </si>
  <si>
    <t>Criterio 4</t>
  </si>
  <si>
    <t>Criterio 5</t>
  </si>
  <si>
    <t>Criterio 6</t>
  </si>
  <si>
    <t>Criterio 7</t>
  </si>
  <si>
    <t>Criterio 8</t>
  </si>
  <si>
    <t>Criterio 9</t>
  </si>
  <si>
    <t>Criterio 10</t>
  </si>
  <si>
    <t>Criterio 11</t>
  </si>
  <si>
    <t>Muy de acuerdo</t>
  </si>
  <si>
    <t>De acuerdo</t>
  </si>
  <si>
    <t xml:space="preserve">Ni de acuerdo, ni en desacuerdo </t>
  </si>
  <si>
    <t>En desacuerdo</t>
  </si>
  <si>
    <t>Muy en desacuerdo</t>
  </si>
  <si>
    <t>Respondidas</t>
  </si>
  <si>
    <t>No respondidas</t>
  </si>
  <si>
    <t>Comprobación con el total de encuestas</t>
  </si>
  <si>
    <t>Escala Likert</t>
  </si>
  <si>
    <t>Nivel de cumplimiento del criterio</t>
  </si>
  <si>
    <t>Muy de acuerdo %</t>
  </si>
  <si>
    <t>De acuerdo %</t>
  </si>
  <si>
    <t>Ni de acuerdo, ni en desacuerdo %</t>
  </si>
  <si>
    <t>En desacuerdo %</t>
  </si>
  <si>
    <t>Muy en desacuerdo %</t>
  </si>
  <si>
    <t>Total de afirmaciones contestadas</t>
  </si>
  <si>
    <t>Escala de Likert</t>
  </si>
  <si>
    <t>Total de criterios</t>
  </si>
  <si>
    <t xml:space="preserve">Muy exitoso </t>
  </si>
  <si>
    <t xml:space="preserve">Exitoso </t>
  </si>
  <si>
    <t xml:space="preserve">Satisfactorio </t>
  </si>
  <si>
    <t xml:space="preserve">Insatisfactorio </t>
  </si>
  <si>
    <t>Cantidad de encuestados</t>
  </si>
  <si>
    <t>%</t>
  </si>
  <si>
    <t>Total de encuestados:</t>
  </si>
  <si>
    <t>Criterio de éxito del proyecto por decisor</t>
  </si>
  <si>
    <t>Criterio de éxito del proyecto en general: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</si>
</sst>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b/>
      <sz val="10"/>
      <name val="Arial"/>
      <family val="2"/>
    </font>
    <font>
      <b/>
      <sz val="10"/>
      <color rgb="FF7030A0"/>
      <name val="Arial"/>
      <family val="2"/>
    </font>
    <font>
      <sz val="10"/>
      <color rgb="FF7030A0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5" fillId="2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vertical="center" wrapText="1"/>
    </xf>
    <xf numFmtId="0" fontId="13" fillId="0" borderId="0" xfId="0" applyFont="1" applyAlignment="1" applyProtection="1">
      <alignment horizontal="center" vertical="center" wrapText="1"/>
    </xf>
    <xf numFmtId="0" fontId="14" fillId="0" borderId="0" xfId="0" applyFont="1" applyAlignment="1" applyProtection="1">
      <alignment horizontal="center" vertical="center" wrapText="1"/>
    </xf>
    <xf numFmtId="9" fontId="6" fillId="0" borderId="1" xfId="1" applyFont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13" fillId="0" borderId="0" xfId="0" applyFont="1" applyAlignment="1" applyProtection="1">
      <alignment horizontal="center" vertical="center" wrapText="1"/>
    </xf>
    <xf numFmtId="0" fontId="3" fillId="2" borderId="0" xfId="0" applyFont="1" applyFill="1" applyAlignment="1" applyProtection="1">
      <alignment horizontal="center" vertical="center"/>
    </xf>
    <xf numFmtId="0" fontId="12" fillId="2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 vertical="center" wrapText="1"/>
    </xf>
    <xf numFmtId="0" fontId="18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 wrapText="1"/>
    </xf>
    <xf numFmtId="0" fontId="15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/>
    </xf>
    <xf numFmtId="9" fontId="0" fillId="0" borderId="0" xfId="1" applyFont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6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Criterio 1 - % de consideraciones en relación a su éxito</a:t>
            </a:r>
          </a:p>
        </c:rich>
      </c:tx>
      <c:layout>
        <c:manualLayout>
          <c:xMode val="edge"/>
          <c:yMode val="edge"/>
          <c:x val="0.1511802853437094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'Éxito criterios'!$B$29:$B$33</c:f>
              <c:strCache>
                <c:ptCount val="5"/>
                <c:pt idx="0">
                  <c:v>Muy de acuerdo %</c:v>
                </c:pt>
                <c:pt idx="1">
                  <c:v>De acuerdo %</c:v>
                </c:pt>
                <c:pt idx="2">
                  <c:v>Ni de acuerdo, ni en desacuerdo %</c:v>
                </c:pt>
                <c:pt idx="3">
                  <c:v>En desacuerdo %</c:v>
                </c:pt>
                <c:pt idx="4">
                  <c:v>Muy en desacuerdo %</c:v>
                </c:pt>
              </c:strCache>
            </c:strRef>
          </c:cat>
          <c:val>
            <c:numRef>
              <c:f>'Éxito criterios'!$C$29:$C$33</c:f>
              <c:numCache>
                <c:formatCode>0%</c:formatCode>
                <c:ptCount val="5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0.8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1-4E9B-B25E-DE4C088C3C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994137503"/>
        <c:axId val="1878650303"/>
      </c:barChart>
      <c:catAx>
        <c:axId val="199413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1878650303"/>
        <c:crosses val="autoZero"/>
        <c:auto val="1"/>
        <c:lblAlgn val="ctr"/>
        <c:lblOffset val="100"/>
        <c:noMultiLvlLbl val="0"/>
      </c:catAx>
      <c:valAx>
        <c:axId val="18786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19941375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Criterio 10 - % de consideraciones en relación a su éxito</a:t>
            </a:r>
            <a:endParaRPr lang="es-C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'Éxito criterios'!$B$29:$B$33</c:f>
              <c:strCache>
                <c:ptCount val="5"/>
                <c:pt idx="0">
                  <c:v>Muy de acuerdo %</c:v>
                </c:pt>
                <c:pt idx="1">
                  <c:v>De acuerdo %</c:v>
                </c:pt>
                <c:pt idx="2">
                  <c:v>Ni de acuerdo, ni en desacuerdo %</c:v>
                </c:pt>
                <c:pt idx="3">
                  <c:v>En desacuerdo %</c:v>
                </c:pt>
                <c:pt idx="4">
                  <c:v>Muy en desacuerdo %</c:v>
                </c:pt>
              </c:strCache>
            </c:strRef>
          </c:cat>
          <c:val>
            <c:numRef>
              <c:f>'Éxito criterios'!$L$29:$L$33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9-4B39-AE2B-15FA3E8A91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38061679"/>
        <c:axId val="2038194863"/>
      </c:barChart>
      <c:catAx>
        <c:axId val="3806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2038194863"/>
        <c:crosses val="autoZero"/>
        <c:auto val="1"/>
        <c:lblAlgn val="ctr"/>
        <c:lblOffset val="100"/>
        <c:noMultiLvlLbl val="0"/>
      </c:catAx>
      <c:valAx>
        <c:axId val="20381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3806167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Criterio 11 - % de consideraciones en relación a su éxito</a:t>
            </a:r>
            <a:endParaRPr lang="es-C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'Éxito criterios'!$B$29:$B$33</c:f>
              <c:strCache>
                <c:ptCount val="5"/>
                <c:pt idx="0">
                  <c:v>Muy de acuerdo %</c:v>
                </c:pt>
                <c:pt idx="1">
                  <c:v>De acuerdo %</c:v>
                </c:pt>
                <c:pt idx="2">
                  <c:v>Ni de acuerdo, ni en desacuerdo %</c:v>
                </c:pt>
                <c:pt idx="3">
                  <c:v>En desacuerdo %</c:v>
                </c:pt>
                <c:pt idx="4">
                  <c:v>Muy en desacuerdo %</c:v>
                </c:pt>
              </c:strCache>
            </c:strRef>
          </c:cat>
          <c:val>
            <c:numRef>
              <c:f>'Éxito criterios'!$M$29:$M$33</c:f>
              <c:numCache>
                <c:formatCode>0%</c:formatCode>
                <c:ptCount val="5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C-4D0E-B234-7ECFFACE4D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990866959"/>
        <c:axId val="2038195695"/>
      </c:barChart>
      <c:catAx>
        <c:axId val="199086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2038195695"/>
        <c:crosses val="autoZero"/>
        <c:auto val="1"/>
        <c:lblAlgn val="ctr"/>
        <c:lblOffset val="100"/>
        <c:noMultiLvlLbl val="0"/>
      </c:catAx>
      <c:valAx>
        <c:axId val="20381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19908669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Criterios de éxito del proyecto por parte de los decisores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'Èxito proyecto'!$B$30:$B$33</c:f>
              <c:strCache>
                <c:ptCount val="4"/>
                <c:pt idx="0">
                  <c:v>Muy exitoso </c:v>
                </c:pt>
                <c:pt idx="1">
                  <c:v>Exitoso </c:v>
                </c:pt>
                <c:pt idx="2">
                  <c:v>Satisfactorio </c:v>
                </c:pt>
                <c:pt idx="3">
                  <c:v>Insatisfactorio </c:v>
                </c:pt>
              </c:strCache>
            </c:strRef>
          </c:cat>
          <c:val>
            <c:numRef>
              <c:f>'Èxito proyecto'!$D$30:$D$33</c:f>
              <c:numCache>
                <c:formatCode>0%</c:formatCode>
                <c:ptCount val="4"/>
                <c:pt idx="0">
                  <c:v>0</c:v>
                </c:pt>
                <c:pt idx="1">
                  <c:v>0.6</c:v>
                </c:pt>
                <c:pt idx="2">
                  <c:v>0.3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D-4A4F-B08D-6E2D490257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41958703"/>
        <c:axId val="2038183631"/>
      </c:barChart>
      <c:catAx>
        <c:axId val="204195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2038183631"/>
        <c:crosses val="autoZero"/>
        <c:auto val="1"/>
        <c:lblAlgn val="ctr"/>
        <c:lblOffset val="100"/>
        <c:noMultiLvlLbl val="0"/>
      </c:catAx>
      <c:valAx>
        <c:axId val="20381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20419587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Criterio 2 - % de consideraciones en relación a su éxito</a:t>
            </a:r>
            <a:endParaRPr lang="es-C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'Éxito criterios'!$B$29:$B$33</c:f>
              <c:strCache>
                <c:ptCount val="5"/>
                <c:pt idx="0">
                  <c:v>Muy de acuerdo %</c:v>
                </c:pt>
                <c:pt idx="1">
                  <c:v>De acuerdo %</c:v>
                </c:pt>
                <c:pt idx="2">
                  <c:v>Ni de acuerdo, ni en desacuerdo %</c:v>
                </c:pt>
                <c:pt idx="3">
                  <c:v>En desacuerdo %</c:v>
                </c:pt>
                <c:pt idx="4">
                  <c:v>Muy en desacuerdo %</c:v>
                </c:pt>
              </c:strCache>
            </c:strRef>
          </c:cat>
          <c:val>
            <c:numRef>
              <c:f>'Éxito criterios'!$D$29:$D$33</c:f>
              <c:numCache>
                <c:formatCode>0%</c:formatCode>
                <c:ptCount val="5"/>
                <c:pt idx="0">
                  <c:v>0.1</c:v>
                </c:pt>
                <c:pt idx="1">
                  <c:v>0.6</c:v>
                </c:pt>
                <c:pt idx="2">
                  <c:v>0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8-4BAA-A524-1DF610CAFE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996351983"/>
        <c:axId val="2038184879"/>
      </c:barChart>
      <c:catAx>
        <c:axId val="199635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2038184879"/>
        <c:crosses val="autoZero"/>
        <c:auto val="1"/>
        <c:lblAlgn val="ctr"/>
        <c:lblOffset val="100"/>
        <c:noMultiLvlLbl val="0"/>
      </c:catAx>
      <c:valAx>
        <c:axId val="20381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1996351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Criterio 3 - % de consideraciones en relación a su éxito</a:t>
            </a:r>
            <a:endParaRPr lang="es-C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'Éxito criterios'!$B$29:$B$33</c:f>
              <c:strCache>
                <c:ptCount val="5"/>
                <c:pt idx="0">
                  <c:v>Muy de acuerdo %</c:v>
                </c:pt>
                <c:pt idx="1">
                  <c:v>De acuerdo %</c:v>
                </c:pt>
                <c:pt idx="2">
                  <c:v>Ni de acuerdo, ni en desacuerdo %</c:v>
                </c:pt>
                <c:pt idx="3">
                  <c:v>En desacuerdo %</c:v>
                </c:pt>
                <c:pt idx="4">
                  <c:v>Muy en desacuerdo %</c:v>
                </c:pt>
              </c:strCache>
            </c:strRef>
          </c:cat>
          <c:val>
            <c:numRef>
              <c:f>'Éxito criterios'!$E$29:$E$33</c:f>
              <c:numCache>
                <c:formatCode>0%</c:formatCode>
                <c:ptCount val="5"/>
                <c:pt idx="0">
                  <c:v>0.4</c:v>
                </c:pt>
                <c:pt idx="1">
                  <c:v>0</c:v>
                </c:pt>
                <c:pt idx="2">
                  <c:v>0.1</c:v>
                </c:pt>
                <c:pt idx="3">
                  <c:v>0.4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8-4722-AE29-AE15C26629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41972303"/>
        <c:axId val="2038200687"/>
      </c:barChart>
      <c:catAx>
        <c:axId val="204197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2038200687"/>
        <c:crosses val="autoZero"/>
        <c:auto val="1"/>
        <c:lblAlgn val="ctr"/>
        <c:lblOffset val="100"/>
        <c:noMultiLvlLbl val="0"/>
      </c:catAx>
      <c:valAx>
        <c:axId val="20382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20419723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Criterio 4 - % de consideraciones en relación a su éxito</a:t>
            </a:r>
            <a:endParaRPr lang="es-C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'Éxito criterios'!$B$29:$B$33</c:f>
              <c:strCache>
                <c:ptCount val="5"/>
                <c:pt idx="0">
                  <c:v>Muy de acuerdo %</c:v>
                </c:pt>
                <c:pt idx="1">
                  <c:v>De acuerdo %</c:v>
                </c:pt>
                <c:pt idx="2">
                  <c:v>Ni de acuerdo, ni en desacuerdo %</c:v>
                </c:pt>
                <c:pt idx="3">
                  <c:v>En desacuerdo %</c:v>
                </c:pt>
                <c:pt idx="4">
                  <c:v>Muy en desacuerdo %</c:v>
                </c:pt>
              </c:strCache>
            </c:strRef>
          </c:cat>
          <c:val>
            <c:numRef>
              <c:f>'Éxito criterios'!$F$29:$F$33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A-4A06-9C27-E98CF382C2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990784703"/>
        <c:axId val="2038213167"/>
      </c:barChart>
      <c:catAx>
        <c:axId val="199078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2038213167"/>
        <c:crosses val="autoZero"/>
        <c:auto val="1"/>
        <c:lblAlgn val="ctr"/>
        <c:lblOffset val="100"/>
        <c:noMultiLvlLbl val="0"/>
      </c:catAx>
      <c:valAx>
        <c:axId val="20382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19907847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Criterio 5 - % de consideraciones en relación a su éxito</a:t>
            </a:r>
            <a:endParaRPr lang="es-C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'Éxito criterios'!$B$29:$B$33</c:f>
              <c:strCache>
                <c:ptCount val="5"/>
                <c:pt idx="0">
                  <c:v>Muy de acuerdo %</c:v>
                </c:pt>
                <c:pt idx="1">
                  <c:v>De acuerdo %</c:v>
                </c:pt>
                <c:pt idx="2">
                  <c:v>Ni de acuerdo, ni en desacuerdo %</c:v>
                </c:pt>
                <c:pt idx="3">
                  <c:v>En desacuerdo %</c:v>
                </c:pt>
                <c:pt idx="4">
                  <c:v>Muy en desacuerdo %</c:v>
                </c:pt>
              </c:strCache>
            </c:strRef>
          </c:cat>
          <c:val>
            <c:numRef>
              <c:f>'Éxito criterios'!$G$29:$G$33</c:f>
              <c:numCache>
                <c:formatCode>0%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E-405E-818E-A67CD77D6C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376070223"/>
        <c:axId val="2038199855"/>
      </c:barChart>
      <c:catAx>
        <c:axId val="137607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2038199855"/>
        <c:crosses val="autoZero"/>
        <c:auto val="1"/>
        <c:lblAlgn val="ctr"/>
        <c:lblOffset val="100"/>
        <c:noMultiLvlLbl val="0"/>
      </c:catAx>
      <c:valAx>
        <c:axId val="20381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13760702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Criterio 6 - % de consideraciones en relación a su éxito</a:t>
            </a:r>
            <a:endParaRPr lang="es-C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'Éxito criterios'!$B$29:$B$33</c:f>
              <c:strCache>
                <c:ptCount val="5"/>
                <c:pt idx="0">
                  <c:v>Muy de acuerdo %</c:v>
                </c:pt>
                <c:pt idx="1">
                  <c:v>De acuerdo %</c:v>
                </c:pt>
                <c:pt idx="2">
                  <c:v>Ni de acuerdo, ni en desacuerdo %</c:v>
                </c:pt>
                <c:pt idx="3">
                  <c:v>En desacuerdo %</c:v>
                </c:pt>
                <c:pt idx="4">
                  <c:v>Muy en desacuerdo %</c:v>
                </c:pt>
              </c:strCache>
            </c:strRef>
          </c:cat>
          <c:val>
            <c:numRef>
              <c:f>'Éxito criterios'!$H$29:$H$33</c:f>
              <c:numCache>
                <c:formatCode>0%</c:formatCode>
                <c:ptCount val="5"/>
                <c:pt idx="0">
                  <c:v>0.1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D-4832-B026-2E2F9E6CBC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48120399"/>
        <c:axId val="2038216911"/>
      </c:barChart>
      <c:catAx>
        <c:axId val="204812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2038216911"/>
        <c:crosses val="autoZero"/>
        <c:auto val="1"/>
        <c:lblAlgn val="ctr"/>
        <c:lblOffset val="100"/>
        <c:noMultiLvlLbl val="0"/>
      </c:catAx>
      <c:valAx>
        <c:axId val="20382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204812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Criterio 7 - % de consideraciones en relación a su éxito</a:t>
            </a:r>
            <a:endParaRPr lang="es-C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'Éxito criterios'!$B$29:$B$33</c:f>
              <c:strCache>
                <c:ptCount val="5"/>
                <c:pt idx="0">
                  <c:v>Muy de acuerdo %</c:v>
                </c:pt>
                <c:pt idx="1">
                  <c:v>De acuerdo %</c:v>
                </c:pt>
                <c:pt idx="2">
                  <c:v>Ni de acuerdo, ni en desacuerdo %</c:v>
                </c:pt>
                <c:pt idx="3">
                  <c:v>En desacuerdo %</c:v>
                </c:pt>
                <c:pt idx="4">
                  <c:v>Muy en desacuerdo %</c:v>
                </c:pt>
              </c:strCache>
            </c:strRef>
          </c:cat>
          <c:val>
            <c:numRef>
              <c:f>'Éxito criterios'!$I$29:$I$33</c:f>
              <c:numCache>
                <c:formatCode>0%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6-4DED-8351-772BADA21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984926543"/>
        <c:axId val="2038193615"/>
      </c:barChart>
      <c:catAx>
        <c:axId val="198492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2038193615"/>
        <c:crosses val="autoZero"/>
        <c:auto val="1"/>
        <c:lblAlgn val="ctr"/>
        <c:lblOffset val="100"/>
        <c:noMultiLvlLbl val="0"/>
      </c:catAx>
      <c:valAx>
        <c:axId val="20381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19849265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Criterio 8 - % de consideraciones en relación a su éxito</a:t>
            </a:r>
            <a:endParaRPr lang="es-C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'Éxito criterios'!$B$29:$B$33</c:f>
              <c:strCache>
                <c:ptCount val="5"/>
                <c:pt idx="0">
                  <c:v>Muy de acuerdo %</c:v>
                </c:pt>
                <c:pt idx="1">
                  <c:v>De acuerdo %</c:v>
                </c:pt>
                <c:pt idx="2">
                  <c:v>Ni de acuerdo, ni en desacuerdo %</c:v>
                </c:pt>
                <c:pt idx="3">
                  <c:v>En desacuerdo %</c:v>
                </c:pt>
                <c:pt idx="4">
                  <c:v>Muy en desacuerdo %</c:v>
                </c:pt>
              </c:strCache>
            </c:strRef>
          </c:cat>
          <c:val>
            <c:numRef>
              <c:f>'Éxito criterios'!$J$29:$J$33</c:f>
              <c:numCache>
                <c:formatCode>0%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8-417B-A100-C4AAEA4A91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48147599"/>
        <c:axId val="2038216079"/>
      </c:barChart>
      <c:catAx>
        <c:axId val="204814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2038216079"/>
        <c:crosses val="autoZero"/>
        <c:auto val="1"/>
        <c:lblAlgn val="ctr"/>
        <c:lblOffset val="100"/>
        <c:noMultiLvlLbl val="0"/>
      </c:catAx>
      <c:valAx>
        <c:axId val="20382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20481475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Criterio 9 - % de consideraciones en relación a su éxito</a:t>
            </a:r>
            <a:endParaRPr lang="es-C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'Éxito criterios'!$B$29:$B$33</c:f>
              <c:strCache>
                <c:ptCount val="5"/>
                <c:pt idx="0">
                  <c:v>Muy de acuerdo %</c:v>
                </c:pt>
                <c:pt idx="1">
                  <c:v>De acuerdo %</c:v>
                </c:pt>
                <c:pt idx="2">
                  <c:v>Ni de acuerdo, ni en desacuerdo %</c:v>
                </c:pt>
                <c:pt idx="3">
                  <c:v>En desacuerdo %</c:v>
                </c:pt>
                <c:pt idx="4">
                  <c:v>Muy en desacuerdo %</c:v>
                </c:pt>
              </c:strCache>
            </c:strRef>
          </c:cat>
          <c:val>
            <c:numRef>
              <c:f>'Éxito criterios'!$K$29:$K$33</c:f>
              <c:numCache>
                <c:formatCode>0%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0.1</c:v>
                </c:pt>
                <c:pt idx="3">
                  <c:v>0.3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7-4499-9452-1671B7C376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996089663"/>
        <c:axId val="2038202351"/>
      </c:barChart>
      <c:catAx>
        <c:axId val="199608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2038202351"/>
        <c:crosses val="autoZero"/>
        <c:auto val="1"/>
        <c:lblAlgn val="ctr"/>
        <c:lblOffset val="100"/>
        <c:noMultiLvlLbl val="0"/>
      </c:catAx>
      <c:valAx>
        <c:axId val="203820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19960896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35</xdr:row>
      <xdr:rowOff>4762</xdr:rowOff>
    </xdr:from>
    <xdr:to>
      <xdr:col>4</xdr:col>
      <xdr:colOff>0</xdr:colOff>
      <xdr:row>51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55970-3B11-4EE6-8AF3-CC5BD74C3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35</xdr:row>
      <xdr:rowOff>14287</xdr:rowOff>
    </xdr:from>
    <xdr:to>
      <xdr:col>9</xdr:col>
      <xdr:colOff>9525</xdr:colOff>
      <xdr:row>52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30250-5768-4183-892E-62F5C39C9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4761</xdr:colOff>
      <xdr:row>35</xdr:row>
      <xdr:rowOff>4762</xdr:rowOff>
    </xdr:from>
    <xdr:to>
      <xdr:col>14</xdr:col>
      <xdr:colOff>600074</xdr:colOff>
      <xdr:row>51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D0610F-EBAD-4E8D-A8BB-7D5D15B1F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14286</xdr:colOff>
      <xdr:row>55</xdr:row>
      <xdr:rowOff>4762</xdr:rowOff>
    </xdr:from>
    <xdr:to>
      <xdr:col>3</xdr:col>
      <xdr:colOff>1200149</xdr:colOff>
      <xdr:row>71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A03D76-DCB2-40D7-B924-D29E1E6BB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14287</xdr:colOff>
      <xdr:row>55</xdr:row>
      <xdr:rowOff>14287</xdr:rowOff>
    </xdr:from>
    <xdr:to>
      <xdr:col>8</xdr:col>
      <xdr:colOff>1152525</xdr:colOff>
      <xdr:row>72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15D779-B438-4C5B-99BD-2E938E3C4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14287</xdr:colOff>
      <xdr:row>55</xdr:row>
      <xdr:rowOff>4762</xdr:rowOff>
    </xdr:from>
    <xdr:to>
      <xdr:col>14</xdr:col>
      <xdr:colOff>600075</xdr:colOff>
      <xdr:row>71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0648C5-ECAB-4152-A2D6-C7C20BB33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14286</xdr:colOff>
      <xdr:row>75</xdr:row>
      <xdr:rowOff>14287</xdr:rowOff>
    </xdr:from>
    <xdr:to>
      <xdr:col>4</xdr:col>
      <xdr:colOff>9524</xdr:colOff>
      <xdr:row>92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622A3C-9BBC-462A-A9BF-25E85312B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4762</xdr:colOff>
      <xdr:row>74</xdr:row>
      <xdr:rowOff>157161</xdr:rowOff>
    </xdr:from>
    <xdr:to>
      <xdr:col>9</xdr:col>
      <xdr:colOff>0</xdr:colOff>
      <xdr:row>92</xdr:row>
      <xdr:rowOff>9524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97BDB6-2ACA-444D-971E-EBEF148AC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14286</xdr:colOff>
      <xdr:row>75</xdr:row>
      <xdr:rowOff>4762</xdr:rowOff>
    </xdr:from>
    <xdr:to>
      <xdr:col>14</xdr:col>
      <xdr:colOff>609599</xdr:colOff>
      <xdr:row>91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CFAA55-89FE-4B83-92F8-8F6C8AC8A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4762</xdr:colOff>
      <xdr:row>95</xdr:row>
      <xdr:rowOff>4762</xdr:rowOff>
    </xdr:from>
    <xdr:to>
      <xdr:col>3</xdr:col>
      <xdr:colOff>1200150</xdr:colOff>
      <xdr:row>111</xdr:row>
      <xdr:rowOff>157162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0F22A8-FFAC-47D2-A174-DA93A02E7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14287</xdr:colOff>
      <xdr:row>95</xdr:row>
      <xdr:rowOff>4762</xdr:rowOff>
    </xdr:from>
    <xdr:to>
      <xdr:col>8</xdr:col>
      <xdr:colOff>1152525</xdr:colOff>
      <xdr:row>111</xdr:row>
      <xdr:rowOff>157162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180CE2A-3771-46C5-86D9-421A7E93C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37</xdr:row>
      <xdr:rowOff>4762</xdr:rowOff>
    </xdr:from>
    <xdr:to>
      <xdr:col>6</xdr:col>
      <xdr:colOff>1219199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DB264-59AC-4444-BBE1-258A983A8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9083-4469-45B8-91ED-6D7AD321CDD3}">
  <dimension ref="B1:O114"/>
  <sheetViews>
    <sheetView topLeftCell="B1" workbookViewId="0">
      <selection activeCell="D13" sqref="D13"/>
    </sheetView>
  </sheetViews>
  <sheetFormatPr defaultRowHeight="12.75" x14ac:dyDescent="0.25"/>
  <cols>
    <col min="1" max="1" width="9.140625" style="6"/>
    <col min="2" max="2" width="37" style="6" customWidth="1"/>
    <col min="3" max="3" width="18.42578125" style="6" customWidth="1"/>
    <col min="4" max="5" width="18.140625" style="6" customWidth="1"/>
    <col min="6" max="6" width="18.28515625" style="6" customWidth="1"/>
    <col min="7" max="8" width="18.42578125" style="6" customWidth="1"/>
    <col min="9" max="9" width="17.42578125" style="6" customWidth="1"/>
    <col min="10" max="10" width="17" style="6" customWidth="1"/>
    <col min="11" max="12" width="17.28515625" style="6" customWidth="1"/>
    <col min="13" max="13" width="18" style="6" customWidth="1"/>
    <col min="14" max="16384" width="9.140625" style="6"/>
  </cols>
  <sheetData>
    <row r="1" spans="2:13" s="3" customFormat="1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2:13" ht="25.5" x14ac:dyDescent="0.25">
      <c r="B2" s="4">
        <v>1</v>
      </c>
      <c r="C2" s="5" t="s">
        <v>15</v>
      </c>
      <c r="D2" s="5" t="s">
        <v>13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12</v>
      </c>
      <c r="J2" s="5" t="s">
        <v>16</v>
      </c>
      <c r="K2" s="5" t="s">
        <v>14</v>
      </c>
      <c r="L2" s="5" t="s">
        <v>14</v>
      </c>
      <c r="M2" s="5" t="s">
        <v>14</v>
      </c>
    </row>
    <row r="3" spans="2:13" ht="25.5" x14ac:dyDescent="0.25">
      <c r="B3" s="4">
        <v>2</v>
      </c>
      <c r="C3" s="5" t="s">
        <v>15</v>
      </c>
      <c r="D3" s="5" t="s">
        <v>15</v>
      </c>
      <c r="E3" s="5" t="s">
        <v>15</v>
      </c>
      <c r="F3" s="5" t="s">
        <v>15</v>
      </c>
      <c r="G3" s="5" t="s">
        <v>13</v>
      </c>
      <c r="H3" s="5" t="s">
        <v>13</v>
      </c>
      <c r="I3" s="5" t="s">
        <v>15</v>
      </c>
      <c r="J3" s="5" t="s">
        <v>16</v>
      </c>
      <c r="K3" s="5" t="s">
        <v>15</v>
      </c>
      <c r="L3" s="5" t="s">
        <v>15</v>
      </c>
      <c r="M3" s="5" t="s">
        <v>12</v>
      </c>
    </row>
    <row r="4" spans="2:13" ht="25.5" x14ac:dyDescent="0.25">
      <c r="B4" s="4">
        <v>3</v>
      </c>
      <c r="C4" s="5" t="s">
        <v>15</v>
      </c>
      <c r="D4" s="5" t="s">
        <v>13</v>
      </c>
      <c r="E4" s="5" t="s">
        <v>15</v>
      </c>
      <c r="F4" s="5" t="s">
        <v>15</v>
      </c>
      <c r="G4" s="5" t="s">
        <v>12</v>
      </c>
      <c r="H4" s="5" t="s">
        <v>15</v>
      </c>
      <c r="I4" s="5" t="s">
        <v>13</v>
      </c>
      <c r="J4" s="5" t="s">
        <v>16</v>
      </c>
      <c r="K4" s="5" t="s">
        <v>12</v>
      </c>
      <c r="L4" s="5" t="s">
        <v>12</v>
      </c>
      <c r="M4" s="5" t="s">
        <v>15</v>
      </c>
    </row>
    <row r="5" spans="2:13" ht="25.5" x14ac:dyDescent="0.25">
      <c r="B5" s="4">
        <v>4</v>
      </c>
      <c r="C5" s="5" t="s">
        <v>15</v>
      </c>
      <c r="D5" s="5" t="s">
        <v>13</v>
      </c>
      <c r="E5" s="5" t="s">
        <v>15</v>
      </c>
      <c r="F5" s="5" t="s">
        <v>12</v>
      </c>
      <c r="G5" s="5" t="s">
        <v>13</v>
      </c>
      <c r="H5" s="5" t="s">
        <v>15</v>
      </c>
      <c r="I5" s="5" t="s">
        <v>13</v>
      </c>
      <c r="J5" s="5" t="s">
        <v>16</v>
      </c>
      <c r="K5" s="5" t="s">
        <v>12</v>
      </c>
      <c r="L5" s="5" t="s">
        <v>12</v>
      </c>
      <c r="M5" s="5" t="s">
        <v>15</v>
      </c>
    </row>
    <row r="6" spans="2:13" ht="25.5" x14ac:dyDescent="0.25">
      <c r="B6" s="4">
        <v>5</v>
      </c>
      <c r="C6" s="5" t="s">
        <v>15</v>
      </c>
      <c r="D6" s="5" t="s">
        <v>13</v>
      </c>
      <c r="E6" s="5" t="s">
        <v>12</v>
      </c>
      <c r="F6" s="5" t="s">
        <v>12</v>
      </c>
      <c r="G6" s="5" t="s">
        <v>13</v>
      </c>
      <c r="H6" s="5" t="s">
        <v>13</v>
      </c>
      <c r="I6" s="5" t="s">
        <v>12</v>
      </c>
      <c r="J6" s="5" t="s">
        <v>16</v>
      </c>
      <c r="K6" s="5" t="s">
        <v>12</v>
      </c>
      <c r="L6" s="5" t="s">
        <v>13</v>
      </c>
      <c r="M6" s="5" t="s">
        <v>13</v>
      </c>
    </row>
    <row r="7" spans="2:13" ht="25.5" x14ac:dyDescent="0.25">
      <c r="B7" s="4">
        <v>6</v>
      </c>
      <c r="C7" s="5" t="s">
        <v>15</v>
      </c>
      <c r="D7" s="5" t="s">
        <v>13</v>
      </c>
      <c r="E7" s="5" t="s">
        <v>12</v>
      </c>
      <c r="F7" s="5" t="s">
        <v>13</v>
      </c>
      <c r="G7" s="5" t="s">
        <v>12</v>
      </c>
      <c r="H7" s="5" t="s">
        <v>13</v>
      </c>
      <c r="I7" s="5" t="s">
        <v>12</v>
      </c>
      <c r="J7" s="5" t="s">
        <v>16</v>
      </c>
      <c r="K7" s="5" t="s">
        <v>12</v>
      </c>
      <c r="L7" s="5" t="s">
        <v>13</v>
      </c>
      <c r="M7" s="5" t="s">
        <v>12</v>
      </c>
    </row>
    <row r="8" spans="2:13" ht="25.5" x14ac:dyDescent="0.25">
      <c r="B8" s="4">
        <v>7</v>
      </c>
      <c r="C8" s="5" t="s">
        <v>12</v>
      </c>
      <c r="D8" s="5" t="s">
        <v>12</v>
      </c>
      <c r="E8" s="5" t="s">
        <v>12</v>
      </c>
      <c r="F8" s="5" t="s">
        <v>13</v>
      </c>
      <c r="G8" s="5" t="s">
        <v>12</v>
      </c>
      <c r="H8" s="5" t="s">
        <v>13</v>
      </c>
      <c r="I8" s="5" t="s">
        <v>12</v>
      </c>
      <c r="J8" s="5" t="s">
        <v>16</v>
      </c>
      <c r="K8" s="5" t="s">
        <v>12</v>
      </c>
      <c r="L8" s="5" t="s">
        <v>13</v>
      </c>
      <c r="M8" s="5" t="s">
        <v>12</v>
      </c>
    </row>
    <row r="9" spans="2:13" ht="25.5" x14ac:dyDescent="0.25">
      <c r="B9" s="4">
        <v>8</v>
      </c>
      <c r="C9" s="5" t="s">
        <v>16</v>
      </c>
      <c r="D9" s="5" t="s">
        <v>16</v>
      </c>
      <c r="E9" s="5" t="s">
        <v>16</v>
      </c>
      <c r="F9" s="5" t="s">
        <v>13</v>
      </c>
      <c r="G9" s="5" t="s">
        <v>12</v>
      </c>
      <c r="H9" s="5" t="s">
        <v>16</v>
      </c>
      <c r="I9" s="5" t="s">
        <v>12</v>
      </c>
      <c r="J9" s="5" t="s">
        <v>16</v>
      </c>
      <c r="K9" s="5" t="s">
        <v>16</v>
      </c>
      <c r="L9" s="5" t="s">
        <v>16</v>
      </c>
      <c r="M9" s="5" t="s">
        <v>12</v>
      </c>
    </row>
    <row r="10" spans="2:13" x14ac:dyDescent="0.25">
      <c r="B10" s="4">
        <v>9</v>
      </c>
      <c r="C10" s="5" t="s">
        <v>15</v>
      </c>
      <c r="D10" s="5" t="s">
        <v>15</v>
      </c>
      <c r="E10" s="5" t="s">
        <v>15</v>
      </c>
      <c r="F10" s="5" t="s">
        <v>13</v>
      </c>
      <c r="G10" s="5" t="s">
        <v>12</v>
      </c>
      <c r="H10" s="5" t="s">
        <v>15</v>
      </c>
      <c r="I10" s="5" t="s">
        <v>15</v>
      </c>
      <c r="J10" s="5" t="s">
        <v>12</v>
      </c>
      <c r="K10" s="5" t="s">
        <v>15</v>
      </c>
      <c r="L10" s="5" t="s">
        <v>13</v>
      </c>
      <c r="M10" s="5" t="s">
        <v>15</v>
      </c>
    </row>
    <row r="11" spans="2:13" x14ac:dyDescent="0.25">
      <c r="B11" s="4">
        <v>10</v>
      </c>
      <c r="C11" s="5" t="s">
        <v>15</v>
      </c>
      <c r="D11" s="5" t="s">
        <v>13</v>
      </c>
      <c r="E11" s="5" t="s">
        <v>12</v>
      </c>
      <c r="F11" s="5" t="s">
        <v>15</v>
      </c>
      <c r="G11" s="5" t="s">
        <v>15</v>
      </c>
      <c r="H11" s="5" t="s">
        <v>12</v>
      </c>
      <c r="I11" s="5" t="s">
        <v>13</v>
      </c>
      <c r="J11" s="5" t="s">
        <v>13</v>
      </c>
      <c r="K11" s="5" t="s">
        <v>15</v>
      </c>
      <c r="L11" s="5" t="s">
        <v>15</v>
      </c>
      <c r="M11" s="5" t="s">
        <v>13</v>
      </c>
    </row>
    <row r="14" spans="2:13" x14ac:dyDescent="0.25">
      <c r="B14" s="7"/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5">
        <v>10</v>
      </c>
      <c r="I14" s="5">
        <v>10</v>
      </c>
      <c r="J14" s="5">
        <v>10</v>
      </c>
      <c r="K14" s="5">
        <v>10</v>
      </c>
      <c r="L14" s="5">
        <v>10</v>
      </c>
      <c r="M14" s="5">
        <v>10</v>
      </c>
    </row>
    <row r="15" spans="2:13" x14ac:dyDescent="0.25">
      <c r="B15" s="8" t="s">
        <v>17</v>
      </c>
      <c r="C15" s="7">
        <f>C14-C16</f>
        <v>10</v>
      </c>
      <c r="D15" s="7">
        <f t="shared" ref="D15:M15" si="0">D14-D16</f>
        <v>10</v>
      </c>
      <c r="E15" s="7">
        <f t="shared" si="0"/>
        <v>10</v>
      </c>
      <c r="F15" s="7">
        <f t="shared" si="0"/>
        <v>10</v>
      </c>
      <c r="G15" s="7">
        <f t="shared" si="0"/>
        <v>10</v>
      </c>
      <c r="H15" s="7">
        <f t="shared" si="0"/>
        <v>10</v>
      </c>
      <c r="I15" s="7">
        <f t="shared" si="0"/>
        <v>10</v>
      </c>
      <c r="J15" s="7">
        <f t="shared" si="0"/>
        <v>10</v>
      </c>
      <c r="K15" s="7">
        <f t="shared" si="0"/>
        <v>10</v>
      </c>
      <c r="L15" s="7">
        <f t="shared" si="0"/>
        <v>10</v>
      </c>
      <c r="M15" s="7">
        <f t="shared" si="0"/>
        <v>10</v>
      </c>
    </row>
    <row r="16" spans="2:13" x14ac:dyDescent="0.25">
      <c r="B16" s="8" t="s">
        <v>18</v>
      </c>
      <c r="C16" s="7">
        <f>COUNTBLANK(C2:C11)</f>
        <v>0</v>
      </c>
      <c r="D16" s="7">
        <f t="shared" ref="D16:M16" si="1">COUNTBLANK(D2:D11)</f>
        <v>0</v>
      </c>
      <c r="E16" s="7">
        <f t="shared" si="1"/>
        <v>0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0</v>
      </c>
      <c r="J16" s="7">
        <f t="shared" si="1"/>
        <v>0</v>
      </c>
      <c r="K16" s="7">
        <f t="shared" si="1"/>
        <v>0</v>
      </c>
      <c r="L16" s="7">
        <f t="shared" si="1"/>
        <v>0</v>
      </c>
      <c r="M16" s="7">
        <f t="shared" si="1"/>
        <v>0</v>
      </c>
    </row>
    <row r="19" spans="2:13" x14ac:dyDescent="0.25">
      <c r="B19" s="8" t="s">
        <v>12</v>
      </c>
      <c r="C19" s="7">
        <f>COUNTIF(C2:C11,$B$19)</f>
        <v>1</v>
      </c>
      <c r="D19" s="7">
        <f>COUNTIF(D2:D11,$B$19)</f>
        <v>1</v>
      </c>
      <c r="E19" s="7">
        <f t="shared" ref="E19:M19" si="2">COUNTIF(E2:E11,$B$19)</f>
        <v>4</v>
      </c>
      <c r="F19" s="7">
        <f t="shared" si="2"/>
        <v>2</v>
      </c>
      <c r="G19" s="7">
        <f t="shared" si="2"/>
        <v>5</v>
      </c>
      <c r="H19" s="7">
        <f t="shared" si="2"/>
        <v>1</v>
      </c>
      <c r="I19" s="7">
        <f t="shared" si="2"/>
        <v>5</v>
      </c>
      <c r="J19" s="7">
        <f t="shared" si="2"/>
        <v>1</v>
      </c>
      <c r="K19" s="7">
        <f t="shared" si="2"/>
        <v>5</v>
      </c>
      <c r="L19" s="7">
        <f t="shared" si="2"/>
        <v>2</v>
      </c>
      <c r="M19" s="7">
        <f t="shared" si="2"/>
        <v>4</v>
      </c>
    </row>
    <row r="20" spans="2:13" x14ac:dyDescent="0.25">
      <c r="B20" s="8" t="s">
        <v>13</v>
      </c>
      <c r="C20" s="7">
        <f>COUNTIF(C2:C11,$B$20)</f>
        <v>0</v>
      </c>
      <c r="D20" s="7">
        <f t="shared" ref="D20:M20" si="3">COUNTIF(D2:D11,$B$20)</f>
        <v>6</v>
      </c>
      <c r="E20" s="7">
        <f t="shared" si="3"/>
        <v>0</v>
      </c>
      <c r="F20" s="7">
        <f t="shared" si="3"/>
        <v>4</v>
      </c>
      <c r="G20" s="7">
        <f t="shared" si="3"/>
        <v>3</v>
      </c>
      <c r="H20" s="7">
        <f t="shared" si="3"/>
        <v>4</v>
      </c>
      <c r="I20" s="7">
        <f t="shared" si="3"/>
        <v>3</v>
      </c>
      <c r="J20" s="7">
        <f t="shared" si="3"/>
        <v>1</v>
      </c>
      <c r="K20" s="7">
        <f t="shared" si="3"/>
        <v>0</v>
      </c>
      <c r="L20" s="7">
        <f t="shared" si="3"/>
        <v>4</v>
      </c>
      <c r="M20" s="7">
        <f t="shared" si="3"/>
        <v>2</v>
      </c>
    </row>
    <row r="21" spans="2:13" x14ac:dyDescent="0.25">
      <c r="B21" s="8" t="s">
        <v>14</v>
      </c>
      <c r="C21" s="7">
        <f>COUNTIF(C2:C11,$B$21)</f>
        <v>0</v>
      </c>
      <c r="D21" s="7">
        <f t="shared" ref="D21:M21" si="4">COUNTIF(D2:D11,$B$21)</f>
        <v>0</v>
      </c>
      <c r="E21" s="7">
        <f t="shared" si="4"/>
        <v>1</v>
      </c>
      <c r="F21" s="7">
        <f t="shared" si="4"/>
        <v>1</v>
      </c>
      <c r="G21" s="7">
        <f t="shared" si="4"/>
        <v>1</v>
      </c>
      <c r="H21" s="7">
        <f t="shared" si="4"/>
        <v>1</v>
      </c>
      <c r="I21" s="7">
        <f t="shared" si="4"/>
        <v>0</v>
      </c>
      <c r="J21" s="7">
        <f t="shared" si="4"/>
        <v>0</v>
      </c>
      <c r="K21" s="7">
        <f t="shared" si="4"/>
        <v>1</v>
      </c>
      <c r="L21" s="7">
        <f t="shared" si="4"/>
        <v>1</v>
      </c>
      <c r="M21" s="7">
        <f t="shared" si="4"/>
        <v>1</v>
      </c>
    </row>
    <row r="22" spans="2:13" x14ac:dyDescent="0.25">
      <c r="B22" s="8" t="s">
        <v>15</v>
      </c>
      <c r="C22" s="7">
        <f>COUNTIF(C2:C11,$B$22)</f>
        <v>8</v>
      </c>
      <c r="D22" s="7">
        <f t="shared" ref="D22:M22" si="5">COUNTIF(D2:D11,$B$22)</f>
        <v>2</v>
      </c>
      <c r="E22" s="7">
        <f t="shared" si="5"/>
        <v>4</v>
      </c>
      <c r="F22" s="7">
        <f t="shared" si="5"/>
        <v>3</v>
      </c>
      <c r="G22" s="7">
        <f t="shared" si="5"/>
        <v>1</v>
      </c>
      <c r="H22" s="7">
        <f t="shared" si="5"/>
        <v>3</v>
      </c>
      <c r="I22" s="7">
        <f t="shared" si="5"/>
        <v>2</v>
      </c>
      <c r="J22" s="7">
        <f t="shared" si="5"/>
        <v>0</v>
      </c>
      <c r="K22" s="7">
        <f t="shared" si="5"/>
        <v>3</v>
      </c>
      <c r="L22" s="7">
        <f t="shared" si="5"/>
        <v>2</v>
      </c>
      <c r="M22" s="7">
        <f t="shared" si="5"/>
        <v>3</v>
      </c>
    </row>
    <row r="23" spans="2:13" x14ac:dyDescent="0.25">
      <c r="B23" s="8" t="s">
        <v>16</v>
      </c>
      <c r="C23" s="7">
        <f>COUNTIF(C2:C11,$B$23)</f>
        <v>1</v>
      </c>
      <c r="D23" s="7">
        <f t="shared" ref="D23:M23" si="6">COUNTIF(D2:D11,$B$23)</f>
        <v>1</v>
      </c>
      <c r="E23" s="7">
        <f t="shared" si="6"/>
        <v>1</v>
      </c>
      <c r="F23" s="7">
        <f t="shared" si="6"/>
        <v>0</v>
      </c>
      <c r="G23" s="7">
        <f t="shared" si="6"/>
        <v>0</v>
      </c>
      <c r="H23" s="7">
        <f t="shared" si="6"/>
        <v>1</v>
      </c>
      <c r="I23" s="7">
        <f t="shared" si="6"/>
        <v>0</v>
      </c>
      <c r="J23" s="7">
        <f t="shared" si="6"/>
        <v>8</v>
      </c>
      <c r="K23" s="7">
        <f t="shared" si="6"/>
        <v>1</v>
      </c>
      <c r="L23" s="7">
        <f t="shared" si="6"/>
        <v>1</v>
      </c>
      <c r="M23" s="7">
        <f t="shared" si="6"/>
        <v>0</v>
      </c>
    </row>
    <row r="24" spans="2:13" ht="25.5" x14ac:dyDescent="0.25">
      <c r="B24" s="9" t="s">
        <v>19</v>
      </c>
      <c r="C24" s="10">
        <f>SUM(C19:C23)</f>
        <v>10</v>
      </c>
      <c r="D24" s="10">
        <f>SUM(D19:D23)</f>
        <v>10</v>
      </c>
      <c r="E24" s="10">
        <f>SUM(E19:E23)</f>
        <v>10</v>
      </c>
      <c r="F24" s="10">
        <f t="shared" ref="F24:M24" si="7">SUM(F19:F23)</f>
        <v>10</v>
      </c>
      <c r="G24" s="10">
        <f t="shared" si="7"/>
        <v>10</v>
      </c>
      <c r="H24" s="10">
        <f t="shared" si="7"/>
        <v>10</v>
      </c>
      <c r="I24" s="10">
        <f t="shared" si="7"/>
        <v>10</v>
      </c>
      <c r="J24" s="10">
        <f t="shared" si="7"/>
        <v>10</v>
      </c>
      <c r="K24" s="10">
        <f t="shared" si="7"/>
        <v>10</v>
      </c>
      <c r="L24" s="10">
        <f t="shared" si="7"/>
        <v>10</v>
      </c>
      <c r="M24" s="10">
        <f t="shared" si="7"/>
        <v>10</v>
      </c>
    </row>
    <row r="25" spans="2:13" x14ac:dyDescent="0.25">
      <c r="B25" s="9" t="s">
        <v>20</v>
      </c>
      <c r="C25" s="10">
        <f>(5*C19+4*C20+3*C21+2*C22+1*C23)/C24</f>
        <v>2.2000000000000002</v>
      </c>
      <c r="D25" s="10">
        <f t="shared" ref="D25:M25" si="8">(5*D19+4*D20+3*D21+2*D22+1*D23)/D24</f>
        <v>3.4</v>
      </c>
      <c r="E25" s="10">
        <f t="shared" si="8"/>
        <v>3.2</v>
      </c>
      <c r="F25" s="10">
        <f t="shared" si="8"/>
        <v>3.5</v>
      </c>
      <c r="G25" s="10">
        <f t="shared" si="8"/>
        <v>4.2</v>
      </c>
      <c r="H25" s="10">
        <f t="shared" si="8"/>
        <v>3.1</v>
      </c>
      <c r="I25" s="10">
        <f t="shared" si="8"/>
        <v>4.0999999999999996</v>
      </c>
      <c r="J25" s="10">
        <f t="shared" si="8"/>
        <v>1.7</v>
      </c>
      <c r="K25" s="10">
        <f t="shared" si="8"/>
        <v>3.5</v>
      </c>
      <c r="L25" s="10">
        <f t="shared" si="8"/>
        <v>3.4</v>
      </c>
      <c r="M25" s="10">
        <f t="shared" si="8"/>
        <v>3.7</v>
      </c>
    </row>
    <row r="26" spans="2:13" s="12" customFormat="1" ht="25.5" customHeight="1" x14ac:dyDescent="0.25">
      <c r="B26" s="11" t="s">
        <v>21</v>
      </c>
      <c r="C26" s="12" t="str">
        <f>IF(C25&lt;2.1,"No cumplido",IF(C25&lt;3.1,"Medianamente cumplido",IF(C25&lt;4.1,"Cumplido","Excelentemente cumplido")))</f>
        <v>Medianamente cumplido</v>
      </c>
      <c r="D26" s="12" t="str">
        <f t="shared" ref="D26:M26" si="9">IF(D25&lt;2.1,"No cumplido",IF(D25&lt;3.1,"Medianamente cumplido",IF(D25&lt;4.1,"Cumplido","Excelentemente cumplido")))</f>
        <v>Cumplido</v>
      </c>
      <c r="E26" s="12" t="str">
        <f t="shared" si="9"/>
        <v>Cumplido</v>
      </c>
      <c r="F26" s="12" t="str">
        <f t="shared" si="9"/>
        <v>Cumplido</v>
      </c>
      <c r="G26" s="12" t="str">
        <f t="shared" si="9"/>
        <v>Excelentemente cumplido</v>
      </c>
      <c r="H26" s="12" t="str">
        <f t="shared" si="9"/>
        <v>Cumplido</v>
      </c>
      <c r="I26" s="12" t="str">
        <f t="shared" si="9"/>
        <v>Excelentemente cumplido</v>
      </c>
      <c r="J26" s="12" t="str">
        <f t="shared" si="9"/>
        <v>No cumplido</v>
      </c>
      <c r="K26" s="12" t="str">
        <f t="shared" si="9"/>
        <v>Cumplido</v>
      </c>
      <c r="L26" s="12" t="str">
        <f t="shared" si="9"/>
        <v>Cumplido</v>
      </c>
      <c r="M26" s="12" t="str">
        <f t="shared" si="9"/>
        <v>Cumplido</v>
      </c>
    </row>
    <row r="29" spans="2:13" x14ac:dyDescent="0.25">
      <c r="B29" s="8" t="s">
        <v>22</v>
      </c>
      <c r="C29" s="13">
        <f>C19/C$24</f>
        <v>0.1</v>
      </c>
      <c r="D29" s="13">
        <f t="shared" ref="D29:M29" si="10">D19/D$24</f>
        <v>0.1</v>
      </c>
      <c r="E29" s="13">
        <f t="shared" si="10"/>
        <v>0.4</v>
      </c>
      <c r="F29" s="13">
        <f t="shared" si="10"/>
        <v>0.2</v>
      </c>
      <c r="G29" s="13">
        <f t="shared" si="10"/>
        <v>0.5</v>
      </c>
      <c r="H29" s="13">
        <f t="shared" si="10"/>
        <v>0.1</v>
      </c>
      <c r="I29" s="13">
        <f t="shared" si="10"/>
        <v>0.5</v>
      </c>
      <c r="J29" s="13">
        <f t="shared" si="10"/>
        <v>0.1</v>
      </c>
      <c r="K29" s="13">
        <f t="shared" si="10"/>
        <v>0.5</v>
      </c>
      <c r="L29" s="13">
        <f t="shared" si="10"/>
        <v>0.2</v>
      </c>
      <c r="M29" s="13">
        <f t="shared" si="10"/>
        <v>0.4</v>
      </c>
    </row>
    <row r="30" spans="2:13" x14ac:dyDescent="0.25">
      <c r="B30" s="8" t="s">
        <v>23</v>
      </c>
      <c r="C30" s="13">
        <f t="shared" ref="C30:M33" si="11">C20/C$24</f>
        <v>0</v>
      </c>
      <c r="D30" s="13">
        <f t="shared" si="11"/>
        <v>0.6</v>
      </c>
      <c r="E30" s="13">
        <f t="shared" si="11"/>
        <v>0</v>
      </c>
      <c r="F30" s="13">
        <f t="shared" si="11"/>
        <v>0.4</v>
      </c>
      <c r="G30" s="13">
        <f t="shared" si="11"/>
        <v>0.3</v>
      </c>
      <c r="H30" s="13">
        <f t="shared" si="11"/>
        <v>0.4</v>
      </c>
      <c r="I30" s="13">
        <f t="shared" si="11"/>
        <v>0.3</v>
      </c>
      <c r="J30" s="13">
        <f t="shared" si="11"/>
        <v>0.1</v>
      </c>
      <c r="K30" s="13">
        <f t="shared" si="11"/>
        <v>0</v>
      </c>
      <c r="L30" s="13">
        <f t="shared" si="11"/>
        <v>0.4</v>
      </c>
      <c r="M30" s="13">
        <f t="shared" si="11"/>
        <v>0.2</v>
      </c>
    </row>
    <row r="31" spans="2:13" x14ac:dyDescent="0.25">
      <c r="B31" s="8" t="s">
        <v>24</v>
      </c>
      <c r="C31" s="13">
        <f t="shared" si="11"/>
        <v>0</v>
      </c>
      <c r="D31" s="13">
        <f t="shared" si="11"/>
        <v>0</v>
      </c>
      <c r="E31" s="13">
        <f t="shared" si="11"/>
        <v>0.1</v>
      </c>
      <c r="F31" s="13">
        <f t="shared" si="11"/>
        <v>0.1</v>
      </c>
      <c r="G31" s="13">
        <f t="shared" si="11"/>
        <v>0.1</v>
      </c>
      <c r="H31" s="13">
        <f t="shared" si="11"/>
        <v>0.1</v>
      </c>
      <c r="I31" s="13">
        <f t="shared" si="11"/>
        <v>0</v>
      </c>
      <c r="J31" s="13">
        <f t="shared" si="11"/>
        <v>0</v>
      </c>
      <c r="K31" s="13">
        <f t="shared" si="11"/>
        <v>0.1</v>
      </c>
      <c r="L31" s="13">
        <f t="shared" si="11"/>
        <v>0.1</v>
      </c>
      <c r="M31" s="13">
        <f t="shared" si="11"/>
        <v>0.1</v>
      </c>
    </row>
    <row r="32" spans="2:13" x14ac:dyDescent="0.25">
      <c r="B32" s="8" t="s">
        <v>25</v>
      </c>
      <c r="C32" s="13">
        <f t="shared" si="11"/>
        <v>0.8</v>
      </c>
      <c r="D32" s="13">
        <f t="shared" si="11"/>
        <v>0.2</v>
      </c>
      <c r="E32" s="13">
        <f t="shared" si="11"/>
        <v>0.4</v>
      </c>
      <c r="F32" s="13">
        <f t="shared" si="11"/>
        <v>0.3</v>
      </c>
      <c r="G32" s="13">
        <f t="shared" si="11"/>
        <v>0.1</v>
      </c>
      <c r="H32" s="13">
        <f t="shared" si="11"/>
        <v>0.3</v>
      </c>
      <c r="I32" s="13">
        <f t="shared" si="11"/>
        <v>0.2</v>
      </c>
      <c r="J32" s="13">
        <f t="shared" si="11"/>
        <v>0</v>
      </c>
      <c r="K32" s="13">
        <f t="shared" si="11"/>
        <v>0.3</v>
      </c>
      <c r="L32" s="13">
        <f t="shared" si="11"/>
        <v>0.2</v>
      </c>
      <c r="M32" s="13">
        <f t="shared" si="11"/>
        <v>0.3</v>
      </c>
    </row>
    <row r="33" spans="2:13" x14ac:dyDescent="0.25">
      <c r="B33" s="8" t="s">
        <v>26</v>
      </c>
      <c r="C33" s="13">
        <f t="shared" si="11"/>
        <v>0.1</v>
      </c>
      <c r="D33" s="13">
        <f t="shared" si="11"/>
        <v>0.1</v>
      </c>
      <c r="E33" s="13">
        <f t="shared" si="11"/>
        <v>0.1</v>
      </c>
      <c r="F33" s="13">
        <f t="shared" si="11"/>
        <v>0</v>
      </c>
      <c r="G33" s="13">
        <f t="shared" si="11"/>
        <v>0</v>
      </c>
      <c r="H33" s="13">
        <f t="shared" si="11"/>
        <v>0.1</v>
      </c>
      <c r="I33" s="13">
        <f t="shared" si="11"/>
        <v>0</v>
      </c>
      <c r="J33" s="13">
        <f t="shared" si="11"/>
        <v>0.8</v>
      </c>
      <c r="K33" s="13">
        <f t="shared" si="11"/>
        <v>0.1</v>
      </c>
      <c r="L33" s="13">
        <f t="shared" si="11"/>
        <v>0.1</v>
      </c>
      <c r="M33" s="13">
        <f t="shared" si="11"/>
        <v>0</v>
      </c>
    </row>
    <row r="54" spans="2:15" x14ac:dyDescent="0.25">
      <c r="B54" s="14" t="str">
        <f>C26</f>
        <v>Medianamente cumplido</v>
      </c>
      <c r="C54" s="14"/>
      <c r="D54" s="14"/>
      <c r="F54" s="15" t="str">
        <f>D26</f>
        <v>Cumplido</v>
      </c>
      <c r="G54" s="15"/>
      <c r="H54" s="15"/>
      <c r="I54" s="15"/>
      <c r="K54" s="15" t="str">
        <f>E26</f>
        <v>Cumplido</v>
      </c>
      <c r="L54" s="15"/>
      <c r="M54" s="15"/>
      <c r="N54" s="15"/>
      <c r="O54" s="15"/>
    </row>
    <row r="74" spans="2:15" x14ac:dyDescent="0.25">
      <c r="B74" s="15" t="str">
        <f>F26</f>
        <v>Cumplido</v>
      </c>
      <c r="C74" s="15"/>
      <c r="D74" s="15"/>
      <c r="F74" s="15" t="str">
        <f>G26</f>
        <v>Excelentemente cumplido</v>
      </c>
      <c r="G74" s="15"/>
      <c r="H74" s="15"/>
      <c r="I74" s="15"/>
      <c r="K74" s="15" t="str">
        <f>H26</f>
        <v>Cumplido</v>
      </c>
      <c r="L74" s="15"/>
      <c r="M74" s="15"/>
      <c r="N74" s="15"/>
      <c r="O74" s="15"/>
    </row>
    <row r="94" spans="2:15" x14ac:dyDescent="0.25">
      <c r="B94" s="15" t="str">
        <f>I26</f>
        <v>Excelentemente cumplido</v>
      </c>
      <c r="C94" s="15"/>
      <c r="D94" s="15"/>
      <c r="F94" s="15" t="str">
        <f>J26</f>
        <v>No cumplido</v>
      </c>
      <c r="G94" s="15"/>
      <c r="H94" s="15"/>
      <c r="I94" s="15"/>
      <c r="K94" s="15" t="str">
        <f>K26</f>
        <v>Cumplido</v>
      </c>
      <c r="L94" s="15"/>
      <c r="M94" s="15"/>
      <c r="N94" s="15"/>
      <c r="O94" s="15"/>
    </row>
    <row r="114" spans="2:9" x14ac:dyDescent="0.25">
      <c r="B114" s="15" t="str">
        <f>L26</f>
        <v>Cumplido</v>
      </c>
      <c r="C114" s="15"/>
      <c r="D114" s="15"/>
      <c r="F114" s="15" t="str">
        <f>M26</f>
        <v>Cumplido</v>
      </c>
      <c r="G114" s="15"/>
      <c r="H114" s="15"/>
      <c r="I114" s="15"/>
    </row>
  </sheetData>
  <sheetProtection algorithmName="SHA-512" hashValue="sqxqXSsVRyXBz4pGaNVk5pq5C6x3AEWW52G+gj8BLD4fN0O4zCb5o+deGZpGk1eBVFYiRv0+Yn2AF/rO9j5dhQ==" saltValue="s5MKv6kTjedD5T8TQi23fg==" spinCount="100000" sheet="1"/>
  <protectedRanges>
    <protectedRange sqref="C14:M14" name="NÚMERO DE AFIRMACIONES"/>
    <protectedRange sqref="C2:M11" name="ENTRADA CRITERIOS"/>
  </protectedRanges>
  <mergeCells count="11">
    <mergeCell ref="B94:D94"/>
    <mergeCell ref="F94:I94"/>
    <mergeCell ref="K94:O94"/>
    <mergeCell ref="B114:D114"/>
    <mergeCell ref="F114:I114"/>
    <mergeCell ref="B54:D54"/>
    <mergeCell ref="F54:I54"/>
    <mergeCell ref="K54:O54"/>
    <mergeCell ref="B74:D74"/>
    <mergeCell ref="F74:I74"/>
    <mergeCell ref="K74:O74"/>
  </mergeCells>
  <phoneticPr fontId="4" type="noConversion"/>
  <conditionalFormatting sqref="C24">
    <cfRule type="expression" dxfId="65" priority="46">
      <formula>$C$24=$C$14</formula>
    </cfRule>
  </conditionalFormatting>
  <conditionalFormatting sqref="D24">
    <cfRule type="expression" dxfId="64" priority="44">
      <formula>$D$24=$D$14</formula>
    </cfRule>
  </conditionalFormatting>
  <conditionalFormatting sqref="E24">
    <cfRule type="expression" dxfId="63" priority="43">
      <formula>$E$24=$E$14</formula>
    </cfRule>
  </conditionalFormatting>
  <conditionalFormatting sqref="F24">
    <cfRule type="expression" dxfId="62" priority="42">
      <formula>$F$24=$F$14</formula>
    </cfRule>
  </conditionalFormatting>
  <conditionalFormatting sqref="G24">
    <cfRule type="expression" dxfId="61" priority="41">
      <formula>$G$24=$G$14</formula>
    </cfRule>
  </conditionalFormatting>
  <conditionalFormatting sqref="H24">
    <cfRule type="expression" dxfId="60" priority="40">
      <formula>$H$24=$H$14</formula>
    </cfRule>
  </conditionalFormatting>
  <conditionalFormatting sqref="I24">
    <cfRule type="expression" dxfId="59" priority="39">
      <formula>$I$24=$I$14</formula>
    </cfRule>
  </conditionalFormatting>
  <conditionalFormatting sqref="J24">
    <cfRule type="expression" dxfId="58" priority="38">
      <formula>$J$24=$J$14</formula>
    </cfRule>
  </conditionalFormatting>
  <conditionalFormatting sqref="K24">
    <cfRule type="expression" dxfId="57" priority="37">
      <formula>$K$24=$K$14</formula>
    </cfRule>
  </conditionalFormatting>
  <conditionalFormatting sqref="L24">
    <cfRule type="expression" dxfId="56" priority="36">
      <formula>$L$24=$L$14</formula>
    </cfRule>
  </conditionalFormatting>
  <conditionalFormatting sqref="M24">
    <cfRule type="expression" dxfId="55" priority="35">
      <formula>$M$24=$M$14</formula>
    </cfRule>
  </conditionalFormatting>
  <conditionalFormatting sqref="B54:D54">
    <cfRule type="expression" dxfId="53" priority="22">
      <formula>$C$25&lt;2</formula>
    </cfRule>
  </conditionalFormatting>
  <conditionalFormatting sqref="F54:I54">
    <cfRule type="expression" dxfId="52" priority="21">
      <formula>$D$25&lt;2</formula>
    </cfRule>
  </conditionalFormatting>
  <conditionalFormatting sqref="K54:O54">
    <cfRule type="expression" dxfId="51" priority="20">
      <formula>$E$25&lt;2</formula>
    </cfRule>
  </conditionalFormatting>
  <conditionalFormatting sqref="B74:D74">
    <cfRule type="expression" dxfId="50" priority="19">
      <formula>$F$25&lt;2</formula>
    </cfRule>
  </conditionalFormatting>
  <conditionalFormatting sqref="F74:I74">
    <cfRule type="expression" dxfId="49" priority="18">
      <formula>$G$25&lt;2</formula>
    </cfRule>
  </conditionalFormatting>
  <conditionalFormatting sqref="K74:O74">
    <cfRule type="expression" dxfId="48" priority="17">
      <formula>$H$25&lt;2</formula>
    </cfRule>
  </conditionalFormatting>
  <conditionalFormatting sqref="B94:D94">
    <cfRule type="expression" dxfId="47" priority="16">
      <formula>$I$25&lt;2</formula>
    </cfRule>
  </conditionalFormatting>
  <conditionalFormatting sqref="F94:I94">
    <cfRule type="expression" dxfId="46" priority="15">
      <formula>$J$25&lt;2</formula>
    </cfRule>
  </conditionalFormatting>
  <conditionalFormatting sqref="K94:O94">
    <cfRule type="expression" dxfId="45" priority="14">
      <formula>$K$25&lt;2</formula>
    </cfRule>
  </conditionalFormatting>
  <conditionalFormatting sqref="B114:D114">
    <cfRule type="expression" dxfId="44" priority="13">
      <formula>$L$25&lt;2</formula>
    </cfRule>
  </conditionalFormatting>
  <conditionalFormatting sqref="F114:I114">
    <cfRule type="expression" dxfId="43" priority="12">
      <formula>$M$25&lt;2</formula>
    </cfRule>
  </conditionalFormatting>
  <conditionalFormatting sqref="C26">
    <cfRule type="expression" dxfId="42" priority="11">
      <formula>$C$25&lt;2.1</formula>
    </cfRule>
  </conditionalFormatting>
  <conditionalFormatting sqref="D26">
    <cfRule type="expression" dxfId="41" priority="10">
      <formula>$D$25&lt;2.1</formula>
    </cfRule>
  </conditionalFormatting>
  <conditionalFormatting sqref="E26">
    <cfRule type="expression" dxfId="40" priority="9">
      <formula>$E$25&lt;2.1</formula>
    </cfRule>
  </conditionalFormatting>
  <conditionalFormatting sqref="F26">
    <cfRule type="expression" dxfId="39" priority="8">
      <formula>$F$25&lt;2.1</formula>
    </cfRule>
  </conditionalFormatting>
  <conditionalFormatting sqref="G26">
    <cfRule type="expression" dxfId="38" priority="7">
      <formula>$G$25&lt;2.1</formula>
    </cfRule>
  </conditionalFormatting>
  <conditionalFormatting sqref="H26">
    <cfRule type="expression" dxfId="37" priority="6">
      <formula>$H$25&lt;2.1</formula>
    </cfRule>
  </conditionalFormatting>
  <conditionalFormatting sqref="I26">
    <cfRule type="expression" dxfId="36" priority="5">
      <formula>$I$25&lt;2.1</formula>
    </cfRule>
  </conditionalFormatting>
  <conditionalFormatting sqref="J26">
    <cfRule type="expression" dxfId="35" priority="4">
      <formula>$J$25&lt;2.1</formula>
    </cfRule>
  </conditionalFormatting>
  <conditionalFormatting sqref="K26">
    <cfRule type="expression" dxfId="34" priority="3">
      <formula>$K$25&lt;2.1</formula>
    </cfRule>
  </conditionalFormatting>
  <conditionalFormatting sqref="L26">
    <cfRule type="expression" dxfId="33" priority="2">
      <formula>$L$25&lt;2.1</formula>
    </cfRule>
  </conditionalFormatting>
  <conditionalFormatting sqref="M26">
    <cfRule type="expression" dxfId="32" priority="1">
      <formula>$M$25&lt;2.1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5FC2A-2C40-40D6-A515-5A93A7A62D0C}">
  <dimension ref="B1:M58"/>
  <sheetViews>
    <sheetView tabSelected="1" topLeftCell="A40" workbookViewId="0">
      <selection activeCell="D25" sqref="D25"/>
    </sheetView>
  </sheetViews>
  <sheetFormatPr defaultRowHeight="15" x14ac:dyDescent="0.25"/>
  <cols>
    <col min="1" max="1" width="9.140625" style="18"/>
    <col min="2" max="2" width="29.5703125" style="18" customWidth="1"/>
    <col min="3" max="4" width="15.42578125" style="18" customWidth="1"/>
    <col min="5" max="5" width="16.28515625" style="18" customWidth="1"/>
    <col min="6" max="6" width="18.140625" style="18" customWidth="1"/>
    <col min="7" max="7" width="18.28515625" style="18" customWidth="1"/>
    <col min="8" max="8" width="18.42578125" style="18" customWidth="1"/>
    <col min="9" max="9" width="18.140625" style="18" customWidth="1"/>
    <col min="10" max="10" width="18.42578125" style="18" customWidth="1"/>
    <col min="11" max="11" width="18.140625" style="18" customWidth="1"/>
    <col min="12" max="12" width="18.28515625" style="18" customWidth="1"/>
    <col min="13" max="16384" width="9.140625" style="18"/>
  </cols>
  <sheetData>
    <row r="1" spans="2:12" x14ac:dyDescent="0.25">
      <c r="B1" s="16" t="s">
        <v>0</v>
      </c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</row>
    <row r="2" spans="2:12" x14ac:dyDescent="0.25">
      <c r="B2" s="2" t="s">
        <v>1</v>
      </c>
      <c r="C2" s="5" t="s">
        <v>15</v>
      </c>
      <c r="D2" s="5" t="s">
        <v>15</v>
      </c>
      <c r="E2" s="5" t="s">
        <v>15</v>
      </c>
      <c r="F2" s="5" t="s">
        <v>15</v>
      </c>
      <c r="G2" s="5" t="s">
        <v>15</v>
      </c>
      <c r="H2" s="5" t="s">
        <v>15</v>
      </c>
      <c r="I2" s="5" t="s">
        <v>15</v>
      </c>
      <c r="J2" s="5" t="s">
        <v>16</v>
      </c>
      <c r="K2" s="5" t="s">
        <v>15</v>
      </c>
      <c r="L2" s="5" t="s">
        <v>15</v>
      </c>
    </row>
    <row r="3" spans="2:12" x14ac:dyDescent="0.25">
      <c r="B3" s="2" t="s">
        <v>2</v>
      </c>
      <c r="C3" s="5" t="s">
        <v>15</v>
      </c>
      <c r="D3" s="5" t="s">
        <v>15</v>
      </c>
      <c r="E3" s="5" t="s">
        <v>13</v>
      </c>
      <c r="F3" s="5" t="s">
        <v>13</v>
      </c>
      <c r="G3" s="5" t="s">
        <v>13</v>
      </c>
      <c r="H3" s="5" t="s">
        <v>13</v>
      </c>
      <c r="I3" s="5" t="s">
        <v>12</v>
      </c>
      <c r="J3" s="5" t="s">
        <v>16</v>
      </c>
      <c r="K3" s="5" t="s">
        <v>15</v>
      </c>
      <c r="L3" s="5" t="s">
        <v>13</v>
      </c>
    </row>
    <row r="4" spans="2:12" x14ac:dyDescent="0.25">
      <c r="B4" s="2" t="s">
        <v>3</v>
      </c>
      <c r="C4" s="5" t="s">
        <v>15</v>
      </c>
      <c r="D4" s="5" t="s">
        <v>15</v>
      </c>
      <c r="E4" s="5" t="s">
        <v>15</v>
      </c>
      <c r="F4" s="5" t="s">
        <v>15</v>
      </c>
      <c r="G4" s="5" t="s">
        <v>12</v>
      </c>
      <c r="H4" s="5" t="s">
        <v>12</v>
      </c>
      <c r="I4" s="5" t="s">
        <v>12</v>
      </c>
      <c r="J4" s="5" t="s">
        <v>16</v>
      </c>
      <c r="K4" s="5" t="s">
        <v>15</v>
      </c>
      <c r="L4" s="5" t="s">
        <v>12</v>
      </c>
    </row>
    <row r="5" spans="2:12" x14ac:dyDescent="0.25">
      <c r="B5" s="2" t="s">
        <v>4</v>
      </c>
      <c r="C5" s="5" t="s">
        <v>15</v>
      </c>
      <c r="D5" s="5" t="s">
        <v>15</v>
      </c>
      <c r="E5" s="5" t="s">
        <v>15</v>
      </c>
      <c r="F5" s="5" t="s">
        <v>12</v>
      </c>
      <c r="G5" s="5" t="s">
        <v>12</v>
      </c>
      <c r="H5" s="5" t="s">
        <v>13</v>
      </c>
      <c r="I5" s="5" t="s">
        <v>13</v>
      </c>
      <c r="J5" s="5" t="s">
        <v>13</v>
      </c>
      <c r="K5" s="5" t="s">
        <v>13</v>
      </c>
      <c r="L5" s="5" t="s">
        <v>15</v>
      </c>
    </row>
    <row r="6" spans="2:12" x14ac:dyDescent="0.25">
      <c r="B6" s="2" t="s">
        <v>5</v>
      </c>
      <c r="C6" s="5" t="s">
        <v>15</v>
      </c>
      <c r="D6" s="5" t="s">
        <v>13</v>
      </c>
      <c r="E6" s="5" t="s">
        <v>12</v>
      </c>
      <c r="F6" s="5" t="s">
        <v>13</v>
      </c>
      <c r="G6" s="5" t="s">
        <v>13</v>
      </c>
      <c r="H6" s="5" t="s">
        <v>12</v>
      </c>
      <c r="I6" s="5" t="s">
        <v>12</v>
      </c>
      <c r="J6" s="5" t="s">
        <v>12</v>
      </c>
      <c r="K6" s="5" t="s">
        <v>12</v>
      </c>
      <c r="L6" s="5" t="s">
        <v>15</v>
      </c>
    </row>
    <row r="7" spans="2:12" x14ac:dyDescent="0.25">
      <c r="B7" s="2" t="s">
        <v>6</v>
      </c>
      <c r="C7" s="5" t="s">
        <v>15</v>
      </c>
      <c r="D7" s="5" t="s">
        <v>13</v>
      </c>
      <c r="E7" s="5" t="s">
        <v>15</v>
      </c>
      <c r="F7" s="5" t="s">
        <v>15</v>
      </c>
      <c r="G7" s="5" t="s">
        <v>13</v>
      </c>
      <c r="H7" s="5" t="s">
        <v>13</v>
      </c>
      <c r="I7" s="5" t="s">
        <v>13</v>
      </c>
      <c r="J7" s="5" t="s">
        <v>16</v>
      </c>
      <c r="K7" s="5" t="s">
        <v>15</v>
      </c>
      <c r="L7" s="5" t="s">
        <v>12</v>
      </c>
    </row>
    <row r="8" spans="2:12" x14ac:dyDescent="0.25">
      <c r="B8" s="2" t="s">
        <v>7</v>
      </c>
      <c r="C8" s="5" t="s">
        <v>15</v>
      </c>
      <c r="D8" s="5" t="s">
        <v>15</v>
      </c>
      <c r="E8" s="5" t="s">
        <v>13</v>
      </c>
      <c r="F8" s="5" t="s">
        <v>13</v>
      </c>
      <c r="G8" s="5" t="s">
        <v>12</v>
      </c>
      <c r="H8" s="5" t="s">
        <v>12</v>
      </c>
      <c r="I8" s="5" t="s">
        <v>12</v>
      </c>
      <c r="J8" s="5" t="s">
        <v>12</v>
      </c>
      <c r="K8" s="5" t="s">
        <v>15</v>
      </c>
      <c r="L8" s="5" t="s">
        <v>13</v>
      </c>
    </row>
    <row r="9" spans="2:12" ht="25.5" x14ac:dyDescent="0.25">
      <c r="B9" s="2" t="s">
        <v>8</v>
      </c>
      <c r="C9" s="5" t="s">
        <v>15</v>
      </c>
      <c r="D9" s="5" t="s">
        <v>16</v>
      </c>
      <c r="E9" s="5" t="s">
        <v>13</v>
      </c>
      <c r="F9" s="5" t="s">
        <v>16</v>
      </c>
      <c r="G9" s="5" t="s">
        <v>16</v>
      </c>
      <c r="H9" s="5" t="s">
        <v>16</v>
      </c>
      <c r="I9" s="5" t="s">
        <v>16</v>
      </c>
      <c r="J9" s="5" t="s">
        <v>16</v>
      </c>
      <c r="K9" s="5" t="s">
        <v>12</v>
      </c>
      <c r="L9" s="5" t="s">
        <v>13</v>
      </c>
    </row>
    <row r="10" spans="2:12" x14ac:dyDescent="0.25">
      <c r="B10" s="2" t="s">
        <v>9</v>
      </c>
      <c r="C10" s="5" t="s">
        <v>15</v>
      </c>
      <c r="D10" s="5" t="s">
        <v>15</v>
      </c>
      <c r="E10" s="5" t="s">
        <v>12</v>
      </c>
      <c r="F10" s="5" t="s">
        <v>12</v>
      </c>
      <c r="G10" s="5" t="s">
        <v>12</v>
      </c>
      <c r="H10" s="5" t="s">
        <v>12</v>
      </c>
      <c r="I10" s="5" t="s">
        <v>12</v>
      </c>
      <c r="J10" s="5" t="s">
        <v>16</v>
      </c>
      <c r="K10" s="5" t="s">
        <v>15</v>
      </c>
      <c r="L10" s="5" t="s">
        <v>15</v>
      </c>
    </row>
    <row r="11" spans="2:12" x14ac:dyDescent="0.25">
      <c r="B11" s="2" t="s">
        <v>10</v>
      </c>
      <c r="C11" s="5" t="s">
        <v>15</v>
      </c>
      <c r="D11" s="5" t="s">
        <v>15</v>
      </c>
      <c r="E11" s="5" t="s">
        <v>12</v>
      </c>
      <c r="F11" s="5" t="s">
        <v>12</v>
      </c>
      <c r="G11" s="5" t="s">
        <v>13</v>
      </c>
      <c r="H11" s="5" t="s">
        <v>13</v>
      </c>
      <c r="I11" s="5" t="s">
        <v>13</v>
      </c>
      <c r="J11" s="5" t="s">
        <v>16</v>
      </c>
      <c r="K11" s="5" t="s">
        <v>13</v>
      </c>
      <c r="L11" s="5" t="s">
        <v>15</v>
      </c>
    </row>
    <row r="12" spans="2:12" x14ac:dyDescent="0.25">
      <c r="B12" s="2" t="s">
        <v>11</v>
      </c>
      <c r="C12" s="5" t="s">
        <v>15</v>
      </c>
      <c r="D12" s="5" t="s">
        <v>12</v>
      </c>
      <c r="E12" s="5" t="s">
        <v>15</v>
      </c>
      <c r="F12" s="5" t="s">
        <v>15</v>
      </c>
      <c r="G12" s="5" t="s">
        <v>13</v>
      </c>
      <c r="H12" s="5" t="s">
        <v>12</v>
      </c>
      <c r="I12" s="5" t="s">
        <v>12</v>
      </c>
      <c r="J12" s="5" t="s">
        <v>12</v>
      </c>
      <c r="K12" s="5" t="s">
        <v>15</v>
      </c>
      <c r="L12" s="5" t="s">
        <v>13</v>
      </c>
    </row>
    <row r="14" spans="2:12" x14ac:dyDescent="0.25">
      <c r="B14" s="19" t="s">
        <v>29</v>
      </c>
      <c r="C14" s="20">
        <v>11</v>
      </c>
      <c r="D14" s="20">
        <v>11</v>
      </c>
      <c r="E14" s="20">
        <v>11</v>
      </c>
      <c r="F14" s="20">
        <v>11</v>
      </c>
      <c r="G14" s="20">
        <v>11</v>
      </c>
      <c r="H14" s="20">
        <v>11</v>
      </c>
      <c r="I14" s="20">
        <v>11</v>
      </c>
      <c r="J14" s="20">
        <v>11</v>
      </c>
      <c r="K14" s="20">
        <v>11</v>
      </c>
      <c r="L14" s="20">
        <v>11</v>
      </c>
    </row>
    <row r="15" spans="2:12" x14ac:dyDescent="0.25">
      <c r="B15" s="8" t="s">
        <v>17</v>
      </c>
      <c r="C15" s="21">
        <f>C14-C16</f>
        <v>11</v>
      </c>
      <c r="D15" s="21">
        <f t="shared" ref="D15:L15" si="0">D14-D16</f>
        <v>11</v>
      </c>
      <c r="E15" s="21">
        <f t="shared" si="0"/>
        <v>11</v>
      </c>
      <c r="F15" s="21">
        <f t="shared" si="0"/>
        <v>11</v>
      </c>
      <c r="G15" s="21">
        <f t="shared" si="0"/>
        <v>11</v>
      </c>
      <c r="H15" s="21">
        <f t="shared" si="0"/>
        <v>11</v>
      </c>
      <c r="I15" s="21">
        <f t="shared" si="0"/>
        <v>11</v>
      </c>
      <c r="J15" s="21">
        <f t="shared" si="0"/>
        <v>11</v>
      </c>
      <c r="K15" s="21">
        <f t="shared" si="0"/>
        <v>11</v>
      </c>
      <c r="L15" s="21">
        <f t="shared" si="0"/>
        <v>11</v>
      </c>
    </row>
    <row r="16" spans="2:12" x14ac:dyDescent="0.25">
      <c r="B16" s="8" t="s">
        <v>18</v>
      </c>
      <c r="C16" s="22">
        <f>COUNTBLANK(C2:C12)</f>
        <v>0</v>
      </c>
      <c r="D16" s="22">
        <f t="shared" ref="D16:L16" si="1">COUNTBLANK(D2:D12)</f>
        <v>0</v>
      </c>
      <c r="E16" s="22">
        <f t="shared" si="1"/>
        <v>0</v>
      </c>
      <c r="F16" s="22">
        <f t="shared" si="1"/>
        <v>0</v>
      </c>
      <c r="G16" s="22">
        <f t="shared" si="1"/>
        <v>0</v>
      </c>
      <c r="H16" s="22">
        <f t="shared" si="1"/>
        <v>0</v>
      </c>
      <c r="I16" s="22">
        <f t="shared" si="1"/>
        <v>0</v>
      </c>
      <c r="J16" s="22">
        <f t="shared" si="1"/>
        <v>0</v>
      </c>
      <c r="K16" s="22">
        <f t="shared" si="1"/>
        <v>0</v>
      </c>
      <c r="L16" s="22">
        <f t="shared" si="1"/>
        <v>0</v>
      </c>
    </row>
    <row r="17" spans="2:13" x14ac:dyDescent="0.25">
      <c r="B17" s="23"/>
    </row>
    <row r="18" spans="2:13" x14ac:dyDescent="0.25">
      <c r="B18" s="8" t="s">
        <v>12</v>
      </c>
      <c r="C18" s="21">
        <f>COUNTIF(C2:C12,$B$18)</f>
        <v>0</v>
      </c>
      <c r="D18" s="21">
        <f t="shared" ref="D18:L18" si="2">COUNTIF(D2:D12,$B$18)</f>
        <v>1</v>
      </c>
      <c r="E18" s="21">
        <f t="shared" si="2"/>
        <v>3</v>
      </c>
      <c r="F18" s="21">
        <f t="shared" si="2"/>
        <v>3</v>
      </c>
      <c r="G18" s="21">
        <f t="shared" si="2"/>
        <v>4</v>
      </c>
      <c r="H18" s="21">
        <f t="shared" si="2"/>
        <v>5</v>
      </c>
      <c r="I18" s="21">
        <f t="shared" si="2"/>
        <v>6</v>
      </c>
      <c r="J18" s="21">
        <f t="shared" si="2"/>
        <v>3</v>
      </c>
      <c r="K18" s="21">
        <f t="shared" si="2"/>
        <v>2</v>
      </c>
      <c r="L18" s="21">
        <f t="shared" si="2"/>
        <v>2</v>
      </c>
    </row>
    <row r="19" spans="2:13" x14ac:dyDescent="0.25">
      <c r="B19" s="8" t="s">
        <v>13</v>
      </c>
      <c r="C19" s="21">
        <f>COUNTIF(C2:C12,$B$19)</f>
        <v>0</v>
      </c>
      <c r="D19" s="21">
        <f t="shared" ref="D19:L19" si="3">COUNTIF(D2:D12,$B$19)</f>
        <v>2</v>
      </c>
      <c r="E19" s="21">
        <f t="shared" si="3"/>
        <v>3</v>
      </c>
      <c r="F19" s="21">
        <f t="shared" si="3"/>
        <v>3</v>
      </c>
      <c r="G19" s="21">
        <f t="shared" si="3"/>
        <v>5</v>
      </c>
      <c r="H19" s="21">
        <f t="shared" si="3"/>
        <v>4</v>
      </c>
      <c r="I19" s="21">
        <f t="shared" si="3"/>
        <v>3</v>
      </c>
      <c r="J19" s="21">
        <f t="shared" si="3"/>
        <v>1</v>
      </c>
      <c r="K19" s="21">
        <f t="shared" si="3"/>
        <v>2</v>
      </c>
      <c r="L19" s="21">
        <f t="shared" si="3"/>
        <v>4</v>
      </c>
    </row>
    <row r="20" spans="2:13" ht="25.5" x14ac:dyDescent="0.25">
      <c r="B20" s="8" t="s">
        <v>14</v>
      </c>
      <c r="C20" s="21">
        <f>COUNTIF(C2:C12,$B$20)</f>
        <v>0</v>
      </c>
      <c r="D20" s="21">
        <f t="shared" ref="D20:L20" si="4">COUNTIF(D2:D12,$B$20)</f>
        <v>0</v>
      </c>
      <c r="E20" s="21">
        <f t="shared" si="4"/>
        <v>0</v>
      </c>
      <c r="F20" s="21">
        <f t="shared" si="4"/>
        <v>0</v>
      </c>
      <c r="G20" s="21">
        <f t="shared" si="4"/>
        <v>0</v>
      </c>
      <c r="H20" s="21">
        <f t="shared" si="4"/>
        <v>0</v>
      </c>
      <c r="I20" s="21">
        <f t="shared" si="4"/>
        <v>0</v>
      </c>
      <c r="J20" s="21">
        <f t="shared" si="4"/>
        <v>0</v>
      </c>
      <c r="K20" s="21">
        <f t="shared" si="4"/>
        <v>0</v>
      </c>
      <c r="L20" s="21">
        <f t="shared" si="4"/>
        <v>0</v>
      </c>
    </row>
    <row r="21" spans="2:13" x14ac:dyDescent="0.25">
      <c r="B21" s="8" t="s">
        <v>15</v>
      </c>
      <c r="C21" s="21">
        <f>COUNTIF(C2:C12,$B$21)</f>
        <v>11</v>
      </c>
      <c r="D21" s="21">
        <f t="shared" ref="D21:L21" si="5">COUNTIF(D2:D12,$B$21)</f>
        <v>7</v>
      </c>
      <c r="E21" s="21">
        <f t="shared" si="5"/>
        <v>5</v>
      </c>
      <c r="F21" s="21">
        <f t="shared" si="5"/>
        <v>4</v>
      </c>
      <c r="G21" s="21">
        <f t="shared" si="5"/>
        <v>1</v>
      </c>
      <c r="H21" s="21">
        <f t="shared" si="5"/>
        <v>1</v>
      </c>
      <c r="I21" s="21">
        <f t="shared" si="5"/>
        <v>1</v>
      </c>
      <c r="J21" s="21">
        <f t="shared" si="5"/>
        <v>0</v>
      </c>
      <c r="K21" s="21">
        <f t="shared" si="5"/>
        <v>7</v>
      </c>
      <c r="L21" s="21">
        <f t="shared" si="5"/>
        <v>5</v>
      </c>
    </row>
    <row r="22" spans="2:13" x14ac:dyDescent="0.25">
      <c r="B22" s="8" t="s">
        <v>16</v>
      </c>
      <c r="C22" s="21">
        <f>COUNTIF(C2:C12,$B$22)</f>
        <v>0</v>
      </c>
      <c r="D22" s="21">
        <f t="shared" ref="D22:L22" si="6">COUNTIF(D2:D12,$B$22)</f>
        <v>1</v>
      </c>
      <c r="E22" s="21">
        <f t="shared" si="6"/>
        <v>0</v>
      </c>
      <c r="F22" s="21">
        <f t="shared" si="6"/>
        <v>1</v>
      </c>
      <c r="G22" s="21">
        <f t="shared" si="6"/>
        <v>1</v>
      </c>
      <c r="H22" s="21">
        <f t="shared" si="6"/>
        <v>1</v>
      </c>
      <c r="I22" s="21">
        <f t="shared" si="6"/>
        <v>1</v>
      </c>
      <c r="J22" s="21">
        <f t="shared" si="6"/>
        <v>7</v>
      </c>
      <c r="K22" s="21">
        <f t="shared" si="6"/>
        <v>0</v>
      </c>
      <c r="L22" s="21">
        <f t="shared" si="6"/>
        <v>0</v>
      </c>
    </row>
    <row r="23" spans="2:13" ht="30" x14ac:dyDescent="0.25">
      <c r="B23" s="24" t="s">
        <v>27</v>
      </c>
      <c r="C23" s="25">
        <f>SUM(C18:C22)</f>
        <v>11</v>
      </c>
      <c r="D23" s="25">
        <f>SUM(D18:D22)</f>
        <v>11</v>
      </c>
      <c r="E23" s="25">
        <f>SUM(E18:E22)</f>
        <v>11</v>
      </c>
      <c r="F23" s="25">
        <f>SUM(F18:F22)</f>
        <v>11</v>
      </c>
      <c r="G23" s="25">
        <f>SUM(G18:G22)</f>
        <v>11</v>
      </c>
      <c r="H23" s="25">
        <f>SUM(H18:H22)</f>
        <v>11</v>
      </c>
      <c r="I23" s="25">
        <f>SUM(I18:I22)</f>
        <v>11</v>
      </c>
      <c r="J23" s="25">
        <f>SUM(J18:J22)</f>
        <v>11</v>
      </c>
      <c r="K23" s="25">
        <f>SUM(K18:K22)</f>
        <v>11</v>
      </c>
      <c r="L23" s="25">
        <f>SUM(L18:L22)</f>
        <v>11</v>
      </c>
    </row>
    <row r="24" spans="2:13" x14ac:dyDescent="0.25">
      <c r="B24" s="26" t="s">
        <v>28</v>
      </c>
      <c r="C24" s="25">
        <f>(C18*5+C19*4+C20*3+C21*2+C22*1)/C23</f>
        <v>2</v>
      </c>
      <c r="D24" s="25">
        <f t="shared" ref="D24:L24" si="7">(D18*5+D19*4+D20*3+D21*2+D22*1)/D23</f>
        <v>2.5454545454545454</v>
      </c>
      <c r="E24" s="25">
        <f t="shared" si="7"/>
        <v>3.3636363636363638</v>
      </c>
      <c r="F24" s="25">
        <f t="shared" si="7"/>
        <v>3.2727272727272729</v>
      </c>
      <c r="G24" s="25">
        <f t="shared" si="7"/>
        <v>3.9090909090909092</v>
      </c>
      <c r="H24" s="25">
        <f t="shared" si="7"/>
        <v>4</v>
      </c>
      <c r="I24" s="25">
        <f t="shared" si="7"/>
        <v>4.0909090909090908</v>
      </c>
      <c r="J24" s="25">
        <f t="shared" si="7"/>
        <v>2.3636363636363638</v>
      </c>
      <c r="K24" s="25">
        <f t="shared" si="7"/>
        <v>2.9090909090909092</v>
      </c>
      <c r="L24" s="25">
        <f t="shared" si="7"/>
        <v>3.2727272727272729</v>
      </c>
      <c r="M24" s="25">
        <f>(C24+D24+E24+F24+G24+H24+I24+J24+K24+L24)/C35</f>
        <v>3.1727272727272728</v>
      </c>
    </row>
    <row r="25" spans="2:13" ht="25.5" x14ac:dyDescent="0.25">
      <c r="B25" s="11" t="s">
        <v>37</v>
      </c>
      <c r="C25" s="12" t="str">
        <f>IF(C24&lt;2.1,"Insatisfactorio",IF(C24&lt;3.1,"Satisfactorio",IF(C24&lt;4.1,"Exitoso","Muy exitoso")))</f>
        <v>Insatisfactorio</v>
      </c>
      <c r="D25" s="12" t="str">
        <f t="shared" ref="D25:L25" si="8">IF(D24&lt;2.1,"Insatisfactorio",IF(D24&lt;3.1,"Satisfactorio",IF(D24&lt;4.1,"Exitoso","Muy exitoso")))</f>
        <v>Satisfactorio</v>
      </c>
      <c r="E25" s="12" t="str">
        <f t="shared" si="8"/>
        <v>Exitoso</v>
      </c>
      <c r="F25" s="12" t="str">
        <f t="shared" si="8"/>
        <v>Exitoso</v>
      </c>
      <c r="G25" s="12" t="str">
        <f t="shared" si="8"/>
        <v>Exitoso</v>
      </c>
      <c r="H25" s="12" t="str">
        <f t="shared" si="8"/>
        <v>Exitoso</v>
      </c>
      <c r="I25" s="12" t="str">
        <f t="shared" si="8"/>
        <v>Exitoso</v>
      </c>
      <c r="J25" s="12" t="str">
        <f t="shared" si="8"/>
        <v>Satisfactorio</v>
      </c>
      <c r="K25" s="12" t="str">
        <f t="shared" si="8"/>
        <v>Satisfactorio</v>
      </c>
      <c r="L25" s="12" t="str">
        <f t="shared" si="8"/>
        <v>Exitoso</v>
      </c>
    </row>
    <row r="26" spans="2:13" ht="25.5" x14ac:dyDescent="0.25">
      <c r="B26" s="11" t="s">
        <v>38</v>
      </c>
      <c r="C26" s="11" t="str">
        <f>IF(M24&lt;2.1,"Insatisfactorio",IF(M24&lt;3.1,"Satisfactorio",IF(M24&lt;4.1,"Exitoso","Muy exitoso")))</f>
        <v>Exitoso</v>
      </c>
      <c r="D26" s="12"/>
      <c r="E26" s="12"/>
      <c r="F26" s="12"/>
      <c r="G26" s="12"/>
      <c r="H26" s="12"/>
      <c r="I26" s="12"/>
      <c r="J26" s="12"/>
      <c r="K26" s="12"/>
      <c r="L26" s="12"/>
    </row>
    <row r="27" spans="2:13" x14ac:dyDescent="0.25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9" spans="2:13" ht="30" x14ac:dyDescent="0.25">
      <c r="C29" s="27" t="s">
        <v>34</v>
      </c>
      <c r="D29" s="28" t="s">
        <v>35</v>
      </c>
    </row>
    <row r="30" spans="2:13" x14ac:dyDescent="0.25">
      <c r="B30" s="28" t="s">
        <v>30</v>
      </c>
      <c r="C30" s="18">
        <f>COUNTIF(C25:L25,"Muy exitoso")</f>
        <v>0</v>
      </c>
      <c r="D30" s="29">
        <f>C30/$C$35</f>
        <v>0</v>
      </c>
    </row>
    <row r="31" spans="2:13" x14ac:dyDescent="0.25">
      <c r="B31" s="28" t="s">
        <v>31</v>
      </c>
      <c r="C31" s="18">
        <f>COUNTIF(C25:L25,"Exitoso")</f>
        <v>6</v>
      </c>
      <c r="D31" s="29">
        <f t="shared" ref="D31:D33" si="9">C31/$C$35</f>
        <v>0.6</v>
      </c>
    </row>
    <row r="32" spans="2:13" x14ac:dyDescent="0.25">
      <c r="B32" s="28" t="s">
        <v>32</v>
      </c>
      <c r="C32" s="18">
        <f>COUNTIF(C25:L25,"Satisfactorio")</f>
        <v>3</v>
      </c>
      <c r="D32" s="29">
        <f t="shared" si="9"/>
        <v>0.3</v>
      </c>
    </row>
    <row r="33" spans="2:4" x14ac:dyDescent="0.25">
      <c r="B33" s="28" t="s">
        <v>33</v>
      </c>
      <c r="C33" s="18">
        <f>COUNTIF(C25:L25,"Insatisfactorio")</f>
        <v>1</v>
      </c>
      <c r="D33" s="29">
        <f t="shared" si="9"/>
        <v>0.1</v>
      </c>
    </row>
    <row r="35" spans="2:4" x14ac:dyDescent="0.25">
      <c r="B35" s="28" t="s">
        <v>36</v>
      </c>
      <c r="C35" s="30">
        <v>10</v>
      </c>
    </row>
    <row r="58" spans="2:7" x14ac:dyDescent="0.25">
      <c r="B58" s="31"/>
      <c r="C58" s="31"/>
      <c r="D58" s="31"/>
      <c r="E58" s="31"/>
      <c r="F58" s="31"/>
      <c r="G58" s="31"/>
    </row>
  </sheetData>
  <sheetProtection algorithmName="SHA-512" hashValue="jsBJsfYmkt1kTgZm5vJ5PAc8pR+km6g+YOmBf00jIzq9LThubOu7E9a0UzFc6SmSX7mcO8FsJCKPeuqq3D2hOA==" saltValue="aU/BICAjmqwD2vR4rdsnYQ==" spinCount="100000" sheet="1" objects="1" scenarios="1"/>
  <protectedRanges>
    <protectedRange sqref="C35" name="PARA PORCENTAJE"/>
    <protectedRange sqref="C14:L14" name="TOTAL DE CRITERIOS"/>
    <protectedRange sqref="C2:L12" name="ENTRADA DE CRITERIOS"/>
  </protectedRanges>
  <mergeCells count="1">
    <mergeCell ref="B58:G58"/>
  </mergeCells>
  <conditionalFormatting sqref="C16">
    <cfRule type="expression" dxfId="21" priority="22">
      <formula>$C$16=0</formula>
    </cfRule>
  </conditionalFormatting>
  <conditionalFormatting sqref="D16">
    <cfRule type="expression" dxfId="20" priority="21">
      <formula>$D$16=0</formula>
    </cfRule>
  </conditionalFormatting>
  <conditionalFormatting sqref="E16">
    <cfRule type="expression" dxfId="19" priority="20">
      <formula>$E$16=0</formula>
    </cfRule>
  </conditionalFormatting>
  <conditionalFormatting sqref="F16">
    <cfRule type="expression" dxfId="18" priority="19">
      <formula>$F$16=0</formula>
    </cfRule>
  </conditionalFormatting>
  <conditionalFormatting sqref="G16">
    <cfRule type="expression" dxfId="17" priority="18">
      <formula>$G$16=0</formula>
    </cfRule>
  </conditionalFormatting>
  <conditionalFormatting sqref="H16">
    <cfRule type="expression" dxfId="16" priority="17">
      <formula>$H$16=0</formula>
    </cfRule>
  </conditionalFormatting>
  <conditionalFormatting sqref="I16">
    <cfRule type="expression" dxfId="15" priority="16">
      <formula>$I$16=0</formula>
    </cfRule>
  </conditionalFormatting>
  <conditionalFormatting sqref="J16">
    <cfRule type="expression" dxfId="14" priority="15">
      <formula>$J$16=0</formula>
    </cfRule>
  </conditionalFormatting>
  <conditionalFormatting sqref="K16">
    <cfRule type="expression" dxfId="13" priority="14">
      <formula>$K$16=0</formula>
    </cfRule>
  </conditionalFormatting>
  <conditionalFormatting sqref="L16">
    <cfRule type="expression" dxfId="12" priority="13">
      <formula>$L$16=0</formula>
    </cfRule>
  </conditionalFormatting>
  <conditionalFormatting sqref="C25 C27">
    <cfRule type="expression" dxfId="11" priority="12">
      <formula>$C$24&lt;2.1</formula>
    </cfRule>
  </conditionalFormatting>
  <conditionalFormatting sqref="D25:D27">
    <cfRule type="expression" dxfId="10" priority="11">
      <formula>$D$24&lt;2.1</formula>
    </cfRule>
  </conditionalFormatting>
  <conditionalFormatting sqref="E25:E27">
    <cfRule type="expression" dxfId="9" priority="10">
      <formula>$E$24&lt;2.1</formula>
    </cfRule>
  </conditionalFormatting>
  <conditionalFormatting sqref="F25:F27">
    <cfRule type="expression" dxfId="8" priority="9">
      <formula>$F$24&lt;2.1</formula>
    </cfRule>
  </conditionalFormatting>
  <conditionalFormatting sqref="G25:G27">
    <cfRule type="expression" dxfId="7" priority="8">
      <formula>$G$24&lt;2.1</formula>
    </cfRule>
  </conditionalFormatting>
  <conditionalFormatting sqref="H25:H27">
    <cfRule type="expression" dxfId="6" priority="7">
      <formula>$H$24&lt;2.1</formula>
    </cfRule>
  </conditionalFormatting>
  <conditionalFormatting sqref="I25:I27">
    <cfRule type="expression" dxfId="5" priority="6">
      <formula>$I$24&lt;2.1</formula>
    </cfRule>
  </conditionalFormatting>
  <conditionalFormatting sqref="J25:J27">
    <cfRule type="expression" dxfId="4" priority="5">
      <formula>$J$24&lt;2.1</formula>
    </cfRule>
  </conditionalFormatting>
  <conditionalFormatting sqref="K25:K27">
    <cfRule type="expression" dxfId="3" priority="4">
      <formula>$K$24&lt;2.1</formula>
    </cfRule>
  </conditionalFormatting>
  <conditionalFormatting sqref="L25:L27">
    <cfRule type="expression" dxfId="2" priority="3">
      <formula>$L$24&lt;2.1</formula>
    </cfRule>
  </conditionalFormatting>
  <conditionalFormatting sqref="M24">
    <cfRule type="expression" dxfId="1" priority="2">
      <formula>$M$24&lt;2.1</formula>
    </cfRule>
  </conditionalFormatting>
  <conditionalFormatting sqref="C26">
    <cfRule type="expression" dxfId="0" priority="1">
      <formula>$M$24&lt;2.1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Éxito criterios</vt:lpstr>
      <vt:lpstr>Èxito 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</dc:creator>
  <cp:lastModifiedBy>lili</cp:lastModifiedBy>
  <dcterms:created xsi:type="dcterms:W3CDTF">2020-07-18T01:07:39Z</dcterms:created>
  <dcterms:modified xsi:type="dcterms:W3CDTF">2020-07-18T23:03:42Z</dcterms:modified>
</cp:coreProperties>
</file>