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<sst xmlns="http://schemas.openxmlformats.org/spreadsheetml/2006/main" count="47" uniqueCount="37">
  <si>
    <t>Solar Cells:</t>
  </si>
  <si>
    <t>Output:</t>
  </si>
  <si>
    <t>Orbital Config:</t>
  </si>
  <si>
    <t>(400km SSO)</t>
  </si>
  <si>
    <t>Timing:</t>
  </si>
  <si>
    <t>Current (mA)</t>
  </si>
  <si>
    <t>Average (mW)</t>
  </si>
  <si>
    <t>Umbra (m)</t>
  </si>
  <si>
    <t>Tx Time (s)</t>
  </si>
  <si>
    <t>Voltage (V)</t>
  </si>
  <si>
    <t>Max (mW)</t>
  </si>
  <si>
    <t>Sunlight (m)</t>
  </si>
  <si>
    <t>Rx Time (s)</t>
  </si>
  <si>
    <t>45º Efficiency</t>
  </si>
  <si>
    <t>Min (mW)</t>
  </si>
  <si>
    <t>Sleep Time (s)</t>
  </si>
  <si>
    <t xml:space="preserve">Z + </t>
  </si>
  <si>
    <t>Y -</t>
  </si>
  <si>
    <t>Power Config</t>
  </si>
  <si>
    <t>Results:</t>
  </si>
  <si>
    <t>0º Panel Cells</t>
  </si>
  <si>
    <t>Tx Draw (mW)</t>
  </si>
  <si>
    <t>Average Draw (mW)</t>
  </si>
  <si>
    <t>45º Panel Cells</t>
  </si>
  <si>
    <t>Rx Draw (mW)</t>
  </si>
  <si>
    <t>Charge (mW)</t>
  </si>
  <si>
    <t>Sleep Draw (mW)</t>
  </si>
  <si>
    <t>mWh Charged</t>
  </si>
  <si>
    <t>Z -</t>
  </si>
  <si>
    <t>Y +</t>
  </si>
  <si>
    <t>Regulator Eff</t>
  </si>
  <si>
    <t>mWh Drawn</t>
  </si>
  <si>
    <t>MPPT Eff</t>
  </si>
  <si>
    <t>Ratio</t>
  </si>
  <si>
    <t>Capacity (mAh)</t>
  </si>
  <si>
    <t xml:space="preserve">X + </t>
  </si>
  <si>
    <t>X 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</si>
</sst>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923925</xdr:colOff>
      <xdr:row>12</xdr:row>
      <xdr:rowOff>190500</xdr:rowOff>
    </xdr:from>
    <xdr:ext cx="4038600" cy="3152775"/>
    <xdr:grpSp>
      <xdr:nvGrpSpPr>
        <xdr:cNvPr id="2" name="Shape 2" title="Drawing"/>
        <xdr:cNvGrpSpPr/>
      </xdr:nvGrpSpPr>
      <xdr:grpSpPr>
        <a:xfrm>
          <a:off x="1324725" y="249800"/>
          <a:ext cx="6051775" cy="4714875"/>
          <a:chOff x="1324725" y="249800"/>
          <a:chExt cx="6051775" cy="4714875"/>
        </a:xfrm>
      </xdr:grpSpPr>
      <xdr:pic>
        <xdr:nvPicPr>
          <xdr:cNvPr descr="f30037bbabe701c625aa0ab0bcfdb115.png" id="3" name="Shape 3"/>
          <xdr:cNvPicPr preferRelativeResize="0"/>
        </xdr:nvPicPr>
        <xdr:blipFill rotWithShape="1">
          <a:blip r:embed="rId1">
            <a:alphaModFix/>
          </a:blip>
          <a:srcRect b="0" l="6085" r="17274" t="0"/>
          <a:stretch/>
        </xdr:blipFill>
        <xdr:spPr>
          <a:xfrm>
            <a:off x="1324725" y="249800"/>
            <a:ext cx="6051775" cy="4714875"/>
          </a:xfrm>
          <a:prstGeom prst="rect">
            <a:avLst/>
          </a:prstGeom>
          <a:noFill/>
          <a:ln>
            <a:noFill/>
          </a:ln>
        </xdr:spPr>
      </xdr:pic>
      <xdr:cxnSp>
        <xdr:nvCxnSpPr>
          <xdr:cNvPr id="4" name="Shape 4"/>
          <xdr:cNvCxnSpPr/>
        </xdr:nvCxnSpPr>
        <xdr:spPr>
          <a:xfrm rot="10800000">
            <a:off x="4285700" y="3750200"/>
            <a:ext cx="9900" cy="711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5" name="Shape 5"/>
          <xdr:cNvCxnSpPr/>
        </xdr:nvCxnSpPr>
        <xdr:spPr>
          <a:xfrm flipH="1" rot="10800000">
            <a:off x="2152675" y="3126800"/>
            <a:ext cx="1168800" cy="545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6" name="Shape 6"/>
          <xdr:cNvCxnSpPr/>
        </xdr:nvCxnSpPr>
        <xdr:spPr>
          <a:xfrm flipH="1">
            <a:off x="4340863" y="766125"/>
            <a:ext cx="19500" cy="1178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7" name="Shape 7"/>
          <xdr:cNvCxnSpPr/>
        </xdr:nvCxnSpPr>
        <xdr:spPr>
          <a:xfrm rot="10800000">
            <a:off x="5289175" y="3092700"/>
            <a:ext cx="1227300" cy="564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8" name="Shape 8"/>
          <xdr:cNvCxnSpPr/>
        </xdr:nvCxnSpPr>
        <xdr:spPr>
          <a:xfrm flipH="1">
            <a:off x="5493775" y="1597450"/>
            <a:ext cx="1168800" cy="64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9" name="Shape 9"/>
          <xdr:cNvCxnSpPr>
            <a:stCxn id="10" idx="2"/>
          </xdr:cNvCxnSpPr>
        </xdr:nvCxnSpPr>
        <xdr:spPr>
          <a:xfrm>
            <a:off x="1904200" y="2045325"/>
            <a:ext cx="1095900" cy="409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1" name="Shape 11"/>
          <xdr:cNvSpPr txBox="1"/>
        </xdr:nvSpPr>
        <xdr:spPr>
          <a:xfrm>
            <a:off x="4095900" y="4461200"/>
            <a:ext cx="516300" cy="243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Z - </a:t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6623625" y="3555325"/>
            <a:ext cx="613800" cy="321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Y +</a:t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1597300" y="1723725"/>
            <a:ext cx="613800" cy="321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Y -</a:t>
            </a:r>
            <a:endParaRPr sz="1400"/>
          </a:p>
        </xdr:txBody>
      </xdr:sp>
      <xdr:sp>
        <xdr:nvSpPr>
          <xdr:cNvPr id="13" name="Shape 13"/>
          <xdr:cNvSpPr txBox="1"/>
        </xdr:nvSpPr>
        <xdr:spPr>
          <a:xfrm>
            <a:off x="1642575" y="3610150"/>
            <a:ext cx="613800" cy="321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X</a:t>
            </a:r>
            <a:r>
              <a:rPr lang="en-US" sz="1400"/>
              <a:t> -</a:t>
            </a:r>
            <a:endParaRPr sz="1400"/>
          </a:p>
        </xdr:txBody>
      </xdr:sp>
      <xdr:sp>
        <xdr:nvSpPr>
          <xdr:cNvPr id="14" name="Shape 14"/>
          <xdr:cNvSpPr txBox="1"/>
        </xdr:nvSpPr>
        <xdr:spPr>
          <a:xfrm>
            <a:off x="6762700" y="1295175"/>
            <a:ext cx="613800" cy="321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X +</a:t>
            </a:r>
            <a:endParaRPr sz="1400"/>
          </a:p>
        </xdr:txBody>
      </xdr:sp>
      <xdr:sp>
        <xdr:nvSpPr>
          <xdr:cNvPr id="15" name="Shape 15"/>
          <xdr:cNvSpPr txBox="1"/>
        </xdr:nvSpPr>
        <xdr:spPr>
          <a:xfrm>
            <a:off x="4173800" y="454350"/>
            <a:ext cx="516300" cy="243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Z + </a:t>
            </a:r>
            <a:endParaRPr sz="1400"/>
          </a:p>
        </xdr:txBody>
      </xdr:sp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7" max="7" width="16.14"/>
    <col customWidth="1" min="10" max="10" width="17.86"/>
  </cols>
  <sheetData>
    <row r="1">
      <c r="A1" s="1" t="s">
        <v>0</v>
      </c>
      <c r="D1" s="2" t="s">
        <v>1</v>
      </c>
      <c r="G1" s="3" t="s">
        <v>2</v>
      </c>
      <c r="H1" s="4" t="s">
        <v>3</v>
      </c>
      <c r="J1" s="5" t="s">
        <v>4</v>
      </c>
    </row>
    <row r="2">
      <c r="A2" s="4" t="s">
        <v>5</v>
      </c>
      <c r="B2" s="4">
        <v>14.6</v>
      </c>
      <c r="D2" s="4" t="s">
        <v>6</v>
      </c>
      <c r="E2">
        <f>((B2*B3*B7)+(B2*B3*B4*B8)+(B11*B2*B3)+(B12*B4*B3*B2)+(B15*B2*B3)+(B2*B3*B4*B16)+(B19*B2*B3)+(B20*B4*B3*B2)+(E7*B2*B3)+(B3*B2*B4*E8)+(E11*B3*B2)+(B2*B3*B4*E12))/6</f>
        <v>657.6813333</v>
      </c>
      <c r="G2" s="4" t="s">
        <v>7</v>
      </c>
      <c r="H2">
        <f>2154/60</f>
        <v>35.9</v>
      </c>
      <c r="J2" s="4" t="s">
        <v>8</v>
      </c>
      <c r="K2" s="4">
        <v>4.0</v>
      </c>
    </row>
    <row r="3">
      <c r="A3" s="4" t="s">
        <v>9</v>
      </c>
      <c r="B3" s="4">
        <v>2.33</v>
      </c>
      <c r="D3" s="4" t="s">
        <v>10</v>
      </c>
      <c r="E3">
        <f>(B7*B3*B2)+(B8*B4*B3*B2)</f>
        <v>1088.576</v>
      </c>
      <c r="G3" s="4" t="s">
        <v>11</v>
      </c>
      <c r="H3">
        <f>3398.4/60</f>
        <v>56.64</v>
      </c>
      <c r="J3" s="4" t="s">
        <v>12</v>
      </c>
      <c r="K3" s="4">
        <v>4.0</v>
      </c>
    </row>
    <row r="4">
      <c r="A4" s="4" t="s">
        <v>13</v>
      </c>
      <c r="B4" s="4">
        <v>0.75</v>
      </c>
      <c r="D4" s="4" t="s">
        <v>14</v>
      </c>
      <c r="E4">
        <f>(E7*B3*B2)+(B2*B3*B4*E8)</f>
        <v>476.252</v>
      </c>
      <c r="J4" s="4" t="s">
        <v>15</v>
      </c>
      <c r="K4" s="4">
        <v>1.0</v>
      </c>
    </row>
    <row r="5">
      <c r="K5" s="4"/>
    </row>
    <row r="6">
      <c r="A6" s="6" t="s">
        <v>16</v>
      </c>
      <c r="C6" s="4"/>
      <c r="D6" s="6" t="s">
        <v>17</v>
      </c>
      <c r="G6" s="7" t="s">
        <v>18</v>
      </c>
      <c r="J6" s="8" t="s">
        <v>19</v>
      </c>
    </row>
    <row r="7">
      <c r="A7" s="4" t="s">
        <v>20</v>
      </c>
      <c r="B7" s="4">
        <v>8.0</v>
      </c>
      <c r="D7" s="4" t="s">
        <v>20</v>
      </c>
      <c r="E7" s="4">
        <v>8.0</v>
      </c>
      <c r="G7" s="4" t="s">
        <v>21</v>
      </c>
      <c r="H7" s="4">
        <f>3.3*120</f>
        <v>396</v>
      </c>
      <c r="J7" s="4" t="s">
        <v>22</v>
      </c>
      <c r="K7">
        <f>(((H7*K2)+(H8*K3)+(H9*K4))/(K2+K3+K4))/H10</f>
        <v>298.2222222</v>
      </c>
    </row>
    <row r="8">
      <c r="A8" s="4" t="s">
        <v>23</v>
      </c>
      <c r="B8" s="4">
        <v>32.0</v>
      </c>
      <c r="D8" s="4" t="s">
        <v>23</v>
      </c>
      <c r="E8" s="4">
        <v>8.0</v>
      </c>
      <c r="G8" s="4" t="s">
        <v>24</v>
      </c>
      <c r="H8" s="4">
        <f>3.3*30</f>
        <v>99</v>
      </c>
      <c r="J8" s="4" t="s">
        <v>25</v>
      </c>
      <c r="K8">
        <f>(E2*H11)-K7</f>
        <v>260.8069111</v>
      </c>
    </row>
    <row r="9">
      <c r="G9" s="4" t="s">
        <v>26</v>
      </c>
      <c r="H9">
        <f>3.3*10</f>
        <v>33</v>
      </c>
      <c r="J9" s="4" t="s">
        <v>27</v>
      </c>
      <c r="K9">
        <f>(H3/60)*K8</f>
        <v>246.2017241</v>
      </c>
    </row>
    <row r="10">
      <c r="A10" s="6" t="s">
        <v>28</v>
      </c>
      <c r="C10" s="4"/>
      <c r="D10" s="6" t="s">
        <v>29</v>
      </c>
      <c r="G10" s="4" t="s">
        <v>30</v>
      </c>
      <c r="H10" s="4">
        <v>0.75</v>
      </c>
      <c r="J10" s="4" t="s">
        <v>31</v>
      </c>
      <c r="K10" s="4">
        <f>(H2/60)*K7</f>
        <v>178.4362963</v>
      </c>
    </row>
    <row r="11">
      <c r="A11" s="4" t="s">
        <v>20</v>
      </c>
      <c r="B11" s="4">
        <v>8.0</v>
      </c>
      <c r="D11" s="4" t="s">
        <v>20</v>
      </c>
      <c r="E11" s="4">
        <v>8.0</v>
      </c>
      <c r="G11" s="4" t="s">
        <v>32</v>
      </c>
      <c r="H11" s="4">
        <v>0.85</v>
      </c>
      <c r="J11" s="4" t="s">
        <v>33</v>
      </c>
      <c r="K11">
        <f>K9/K10</f>
        <v>1.379773786</v>
      </c>
    </row>
    <row r="12">
      <c r="A12" s="4" t="s">
        <v>23</v>
      </c>
      <c r="B12" s="4">
        <v>32.0</v>
      </c>
      <c r="D12" s="4" t="s">
        <v>23</v>
      </c>
      <c r="E12" s="4">
        <v>8.0</v>
      </c>
      <c r="G12" s="4" t="s">
        <v>34</v>
      </c>
      <c r="H12" s="4">
        <v>1000.0</v>
      </c>
    </row>
    <row r="14">
      <c r="A14" s="6" t="s">
        <v>35</v>
      </c>
    </row>
    <row r="15">
      <c r="A15" s="4" t="s">
        <v>20</v>
      </c>
      <c r="B15" s="4">
        <v>4.0</v>
      </c>
    </row>
    <row r="16">
      <c r="A16" s="4" t="s">
        <v>23</v>
      </c>
      <c r="B16" s="4">
        <v>8.0</v>
      </c>
    </row>
    <row r="18">
      <c r="A18" s="6" t="s">
        <v>36</v>
      </c>
    </row>
    <row r="19">
      <c r="A19" s="4" t="s">
        <v>20</v>
      </c>
      <c r="B19" s="4">
        <v>8.0</v>
      </c>
    </row>
    <row r="20">
      <c r="A20" s="4" t="s">
        <v>23</v>
      </c>
      <c r="B20" s="4">
        <v>8.0</v>
      </c>
    </row>
  </sheetData>
  <conditionalFormatting sqref="K11">
    <cfRule type="cellIs" dxfId="0" priority="1" operator="greaterThanOrEqual">
      <formula>1</formula>
    </cfRule>
  </conditionalFormatting>
  <conditionalFormatting sqref="K11">
    <cfRule type="cellIs" dxfId="1" priority="2" operator="lessThanOrEqual">
      <formula>1</formula>
    </cfRule>
  </conditionalFormatting>
  <drawing r:id="rId1"/>
</worksheet>
</file>