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kat.github.io/budget/"/>
    </mc:Choice>
  </mc:AlternateContent>
  <xr:revisionPtr revIDLastSave="0" documentId="13_ncr:1_{CF361484-E373-CB45-B758-D3095FC37C12}" xr6:coauthVersionLast="47" xr6:coauthVersionMax="47" xr10:uidLastSave="{00000000-0000-0000-0000-000000000000}"/>
  <bookViews>
    <workbookView xWindow="0" yWindow="500" windowWidth="26880" windowHeight="1412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3" l="1"/>
  <c r="J41" i="3"/>
  <c r="I44" i="3"/>
  <c r="E45" i="3"/>
  <c r="I49" i="3" s="1"/>
  <c r="F45" i="3"/>
  <c r="D45" i="3"/>
  <c r="C45" i="3"/>
  <c r="C24" i="3"/>
  <c r="D24" i="3"/>
  <c r="E24" i="3"/>
  <c r="J29" i="3" s="1"/>
  <c r="F24" i="3"/>
  <c r="J30" i="3" s="1"/>
  <c r="G24" i="3"/>
  <c r="J6" i="3"/>
  <c r="L21" i="2"/>
  <c r="T9" i="3"/>
  <c r="T8" i="3"/>
  <c r="T7" i="3"/>
  <c r="T6" i="3"/>
  <c r="T5" i="3"/>
  <c r="G9" i="3"/>
  <c r="O9" i="3"/>
  <c r="R10" i="3"/>
  <c r="M10" i="3"/>
  <c r="O5" i="3"/>
  <c r="E4" i="2"/>
  <c r="G5" i="3"/>
  <c r="G7" i="3"/>
  <c r="G4" i="3"/>
  <c r="F10" i="3"/>
  <c r="J12" i="3" s="1"/>
  <c r="E10" i="3"/>
  <c r="J11" i="3" s="1"/>
  <c r="O8" i="3"/>
  <c r="O7" i="3"/>
  <c r="O6" i="3"/>
  <c r="D10" i="3"/>
  <c r="C10" i="3"/>
  <c r="L19" i="2"/>
  <c r="J43" i="3" l="1"/>
  <c r="I50" i="3"/>
  <c r="I52" i="3" s="1"/>
  <c r="I48" i="3"/>
  <c r="I47" i="3"/>
  <c r="J27" i="3"/>
  <c r="J33" i="3" s="1"/>
  <c r="J35" i="3" s="1"/>
  <c r="J13" i="3"/>
  <c r="J15" i="3" s="1"/>
  <c r="J23" i="3" s="1"/>
  <c r="J24" i="3" s="1"/>
  <c r="G10" i="3"/>
  <c r="T10" i="3"/>
  <c r="O10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<sst xmlns="http://schemas.openxmlformats.org/spreadsheetml/2006/main" count="184" uniqueCount="83">
  <si>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</si>
  <si>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</si>
  <si>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</si>
  <si>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</si>
  <si>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</si>
  <si>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</si>
  <si>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</si>
  <si>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</si>
  <si>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</si>
  <si>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</si>
  <si>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</si>
  <si>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</si>
  <si>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</si>
  <si>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</si>
  <si>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</si>
  <si>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</si>
  <si>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</si>
  <si>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</si>
  <si>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</si>
  <si>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</si>
  <si>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</si>
  <si>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</si>
  <si>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</si>
  <si>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</si>
  <si>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</si>
  <si>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</si>
  <si>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</si>
  <si>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</si>
  <si>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</si>
  <si>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</si>
  <si>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</si>
  <si>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</si>
  <si>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</si>
  <si>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</si>
  <si>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</si>
  <si>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</si>
  <si>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</si>
  <si>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</si>
  <si>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</si>
  <si>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</si>
  <si>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</si>
  <si>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</si>
  <si>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</si>
  <si>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</si>
  <si>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</si>
  <si>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</si>
  <si>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</si>
  <si>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</si>
  <si>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</si>
  <si>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</si>
  <si>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</si>
  <si>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</si>
  <si>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penge på pizza</t>
  </si>
  <si>
    <t>Lillekat2024-03 Novo sponsoreret</t>
  </si>
  <si>
    <t>Lillekat2024 D-Pop</t>
  </si>
  <si>
    <t xml:space="preserve"> </t>
  </si>
  <si>
    <t>Lillekat2024-05 normale pizzaer</t>
  </si>
  <si>
    <t xml:space="preserve">Lillekat2024-02 store pizzaer </t>
  </si>
  <si>
    <t>Lille Kat 2024-autumn</t>
  </si>
  <si>
    <t>Lille Kat 2024-Spring</t>
  </si>
  <si>
    <t>Lillekat 2024 Spring budget</t>
  </si>
  <si>
    <t>PIZZA</t>
  </si>
  <si>
    <t>Lillekat 2024 Autumn budget</t>
  </si>
  <si>
    <t>Lillekat 2024-06</t>
  </si>
  <si>
    <t>Lillekat 2024-07</t>
  </si>
  <si>
    <t>Lillekat 2024-08</t>
  </si>
  <si>
    <t>Lillekat 2024-09</t>
  </si>
  <si>
    <t>Lillekat 2024-10</t>
  </si>
  <si>
    <t xml:space="preserve">Snacks </t>
  </si>
  <si>
    <t xml:space="preserve">Pizza </t>
  </si>
  <si>
    <t>Snacks</t>
  </si>
  <si>
    <t>DDSA Budget</t>
  </si>
  <si>
    <t>Type of Expense</t>
  </si>
  <si>
    <t>Pizza</t>
  </si>
  <si>
    <t xml:space="preserve">Event materials </t>
  </si>
  <si>
    <t>overskud fra sidste semester</t>
  </si>
  <si>
    <t>start kapital</t>
  </si>
  <si>
    <t>Event material</t>
  </si>
  <si>
    <r>
      <rPr>
        <b/>
        <sz val="12"/>
        <color theme="1"/>
        <rFont val="Calibri (Body)"/>
      </rPr>
      <t xml:space="preserve">DDSA </t>
    </r>
    <r>
      <rPr>
        <b/>
        <sz val="12"/>
        <color theme="1"/>
        <rFont val="Calibri"/>
        <family val="2"/>
        <scheme val="minor"/>
      </rPr>
      <t xml:space="preserve"> </t>
    </r>
  </si>
  <si>
    <t>stickers (125 stk.)</t>
  </si>
  <si>
    <t xml:space="preserve">tilbage fra hver afdeling af grant: </t>
  </si>
  <si>
    <t>DDSA</t>
  </si>
  <si>
    <t xml:space="preserve">Event Materiale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</si>
</sst>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#,##0.00\ &quot;kr.&quot;"/>
    <numFmt numFmtId="165" formatCode="#,##0\ &quot;kr.&quot;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9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right"/>
    </xf>
    <xf numFmtId="0" fontId="13" fillId="0" borderId="0" xfId="0" applyFont="1"/>
    <xf numFmtId="44" fontId="0" fillId="4" borderId="21" xfId="0" applyNumberFormat="1" applyFill="1" applyBorder="1"/>
    <xf numFmtId="165" fontId="3" fillId="0" borderId="3" xfId="0" applyNumberFormat="1" applyFont="1" applyBorder="1"/>
    <xf numFmtId="3" fontId="0" fillId="5" borderId="2" xfId="0" applyNumberFormat="1" applyFill="1" applyBorder="1"/>
    <xf numFmtId="44" fontId="0" fillId="5" borderId="7" xfId="0" applyNumberFormat="1" applyFill="1" applyBorder="1"/>
    <xf numFmtId="44" fontId="0" fillId="0" borderId="0" xfId="0" applyNumberFormat="1"/>
    <xf numFmtId="165" fontId="0" fillId="5" borderId="7" xfId="0" applyNumberFormat="1" applyFill="1" applyBorder="1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5" borderId="7" xfId="0" applyNumberFormat="1" applyFill="1" applyBorder="1"/>
    <xf numFmtId="165" fontId="0" fillId="4" borderId="21" xfId="0" applyNumberFormat="1" applyFill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768"/>
      <color rgb="FFFF4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76" t="s">
        <v>0</v>
      </c>
      <c r="B1" s="76"/>
      <c r="C1" s="76"/>
      <c r="D1" s="76"/>
      <c r="E1" s="76"/>
      <c r="F1" s="76"/>
      <c r="G1" s="76"/>
      <c r="H1" s="76"/>
    </row>
    <row r="2" spans="1:8" x14ac:dyDescent="0.2">
      <c r="A2" s="77"/>
      <c r="B2" s="77"/>
      <c r="C2" s="77"/>
      <c r="D2" s="77"/>
      <c r="E2" s="77"/>
      <c r="F2" s="77"/>
      <c r="G2" s="77"/>
      <c r="H2" s="77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78" t="s">
        <v>7</v>
      </c>
      <c r="C11" s="79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78" t="s">
        <v>9</v>
      </c>
      <c r="C24" s="79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zoomScale="114" zoomScaleNormal="116" workbookViewId="0">
      <selection activeCell="J8" sqref="J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76" t="s">
        <v>19</v>
      </c>
      <c r="B1" s="76"/>
      <c r="C1" s="76"/>
      <c r="D1" s="76"/>
      <c r="E1" s="76"/>
      <c r="F1" s="76"/>
      <c r="G1" s="76"/>
      <c r="H1" s="76"/>
    </row>
    <row r="2" spans="1:12" x14ac:dyDescent="0.2">
      <c r="A2" s="77"/>
      <c r="B2" s="77"/>
      <c r="C2" s="77"/>
      <c r="D2" s="77"/>
      <c r="E2" s="77"/>
      <c r="F2" s="77"/>
      <c r="G2" s="77"/>
      <c r="H2" s="77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82" t="s">
        <v>37</v>
      </c>
      <c r="L3" s="83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80" t="s">
        <v>25</v>
      </c>
      <c r="L4" s="81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80" t="s">
        <v>22</v>
      </c>
      <c r="L12" s="81"/>
    </row>
    <row r="13" spans="1:12" x14ac:dyDescent="0.2">
      <c r="B13" s="78" t="s">
        <v>28</v>
      </c>
      <c r="C13" s="79"/>
      <c r="D13" s="84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T53"/>
  <sheetViews>
    <sheetView tabSelected="1" topLeftCell="A35" zoomScale="116" zoomScaleNormal="116" workbookViewId="0">
      <selection activeCell="E55" sqref="E55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  <col min="10" max="10" width="28.33203125" customWidth="1"/>
    <col min="11" max="11" width="16.6640625" customWidth="1"/>
    <col min="12" max="12" width="12" bestFit="1" customWidth="1"/>
  </cols>
  <sheetData>
    <row r="1" spans="1:20" ht="21" x14ac:dyDescent="0.25">
      <c r="A1" s="76" t="s">
        <v>60</v>
      </c>
      <c r="B1" s="76"/>
      <c r="C1" s="76"/>
      <c r="D1" s="76"/>
      <c r="E1" s="76"/>
      <c r="F1" s="76"/>
      <c r="G1" s="76"/>
      <c r="L1" s="65"/>
    </row>
    <row r="2" spans="1:20" ht="21" x14ac:dyDescent="0.25">
      <c r="A2" s="77"/>
      <c r="B2" s="77"/>
      <c r="C2" s="77"/>
      <c r="D2" s="77"/>
      <c r="E2" s="77"/>
      <c r="F2" s="77"/>
      <c r="G2" s="77"/>
      <c r="L2" s="65" t="s">
        <v>61</v>
      </c>
    </row>
    <row r="3" spans="1:20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49</v>
      </c>
      <c r="F3" s="49" t="s">
        <v>52</v>
      </c>
      <c r="G3" s="17" t="s">
        <v>18</v>
      </c>
      <c r="I3" s="82" t="s">
        <v>59</v>
      </c>
      <c r="J3" s="83"/>
      <c r="M3" s="78" t="s">
        <v>57</v>
      </c>
      <c r="N3" s="79"/>
      <c r="O3" s="84"/>
      <c r="Q3" s="52"/>
      <c r="R3" s="85" t="s">
        <v>56</v>
      </c>
      <c r="S3" s="86"/>
      <c r="T3" s="87"/>
    </row>
    <row r="4" spans="1:20" x14ac:dyDescent="0.2">
      <c r="A4" s="1" t="s">
        <v>46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80" t="s">
        <v>25</v>
      </c>
      <c r="J4" s="81"/>
      <c r="M4" s="22" t="s">
        <v>38</v>
      </c>
      <c r="N4" s="22" t="s">
        <v>39</v>
      </c>
      <c r="O4" s="22" t="s">
        <v>17</v>
      </c>
      <c r="Q4" s="52"/>
      <c r="R4" s="53" t="s">
        <v>38</v>
      </c>
      <c r="S4" s="54" t="s">
        <v>39</v>
      </c>
      <c r="T4" s="54" t="s">
        <v>17</v>
      </c>
    </row>
    <row r="5" spans="1:20" x14ac:dyDescent="0.2">
      <c r="A5" s="6" t="s">
        <v>50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7" si="0">F5+E5</f>
        <v>4104</v>
      </c>
      <c r="I5" s="44" t="s">
        <v>24</v>
      </c>
      <c r="J5" s="48">
        <v>12000</v>
      </c>
      <c r="L5" s="50" t="s">
        <v>40</v>
      </c>
      <c r="M5" s="23">
        <v>5</v>
      </c>
      <c r="N5">
        <v>1</v>
      </c>
      <c r="O5" s="24">
        <f>M5*110</f>
        <v>550</v>
      </c>
      <c r="Q5" s="55" t="s">
        <v>40</v>
      </c>
      <c r="R5" s="52">
        <v>4</v>
      </c>
      <c r="S5" s="52">
        <v>1</v>
      </c>
      <c r="T5" s="56">
        <f>R5*65</f>
        <v>260</v>
      </c>
    </row>
    <row r="6" spans="1:20" ht="17" thickBot="1" x14ac:dyDescent="0.25">
      <c r="A6" s="6" t="s">
        <v>53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0" t="s">
        <v>14</v>
      </c>
      <c r="J6" s="46">
        <f>SUM(J5:J5)</f>
        <v>12000</v>
      </c>
      <c r="L6" s="50" t="s">
        <v>41</v>
      </c>
      <c r="M6" s="23">
        <v>4</v>
      </c>
      <c r="N6">
        <v>5</v>
      </c>
      <c r="O6" s="24">
        <f>M6*139</f>
        <v>556</v>
      </c>
      <c r="Q6" s="57" t="s">
        <v>41</v>
      </c>
      <c r="R6" s="52">
        <v>5</v>
      </c>
      <c r="S6" s="52">
        <v>5</v>
      </c>
      <c r="T6" s="56">
        <f>R6*79</f>
        <v>395</v>
      </c>
    </row>
    <row r="7" spans="1:20" ht="17" thickTop="1" x14ac:dyDescent="0.2">
      <c r="A7" s="6" t="s">
        <v>47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L7" s="50" t="s">
        <v>42</v>
      </c>
      <c r="M7" s="23">
        <v>4</v>
      </c>
      <c r="N7">
        <v>10</v>
      </c>
      <c r="O7" s="24">
        <f>M7*129</f>
        <v>516</v>
      </c>
      <c r="Q7" s="57" t="s">
        <v>42</v>
      </c>
      <c r="R7" s="52">
        <v>5</v>
      </c>
      <c r="S7" s="52">
        <v>10</v>
      </c>
      <c r="T7" s="56">
        <f>R7*75</f>
        <v>375</v>
      </c>
    </row>
    <row r="8" spans="1:20" x14ac:dyDescent="0.2">
      <c r="A8" s="6" t="s">
        <v>54</v>
      </c>
      <c r="B8" s="7">
        <v>45401</v>
      </c>
      <c r="C8" s="4"/>
      <c r="E8" s="4" t="s">
        <v>11</v>
      </c>
      <c r="F8" s="4" t="s">
        <v>11</v>
      </c>
      <c r="G8" s="33"/>
      <c r="I8" s="62" t="s">
        <v>22</v>
      </c>
      <c r="J8" s="63"/>
      <c r="L8" s="50" t="s">
        <v>51</v>
      </c>
      <c r="M8" s="23">
        <v>3</v>
      </c>
      <c r="N8">
        <v>12</v>
      </c>
      <c r="O8" s="24">
        <f>M8*129</f>
        <v>387</v>
      </c>
      <c r="Q8" s="57" t="s">
        <v>51</v>
      </c>
      <c r="R8" s="52">
        <v>4</v>
      </c>
      <c r="S8" s="52">
        <v>12</v>
      </c>
      <c r="T8" s="56">
        <f>R8*75</f>
        <v>300</v>
      </c>
    </row>
    <row r="9" spans="1:20" x14ac:dyDescent="0.2">
      <c r="A9" s="6" t="s">
        <v>48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4" t="s">
        <v>33</v>
      </c>
      <c r="J9" s="43"/>
      <c r="L9" s="50" t="s">
        <v>44</v>
      </c>
      <c r="M9" s="23">
        <v>4</v>
      </c>
      <c r="N9" s="25">
        <v>24</v>
      </c>
      <c r="O9" s="24">
        <f>M9*150</f>
        <v>600</v>
      </c>
      <c r="Q9" s="57" t="s">
        <v>44</v>
      </c>
      <c r="R9" s="52">
        <v>4</v>
      </c>
      <c r="S9" s="58">
        <v>24</v>
      </c>
      <c r="T9" s="56">
        <f>R9*85</f>
        <v>340</v>
      </c>
    </row>
    <row r="10" spans="1:20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4" t="s">
        <v>34</v>
      </c>
      <c r="J10" s="43"/>
      <c r="L10" s="31" t="s">
        <v>18</v>
      </c>
      <c r="M10" s="29">
        <f>SUM(M5:M9)</f>
        <v>20</v>
      </c>
      <c r="N10" s="30"/>
      <c r="O10" s="31">
        <f>SUM(O5:O9)</f>
        <v>2609</v>
      </c>
      <c r="Q10" s="59" t="s">
        <v>18</v>
      </c>
      <c r="R10" s="60">
        <f>SUM(R5:R9)</f>
        <v>22</v>
      </c>
      <c r="S10" s="60"/>
      <c r="T10" s="61">
        <f>SUM(T5:T9)</f>
        <v>1670</v>
      </c>
    </row>
    <row r="11" spans="1:20" ht="18" thickTop="1" thickBot="1" x14ac:dyDescent="0.25">
      <c r="A11" s="20"/>
      <c r="B11" s="20"/>
      <c r="C11" s="35"/>
      <c r="D11" s="20"/>
      <c r="E11" s="20"/>
      <c r="F11" s="20"/>
      <c r="G11" s="21"/>
      <c r="I11" s="44" t="s">
        <v>70</v>
      </c>
      <c r="J11" s="64">
        <f>E10</f>
        <v>6203</v>
      </c>
      <c r="T11" t="s">
        <v>55</v>
      </c>
    </row>
    <row r="12" spans="1:20" ht="17" thickTop="1" x14ac:dyDescent="0.2">
      <c r="I12" s="44" t="s">
        <v>69</v>
      </c>
      <c r="J12" s="64">
        <f>F10</f>
        <v>4279</v>
      </c>
    </row>
    <row r="13" spans="1:20" ht="17" thickBot="1" x14ac:dyDescent="0.25">
      <c r="I13" s="40" t="s">
        <v>14</v>
      </c>
      <c r="J13" s="39">
        <f>SUM(J9:J12)</f>
        <v>10482</v>
      </c>
    </row>
    <row r="14" spans="1:20" ht="17" thickTop="1" x14ac:dyDescent="0.2"/>
    <row r="15" spans="1:20" ht="17" thickBot="1" x14ac:dyDescent="0.25">
      <c r="I15" s="38" t="s">
        <v>26</v>
      </c>
      <c r="J15" s="37">
        <f>J6-J13</f>
        <v>1518</v>
      </c>
    </row>
    <row r="16" spans="1:20" ht="17" thickTop="1" x14ac:dyDescent="0.2">
      <c r="A16" s="76" t="s">
        <v>62</v>
      </c>
      <c r="B16" s="76"/>
      <c r="C16" s="76"/>
      <c r="D16" s="76"/>
      <c r="E16" s="76"/>
      <c r="F16" s="76"/>
      <c r="G16" s="76"/>
    </row>
    <row r="17" spans="1:10" x14ac:dyDescent="0.2">
      <c r="A17" s="77"/>
      <c r="B17" s="77"/>
      <c r="C17" s="77"/>
      <c r="D17" s="77"/>
      <c r="E17" s="77"/>
      <c r="F17" s="77"/>
      <c r="G17" s="77"/>
    </row>
    <row r="18" spans="1:10" ht="17" thickBot="1" x14ac:dyDescent="0.25">
      <c r="A18" s="16" t="s">
        <v>1</v>
      </c>
      <c r="B18" s="17" t="s">
        <v>5</v>
      </c>
      <c r="C18" s="17" t="s">
        <v>2</v>
      </c>
      <c r="D18" s="17" t="s">
        <v>3</v>
      </c>
      <c r="E18" s="49" t="s">
        <v>49</v>
      </c>
      <c r="F18" s="49" t="s">
        <v>52</v>
      </c>
      <c r="G18" s="17" t="s">
        <v>18</v>
      </c>
    </row>
    <row r="19" spans="1:10" ht="25" thickBot="1" x14ac:dyDescent="0.35">
      <c r="A19" s="1" t="s">
        <v>63</v>
      </c>
      <c r="B19" s="2">
        <v>45548</v>
      </c>
      <c r="C19" s="4"/>
      <c r="E19" s="51"/>
      <c r="F19" s="51"/>
      <c r="G19" s="33"/>
      <c r="I19" s="82" t="s">
        <v>58</v>
      </c>
      <c r="J19" s="83"/>
    </row>
    <row r="20" spans="1:10" ht="17" thickBot="1" x14ac:dyDescent="0.25">
      <c r="A20" s="1" t="s">
        <v>64</v>
      </c>
      <c r="B20" s="7">
        <v>45562</v>
      </c>
      <c r="C20" s="4"/>
      <c r="E20" s="4"/>
      <c r="F20" s="4"/>
      <c r="G20" s="33"/>
      <c r="I20" s="80" t="s">
        <v>25</v>
      </c>
      <c r="J20" s="81"/>
    </row>
    <row r="21" spans="1:10" ht="17" thickBot="1" x14ac:dyDescent="0.25">
      <c r="A21" s="1" t="s">
        <v>65</v>
      </c>
      <c r="B21" s="7">
        <v>45576</v>
      </c>
      <c r="C21" s="4"/>
      <c r="E21" s="4"/>
      <c r="F21" s="4"/>
      <c r="G21" s="33"/>
      <c r="I21" s="44" t="s">
        <v>24</v>
      </c>
      <c r="J21" s="48">
        <v>12000</v>
      </c>
    </row>
    <row r="22" spans="1:10" ht="17" thickBot="1" x14ac:dyDescent="0.25">
      <c r="A22" s="1" t="s">
        <v>66</v>
      </c>
      <c r="B22" s="7">
        <v>45590</v>
      </c>
      <c r="C22" s="4"/>
      <c r="E22" s="4"/>
      <c r="F22" s="4"/>
      <c r="G22" s="33"/>
      <c r="I22" s="44" t="s">
        <v>27</v>
      </c>
      <c r="J22" s="48">
        <v>50000</v>
      </c>
    </row>
    <row r="23" spans="1:10" x14ac:dyDescent="0.2">
      <c r="A23" s="1" t="s">
        <v>67</v>
      </c>
      <c r="B23" s="7">
        <v>45594</v>
      </c>
      <c r="C23" s="4"/>
      <c r="E23" s="4"/>
      <c r="F23" s="4"/>
      <c r="G23" s="33"/>
      <c r="I23" s="44" t="s">
        <v>75</v>
      </c>
      <c r="J23" s="68">
        <f>J15</f>
        <v>1518</v>
      </c>
    </row>
    <row r="24" spans="1:10" ht="17" thickBot="1" x14ac:dyDescent="0.25">
      <c r="A24" s="20" t="s">
        <v>14</v>
      </c>
      <c r="B24" s="20"/>
      <c r="C24" s="35">
        <f>SUM(C19:C23)</f>
        <v>0</v>
      </c>
      <c r="D24" s="20">
        <f>SUM(D19:D23)</f>
        <v>0</v>
      </c>
      <c r="E24" s="21">
        <f>SUM(E19:E23)</f>
        <v>0</v>
      </c>
      <c r="F24" s="21">
        <f>SUM(F19:F23)</f>
        <v>0</v>
      </c>
      <c r="G24" s="21">
        <f>SUM(G19:G23)</f>
        <v>0</v>
      </c>
      <c r="I24" s="40" t="s">
        <v>14</v>
      </c>
      <c r="J24" s="46">
        <f>SUM(J21:J23)</f>
        <v>63518</v>
      </c>
    </row>
    <row r="25" spans="1:10" ht="18" thickTop="1" thickBot="1" x14ac:dyDescent="0.25">
      <c r="A25" s="20"/>
      <c r="B25" s="20"/>
      <c r="C25" s="35"/>
      <c r="D25" s="20"/>
      <c r="E25" s="20"/>
      <c r="F25" s="20"/>
      <c r="G25" s="21"/>
    </row>
    <row r="26" spans="1:10" ht="17" thickTop="1" x14ac:dyDescent="0.2">
      <c r="I26" s="80" t="s">
        <v>22</v>
      </c>
      <c r="J26" s="81"/>
    </row>
    <row r="27" spans="1:10" x14ac:dyDescent="0.2">
      <c r="I27" s="44" t="s">
        <v>33</v>
      </c>
      <c r="J27" s="69">
        <f>E45</f>
        <v>492.91</v>
      </c>
    </row>
    <row r="28" spans="1:10" x14ac:dyDescent="0.2">
      <c r="I28" s="44" t="s">
        <v>34</v>
      </c>
      <c r="J28" s="43"/>
    </row>
    <row r="29" spans="1:10" x14ac:dyDescent="0.2">
      <c r="I29" s="44" t="s">
        <v>68</v>
      </c>
      <c r="J29" s="64">
        <f>E24</f>
        <v>0</v>
      </c>
    </row>
    <row r="30" spans="1:10" x14ac:dyDescent="0.2">
      <c r="I30" s="44" t="s">
        <v>69</v>
      </c>
      <c r="J30" s="64">
        <f>F24</f>
        <v>0</v>
      </c>
    </row>
    <row r="31" spans="1:10" x14ac:dyDescent="0.2">
      <c r="I31" s="44"/>
      <c r="J31" s="43">
        <v>0</v>
      </c>
    </row>
    <row r="32" spans="1:10" x14ac:dyDescent="0.2">
      <c r="I32" s="42"/>
      <c r="J32" s="41">
        <v>0</v>
      </c>
    </row>
    <row r="33" spans="1:10" ht="17" thickBot="1" x14ac:dyDescent="0.25">
      <c r="I33" s="40" t="s">
        <v>14</v>
      </c>
      <c r="J33" s="66">
        <f>J27+J28+J29+J30+J31+J32</f>
        <v>492.91</v>
      </c>
    </row>
    <row r="34" spans="1:10" ht="17" thickTop="1" x14ac:dyDescent="0.2"/>
    <row r="35" spans="1:10" ht="17" thickBot="1" x14ac:dyDescent="0.25">
      <c r="I35" s="38" t="s">
        <v>26</v>
      </c>
      <c r="J35" s="37">
        <f>J24-J33</f>
        <v>63025.09</v>
      </c>
    </row>
    <row r="36" spans="1:10" ht="17" thickTop="1" x14ac:dyDescent="0.2"/>
    <row r="37" spans="1:10" x14ac:dyDescent="0.2">
      <c r="A37" s="76" t="s">
        <v>71</v>
      </c>
      <c r="B37" s="76"/>
      <c r="C37" s="76"/>
      <c r="D37" s="76"/>
      <c r="E37" s="76"/>
      <c r="F37" s="76"/>
      <c r="G37" s="76"/>
    </row>
    <row r="38" spans="1:10" ht="16" customHeight="1" x14ac:dyDescent="0.2">
      <c r="A38" s="77"/>
      <c r="B38" s="77"/>
      <c r="C38" s="77"/>
      <c r="D38" s="77"/>
      <c r="E38" s="77"/>
      <c r="F38" s="77"/>
      <c r="G38" s="77"/>
    </row>
    <row r="39" spans="1:10" ht="16" customHeight="1" thickBot="1" x14ac:dyDescent="0.35">
      <c r="A39" s="16" t="s">
        <v>72</v>
      </c>
      <c r="B39" s="17" t="s">
        <v>5</v>
      </c>
      <c r="C39" s="17" t="s">
        <v>70</v>
      </c>
      <c r="D39" s="17" t="s">
        <v>73</v>
      </c>
      <c r="E39" s="49" t="s">
        <v>74</v>
      </c>
      <c r="F39" s="17" t="s">
        <v>18</v>
      </c>
      <c r="H39" s="88" t="s">
        <v>78</v>
      </c>
      <c r="I39" s="83"/>
      <c r="J39" s="72" t="s">
        <v>81</v>
      </c>
    </row>
    <row r="40" spans="1:10" ht="17" thickBot="1" x14ac:dyDescent="0.25">
      <c r="A40" s="1" t="s">
        <v>79</v>
      </c>
      <c r="B40" s="2">
        <v>45524</v>
      </c>
      <c r="C40" s="4"/>
      <c r="E40" s="51">
        <v>492.91</v>
      </c>
      <c r="F40" s="33"/>
      <c r="H40" s="80" t="s">
        <v>76</v>
      </c>
      <c r="I40" s="81"/>
      <c r="J40" s="72" t="s">
        <v>80</v>
      </c>
    </row>
    <row r="41" spans="1:10" ht="17" thickBot="1" x14ac:dyDescent="0.25">
      <c r="A41" s="1"/>
      <c r="B41" s="7"/>
      <c r="C41" s="4"/>
      <c r="E41" s="4"/>
      <c r="F41" s="33"/>
      <c r="H41" s="44" t="s">
        <v>70</v>
      </c>
      <c r="I41" s="48">
        <v>12000</v>
      </c>
      <c r="J41" s="73">
        <f>I41-I47</f>
        <v>12000</v>
      </c>
    </row>
    <row r="42" spans="1:10" ht="17" thickBot="1" x14ac:dyDescent="0.25">
      <c r="A42" s="1"/>
      <c r="B42" s="7"/>
      <c r="C42" s="4"/>
      <c r="E42" s="4"/>
      <c r="F42" s="33"/>
      <c r="H42" s="44" t="s">
        <v>73</v>
      </c>
      <c r="I42" s="48">
        <v>15000</v>
      </c>
      <c r="J42" s="73">
        <f>I42-I48</f>
        <v>15000</v>
      </c>
    </row>
    <row r="43" spans="1:10" ht="17" thickBot="1" x14ac:dyDescent="0.25">
      <c r="A43" s="1"/>
      <c r="B43" s="7"/>
      <c r="C43" s="4"/>
      <c r="E43" s="4"/>
      <c r="F43" s="33"/>
      <c r="H43" s="44" t="s">
        <v>77</v>
      </c>
      <c r="I43" s="68">
        <v>5000</v>
      </c>
      <c r="J43" s="70">
        <f>I43-I49</f>
        <v>4507.09</v>
      </c>
    </row>
    <row r="44" spans="1:10" ht="17" thickBot="1" x14ac:dyDescent="0.25">
      <c r="A44" s="1"/>
      <c r="B44" s="7"/>
      <c r="C44" s="4"/>
      <c r="E44" s="4"/>
      <c r="F44" s="33"/>
      <c r="H44" s="40" t="s">
        <v>14</v>
      </c>
      <c r="I44" s="46">
        <f>SUM(I41:I43)</f>
        <v>32000</v>
      </c>
      <c r="J44" s="73"/>
    </row>
    <row r="45" spans="1:10" ht="18" thickTop="1" thickBot="1" x14ac:dyDescent="0.25">
      <c r="A45" s="20" t="s">
        <v>14</v>
      </c>
      <c r="B45" s="20"/>
      <c r="C45" s="67">
        <f>SUM(C40:C44)</f>
        <v>0</v>
      </c>
      <c r="D45" s="67">
        <f>SUM(D40:D44)</f>
        <v>0</v>
      </c>
      <c r="E45" s="21">
        <f>SUM(E40:E44)</f>
        <v>492.91</v>
      </c>
      <c r="F45" s="21">
        <f>SUM(F40:F44)</f>
        <v>0</v>
      </c>
    </row>
    <row r="46" spans="1:10" ht="18" thickTop="1" thickBot="1" x14ac:dyDescent="0.25">
      <c r="A46" s="20"/>
      <c r="B46" s="20"/>
      <c r="C46" s="35"/>
      <c r="D46" s="20"/>
      <c r="E46" s="20"/>
      <c r="F46" s="21"/>
      <c r="H46" s="80" t="s">
        <v>22</v>
      </c>
      <c r="I46" s="81"/>
    </row>
    <row r="47" spans="1:10" ht="17" thickTop="1" x14ac:dyDescent="0.2">
      <c r="H47" s="44" t="s">
        <v>70</v>
      </c>
      <c r="I47" s="74">
        <f>C45</f>
        <v>0</v>
      </c>
    </row>
    <row r="48" spans="1:10" x14ac:dyDescent="0.2">
      <c r="H48" s="44" t="s">
        <v>69</v>
      </c>
      <c r="I48" s="74">
        <f>D45</f>
        <v>0</v>
      </c>
    </row>
    <row r="49" spans="8:9" x14ac:dyDescent="0.2">
      <c r="H49" s="44" t="s">
        <v>82</v>
      </c>
      <c r="I49" s="71">
        <f>E45</f>
        <v>492.91</v>
      </c>
    </row>
    <row r="50" spans="8:9" ht="17" thickBot="1" x14ac:dyDescent="0.25">
      <c r="H50" s="40" t="s">
        <v>14</v>
      </c>
      <c r="I50" s="75">
        <f>I47+I49+I48</f>
        <v>492.91</v>
      </c>
    </row>
    <row r="51" spans="8:9" ht="17" thickTop="1" x14ac:dyDescent="0.2"/>
    <row r="52" spans="8:9" ht="17" thickBot="1" x14ac:dyDescent="0.25">
      <c r="H52" s="38" t="s">
        <v>26</v>
      </c>
      <c r="I52" s="37">
        <f>I44-I50</f>
        <v>31507.09</v>
      </c>
    </row>
    <row r="53" spans="8:9" ht="17" thickTop="1" x14ac:dyDescent="0.2"/>
  </sheetData>
  <mergeCells count="13">
    <mergeCell ref="A37:G38"/>
    <mergeCell ref="H39:I39"/>
    <mergeCell ref="H40:I40"/>
    <mergeCell ref="H46:I46"/>
    <mergeCell ref="I26:J26"/>
    <mergeCell ref="A1:G2"/>
    <mergeCell ref="M3:O3"/>
    <mergeCell ref="R3:T3"/>
    <mergeCell ref="I20:J20"/>
    <mergeCell ref="I19:J19"/>
    <mergeCell ref="A16:G17"/>
    <mergeCell ref="I3:J3"/>
    <mergeCell ref="I4:J4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2024-08-21T11:01:17Z</dcterms:modified>
</cp:coreProperties>
</file>