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cia/Desktop/lille_kat/lillekat.github.io/budget/"/>
    </mc:Choice>
  </mc:AlternateContent>
  <xr:revisionPtr revIDLastSave="0" documentId="13_ncr:1_{96C75FDB-C0AF-5441-8539-FE76F93C0DE3}" xr6:coauthVersionLast="47" xr6:coauthVersionMax="47" xr10:uidLastSave="{00000000-0000-0000-0000-000000000000}"/>
  <bookViews>
    <workbookView xWindow="2400" yWindow="940" windowWidth="26100" windowHeight="8900" activeTab="2" xr2:uid="{D1CCE3FA-2749-BB47-B79F-67BB4C56A698}"/>
  </bookViews>
  <sheets>
    <sheet name="2022" sheetId="1" r:id="rId1"/>
    <sheet name="2023" sheetId="2" r:id="rId2"/>
    <sheet name="20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G5" i="3"/>
  <c r="G7" i="3"/>
  <c r="G8" i="3"/>
  <c r="G9" i="3"/>
  <c r="G4" i="3"/>
  <c r="F10" i="3"/>
  <c r="E10" i="3"/>
  <c r="D20" i="3"/>
  <c r="D19" i="3"/>
  <c r="D18" i="3"/>
  <c r="D17" i="3"/>
  <c r="D16" i="3"/>
  <c r="B21" i="3"/>
  <c r="D10" i="3"/>
  <c r="J10" i="3"/>
  <c r="C10" i="3"/>
  <c r="L21" i="2"/>
  <c r="L19" i="2"/>
  <c r="G10" i="3" l="1"/>
  <c r="D21" i="3"/>
  <c r="D19" i="2"/>
  <c r="D18" i="2"/>
  <c r="D17" i="2"/>
  <c r="D16" i="2"/>
  <c r="D15" i="2"/>
  <c r="B20" i="2"/>
  <c r="F12" i="1"/>
  <c r="E7" i="1"/>
  <c r="E8" i="2"/>
  <c r="H8" i="2" s="1"/>
  <c r="D10" i="2"/>
  <c r="E9" i="2"/>
  <c r="C9" i="1"/>
  <c r="D9" i="1"/>
  <c r="E5" i="2"/>
  <c r="H5" i="2" s="1"/>
  <c r="H7" i="1"/>
  <c r="B35" i="1"/>
  <c r="D33" i="1"/>
  <c r="D32" i="1"/>
  <c r="D30" i="1"/>
  <c r="D28" i="1"/>
  <c r="D25" i="1"/>
  <c r="D22" i="1"/>
  <c r="D20" i="1"/>
  <c r="D19" i="1"/>
  <c r="D17" i="1"/>
  <c r="D15" i="1"/>
  <c r="D12" i="1"/>
  <c r="B22" i="1"/>
  <c r="E5" i="1"/>
  <c r="H5" i="1" s="1"/>
  <c r="E8" i="1"/>
  <c r="H8" i="1" s="1"/>
  <c r="D20" i="2" l="1"/>
  <c r="H9" i="2"/>
  <c r="C10" i="2"/>
  <c r="L10" i="2"/>
  <c r="H4" i="2"/>
  <c r="D35" i="1"/>
  <c r="H9" i="1"/>
  <c r="H10" i="2" l="1"/>
  <c r="H11" i="2" s="1"/>
</calcChain>
</file>

<file path=xl/sharedStrings.xml><?xml version="1.0" encoding="utf-8"?>
<sst xmlns="http://schemas.openxmlformats.org/spreadsheetml/2006/main" count="118" uniqueCount="57">
  <si>
    <t>Lillekat 2022 budget</t>
  </si>
  <si>
    <t>Events</t>
  </si>
  <si>
    <t>Forventet deltagere</t>
  </si>
  <si>
    <t>Faktiske deltagere</t>
  </si>
  <si>
    <t>Søgt penge</t>
  </si>
  <si>
    <t>Dato</t>
  </si>
  <si>
    <t>Lillekat2022-01</t>
  </si>
  <si>
    <t>Lillekat2022-02</t>
  </si>
  <si>
    <t>Lillekat2022-03</t>
  </si>
  <si>
    <t>Lillekat2022-04</t>
  </si>
  <si>
    <t>Lillekat2022-05</t>
  </si>
  <si>
    <t>-</t>
  </si>
  <si>
    <t>Forventet pizza (Familie str.)</t>
  </si>
  <si>
    <t>Pris pr. pizza</t>
  </si>
  <si>
    <t>I alt</t>
  </si>
  <si>
    <t>Levering</t>
  </si>
  <si>
    <t>6+CF</t>
  </si>
  <si>
    <t>Pris</t>
  </si>
  <si>
    <t>Sum</t>
  </si>
  <si>
    <t>Lillekat 2023 budget</t>
  </si>
  <si>
    <t>Støtte søgt (rundet ned)</t>
  </si>
  <si>
    <t>*Støttet af NovoNordisk</t>
  </si>
  <si>
    <t>Udgifter</t>
  </si>
  <si>
    <t>Støtte fra PROSA</t>
  </si>
  <si>
    <t>Start kapital</t>
  </si>
  <si>
    <t>Indtægter</t>
  </si>
  <si>
    <t>Balance</t>
  </si>
  <si>
    <t>Støtte fra DDSA</t>
  </si>
  <si>
    <t>Lillekat2023-06</t>
  </si>
  <si>
    <t>Lillekat2023-07</t>
  </si>
  <si>
    <t>Lillekat2023-08</t>
  </si>
  <si>
    <t>Lillekat2023-09</t>
  </si>
  <si>
    <t>Lillekat2023-10</t>
  </si>
  <si>
    <t>Stickers</t>
  </si>
  <si>
    <t>Studystart</t>
  </si>
  <si>
    <t>Snacks for Lille Kat 2023.06</t>
  </si>
  <si>
    <t>Pizza Lille Kat 2023.06</t>
  </si>
  <si>
    <t>Lille Kat 2023-fall</t>
  </si>
  <si>
    <t>Stk.</t>
  </si>
  <si>
    <t>Nr. pizza</t>
  </si>
  <si>
    <t>Margarita</t>
  </si>
  <si>
    <t>Kartoffel</t>
  </si>
  <si>
    <t>Pepperoni</t>
  </si>
  <si>
    <t>Hawaii</t>
  </si>
  <si>
    <t>Salat</t>
  </si>
  <si>
    <t>Nr. til bestilling</t>
  </si>
  <si>
    <t>Lillekat 2024 budget</t>
  </si>
  <si>
    <t>Lillekat2024-01</t>
  </si>
  <si>
    <t>Lillekat2024-04</t>
  </si>
  <si>
    <t>Lillekat2024-05</t>
  </si>
  <si>
    <t>penge på snacks</t>
  </si>
  <si>
    <t>Lillekat2024-02</t>
  </si>
  <si>
    <t xml:space="preserve">Skinke </t>
  </si>
  <si>
    <t>nr til besilling</t>
  </si>
  <si>
    <t>penge på pizza</t>
  </si>
  <si>
    <t>Lillekat2024-03 Novo sponsoreret</t>
  </si>
  <si>
    <t>Lillekat2024 D-Pop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</si>
</sst>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.&quot;_-;\-* #,##0.00\ &quot;kr.&quot;_-;_-* &quot;-&quot;??\ &quot;kr.&quot;_-;_-@_-"/>
    <numFmt numFmtId="164" formatCode="#,##0.00\ &quot;kr.&quot;"/>
  </numFmts>
  <fonts count="10" x14ac:knownFonts="1">
    <font>
      <sz val="12"/>
      <color theme="1"/>
      <name val="Calibri"/>
      <family val="2"/>
      <scheme val="minor"/>
    </font>
    <font>
      <sz val="20"/>
      <color theme="1"/>
      <name val="Georgia"/>
      <family val="1"/>
    </font>
    <font>
      <sz val="11"/>
      <color theme="1"/>
      <name val="Georgia Pro"/>
    </font>
    <font>
      <b/>
      <sz val="11"/>
      <color theme="1"/>
      <name val="Georgia Pro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medium">
        <color indexed="64"/>
      </top>
      <bottom/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1">
    <xf numFmtId="0" fontId="0" fillId="0" borderId="0" xfId="0"/>
    <xf numFmtId="0" fontId="2" fillId="3" borderId="6" xfId="0" applyFont="1" applyFill="1" applyBorder="1"/>
    <xf numFmtId="14" fontId="2" fillId="0" borderId="10" xfId="0" applyNumberFormat="1" applyFont="1" applyBorder="1"/>
    <xf numFmtId="0" fontId="2" fillId="0" borderId="0" xfId="0" applyFont="1"/>
    <xf numFmtId="1" fontId="2" fillId="0" borderId="0" xfId="0" applyNumberFormat="1" applyFont="1"/>
    <xf numFmtId="0" fontId="2" fillId="0" borderId="2" xfId="0" applyFont="1" applyBorder="1"/>
    <xf numFmtId="0" fontId="2" fillId="3" borderId="7" xfId="0" applyFont="1" applyFill="1" applyBorder="1"/>
    <xf numFmtId="14" fontId="2" fillId="0" borderId="11" xfId="0" applyNumberFormat="1" applyFont="1" applyBorder="1"/>
    <xf numFmtId="0" fontId="2" fillId="0" borderId="13" xfId="0" applyFont="1" applyBorder="1"/>
    <xf numFmtId="44" fontId="2" fillId="0" borderId="0" xfId="0" applyNumberFormat="1" applyFont="1"/>
    <xf numFmtId="44" fontId="2" fillId="0" borderId="2" xfId="0" applyNumberFormat="1" applyFont="1" applyBorder="1"/>
    <xf numFmtId="14" fontId="2" fillId="0" borderId="12" xfId="0" applyNumberFormat="1" applyFont="1" applyBorder="1"/>
    <xf numFmtId="0" fontId="2" fillId="0" borderId="8" xfId="0" applyFont="1" applyBorder="1"/>
    <xf numFmtId="1" fontId="2" fillId="0" borderId="8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3" fillId="0" borderId="3" xfId="0" applyFont="1" applyBorder="1"/>
    <xf numFmtId="44" fontId="3" fillId="0" borderId="3" xfId="0" applyNumberFormat="1" applyFont="1" applyBorder="1"/>
    <xf numFmtId="0" fontId="2" fillId="3" borderId="14" xfId="0" applyFont="1" applyFill="1" applyBorder="1"/>
    <xf numFmtId="0" fontId="0" fillId="0" borderId="15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164" fontId="2" fillId="0" borderId="0" xfId="0" applyNumberFormat="1" applyFont="1"/>
    <xf numFmtId="44" fontId="2" fillId="0" borderId="0" xfId="1" applyFont="1" applyBorder="1"/>
    <xf numFmtId="44" fontId="2" fillId="0" borderId="2" xfId="1" applyFont="1" applyBorder="1"/>
    <xf numFmtId="1" fontId="3" fillId="0" borderId="3" xfId="0" applyNumberFormat="1" applyFont="1" applyBorder="1"/>
    <xf numFmtId="0" fontId="6" fillId="0" borderId="0" xfId="0" applyFont="1"/>
    <xf numFmtId="3" fontId="5" fillId="4" borderId="20" xfId="0" applyNumberFormat="1" applyFont="1" applyFill="1" applyBorder="1"/>
    <xf numFmtId="0" fontId="5" fillId="4" borderId="19" xfId="0" applyFont="1" applyFill="1" applyBorder="1"/>
    <xf numFmtId="0" fontId="0" fillId="4" borderId="21" xfId="0" applyFill="1" applyBorder="1"/>
    <xf numFmtId="0" fontId="5" fillId="4" borderId="22" xfId="0" applyFont="1" applyFill="1" applyBorder="1"/>
    <xf numFmtId="0" fontId="0" fillId="5" borderId="23" xfId="0" applyFill="1" applyBorder="1"/>
    <xf numFmtId="0" fontId="7" fillId="6" borderId="18" xfId="0" applyFont="1" applyFill="1" applyBorder="1"/>
    <xf numFmtId="0" fontId="0" fillId="5" borderId="7" xfId="0" applyFill="1" applyBorder="1"/>
    <xf numFmtId="0" fontId="0" fillId="6" borderId="15" xfId="0" applyFill="1" applyBorder="1"/>
    <xf numFmtId="0" fontId="0" fillId="5" borderId="7" xfId="0" applyFill="1" applyBorder="1" applyAlignment="1">
      <alignment horizontal="right"/>
    </xf>
    <xf numFmtId="3" fontId="0" fillId="4" borderId="21" xfId="0" applyNumberFormat="1" applyFill="1" applyBorder="1"/>
    <xf numFmtId="0" fontId="0" fillId="6" borderId="18" xfId="0" applyFill="1" applyBorder="1"/>
    <xf numFmtId="3" fontId="0" fillId="5" borderId="7" xfId="0" applyNumberFormat="1" applyFill="1" applyBorder="1"/>
    <xf numFmtId="0" fontId="2" fillId="2" borderId="1" xfId="0" applyFont="1" applyFill="1" applyBorder="1" applyAlignment="1">
      <alignment vertical="center" wrapText="1"/>
    </xf>
    <xf numFmtId="0" fontId="6" fillId="0" borderId="14" xfId="0" applyFont="1" applyBorder="1"/>
    <xf numFmtId="44" fontId="9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A488-0249-9540-9962-645D5D55DAA6}">
  <dimension ref="A1:H36"/>
  <sheetViews>
    <sheetView zoomScale="122" zoomScaleNormal="140" workbookViewId="0">
      <selection activeCell="F21" sqref="F21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3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4.1640625" bestFit="1" customWidth="1"/>
  </cols>
  <sheetData>
    <row r="1" spans="1:8" x14ac:dyDescent="0.2">
      <c r="A1" s="52" t="s">
        <v>0</v>
      </c>
      <c r="B1" s="52"/>
      <c r="C1" s="52"/>
      <c r="D1" s="52"/>
      <c r="E1" s="52"/>
      <c r="F1" s="52"/>
      <c r="G1" s="52"/>
      <c r="H1" s="52"/>
    </row>
    <row r="2" spans="1:8" x14ac:dyDescent="0.2">
      <c r="A2" s="53"/>
      <c r="B2" s="53"/>
      <c r="C2" s="53"/>
      <c r="D2" s="53"/>
      <c r="E2" s="53"/>
      <c r="F2" s="53"/>
      <c r="G2" s="53"/>
      <c r="H2" s="53"/>
    </row>
    <row r="3" spans="1:8" ht="28" thickBot="1" x14ac:dyDescent="0.25">
      <c r="A3" s="16" t="s">
        <v>1</v>
      </c>
      <c r="B3" s="17" t="s">
        <v>5</v>
      </c>
      <c r="C3" s="17" t="s">
        <v>2</v>
      </c>
      <c r="D3" s="17" t="s">
        <v>3</v>
      </c>
      <c r="E3" s="18" t="s">
        <v>12</v>
      </c>
      <c r="F3" s="17" t="s">
        <v>13</v>
      </c>
      <c r="G3" s="17" t="s">
        <v>15</v>
      </c>
      <c r="H3" s="19" t="s">
        <v>4</v>
      </c>
    </row>
    <row r="4" spans="1:8" x14ac:dyDescent="0.2">
      <c r="A4" s="1" t="s">
        <v>6</v>
      </c>
      <c r="B4" s="2">
        <v>44603</v>
      </c>
      <c r="C4" s="3">
        <v>70</v>
      </c>
      <c r="D4" s="3">
        <v>80</v>
      </c>
      <c r="E4" s="4" t="s">
        <v>11</v>
      </c>
      <c r="F4" s="3" t="s">
        <v>11</v>
      </c>
      <c r="G4" s="3" t="s">
        <v>11</v>
      </c>
      <c r="H4" s="5" t="s">
        <v>11</v>
      </c>
    </row>
    <row r="5" spans="1:8" x14ac:dyDescent="0.2">
      <c r="A5" s="6" t="s">
        <v>7</v>
      </c>
      <c r="B5" s="7">
        <v>44617</v>
      </c>
      <c r="C5" s="8">
        <v>35</v>
      </c>
      <c r="D5" s="3">
        <v>51</v>
      </c>
      <c r="E5" s="4">
        <f>C5/3</f>
        <v>11.666666666666666</v>
      </c>
      <c r="F5" s="9">
        <v>120</v>
      </c>
      <c r="G5" s="9">
        <v>50</v>
      </c>
      <c r="H5" s="10">
        <f>F5*E5+G5</f>
        <v>1450</v>
      </c>
    </row>
    <row r="6" spans="1:8" x14ac:dyDescent="0.2">
      <c r="A6" s="6" t="s">
        <v>8</v>
      </c>
      <c r="B6" s="7">
        <v>44631</v>
      </c>
      <c r="C6" s="3">
        <v>15</v>
      </c>
      <c r="D6" s="3">
        <v>34</v>
      </c>
      <c r="E6" s="4" t="s">
        <v>11</v>
      </c>
      <c r="F6" s="9" t="s">
        <v>11</v>
      </c>
      <c r="G6" s="9"/>
      <c r="H6" s="10" t="s">
        <v>11</v>
      </c>
    </row>
    <row r="7" spans="1:8" x14ac:dyDescent="0.2">
      <c r="A7" s="6" t="s">
        <v>9</v>
      </c>
      <c r="B7" s="7">
        <v>44645</v>
      </c>
      <c r="C7" s="3">
        <v>55</v>
      </c>
      <c r="D7" s="3">
        <v>56</v>
      </c>
      <c r="E7" s="4">
        <f>C7/3</f>
        <v>18.333333333333332</v>
      </c>
      <c r="F7" s="9">
        <v>120</v>
      </c>
      <c r="G7" s="9">
        <v>50</v>
      </c>
      <c r="H7" s="10">
        <f>F7*E7+G7</f>
        <v>2250</v>
      </c>
    </row>
    <row r="8" spans="1:8" x14ac:dyDescent="0.2">
      <c r="A8" s="6" t="s">
        <v>10</v>
      </c>
      <c r="B8" s="11">
        <v>44687</v>
      </c>
      <c r="C8" s="12">
        <v>25</v>
      </c>
      <c r="D8" s="3">
        <v>33</v>
      </c>
      <c r="E8" s="13">
        <f>C8/3</f>
        <v>8.3333333333333339</v>
      </c>
      <c r="F8" s="14">
        <v>120</v>
      </c>
      <c r="G8" s="14">
        <v>50</v>
      </c>
      <c r="H8" s="15">
        <f>F8*E8+G8</f>
        <v>1050</v>
      </c>
    </row>
    <row r="9" spans="1:8" ht="17" thickBot="1" x14ac:dyDescent="0.25">
      <c r="A9" s="20" t="s">
        <v>14</v>
      </c>
      <c r="B9" s="20"/>
      <c r="C9" s="20">
        <f>SUM(C4:C8)</f>
        <v>200</v>
      </c>
      <c r="D9" s="20">
        <f>SUM(D4:D8)</f>
        <v>254</v>
      </c>
      <c r="E9" s="20"/>
      <c r="F9" s="21"/>
      <c r="G9" s="21"/>
      <c r="H9" s="21">
        <f>SUM(H4:H8)</f>
        <v>4750</v>
      </c>
    </row>
    <row r="10" spans="1:8" ht="17" thickTop="1" x14ac:dyDescent="0.2"/>
    <row r="11" spans="1:8" x14ac:dyDescent="0.2">
      <c r="B11" s="54" t="s">
        <v>7</v>
      </c>
      <c r="C11" s="55"/>
      <c r="D11" s="22" t="s">
        <v>17</v>
      </c>
    </row>
    <row r="12" spans="1:8" x14ac:dyDescent="0.2">
      <c r="A12" s="3"/>
      <c r="B12" s="23">
        <v>1</v>
      </c>
      <c r="C12">
        <v>1</v>
      </c>
      <c r="D12" s="24">
        <f>95*B12</f>
        <v>95</v>
      </c>
      <c r="F12">
        <f>D9/C9</f>
        <v>1.27</v>
      </c>
    </row>
    <row r="13" spans="1:8" x14ac:dyDescent="0.2">
      <c r="B13" s="23">
        <v>1</v>
      </c>
      <c r="C13">
        <v>2</v>
      </c>
      <c r="D13" s="24">
        <v>140</v>
      </c>
    </row>
    <row r="14" spans="1:8" x14ac:dyDescent="0.2">
      <c r="B14" s="23">
        <v>1</v>
      </c>
      <c r="C14">
        <v>4</v>
      </c>
      <c r="D14" s="24">
        <v>130</v>
      </c>
    </row>
    <row r="15" spans="1:8" x14ac:dyDescent="0.2">
      <c r="B15" s="23">
        <v>2</v>
      </c>
      <c r="C15">
        <v>5</v>
      </c>
      <c r="D15" s="24">
        <f>130*B15</f>
        <v>260</v>
      </c>
    </row>
    <row r="16" spans="1:8" x14ac:dyDescent="0.2">
      <c r="B16" s="23">
        <v>1</v>
      </c>
      <c r="C16" s="25" t="s">
        <v>16</v>
      </c>
      <c r="D16" s="24">
        <v>130</v>
      </c>
    </row>
    <row r="17" spans="1:4" x14ac:dyDescent="0.2">
      <c r="B17" s="23">
        <v>2</v>
      </c>
      <c r="C17">
        <v>10</v>
      </c>
      <c r="D17" s="24">
        <f>105*B17</f>
        <v>210</v>
      </c>
    </row>
    <row r="18" spans="1:4" x14ac:dyDescent="0.2">
      <c r="B18" s="23">
        <v>1</v>
      </c>
      <c r="C18">
        <v>12</v>
      </c>
      <c r="D18" s="24">
        <v>105</v>
      </c>
    </row>
    <row r="19" spans="1:4" x14ac:dyDescent="0.2">
      <c r="B19" s="23">
        <v>2</v>
      </c>
      <c r="C19">
        <v>13</v>
      </c>
      <c r="D19" s="24">
        <f>110*B19</f>
        <v>220</v>
      </c>
    </row>
    <row r="20" spans="1:4" x14ac:dyDescent="0.2">
      <c r="B20" s="23">
        <v>2</v>
      </c>
      <c r="C20">
        <v>24</v>
      </c>
      <c r="D20" s="24">
        <f>130*B20</f>
        <v>260</v>
      </c>
    </row>
    <row r="21" spans="1:4" x14ac:dyDescent="0.2">
      <c r="B21" s="26">
        <v>1</v>
      </c>
      <c r="C21" s="27">
        <v>29</v>
      </c>
      <c r="D21" s="28">
        <v>130</v>
      </c>
    </row>
    <row r="22" spans="1:4" ht="17" thickBot="1" x14ac:dyDescent="0.25">
      <c r="A22" s="31" t="s">
        <v>18</v>
      </c>
      <c r="B22" s="29">
        <f>SUM(B12:B21)</f>
        <v>14</v>
      </c>
      <c r="C22" s="30"/>
      <c r="D22" s="31">
        <f>SUM(D12:D21)</f>
        <v>1680</v>
      </c>
    </row>
    <row r="23" spans="1:4" ht="17" thickTop="1" x14ac:dyDescent="0.2"/>
    <row r="24" spans="1:4" x14ac:dyDescent="0.2">
      <c r="B24" s="54" t="s">
        <v>9</v>
      </c>
      <c r="C24" s="55"/>
      <c r="D24" s="22" t="s">
        <v>17</v>
      </c>
    </row>
    <row r="25" spans="1:4" x14ac:dyDescent="0.2">
      <c r="A25" s="3"/>
      <c r="B25" s="23">
        <v>1</v>
      </c>
      <c r="C25">
        <v>1</v>
      </c>
      <c r="D25" s="24">
        <f>95*B25</f>
        <v>95</v>
      </c>
    </row>
    <row r="26" spans="1:4" x14ac:dyDescent="0.2">
      <c r="B26" s="23">
        <v>1</v>
      </c>
      <c r="C26">
        <v>2</v>
      </c>
      <c r="D26" s="24">
        <v>140</v>
      </c>
    </row>
    <row r="27" spans="1:4" x14ac:dyDescent="0.2">
      <c r="B27" s="23">
        <v>2</v>
      </c>
      <c r="C27">
        <v>4</v>
      </c>
      <c r="D27" s="24">
        <v>130</v>
      </c>
    </row>
    <row r="28" spans="1:4" x14ac:dyDescent="0.2">
      <c r="B28" s="23">
        <v>3</v>
      </c>
      <c r="C28">
        <v>5</v>
      </c>
      <c r="D28" s="24">
        <f>130*B28</f>
        <v>390</v>
      </c>
    </row>
    <row r="29" spans="1:4" x14ac:dyDescent="0.2">
      <c r="B29" s="23">
        <v>1</v>
      </c>
      <c r="C29" s="25" t="s">
        <v>16</v>
      </c>
      <c r="D29" s="24">
        <v>130</v>
      </c>
    </row>
    <row r="30" spans="1:4" x14ac:dyDescent="0.2">
      <c r="B30" s="23">
        <v>3</v>
      </c>
      <c r="C30">
        <v>10</v>
      </c>
      <c r="D30" s="24">
        <f>105*B30</f>
        <v>315</v>
      </c>
    </row>
    <row r="31" spans="1:4" x14ac:dyDescent="0.2">
      <c r="B31" s="23">
        <v>2</v>
      </c>
      <c r="C31">
        <v>12</v>
      </c>
      <c r="D31" s="24">
        <v>105</v>
      </c>
    </row>
    <row r="32" spans="1:4" x14ac:dyDescent="0.2">
      <c r="B32" s="23">
        <v>3</v>
      </c>
      <c r="C32">
        <v>13</v>
      </c>
      <c r="D32" s="24">
        <f>110*B32</f>
        <v>330</v>
      </c>
    </row>
    <row r="33" spans="1:4" x14ac:dyDescent="0.2">
      <c r="B33" s="23">
        <v>2</v>
      </c>
      <c r="C33">
        <v>24</v>
      </c>
      <c r="D33" s="24">
        <f>130*B33</f>
        <v>260</v>
      </c>
    </row>
    <row r="34" spans="1:4" x14ac:dyDescent="0.2">
      <c r="B34" s="26">
        <v>1</v>
      </c>
      <c r="C34" s="27">
        <v>29</v>
      </c>
      <c r="D34" s="28">
        <v>130</v>
      </c>
    </row>
    <row r="35" spans="1:4" ht="17" thickBot="1" x14ac:dyDescent="0.25">
      <c r="A35" s="31" t="s">
        <v>18</v>
      </c>
      <c r="B35" s="29">
        <f>SUM(B25:B34)</f>
        <v>19</v>
      </c>
      <c r="C35" s="30"/>
      <c r="D35" s="31">
        <f>SUM(D25:D34)</f>
        <v>2025</v>
      </c>
    </row>
    <row r="36" spans="1:4" ht="17" thickTop="1" x14ac:dyDescent="0.2"/>
  </sheetData>
  <mergeCells count="3">
    <mergeCell ref="A1:H2"/>
    <mergeCell ref="B11:C11"/>
    <mergeCell ref="B24:C24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F9F2-A4CC-AD4F-A3F1-917E919B80E2}">
  <dimension ref="A1:L23"/>
  <sheetViews>
    <sheetView zoomScale="114" zoomScaleNormal="116" workbookViewId="0">
      <selection activeCell="E4" sqref="E4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8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5.83203125" bestFit="1" customWidth="1"/>
    <col min="11" max="11" width="26" bestFit="1" customWidth="1"/>
    <col min="12" max="12" width="8.5" bestFit="1" customWidth="1"/>
    <col min="14" max="14" width="26" bestFit="1" customWidth="1"/>
  </cols>
  <sheetData>
    <row r="1" spans="1:12" x14ac:dyDescent="0.2">
      <c r="A1" s="52" t="s">
        <v>19</v>
      </c>
      <c r="B1" s="52"/>
      <c r="C1" s="52"/>
      <c r="D1" s="52"/>
      <c r="E1" s="52"/>
      <c r="F1" s="52"/>
      <c r="G1" s="52"/>
      <c r="H1" s="52"/>
    </row>
    <row r="2" spans="1:12" x14ac:dyDescent="0.2">
      <c r="A2" s="53"/>
      <c r="B2" s="53"/>
      <c r="C2" s="53"/>
      <c r="D2" s="53"/>
      <c r="E2" s="53"/>
      <c r="F2" s="53"/>
      <c r="G2" s="53"/>
      <c r="H2" s="53"/>
    </row>
    <row r="3" spans="1:12" ht="27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12</v>
      </c>
      <c r="F3" s="17" t="s">
        <v>13</v>
      </c>
      <c r="G3" s="17" t="s">
        <v>15</v>
      </c>
      <c r="H3" s="19" t="s">
        <v>4</v>
      </c>
      <c r="K3" s="58" t="s">
        <v>37</v>
      </c>
      <c r="L3" s="59"/>
    </row>
    <row r="4" spans="1:12" x14ac:dyDescent="0.2">
      <c r="A4" s="1" t="s">
        <v>28</v>
      </c>
      <c r="B4" s="2">
        <v>45177</v>
      </c>
      <c r="C4" s="4">
        <v>120</v>
      </c>
      <c r="E4" s="4">
        <f>C4/4</f>
        <v>30</v>
      </c>
      <c r="F4" s="32">
        <v>150</v>
      </c>
      <c r="G4" s="33">
        <v>50</v>
      </c>
      <c r="H4" s="34">
        <f>E4*F4</f>
        <v>4500</v>
      </c>
      <c r="K4" s="56" t="s">
        <v>25</v>
      </c>
      <c r="L4" s="57"/>
    </row>
    <row r="5" spans="1:12" x14ac:dyDescent="0.2">
      <c r="A5" s="6" t="s">
        <v>29</v>
      </c>
      <c r="B5" s="7">
        <v>45191</v>
      </c>
      <c r="C5" s="4"/>
      <c r="E5" s="4">
        <f>C5/2.8</f>
        <v>0</v>
      </c>
      <c r="F5" s="32">
        <v>150</v>
      </c>
      <c r="G5" s="33">
        <v>50</v>
      </c>
      <c r="H5" s="34">
        <f>E5*F5+G5</f>
        <v>50</v>
      </c>
      <c r="K5" s="44" t="s">
        <v>24</v>
      </c>
      <c r="L5" s="48">
        <v>15000</v>
      </c>
    </row>
    <row r="6" spans="1:12" x14ac:dyDescent="0.2">
      <c r="A6" s="6" t="s">
        <v>30</v>
      </c>
      <c r="B6" s="7">
        <v>45205</v>
      </c>
      <c r="C6" s="4"/>
      <c r="E6" s="4" t="s">
        <v>11</v>
      </c>
      <c r="F6" s="32" t="s">
        <v>11</v>
      </c>
      <c r="G6" s="33" t="s">
        <v>11</v>
      </c>
      <c r="H6" s="34" t="s">
        <v>11</v>
      </c>
      <c r="K6" s="44" t="s">
        <v>27</v>
      </c>
      <c r="L6" s="48">
        <v>0</v>
      </c>
    </row>
    <row r="7" spans="1:12" x14ac:dyDescent="0.2">
      <c r="A7" s="6" t="s">
        <v>31</v>
      </c>
      <c r="B7" s="7">
        <v>45226</v>
      </c>
      <c r="C7" s="4"/>
      <c r="E7" s="4" t="s">
        <v>11</v>
      </c>
      <c r="F7" s="32" t="s">
        <v>11</v>
      </c>
      <c r="G7" s="33" t="s">
        <v>11</v>
      </c>
      <c r="H7" s="34" t="s">
        <v>11</v>
      </c>
      <c r="K7" s="44" t="s">
        <v>27</v>
      </c>
      <c r="L7" s="48">
        <v>0</v>
      </c>
    </row>
    <row r="8" spans="1:12" x14ac:dyDescent="0.2">
      <c r="A8" s="6" t="s">
        <v>32</v>
      </c>
      <c r="B8" s="7">
        <v>45254</v>
      </c>
      <c r="C8" s="4"/>
      <c r="E8" s="4">
        <f>C8/2</f>
        <v>0</v>
      </c>
      <c r="F8" s="32">
        <v>150</v>
      </c>
      <c r="G8" s="33">
        <v>50</v>
      </c>
      <c r="H8" s="34">
        <f>E8*F8+G8</f>
        <v>50</v>
      </c>
      <c r="K8" s="47" t="s">
        <v>23</v>
      </c>
      <c r="L8" s="41">
        <v>0</v>
      </c>
    </row>
    <row r="9" spans="1:12" x14ac:dyDescent="0.2">
      <c r="A9" s="6" t="s">
        <v>32</v>
      </c>
      <c r="B9" s="7">
        <v>45268</v>
      </c>
      <c r="C9" s="4"/>
      <c r="E9" s="4">
        <f>C9/2</f>
        <v>0</v>
      </c>
      <c r="F9" s="32">
        <v>150</v>
      </c>
      <c r="G9" s="33">
        <v>50</v>
      </c>
      <c r="H9" s="34">
        <f>E9*F9+G9</f>
        <v>50</v>
      </c>
      <c r="K9" s="47" t="s">
        <v>23</v>
      </c>
      <c r="L9" s="41">
        <v>0</v>
      </c>
    </row>
    <row r="10" spans="1:12" ht="17" thickBot="1" x14ac:dyDescent="0.25">
      <c r="A10" s="20" t="s">
        <v>14</v>
      </c>
      <c r="B10" s="20"/>
      <c r="C10" s="35">
        <f>SUM(C4:C9)</f>
        <v>120</v>
      </c>
      <c r="D10" s="20">
        <f>SUM(D4:D9)</f>
        <v>0</v>
      </c>
      <c r="E10" s="20"/>
      <c r="F10" s="21"/>
      <c r="G10" s="21"/>
      <c r="H10" s="21">
        <f>SUM(H4:H9)</f>
        <v>4650</v>
      </c>
      <c r="K10" s="40" t="s">
        <v>14</v>
      </c>
      <c r="L10" s="46">
        <f>SUM(L5:L9)</f>
        <v>15000</v>
      </c>
    </row>
    <row r="11" spans="1:12" ht="18" thickTop="1" thickBot="1" x14ac:dyDescent="0.25">
      <c r="A11" s="20" t="s">
        <v>20</v>
      </c>
      <c r="B11" s="20"/>
      <c r="C11" s="35"/>
      <c r="D11" s="20"/>
      <c r="E11" s="20"/>
      <c r="F11" s="21"/>
      <c r="G11" s="21"/>
      <c r="H11" s="21">
        <f>H10-292.86</f>
        <v>4357.1400000000003</v>
      </c>
    </row>
    <row r="12" spans="1:12" ht="17" thickTop="1" x14ac:dyDescent="0.2">
      <c r="K12" s="56" t="s">
        <v>22</v>
      </c>
      <c r="L12" s="57"/>
    </row>
    <row r="13" spans="1:12" x14ac:dyDescent="0.2">
      <c r="B13" s="54" t="s">
        <v>28</v>
      </c>
      <c r="C13" s="55"/>
      <c r="D13" s="60"/>
      <c r="K13" s="44" t="s">
        <v>33</v>
      </c>
      <c r="L13" s="43">
        <v>1042</v>
      </c>
    </row>
    <row r="14" spans="1:12" x14ac:dyDescent="0.2">
      <c r="B14" s="22" t="s">
        <v>38</v>
      </c>
      <c r="C14" s="22" t="s">
        <v>39</v>
      </c>
      <c r="D14" s="22" t="s">
        <v>17</v>
      </c>
      <c r="K14" s="44" t="s">
        <v>34</v>
      </c>
      <c r="L14" s="43">
        <v>152</v>
      </c>
    </row>
    <row r="15" spans="1:12" x14ac:dyDescent="0.2">
      <c r="A15" s="50" t="s">
        <v>40</v>
      </c>
      <c r="B15" s="23">
        <v>6</v>
      </c>
      <c r="C15">
        <v>1</v>
      </c>
      <c r="D15" s="24">
        <f>110*B15</f>
        <v>660</v>
      </c>
      <c r="K15" s="44" t="s">
        <v>35</v>
      </c>
      <c r="L15" s="45">
        <v>3031.45</v>
      </c>
    </row>
    <row r="16" spans="1:12" x14ac:dyDescent="0.2">
      <c r="A16" s="50" t="s">
        <v>41</v>
      </c>
      <c r="B16" s="23">
        <v>6</v>
      </c>
      <c r="C16">
        <v>5</v>
      </c>
      <c r="D16" s="24">
        <f>B16*139</f>
        <v>834</v>
      </c>
      <c r="K16" s="44" t="s">
        <v>36</v>
      </c>
      <c r="L16" s="45">
        <v>4002</v>
      </c>
    </row>
    <row r="17" spans="1:12" x14ac:dyDescent="0.2">
      <c r="A17" s="50" t="s">
        <v>42</v>
      </c>
      <c r="B17" s="23">
        <v>6</v>
      </c>
      <c r="C17">
        <v>10</v>
      </c>
      <c r="D17" s="24">
        <f>129*B17</f>
        <v>774</v>
      </c>
      <c r="K17" s="44"/>
      <c r="L17" s="43">
        <v>0</v>
      </c>
    </row>
    <row r="18" spans="1:12" x14ac:dyDescent="0.2">
      <c r="A18" s="50" t="s">
        <v>43</v>
      </c>
      <c r="B18" s="23">
        <v>6</v>
      </c>
      <c r="C18">
        <v>13</v>
      </c>
      <c r="D18" s="24">
        <f>139*B18</f>
        <v>834</v>
      </c>
      <c r="K18" s="42"/>
      <c r="L18" s="41">
        <v>0</v>
      </c>
    </row>
    <row r="19" spans="1:12" ht="17" thickBot="1" x14ac:dyDescent="0.25">
      <c r="A19" s="50" t="s">
        <v>44</v>
      </c>
      <c r="B19" s="23">
        <v>6</v>
      </c>
      <c r="C19" s="25">
        <v>24</v>
      </c>
      <c r="D19" s="24">
        <f>150*B19</f>
        <v>900</v>
      </c>
      <c r="K19" s="40" t="s">
        <v>14</v>
      </c>
      <c r="L19" s="39">
        <f>SUM(L13:L18)</f>
        <v>8227.4500000000007</v>
      </c>
    </row>
    <row r="20" spans="1:12" ht="18" thickTop="1" thickBot="1" x14ac:dyDescent="0.25">
      <c r="A20" s="31" t="s">
        <v>18</v>
      </c>
      <c r="B20" s="29">
        <f>SUM(B15:B19)</f>
        <v>30</v>
      </c>
      <c r="C20" s="30"/>
      <c r="D20" s="31">
        <f>SUM(D15:D19)</f>
        <v>4002</v>
      </c>
    </row>
    <row r="21" spans="1:12" ht="18" thickTop="1" thickBot="1" x14ac:dyDescent="0.25">
      <c r="K21" s="38" t="s">
        <v>26</v>
      </c>
      <c r="L21" s="37">
        <f>L10-L19</f>
        <v>6772.5499999999993</v>
      </c>
    </row>
    <row r="22" spans="1:12" ht="17" thickTop="1" x14ac:dyDescent="0.2">
      <c r="A22" s="36" t="s">
        <v>45</v>
      </c>
      <c r="K22" s="36" t="s">
        <v>21</v>
      </c>
    </row>
    <row r="23" spans="1:12" x14ac:dyDescent="0.2">
      <c r="A23">
        <v>26786171</v>
      </c>
    </row>
  </sheetData>
  <mergeCells count="5">
    <mergeCell ref="K12:L12"/>
    <mergeCell ref="A1:H2"/>
    <mergeCell ref="K3:L3"/>
    <mergeCell ref="K4:L4"/>
    <mergeCell ref="B13:D13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C72BB-923F-DB4A-A4B9-C9C78647B110}">
  <dimension ref="A1:J26"/>
  <sheetViews>
    <sheetView tabSelected="1" topLeftCell="A2" zoomScale="116" zoomScaleNormal="116" workbookViewId="0">
      <selection activeCell="H7" sqref="H7"/>
    </sheetView>
  </sheetViews>
  <sheetFormatPr baseColWidth="10" defaultRowHeight="16" x14ac:dyDescent="0.2"/>
  <cols>
    <col min="1" max="1" width="16.1640625" customWidth="1"/>
    <col min="2" max="2" width="12.1640625" customWidth="1"/>
    <col min="3" max="3" width="17.6640625" customWidth="1"/>
    <col min="4" max="4" width="16.83203125" customWidth="1"/>
    <col min="5" max="5" width="14.5" bestFit="1" customWidth="1"/>
    <col min="6" max="6" width="14.5" customWidth="1"/>
    <col min="7" max="7" width="14.1640625" bestFit="1" customWidth="1"/>
    <col min="9" max="9" width="14" customWidth="1"/>
  </cols>
  <sheetData>
    <row r="1" spans="1:10" x14ac:dyDescent="0.2">
      <c r="A1" s="52" t="s">
        <v>46</v>
      </c>
      <c r="B1" s="52"/>
      <c r="C1" s="52"/>
      <c r="D1" s="52"/>
      <c r="E1" s="52"/>
      <c r="F1" s="52"/>
      <c r="G1" s="52"/>
    </row>
    <row r="2" spans="1:10" x14ac:dyDescent="0.2">
      <c r="A2" s="53"/>
      <c r="B2" s="53"/>
      <c r="C2" s="53"/>
      <c r="D2" s="53"/>
      <c r="E2" s="53"/>
      <c r="F2" s="53"/>
      <c r="G2" s="53"/>
    </row>
    <row r="3" spans="1:10" ht="25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50</v>
      </c>
      <c r="F3" s="49" t="s">
        <v>54</v>
      </c>
      <c r="G3" s="17" t="s">
        <v>18</v>
      </c>
      <c r="I3" s="58" t="s">
        <v>37</v>
      </c>
      <c r="J3" s="59"/>
    </row>
    <row r="4" spans="1:10" x14ac:dyDescent="0.2">
      <c r="A4" s="1" t="s">
        <v>47</v>
      </c>
      <c r="B4" s="2">
        <v>45331</v>
      </c>
      <c r="C4" s="4">
        <v>12</v>
      </c>
      <c r="D4">
        <v>61</v>
      </c>
      <c r="E4" s="51">
        <v>1475</v>
      </c>
      <c r="F4" s="51"/>
      <c r="G4" s="33">
        <f>F4+E4</f>
        <v>1475</v>
      </c>
      <c r="I4" s="56" t="s">
        <v>25</v>
      </c>
      <c r="J4" s="57"/>
    </row>
    <row r="5" spans="1:10" x14ac:dyDescent="0.2">
      <c r="A5" s="6" t="s">
        <v>7</v>
      </c>
      <c r="B5" s="7">
        <v>45345</v>
      </c>
      <c r="C5" s="4">
        <v>39</v>
      </c>
      <c r="D5">
        <v>110</v>
      </c>
      <c r="E5" s="4">
        <v>1495</v>
      </c>
      <c r="F5" s="4">
        <v>2609</v>
      </c>
      <c r="G5" s="33">
        <f t="shared" ref="G5:G9" si="0">F5+E5</f>
        <v>4104</v>
      </c>
      <c r="I5" s="44" t="s">
        <v>24</v>
      </c>
      <c r="J5" s="48">
        <v>12000</v>
      </c>
    </row>
    <row r="6" spans="1:10" x14ac:dyDescent="0.2">
      <c r="A6" s="6" t="s">
        <v>55</v>
      </c>
      <c r="B6" s="7">
        <v>45366</v>
      </c>
      <c r="C6" s="4">
        <v>40</v>
      </c>
      <c r="D6">
        <v>52</v>
      </c>
      <c r="E6" s="4" t="s">
        <v>11</v>
      </c>
      <c r="F6" s="4" t="s">
        <v>11</v>
      </c>
      <c r="G6" s="33"/>
      <c r="I6" s="44" t="s">
        <v>27</v>
      </c>
      <c r="J6" s="48">
        <v>0</v>
      </c>
    </row>
    <row r="7" spans="1:10" x14ac:dyDescent="0.2">
      <c r="A7" s="6" t="s">
        <v>48</v>
      </c>
      <c r="B7" s="7">
        <v>45387</v>
      </c>
      <c r="C7" s="4"/>
      <c r="E7" s="4">
        <v>3200</v>
      </c>
      <c r="F7" s="4"/>
      <c r="G7" s="33">
        <f t="shared" si="0"/>
        <v>3200</v>
      </c>
      <c r="I7" s="44" t="s">
        <v>27</v>
      </c>
      <c r="J7" s="48">
        <v>0</v>
      </c>
    </row>
    <row r="8" spans="1:10" x14ac:dyDescent="0.2">
      <c r="A8" s="6" t="s">
        <v>56</v>
      </c>
      <c r="B8" s="7">
        <v>45401</v>
      </c>
      <c r="C8" s="4"/>
      <c r="E8" s="4"/>
      <c r="F8" s="4"/>
      <c r="G8" s="33">
        <f t="shared" si="0"/>
        <v>0</v>
      </c>
      <c r="I8" s="47" t="s">
        <v>23</v>
      </c>
      <c r="J8" s="41">
        <v>0</v>
      </c>
    </row>
    <row r="9" spans="1:10" x14ac:dyDescent="0.2">
      <c r="A9" s="6" t="s">
        <v>49</v>
      </c>
      <c r="B9" s="7">
        <v>45415</v>
      </c>
      <c r="C9" s="4"/>
      <c r="E9" s="4"/>
      <c r="F9" s="4"/>
      <c r="G9" s="33">
        <f t="shared" si="0"/>
        <v>0</v>
      </c>
      <c r="I9" s="47" t="s">
        <v>23</v>
      </c>
      <c r="J9" s="41">
        <v>0</v>
      </c>
    </row>
    <row r="10" spans="1:10" ht="17" thickBot="1" x14ac:dyDescent="0.25">
      <c r="A10" s="20" t="s">
        <v>14</v>
      </c>
      <c r="B10" s="20"/>
      <c r="C10" s="35">
        <f>SUM(C4:C9)</f>
        <v>91</v>
      </c>
      <c r="D10" s="20">
        <f>SUM(D4:D9)</f>
        <v>223</v>
      </c>
      <c r="E10" s="21">
        <f>SUM(E4:E9)</f>
        <v>6170</v>
      </c>
      <c r="F10" s="21">
        <f>SUM(F4:F9)</f>
        <v>2609</v>
      </c>
      <c r="G10" s="21">
        <f>E10+F10</f>
        <v>8779</v>
      </c>
      <c r="I10" s="40" t="s">
        <v>14</v>
      </c>
      <c r="J10" s="46">
        <f>SUM(J5:J9)</f>
        <v>12000</v>
      </c>
    </row>
    <row r="11" spans="1:10" ht="18" thickTop="1" thickBot="1" x14ac:dyDescent="0.25">
      <c r="A11" s="20"/>
      <c r="B11" s="20"/>
      <c r="C11" s="35"/>
      <c r="D11" s="20"/>
      <c r="E11" s="20"/>
      <c r="F11" s="20"/>
      <c r="G11" s="21"/>
    </row>
    <row r="12" spans="1:10" ht="17" thickTop="1" x14ac:dyDescent="0.2"/>
    <row r="14" spans="1:10" x14ac:dyDescent="0.2">
      <c r="B14" s="54" t="s">
        <v>51</v>
      </c>
      <c r="C14" s="55"/>
      <c r="D14" s="60"/>
    </row>
    <row r="15" spans="1:10" x14ac:dyDescent="0.2">
      <c r="B15" s="22" t="s">
        <v>38</v>
      </c>
      <c r="C15" s="22" t="s">
        <v>39</v>
      </c>
      <c r="D15" s="22" t="s">
        <v>17</v>
      </c>
    </row>
    <row r="16" spans="1:10" x14ac:dyDescent="0.2">
      <c r="A16" s="50" t="s">
        <v>40</v>
      </c>
      <c r="B16" s="23">
        <v>5</v>
      </c>
      <c r="C16">
        <v>1</v>
      </c>
      <c r="D16" s="24">
        <f>B16*110</f>
        <v>550</v>
      </c>
    </row>
    <row r="17" spans="1:4" x14ac:dyDescent="0.2">
      <c r="A17" s="50" t="s">
        <v>41</v>
      </c>
      <c r="B17" s="23">
        <v>4</v>
      </c>
      <c r="C17">
        <v>5</v>
      </c>
      <c r="D17" s="24">
        <f>B17*139</f>
        <v>556</v>
      </c>
    </row>
    <row r="18" spans="1:4" x14ac:dyDescent="0.2">
      <c r="A18" s="50" t="s">
        <v>42</v>
      </c>
      <c r="B18" s="23">
        <v>4</v>
      </c>
      <c r="C18">
        <v>10</v>
      </c>
      <c r="D18" s="24">
        <f>B18*129</f>
        <v>516</v>
      </c>
    </row>
    <row r="19" spans="1:4" x14ac:dyDescent="0.2">
      <c r="A19" s="50" t="s">
        <v>52</v>
      </c>
      <c r="B19" s="23">
        <v>3</v>
      </c>
      <c r="C19">
        <v>12</v>
      </c>
      <c r="D19" s="24">
        <f>B19*129</f>
        <v>387</v>
      </c>
    </row>
    <row r="20" spans="1:4" x14ac:dyDescent="0.2">
      <c r="A20" s="50" t="s">
        <v>44</v>
      </c>
      <c r="B20" s="23">
        <v>4</v>
      </c>
      <c r="C20" s="25">
        <v>24</v>
      </c>
      <c r="D20" s="24">
        <f>B20*150</f>
        <v>600</v>
      </c>
    </row>
    <row r="21" spans="1:4" ht="17" thickBot="1" x14ac:dyDescent="0.25">
      <c r="A21" s="31" t="s">
        <v>18</v>
      </c>
      <c r="B21" s="29">
        <f>SUM(B16:B20)</f>
        <v>20</v>
      </c>
      <c r="C21" s="30"/>
      <c r="D21" s="31">
        <f>SUM(D16:D20)</f>
        <v>2609</v>
      </c>
    </row>
    <row r="22" spans="1:4" ht="17" thickTop="1" x14ac:dyDescent="0.2"/>
    <row r="25" spans="1:4" x14ac:dyDescent="0.2">
      <c r="A25" s="36" t="s">
        <v>53</v>
      </c>
    </row>
    <row r="26" spans="1:4" x14ac:dyDescent="0.2">
      <c r="A26">
        <v>26786171</v>
      </c>
    </row>
  </sheetData>
  <mergeCells count="4">
    <mergeCell ref="A1:G2"/>
    <mergeCell ref="I3:J3"/>
    <mergeCell ref="I4:J4"/>
    <mergeCell ref="B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Felicia Violeta Sørensen</cp:lastModifiedBy>
  <cp:lastPrinted>2022-08-04T20:47:14Z</cp:lastPrinted>
  <dcterms:created xsi:type="dcterms:W3CDTF">2022-01-26T10:45:00Z</dcterms:created>
  <dcterms:modified xsi:type="dcterms:W3CDTF">2024-03-31T15:14:44Z</dcterms:modified>
</cp:coreProperties>
</file>