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TTING PLAN\GAP\"/>
    </mc:Choice>
  </mc:AlternateContent>
  <bookViews>
    <workbookView xWindow="0" yWindow="0" windowWidth="20490" windowHeight="7455"/>
  </bookViews>
  <sheets>
    <sheet name="539607" sheetId="26" r:id="rId1"/>
    <sheet name="539607 PETTI" sheetId="27" r:id="rId2"/>
    <sheet name="539607 TALL" sheetId="28" r:id="rId3"/>
  </sheets>
  <definedNames>
    <definedName name="_xlnm.Print_Area" localSheetId="0">'539607'!$A$1:$M$92</definedName>
    <definedName name="_xlnm.Print_Area" localSheetId="1">'539607 PETTI'!$A$1:$J$68</definedName>
    <definedName name="_xlnm.Print_Area" localSheetId="2">'539607 TALL'!$A$1:$J$68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27" l="1"/>
  <c r="F59" i="27"/>
  <c r="F63" i="27" s="1"/>
  <c r="F66" i="27" s="1"/>
  <c r="G59" i="27"/>
  <c r="H59" i="27"/>
  <c r="D59" i="27"/>
  <c r="E42" i="27"/>
  <c r="F42" i="27"/>
  <c r="G42" i="27"/>
  <c r="H42" i="27"/>
  <c r="D42" i="27"/>
  <c r="E25" i="27"/>
  <c r="F25" i="27"/>
  <c r="G25" i="27"/>
  <c r="H25" i="27"/>
  <c r="D25" i="27"/>
  <c r="E8" i="27"/>
  <c r="F8" i="27"/>
  <c r="G8" i="27"/>
  <c r="H8" i="27"/>
  <c r="D8" i="27"/>
  <c r="E59" i="28"/>
  <c r="F59" i="28"/>
  <c r="G59" i="28"/>
  <c r="D59" i="28"/>
  <c r="E42" i="28"/>
  <c r="F42" i="28"/>
  <c r="G42" i="28"/>
  <c r="D42" i="28"/>
  <c r="G8" i="28"/>
  <c r="H8" i="28"/>
  <c r="F8" i="28"/>
  <c r="E8" i="28"/>
  <c r="D8" i="28"/>
  <c r="G12" i="28"/>
  <c r="G15" i="28" s="1"/>
  <c r="E25" i="28"/>
  <c r="F25" i="28"/>
  <c r="G25" i="28"/>
  <c r="H25" i="28"/>
  <c r="D25" i="28"/>
  <c r="G65" i="28"/>
  <c r="F65" i="28"/>
  <c r="E65" i="28"/>
  <c r="D65" i="28"/>
  <c r="H65" i="28" s="1"/>
  <c r="J64" i="28" s="1"/>
  <c r="H64" i="28"/>
  <c r="G62" i="28"/>
  <c r="G67" i="28" s="1"/>
  <c r="F62" i="28"/>
  <c r="F67" i="28" s="1"/>
  <c r="E62" i="28"/>
  <c r="E67" i="28" s="1"/>
  <c r="D62" i="28"/>
  <c r="D67" i="28" s="1"/>
  <c r="H61" i="28"/>
  <c r="H58" i="28"/>
  <c r="D60" i="28" s="1"/>
  <c r="G48" i="28"/>
  <c r="F48" i="28"/>
  <c r="E48" i="28"/>
  <c r="D48" i="28"/>
  <c r="H48" i="28" s="1"/>
  <c r="J47" i="28" s="1"/>
  <c r="H47" i="28"/>
  <c r="G45" i="28"/>
  <c r="G50" i="28" s="1"/>
  <c r="F45" i="28"/>
  <c r="F46" i="28" s="1"/>
  <c r="F49" i="28" s="1"/>
  <c r="E45" i="28"/>
  <c r="E50" i="28" s="1"/>
  <c r="D45" i="28"/>
  <c r="H44" i="28"/>
  <c r="H41" i="28"/>
  <c r="F43" i="28" s="1"/>
  <c r="G31" i="28"/>
  <c r="F31" i="28"/>
  <c r="E31" i="28"/>
  <c r="D31" i="28"/>
  <c r="H31" i="28" s="1"/>
  <c r="J30" i="28" s="1"/>
  <c r="H30" i="28"/>
  <c r="G28" i="28"/>
  <c r="G33" i="28" s="1"/>
  <c r="F28" i="28"/>
  <c r="F33" i="28" s="1"/>
  <c r="E28" i="28"/>
  <c r="E33" i="28" s="1"/>
  <c r="D28" i="28"/>
  <c r="D33" i="28" s="1"/>
  <c r="H27" i="28"/>
  <c r="H24" i="28"/>
  <c r="D26" i="28" s="1"/>
  <c r="F20" i="28"/>
  <c r="G14" i="28"/>
  <c r="F14" i="28"/>
  <c r="E14" i="28"/>
  <c r="D14" i="28"/>
  <c r="H14" i="28" s="1"/>
  <c r="J13" i="28" s="1"/>
  <c r="H13" i="28"/>
  <c r="G11" i="28"/>
  <c r="G16" i="28" s="1"/>
  <c r="F11" i="28"/>
  <c r="F16" i="28" s="1"/>
  <c r="E11" i="28"/>
  <c r="E16" i="28" s="1"/>
  <c r="D11" i="28"/>
  <c r="H11" i="28" s="1"/>
  <c r="H10" i="28"/>
  <c r="E12" i="28"/>
  <c r="E15" i="28" s="1"/>
  <c r="H7" i="28"/>
  <c r="F9" i="28" s="1"/>
  <c r="F3" i="28"/>
  <c r="G67" i="27"/>
  <c r="G65" i="27"/>
  <c r="F65" i="27"/>
  <c r="E65" i="27"/>
  <c r="D65" i="27"/>
  <c r="H65" i="27" s="1"/>
  <c r="H64" i="27"/>
  <c r="G62" i="27"/>
  <c r="F62" i="27"/>
  <c r="F67" i="27" s="1"/>
  <c r="E62" i="27"/>
  <c r="E67" i="27" s="1"/>
  <c r="D62" i="27"/>
  <c r="D67" i="27" s="1"/>
  <c r="H61" i="27"/>
  <c r="G63" i="27"/>
  <c r="G66" i="27" s="1"/>
  <c r="H58" i="27"/>
  <c r="G60" i="27" s="1"/>
  <c r="G48" i="27"/>
  <c r="F48" i="27"/>
  <c r="E48" i="27"/>
  <c r="D48" i="27"/>
  <c r="G45" i="27"/>
  <c r="G50" i="27" s="1"/>
  <c r="F45" i="27"/>
  <c r="F50" i="27" s="1"/>
  <c r="E45" i="27"/>
  <c r="E50" i="27" s="1"/>
  <c r="D45" i="27"/>
  <c r="D50" i="27" s="1"/>
  <c r="D46" i="27"/>
  <c r="D49" i="27" s="1"/>
  <c r="H10" i="27"/>
  <c r="H47" i="27"/>
  <c r="H44" i="27"/>
  <c r="H41" i="27"/>
  <c r="G43" i="27" s="1"/>
  <c r="G31" i="27"/>
  <c r="F31" i="27"/>
  <c r="E31" i="27"/>
  <c r="D31" i="27"/>
  <c r="H30" i="27"/>
  <c r="G28" i="27"/>
  <c r="G33" i="27" s="1"/>
  <c r="F28" i="27"/>
  <c r="E28" i="27"/>
  <c r="E33" i="27" s="1"/>
  <c r="D28" i="27"/>
  <c r="H27" i="27"/>
  <c r="H24" i="27"/>
  <c r="F20" i="27" s="1"/>
  <c r="G14" i="27"/>
  <c r="F14" i="27"/>
  <c r="E14" i="27"/>
  <c r="D14" i="27"/>
  <c r="H13" i="27"/>
  <c r="G11" i="27"/>
  <c r="F11" i="27"/>
  <c r="E11" i="27"/>
  <c r="E16" i="27" s="1"/>
  <c r="D11" i="27"/>
  <c r="D16" i="27" s="1"/>
  <c r="H7" i="27"/>
  <c r="G9" i="27" s="1"/>
  <c r="J89" i="26"/>
  <c r="I89" i="26"/>
  <c r="H89" i="26"/>
  <c r="G89" i="26"/>
  <c r="F89" i="26"/>
  <c r="E89" i="26"/>
  <c r="D89" i="26"/>
  <c r="K88" i="26"/>
  <c r="J86" i="26"/>
  <c r="I86" i="26"/>
  <c r="H86" i="26"/>
  <c r="G86" i="26"/>
  <c r="F86" i="26"/>
  <c r="E86" i="26"/>
  <c r="D86" i="26"/>
  <c r="K85" i="26"/>
  <c r="J83" i="26"/>
  <c r="I83" i="26"/>
  <c r="H83" i="26"/>
  <c r="G83" i="26"/>
  <c r="F83" i="26"/>
  <c r="E83" i="26"/>
  <c r="D83" i="26"/>
  <c r="K82" i="26"/>
  <c r="J80" i="26"/>
  <c r="I80" i="26"/>
  <c r="I91" i="26" s="1"/>
  <c r="H80" i="26"/>
  <c r="G80" i="26"/>
  <c r="F80" i="26"/>
  <c r="E80" i="26"/>
  <c r="D80" i="26"/>
  <c r="K79" i="26"/>
  <c r="J77" i="26"/>
  <c r="I77" i="26"/>
  <c r="H77" i="26"/>
  <c r="G77" i="26"/>
  <c r="F77" i="26"/>
  <c r="E77" i="26"/>
  <c r="D77" i="26"/>
  <c r="K76" i="26"/>
  <c r="I78" i="26" s="1"/>
  <c r="J66" i="26"/>
  <c r="I66" i="26"/>
  <c r="H66" i="26"/>
  <c r="G66" i="26"/>
  <c r="F66" i="26"/>
  <c r="E66" i="26"/>
  <c r="D66" i="26"/>
  <c r="K65" i="26"/>
  <c r="J63" i="26"/>
  <c r="I63" i="26"/>
  <c r="H63" i="26"/>
  <c r="G63" i="26"/>
  <c r="F63" i="26"/>
  <c r="E63" i="26"/>
  <c r="D63" i="26"/>
  <c r="K62" i="26"/>
  <c r="J60" i="26"/>
  <c r="I60" i="26"/>
  <c r="H60" i="26"/>
  <c r="G60" i="26"/>
  <c r="F60" i="26"/>
  <c r="E60" i="26"/>
  <c r="D60" i="26"/>
  <c r="K59" i="26"/>
  <c r="J57" i="26"/>
  <c r="J68" i="26" s="1"/>
  <c r="I57" i="26"/>
  <c r="H57" i="26"/>
  <c r="G57" i="26"/>
  <c r="F57" i="26"/>
  <c r="E57" i="26"/>
  <c r="D57" i="26"/>
  <c r="K56" i="26"/>
  <c r="J54" i="26"/>
  <c r="I54" i="26"/>
  <c r="H54" i="26"/>
  <c r="G54" i="26"/>
  <c r="F54" i="26"/>
  <c r="E54" i="26"/>
  <c r="D54" i="26"/>
  <c r="K53" i="26"/>
  <c r="J55" i="26" s="1"/>
  <c r="J43" i="26"/>
  <c r="I43" i="26"/>
  <c r="H43" i="26"/>
  <c r="G43" i="26"/>
  <c r="F43" i="26"/>
  <c r="E43" i="26"/>
  <c r="D43" i="26"/>
  <c r="K42" i="26"/>
  <c r="J40" i="26"/>
  <c r="I40" i="26"/>
  <c r="H40" i="26"/>
  <c r="G40" i="26"/>
  <c r="F40" i="26"/>
  <c r="E40" i="26"/>
  <c r="D40" i="26"/>
  <c r="K39" i="26"/>
  <c r="J37" i="26"/>
  <c r="I37" i="26"/>
  <c r="H37" i="26"/>
  <c r="G37" i="26"/>
  <c r="F37" i="26"/>
  <c r="E37" i="26"/>
  <c r="D37" i="26"/>
  <c r="K36" i="26"/>
  <c r="J34" i="26"/>
  <c r="I34" i="26"/>
  <c r="H34" i="26"/>
  <c r="G34" i="26"/>
  <c r="G45" i="26" s="1"/>
  <c r="F34" i="26"/>
  <c r="F45" i="26" s="1"/>
  <c r="E34" i="26"/>
  <c r="D34" i="26"/>
  <c r="K33" i="26"/>
  <c r="J31" i="26"/>
  <c r="I31" i="26"/>
  <c r="H31" i="26"/>
  <c r="G31" i="26"/>
  <c r="F31" i="26"/>
  <c r="E31" i="26"/>
  <c r="D31" i="26"/>
  <c r="K30" i="26"/>
  <c r="G32" i="26" s="1"/>
  <c r="J20" i="26"/>
  <c r="I20" i="26"/>
  <c r="H20" i="26"/>
  <c r="G20" i="26"/>
  <c r="F20" i="26"/>
  <c r="K20" i="26" s="1"/>
  <c r="M19" i="26" s="1"/>
  <c r="E20" i="26"/>
  <c r="D20" i="26"/>
  <c r="K19" i="26"/>
  <c r="K13" i="26"/>
  <c r="K16" i="26"/>
  <c r="K10" i="26"/>
  <c r="J17" i="26"/>
  <c r="J14" i="26"/>
  <c r="J11" i="26"/>
  <c r="J12" i="26" s="1"/>
  <c r="I11" i="26"/>
  <c r="I12" i="26" s="1"/>
  <c r="E8" i="26"/>
  <c r="F8" i="26"/>
  <c r="G8" i="26"/>
  <c r="H8" i="26"/>
  <c r="I8" i="26"/>
  <c r="J8" i="26"/>
  <c r="K8" i="26"/>
  <c r="D8" i="26"/>
  <c r="J91" i="26" l="1"/>
  <c r="G91" i="26"/>
  <c r="K80" i="26"/>
  <c r="G68" i="26"/>
  <c r="J15" i="26"/>
  <c r="G63" i="28"/>
  <c r="G66" i="28" s="1"/>
  <c r="E63" i="28"/>
  <c r="E66" i="28" s="1"/>
  <c r="G60" i="28"/>
  <c r="F54" i="28"/>
  <c r="E60" i="28"/>
  <c r="D63" i="28"/>
  <c r="D66" i="28" s="1"/>
  <c r="H59" i="28"/>
  <c r="H45" i="28"/>
  <c r="J44" i="28" s="1"/>
  <c r="J50" i="28" s="1"/>
  <c r="G46" i="28"/>
  <c r="G49" i="28" s="1"/>
  <c r="E46" i="28"/>
  <c r="E49" i="28" s="1"/>
  <c r="F50" i="28"/>
  <c r="G43" i="28"/>
  <c r="F37" i="28"/>
  <c r="E43" i="28"/>
  <c r="H42" i="28"/>
  <c r="G29" i="28"/>
  <c r="G32" i="28" s="1"/>
  <c r="E29" i="28"/>
  <c r="E32" i="28" s="1"/>
  <c r="G26" i="28"/>
  <c r="D29" i="28"/>
  <c r="D32" i="28" s="1"/>
  <c r="E26" i="28"/>
  <c r="E9" i="28"/>
  <c r="G9" i="28"/>
  <c r="F12" i="28"/>
  <c r="F15" i="28" s="1"/>
  <c r="J10" i="28"/>
  <c r="J16" i="28" s="1"/>
  <c r="I16" i="28" s="1"/>
  <c r="H16" i="28"/>
  <c r="D3" i="28"/>
  <c r="D9" i="28"/>
  <c r="D12" i="28"/>
  <c r="F26" i="28"/>
  <c r="H26" i="28" s="1"/>
  <c r="F29" i="28"/>
  <c r="F32" i="28" s="1"/>
  <c r="D37" i="28"/>
  <c r="D43" i="28"/>
  <c r="H43" i="28" s="1"/>
  <c r="D46" i="28"/>
  <c r="F60" i="28"/>
  <c r="F63" i="28"/>
  <c r="F66" i="28" s="1"/>
  <c r="D16" i="28"/>
  <c r="H28" i="28"/>
  <c r="D50" i="28"/>
  <c r="H62" i="28"/>
  <c r="D20" i="28"/>
  <c r="D54" i="28"/>
  <c r="D60" i="27"/>
  <c r="E63" i="27"/>
  <c r="E66" i="27" s="1"/>
  <c r="H62" i="27"/>
  <c r="H67" i="27" s="1"/>
  <c r="E60" i="27"/>
  <c r="F60" i="27"/>
  <c r="F54" i="27"/>
  <c r="D63" i="27"/>
  <c r="G16" i="27"/>
  <c r="D33" i="27"/>
  <c r="F33" i="27"/>
  <c r="F43" i="27"/>
  <c r="D43" i="27"/>
  <c r="E43" i="27"/>
  <c r="E46" i="27"/>
  <c r="E49" i="27" s="1"/>
  <c r="F46" i="27"/>
  <c r="F49" i="27" s="1"/>
  <c r="G46" i="27"/>
  <c r="G49" i="27" s="1"/>
  <c r="F16" i="27"/>
  <c r="D37" i="27"/>
  <c r="E26" i="27"/>
  <c r="F37" i="27"/>
  <c r="D20" i="27"/>
  <c r="D54" i="27"/>
  <c r="E12" i="27"/>
  <c r="E15" i="27" s="1"/>
  <c r="F9" i="27"/>
  <c r="D29" i="27"/>
  <c r="D32" i="27" s="1"/>
  <c r="H31" i="27"/>
  <c r="J30" i="27" s="1"/>
  <c r="G12" i="27"/>
  <c r="G15" i="27" s="1"/>
  <c r="H14" i="27"/>
  <c r="J13" i="27" s="1"/>
  <c r="F3" i="27"/>
  <c r="D9" i="27"/>
  <c r="F29" i="27"/>
  <c r="F32" i="27" s="1"/>
  <c r="F12" i="27"/>
  <c r="F15" i="27" s="1"/>
  <c r="G29" i="27"/>
  <c r="G32" i="27" s="1"/>
  <c r="H48" i="27"/>
  <c r="J47" i="27" s="1"/>
  <c r="D12" i="27"/>
  <c r="E29" i="27"/>
  <c r="E32" i="27" s="1"/>
  <c r="H45" i="27"/>
  <c r="H50" i="27" s="1"/>
  <c r="H28" i="27"/>
  <c r="J64" i="27"/>
  <c r="D3" i="27"/>
  <c r="E9" i="27"/>
  <c r="H11" i="27"/>
  <c r="F26" i="27"/>
  <c r="G26" i="27"/>
  <c r="D26" i="27"/>
  <c r="E91" i="26"/>
  <c r="H91" i="26"/>
  <c r="K83" i="26"/>
  <c r="M82" i="26" s="1"/>
  <c r="K89" i="26"/>
  <c r="M88" i="26" s="1"/>
  <c r="K86" i="26"/>
  <c r="M85" i="26" s="1"/>
  <c r="G81" i="26"/>
  <c r="G84" i="26" s="1"/>
  <c r="G87" i="26" s="1"/>
  <c r="G90" i="26" s="1"/>
  <c r="H72" i="26"/>
  <c r="F78" i="26"/>
  <c r="J78" i="26"/>
  <c r="F81" i="26"/>
  <c r="F84" i="26" s="1"/>
  <c r="F87" i="26" s="1"/>
  <c r="F90" i="26" s="1"/>
  <c r="J81" i="26"/>
  <c r="J84" i="26" s="1"/>
  <c r="J87" i="26" s="1"/>
  <c r="J90" i="26" s="1"/>
  <c r="M79" i="26"/>
  <c r="D81" i="26"/>
  <c r="H81" i="26"/>
  <c r="H84" i="26" s="1"/>
  <c r="H87" i="26" s="1"/>
  <c r="H90" i="26" s="1"/>
  <c r="F91" i="26"/>
  <c r="K77" i="26"/>
  <c r="E81" i="26"/>
  <c r="E84" i="26" s="1"/>
  <c r="E87" i="26" s="1"/>
  <c r="E90" i="26" s="1"/>
  <c r="I81" i="26"/>
  <c r="I84" i="26" s="1"/>
  <c r="I87" i="26" s="1"/>
  <c r="I90" i="26" s="1"/>
  <c r="D78" i="26"/>
  <c r="H78" i="26"/>
  <c r="D91" i="26"/>
  <c r="G78" i="26"/>
  <c r="D72" i="26"/>
  <c r="E78" i="26"/>
  <c r="I68" i="26"/>
  <c r="K66" i="26"/>
  <c r="M65" i="26" s="1"/>
  <c r="F68" i="26"/>
  <c r="K63" i="26"/>
  <c r="M62" i="26" s="1"/>
  <c r="D58" i="26"/>
  <c r="H58" i="26"/>
  <c r="H61" i="26" s="1"/>
  <c r="H64" i="26" s="1"/>
  <c r="H67" i="26" s="1"/>
  <c r="E58" i="26"/>
  <c r="E61" i="26" s="1"/>
  <c r="E64" i="26" s="1"/>
  <c r="E67" i="26" s="1"/>
  <c r="G58" i="26"/>
  <c r="G61" i="26" s="1"/>
  <c r="G64" i="26" s="1"/>
  <c r="G67" i="26" s="1"/>
  <c r="D61" i="26"/>
  <c r="K54" i="26"/>
  <c r="I58" i="26"/>
  <c r="I61" i="26" s="1"/>
  <c r="I64" i="26" s="1"/>
  <c r="I67" i="26" s="1"/>
  <c r="D55" i="26"/>
  <c r="H55" i="26"/>
  <c r="F58" i="26"/>
  <c r="F61" i="26" s="1"/>
  <c r="F64" i="26" s="1"/>
  <c r="F67" i="26" s="1"/>
  <c r="J58" i="26"/>
  <c r="J61" i="26" s="1"/>
  <c r="J64" i="26" s="1"/>
  <c r="J67" i="26" s="1"/>
  <c r="D68" i="26"/>
  <c r="H68" i="26"/>
  <c r="G55" i="26"/>
  <c r="K60" i="26"/>
  <c r="M59" i="26" s="1"/>
  <c r="D49" i="26"/>
  <c r="E55" i="26"/>
  <c r="I55" i="26"/>
  <c r="K57" i="26"/>
  <c r="E68" i="26"/>
  <c r="H49" i="26"/>
  <c r="F55" i="26"/>
  <c r="J45" i="26"/>
  <c r="K37" i="26"/>
  <c r="M36" i="26" s="1"/>
  <c r="K40" i="26"/>
  <c r="M39" i="26" s="1"/>
  <c r="K43" i="26"/>
  <c r="M42" i="26" s="1"/>
  <c r="H26" i="26"/>
  <c r="H32" i="26"/>
  <c r="J32" i="26"/>
  <c r="E35" i="26"/>
  <c r="E38" i="26" s="1"/>
  <c r="E41" i="26" s="1"/>
  <c r="E44" i="26" s="1"/>
  <c r="I35" i="26"/>
  <c r="I38" i="26" s="1"/>
  <c r="I41" i="26" s="1"/>
  <c r="I44" i="26" s="1"/>
  <c r="D32" i="26"/>
  <c r="F32" i="26"/>
  <c r="D35" i="26"/>
  <c r="D38" i="26" s="1"/>
  <c r="H35" i="26"/>
  <c r="H38" i="26" s="1"/>
  <c r="H41" i="26" s="1"/>
  <c r="H44" i="26" s="1"/>
  <c r="F35" i="26"/>
  <c r="F38" i="26" s="1"/>
  <c r="F41" i="26" s="1"/>
  <c r="F44" i="26" s="1"/>
  <c r="J35" i="26"/>
  <c r="J38" i="26" s="1"/>
  <c r="J41" i="26" s="1"/>
  <c r="J44" i="26" s="1"/>
  <c r="D45" i="26"/>
  <c r="H45" i="26"/>
  <c r="D26" i="26"/>
  <c r="E32" i="26"/>
  <c r="I32" i="26"/>
  <c r="K34" i="26"/>
  <c r="G35" i="26"/>
  <c r="G38" i="26" s="1"/>
  <c r="G41" i="26" s="1"/>
  <c r="G44" i="26" s="1"/>
  <c r="E45" i="26"/>
  <c r="I45" i="26"/>
  <c r="K31" i="26"/>
  <c r="J22" i="26"/>
  <c r="J18" i="26"/>
  <c r="J21" i="26" s="1"/>
  <c r="H60" i="28" l="1"/>
  <c r="H50" i="28"/>
  <c r="I50" i="28"/>
  <c r="H29" i="28"/>
  <c r="H32" i="28"/>
  <c r="H9" i="28"/>
  <c r="H67" i="28"/>
  <c r="J61" i="28"/>
  <c r="J67" i="28" s="1"/>
  <c r="H63" i="28"/>
  <c r="H66" i="28"/>
  <c r="J17" i="28"/>
  <c r="I17" i="28" s="1"/>
  <c r="J27" i="28"/>
  <c r="J33" i="28" s="1"/>
  <c r="H33" i="28"/>
  <c r="D49" i="28"/>
  <c r="H49" i="28" s="1"/>
  <c r="H46" i="28"/>
  <c r="J51" i="28"/>
  <c r="I51" i="28" s="1"/>
  <c r="D15" i="28"/>
  <c r="H15" i="28" s="1"/>
  <c r="H12" i="28"/>
  <c r="H63" i="27"/>
  <c r="D66" i="27"/>
  <c r="H66" i="27" s="1"/>
  <c r="H60" i="27"/>
  <c r="H33" i="27"/>
  <c r="H16" i="27"/>
  <c r="H43" i="27"/>
  <c r="H9" i="27"/>
  <c r="J10" i="27"/>
  <c r="J16" i="27" s="1"/>
  <c r="J17" i="27" s="1"/>
  <c r="I17" i="27" s="1"/>
  <c r="J61" i="27"/>
  <c r="J67" i="27" s="1"/>
  <c r="J68" i="27" s="1"/>
  <c r="I68" i="27" s="1"/>
  <c r="J44" i="27"/>
  <c r="J50" i="27" s="1"/>
  <c r="J51" i="27" s="1"/>
  <c r="I51" i="27" s="1"/>
  <c r="H29" i="27"/>
  <c r="J27" i="27"/>
  <c r="J33" i="27" s="1"/>
  <c r="J34" i="27" s="1"/>
  <c r="I34" i="27" s="1"/>
  <c r="H32" i="27"/>
  <c r="H49" i="27"/>
  <c r="H26" i="27"/>
  <c r="H12" i="27"/>
  <c r="D15" i="27"/>
  <c r="H46" i="27"/>
  <c r="K91" i="26"/>
  <c r="M91" i="26"/>
  <c r="M92" i="26" s="1"/>
  <c r="L92" i="26" s="1"/>
  <c r="K81" i="26"/>
  <c r="D84" i="26"/>
  <c r="K78" i="26"/>
  <c r="M56" i="26"/>
  <c r="M68" i="26" s="1"/>
  <c r="M69" i="26" s="1"/>
  <c r="L69" i="26" s="1"/>
  <c r="K68" i="26"/>
  <c r="D64" i="26"/>
  <c r="K61" i="26"/>
  <c r="K55" i="26"/>
  <c r="K58" i="26"/>
  <c r="K32" i="26"/>
  <c r="K45" i="26"/>
  <c r="M33" i="26"/>
  <c r="M45" i="26" s="1"/>
  <c r="M46" i="26" s="1"/>
  <c r="L46" i="26" s="1"/>
  <c r="K38" i="26"/>
  <c r="D41" i="26"/>
  <c r="K35" i="26"/>
  <c r="K9" i="26"/>
  <c r="J9" i="26"/>
  <c r="D9" i="26"/>
  <c r="I9" i="26"/>
  <c r="K7" i="26"/>
  <c r="I67" i="28" l="1"/>
  <c r="J68" i="28"/>
  <c r="I68" i="28" s="1"/>
  <c r="I33" i="28"/>
  <c r="J34" i="28"/>
  <c r="I34" i="28" s="1"/>
  <c r="I16" i="27"/>
  <c r="H15" i="27"/>
  <c r="I33" i="27"/>
  <c r="I67" i="27"/>
  <c r="I50" i="27"/>
  <c r="L91" i="26"/>
  <c r="D87" i="26"/>
  <c r="K84" i="26"/>
  <c r="K64" i="26"/>
  <c r="D67" i="26"/>
  <c r="K67" i="26" s="1"/>
  <c r="L68" i="26"/>
  <c r="K41" i="26"/>
  <c r="D44" i="26"/>
  <c r="K44" i="26" s="1"/>
  <c r="L45" i="26"/>
  <c r="H3" i="26"/>
  <c r="D11" i="26"/>
  <c r="K11" i="26" s="1"/>
  <c r="M10" i="26" s="1"/>
  <c r="E11" i="26"/>
  <c r="F11" i="26"/>
  <c r="G11" i="26"/>
  <c r="H11" i="26"/>
  <c r="H12" i="26" s="1"/>
  <c r="D14" i="26"/>
  <c r="E14" i="26"/>
  <c r="E22" i="26" s="1"/>
  <c r="F14" i="26"/>
  <c r="F22" i="26" s="1"/>
  <c r="G14" i="26"/>
  <c r="H14" i="26"/>
  <c r="I14" i="26"/>
  <c r="I22" i="26" s="1"/>
  <c r="D17" i="26"/>
  <c r="E17" i="26"/>
  <c r="F17" i="26"/>
  <c r="G17" i="26"/>
  <c r="H17" i="26"/>
  <c r="I17" i="26"/>
  <c r="G22" i="26" l="1"/>
  <c r="H22" i="26"/>
  <c r="D22" i="26"/>
  <c r="K87" i="26"/>
  <c r="D90" i="26"/>
  <c r="K90" i="26" s="1"/>
  <c r="K17" i="26"/>
  <c r="M16" i="26" s="1"/>
  <c r="K14" i="26"/>
  <c r="H15" i="26"/>
  <c r="H18" i="26" s="1"/>
  <c r="H21" i="26" s="1"/>
  <c r="G12" i="26"/>
  <c r="G15" i="26" s="1"/>
  <c r="G18" i="26" s="1"/>
  <c r="G21" i="26" s="1"/>
  <c r="F12" i="26"/>
  <c r="F15" i="26" s="1"/>
  <c r="I15" i="26"/>
  <c r="I18" i="26" s="1"/>
  <c r="I21" i="26" s="1"/>
  <c r="E12" i="26"/>
  <c r="E15" i="26" s="1"/>
  <c r="E18" i="26" s="1"/>
  <c r="E21" i="26" s="1"/>
  <c r="D12" i="26"/>
  <c r="K12" i="26" s="1"/>
  <c r="D3" i="26"/>
  <c r="G9" i="26"/>
  <c r="F9" i="26"/>
  <c r="H9" i="26"/>
  <c r="E9" i="26"/>
  <c r="M13" i="26" l="1"/>
  <c r="M22" i="26" s="1"/>
  <c r="M23" i="26" s="1"/>
  <c r="L23" i="26" s="1"/>
  <c r="K22" i="26"/>
  <c r="D15" i="26"/>
  <c r="K15" i="26" s="1"/>
  <c r="F18" i="26"/>
  <c r="F21" i="26" s="1"/>
  <c r="L22" i="26" l="1"/>
  <c r="D18" i="26"/>
  <c r="K18" i="26" l="1"/>
  <c r="D21" i="26"/>
  <c r="K21" i="26" s="1"/>
</calcChain>
</file>

<file path=xl/sharedStrings.xml><?xml version="1.0" encoding="utf-8"?>
<sst xmlns="http://schemas.openxmlformats.org/spreadsheetml/2006/main" count="356" uniqueCount="49">
  <si>
    <t>COLOR</t>
  </si>
  <si>
    <t>DIVICION</t>
  </si>
  <si>
    <t>TOTAL</t>
  </si>
  <si>
    <t>QTY</t>
  </si>
  <si>
    <t>BAL(%)</t>
  </si>
  <si>
    <t>RATIO.1</t>
  </si>
  <si>
    <t>RATIO.2</t>
  </si>
  <si>
    <t>ORDER</t>
  </si>
  <si>
    <t>XL</t>
    <phoneticPr fontId="2" type="noConversion"/>
  </si>
  <si>
    <t>L</t>
    <phoneticPr fontId="2" type="noConversion"/>
  </si>
  <si>
    <t>M</t>
    <phoneticPr fontId="2" type="noConversion"/>
  </si>
  <si>
    <t>소요량</t>
    <phoneticPr fontId="2" type="noConversion"/>
  </si>
  <si>
    <t>요척</t>
    <phoneticPr fontId="2" type="noConversion"/>
  </si>
  <si>
    <t>SIZE</t>
    <phoneticPr fontId="2" type="noConversion"/>
  </si>
  <si>
    <t>본사 요척</t>
    <phoneticPr fontId="2" type="noConversion"/>
  </si>
  <si>
    <t>BODY          WIDTGH</t>
    <phoneticPr fontId="2" type="noConversion"/>
  </si>
  <si>
    <t>BODY</t>
    <phoneticPr fontId="2" type="noConversion"/>
  </si>
  <si>
    <t xml:space="preserve">오더 수량 </t>
    <phoneticPr fontId="2" type="noConversion"/>
  </si>
  <si>
    <t>CUTTING PLAN 1</t>
    <phoneticPr fontId="2" type="noConversion"/>
  </si>
  <si>
    <t>과부족</t>
    <phoneticPr fontId="2" type="noConversion"/>
  </si>
  <si>
    <t>TTL:</t>
    <phoneticPr fontId="2" type="noConversion"/>
  </si>
  <si>
    <t>RATIO.3</t>
    <phoneticPr fontId="2" type="noConversion"/>
  </si>
  <si>
    <t>소요량</t>
    <phoneticPr fontId="2" type="noConversion"/>
  </si>
  <si>
    <t>STYLE.NO : 539607</t>
    <phoneticPr fontId="2" type="noConversion"/>
  </si>
  <si>
    <t>DATE: 22/11/2019</t>
    <phoneticPr fontId="2" type="noConversion"/>
  </si>
  <si>
    <t>AZUL</t>
    <phoneticPr fontId="2" type="noConversion"/>
  </si>
  <si>
    <t>XXS</t>
    <phoneticPr fontId="2" type="noConversion"/>
  </si>
  <si>
    <t>XS</t>
    <phoneticPr fontId="2" type="noConversion"/>
  </si>
  <si>
    <t>S</t>
    <phoneticPr fontId="2" type="noConversion"/>
  </si>
  <si>
    <t>XXL</t>
    <phoneticPr fontId="2" type="noConversion"/>
  </si>
  <si>
    <t>55"</t>
    <phoneticPr fontId="2" type="noConversion"/>
  </si>
  <si>
    <t>LOSS(6%)</t>
    <phoneticPr fontId="2" type="noConversion"/>
  </si>
  <si>
    <t>RATIO.4</t>
    <phoneticPr fontId="2" type="noConversion"/>
  </si>
  <si>
    <t>MEDIUM GREY HEATHER (TRUE BLACK)</t>
    <phoneticPr fontId="2" type="noConversion"/>
  </si>
  <si>
    <t>52"</t>
    <phoneticPr fontId="2" type="noConversion"/>
  </si>
  <si>
    <t>PURPLE LILAC</t>
    <phoneticPr fontId="2" type="noConversion"/>
  </si>
  <si>
    <t>TRUE INDIGO</t>
    <phoneticPr fontId="2" type="noConversion"/>
  </si>
  <si>
    <t>XSP</t>
    <phoneticPr fontId="2" type="noConversion"/>
  </si>
  <si>
    <t>SP</t>
    <phoneticPr fontId="2" type="noConversion"/>
  </si>
  <si>
    <t>MP</t>
    <phoneticPr fontId="2" type="noConversion"/>
  </si>
  <si>
    <t>LP</t>
    <phoneticPr fontId="2" type="noConversion"/>
  </si>
  <si>
    <t>S/T</t>
    <phoneticPr fontId="2" type="noConversion"/>
  </si>
  <si>
    <t>M/T</t>
    <phoneticPr fontId="2" type="noConversion"/>
  </si>
  <si>
    <t>L/T</t>
    <phoneticPr fontId="2" type="noConversion"/>
  </si>
  <si>
    <t>XL/T</t>
    <phoneticPr fontId="2" type="noConversion"/>
  </si>
  <si>
    <t>LOSS(13%)</t>
    <phoneticPr fontId="2" type="noConversion"/>
  </si>
  <si>
    <t>STYLE.NO : 539607 TALL</t>
    <phoneticPr fontId="2" type="noConversion"/>
  </si>
  <si>
    <t>STYLE.NO : 539607 PETTTE</t>
    <phoneticPr fontId="2" type="noConversion"/>
  </si>
  <si>
    <t>STYLE.NO : 539607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</si>
</sst>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mm&quot;월&quot;\ dd&quot;일&quot;"/>
    <numFmt numFmtId="177" formatCode="#,##0_ "/>
    <numFmt numFmtId="178" formatCode="#,##0;[Red]#,##0"/>
    <numFmt numFmtId="179" formatCode="#,##0.00;[Red]#,##0.00"/>
    <numFmt numFmtId="180" formatCode="#,##0.000_);[Red]\(#,##0.000\)"/>
    <numFmt numFmtId="181" formatCode="#,##0_);[Red]\(#,##0\)"/>
    <numFmt numFmtId="182" formatCode="#,##0_ ;[Red]\-#,##0\ "/>
    <numFmt numFmtId="183" formatCode="#,##0.000;[Red]#,##0.000"/>
    <numFmt numFmtId="184" formatCode="0.0%"/>
    <numFmt numFmtId="185" formatCode="0.000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MS Sans Serif"/>
      <charset val="1"/>
    </font>
    <font>
      <sz val="8"/>
      <name val="굴림체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 applyAlignment="0">
      <alignment vertical="top" wrapText="1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0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</cellStyleXfs>
  <cellXfs count="77">
    <xf numFmtId="0" fontId="0" fillId="0" borderId="0" xfId="0"/>
    <xf numFmtId="0" fontId="5" fillId="0" borderId="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10" xfId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178" fontId="4" fillId="3" borderId="1" xfId="1" applyNumberFormat="1" applyFont="1" applyFill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178" fontId="4" fillId="0" borderId="1" xfId="2" applyNumberFormat="1" applyFont="1" applyBorder="1" applyAlignment="1">
      <alignment horizontal="center" vertical="center"/>
    </xf>
    <xf numFmtId="178" fontId="5" fillId="4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vertical="center"/>
    </xf>
    <xf numFmtId="178" fontId="4" fillId="2" borderId="1" xfId="1" applyNumberFormat="1" applyFont="1" applyFill="1" applyBorder="1" applyAlignment="1">
      <alignment horizontal="center" vertical="center"/>
    </xf>
    <xf numFmtId="182" fontId="4" fillId="2" borderId="1" xfId="1" applyNumberFormat="1" applyFont="1" applyFill="1" applyBorder="1" applyAlignment="1">
      <alignment horizontal="center" vertical="center"/>
    </xf>
    <xf numFmtId="183" fontId="4" fillId="4" borderId="1" xfId="1" applyNumberFormat="1" applyFont="1" applyFill="1" applyBorder="1" applyAlignment="1">
      <alignment horizontal="center" vertical="center"/>
    </xf>
    <xf numFmtId="181" fontId="4" fillId="4" borderId="1" xfId="5" applyNumberFormat="1" applyFont="1" applyFill="1" applyBorder="1" applyAlignment="1">
      <alignment horizontal="center"/>
    </xf>
    <xf numFmtId="0" fontId="4" fillId="0" borderId="0" xfId="3" applyFont="1" applyAlignment="1">
      <alignment horizontal="center" vertical="center"/>
    </xf>
    <xf numFmtId="184" fontId="4" fillId="0" borderId="9" xfId="3" applyNumberFormat="1" applyFont="1" applyBorder="1" applyAlignment="1">
      <alignment horizontal="center" vertical="center"/>
    </xf>
    <xf numFmtId="177" fontId="4" fillId="0" borderId="9" xfId="3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78" fontId="4" fillId="4" borderId="1" xfId="1" applyNumberFormat="1" applyFont="1" applyFill="1" applyBorder="1" applyAlignment="1">
      <alignment horizontal="center" vertical="center"/>
    </xf>
    <xf numFmtId="185" fontId="4" fillId="0" borderId="1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" fontId="11" fillId="0" borderId="1" xfId="1" applyNumberFormat="1" applyFont="1" applyBorder="1" applyAlignment="1">
      <alignment horizontal="center" vertical="center"/>
    </xf>
    <xf numFmtId="0" fontId="4" fillId="3" borderId="10" xfId="3" applyFont="1" applyFill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12" xfId="3" applyFont="1" applyFill="1" applyBorder="1" applyAlignment="1">
      <alignment horizontal="center" vertical="center"/>
    </xf>
    <xf numFmtId="0" fontId="4" fillId="3" borderId="13" xfId="3" applyFont="1" applyFill="1" applyBorder="1" applyAlignment="1">
      <alignment horizontal="center" vertical="center"/>
    </xf>
    <xf numFmtId="0" fontId="4" fillId="3" borderId="14" xfId="3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77" fontId="4" fillId="3" borderId="10" xfId="3" applyNumberFormat="1" applyFont="1" applyFill="1" applyBorder="1" applyAlignment="1">
      <alignment horizontal="center" vertical="center"/>
    </xf>
    <xf numFmtId="177" fontId="4" fillId="3" borderId="11" xfId="3" applyNumberFormat="1" applyFont="1" applyFill="1" applyBorder="1" applyAlignment="1">
      <alignment horizontal="center" vertical="center"/>
    </xf>
    <xf numFmtId="177" fontId="4" fillId="3" borderId="6" xfId="3" applyNumberFormat="1" applyFont="1" applyFill="1" applyBorder="1" applyAlignment="1">
      <alignment horizontal="center" vertical="center"/>
    </xf>
    <xf numFmtId="177" fontId="4" fillId="3" borderId="12" xfId="3" applyNumberFormat="1" applyFont="1" applyFill="1" applyBorder="1" applyAlignment="1">
      <alignment horizontal="center" vertical="center"/>
    </xf>
    <xf numFmtId="177" fontId="4" fillId="3" borderId="13" xfId="3" applyNumberFormat="1" applyFont="1" applyFill="1" applyBorder="1" applyAlignment="1">
      <alignment horizontal="center" vertical="center"/>
    </xf>
    <xf numFmtId="177" fontId="4" fillId="3" borderId="14" xfId="3" applyNumberFormat="1" applyFont="1" applyFill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 wrapText="1"/>
    </xf>
    <xf numFmtId="176" fontId="4" fillId="0" borderId="4" xfId="1" applyNumberFormat="1" applyFont="1" applyBorder="1" applyAlignment="1">
      <alignment horizontal="center" vertical="center" wrapText="1"/>
    </xf>
    <xf numFmtId="176" fontId="4" fillId="0" borderId="3" xfId="1" applyNumberFormat="1" applyFont="1" applyBorder="1" applyAlignment="1">
      <alignment horizontal="center" vertical="center" wrapText="1"/>
    </xf>
    <xf numFmtId="178" fontId="4" fillId="4" borderId="8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8" fontId="8" fillId="2" borderId="1" xfId="1" applyNumberFormat="1" applyFont="1" applyFill="1" applyBorder="1" applyAlignment="1">
      <alignment horizontal="center" wrapText="1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180" fontId="4" fillId="0" borderId="2" xfId="1" applyNumberFormat="1" applyFont="1" applyBorder="1" applyAlignment="1">
      <alignment horizontal="center" vertical="center"/>
    </xf>
    <xf numFmtId="180" fontId="4" fillId="0" borderId="4" xfId="1" applyNumberFormat="1" applyFont="1" applyBorder="1" applyAlignment="1">
      <alignment horizontal="center" vertical="center"/>
    </xf>
    <xf numFmtId="180" fontId="4" fillId="0" borderId="3" xfId="1" applyNumberFormat="1" applyFont="1" applyBorder="1" applyAlignment="1">
      <alignment horizontal="center" vertical="center"/>
    </xf>
    <xf numFmtId="181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80" fontId="4" fillId="0" borderId="1" xfId="1" applyNumberFormat="1" applyFon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 vertical="center"/>
    </xf>
    <xf numFmtId="178" fontId="7" fillId="0" borderId="3" xfId="1" applyNumberFormat="1" applyFont="1" applyBorder="1" applyAlignment="1">
      <alignment horizontal="center" vertical="center"/>
    </xf>
    <xf numFmtId="178" fontId="12" fillId="2" borderId="1" xfId="1" applyNumberFormat="1" applyFont="1" applyFill="1" applyBorder="1" applyAlignment="1">
      <alignment horizontal="center" wrapText="1"/>
    </xf>
    <xf numFmtId="177" fontId="4" fillId="3" borderId="1" xfId="3" applyNumberFormat="1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/>
    </xf>
    <xf numFmtId="178" fontId="4" fillId="0" borderId="8" xfId="1" applyNumberFormat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178" fontId="4" fillId="0" borderId="5" xfId="1" applyNumberFormat="1" applyFont="1" applyBorder="1" applyAlignment="1">
      <alignment horizontal="center" vertical="center"/>
    </xf>
  </cellXfs>
  <cellStyles count="10">
    <cellStyle name="Normal" xfId="0" builtinId="0"/>
    <cellStyle name="Normal 2" xfId="1"/>
    <cellStyle name="Normal 2 2" xfId="7"/>
    <cellStyle name="Normal 3" xfId="6"/>
    <cellStyle name="Normal 4" xfId="8"/>
    <cellStyle name="Normal 5" xfId="9"/>
    <cellStyle name="Percent 2" xfId="2"/>
    <cellStyle name="백분율 2" xfId="5"/>
    <cellStyle name="표준 2" xfId="3"/>
    <cellStyle name="표준 3" xfId="4"/>
  </cellStyles>
  <dxfs count="0"/>
  <tableStyles count="0" defaultTableStyle="TableStyleMedium2" defaultPivotStyle="PivotStyleLight16"/>
  <colors>
    <mruColors>
      <color rgb="FF00FFFF"/>
      <color rgb="FFFF9900"/>
      <color rgb="FFCC66FF"/>
      <color rgb="FFFF7C80"/>
      <color rgb="FFFF6699"/>
      <color rgb="FF00FF00"/>
      <color rgb="FF0000FF"/>
      <color rgb="FF99FF99"/>
      <color rgb="FFFF505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266292</xdr:colOff>
      <xdr:row>6</xdr:row>
      <xdr:rowOff>165088</xdr:rowOff>
    </xdr:from>
    <xdr:to>
      <xdr:col>0</xdr:col>
      <xdr:colOff>1730888</xdr:colOff>
      <xdr:row>16</xdr:row>
      <xdr:rowOff>17618</xdr:rowOff>
    </xdr:to>
    <xdr:pic>
      <xdr:nvPicPr>
        <xdr:cNvPr id="6" name="Picture 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266292" y="1394120"/>
          <a:ext cx="1464596" cy="1593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266292</xdr:colOff>
      <xdr:row>29</xdr:row>
      <xdr:rowOff>165088</xdr:rowOff>
    </xdr:from>
    <xdr:ext cx="1464596" cy="1593659"/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266292" y="1394120"/>
          <a:ext cx="1464596" cy="1593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225325</xdr:colOff>
      <xdr:row>54</xdr:row>
      <xdr:rowOff>134362</xdr:rowOff>
    </xdr:from>
    <xdr:ext cx="1464596" cy="1593659"/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225325" y="10048556"/>
          <a:ext cx="1464596" cy="1593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225325</xdr:colOff>
      <xdr:row>77</xdr:row>
      <xdr:rowOff>134362</xdr:rowOff>
    </xdr:from>
    <xdr:ext cx="1464596" cy="1593659"/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225325" y="10048556"/>
          <a:ext cx="1464596" cy="1593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317502</xdr:colOff>
      <xdr:row>6</xdr:row>
      <xdr:rowOff>40968</xdr:rowOff>
    </xdr:from>
    <xdr:to>
      <xdr:col>0</xdr:col>
      <xdr:colOff>1587500</xdr:colOff>
      <xdr:row>13</xdr:row>
      <xdr:rowOff>140520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317502" y="1270000"/>
          <a:ext cx="1269998" cy="1318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432314</xdr:colOff>
      <xdr:row>23</xdr:row>
      <xdr:rowOff>89310</xdr:rowOff>
    </xdr:from>
    <xdr:ext cx="964261" cy="815565"/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432314" y="4423185"/>
          <a:ext cx="964261" cy="815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307259</xdr:colOff>
      <xdr:row>40</xdr:row>
      <xdr:rowOff>92178</xdr:rowOff>
    </xdr:from>
    <xdr:ext cx="1310965" cy="1321209"/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307259" y="7568791"/>
          <a:ext cx="1310965" cy="1321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348227</xdr:colOff>
      <xdr:row>57</xdr:row>
      <xdr:rowOff>61452</xdr:rowOff>
    </xdr:from>
    <xdr:ext cx="1230401" cy="1338827"/>
    <xdr:pic>
      <xdr:nvPicPr>
        <xdr:cNvPr id="5" name="Picture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348227" y="10497984"/>
          <a:ext cx="1230401" cy="1338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317502</xdr:colOff>
      <xdr:row>6</xdr:row>
      <xdr:rowOff>40968</xdr:rowOff>
    </xdr:from>
    <xdr:to>
      <xdr:col>0</xdr:col>
      <xdr:colOff>1587500</xdr:colOff>
      <xdr:row>13</xdr:row>
      <xdr:rowOff>140520</xdr:rowOff>
    </xdr:to>
    <xdr:pic>
      <xdr:nvPicPr>
        <xdr:cNvPr id="2" name="Picture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317502" y="1279218"/>
          <a:ext cx="1269998" cy="1299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460889</xdr:colOff>
      <xdr:row>23</xdr:row>
      <xdr:rowOff>51210</xdr:rowOff>
    </xdr:from>
    <xdr:ext cx="1013950" cy="777465"/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460889" y="4385085"/>
          <a:ext cx="1013950" cy="777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307259</xdr:colOff>
      <xdr:row>40</xdr:row>
      <xdr:rowOff>92178</xdr:rowOff>
    </xdr:from>
    <xdr:ext cx="1310965" cy="1321209"/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307259" y="7521678"/>
          <a:ext cx="1310965" cy="1321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348227</xdr:colOff>
      <xdr:row>57</xdr:row>
      <xdr:rowOff>61452</xdr:rowOff>
    </xdr:from>
    <xdr:ext cx="1230401" cy="1338827"/>
    <xdr:pic>
      <xdr:nvPicPr>
        <xdr:cNvPr id="5" name="Picture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83"/>
        <a:stretch/>
      </xdr:blipFill>
      <xdr:spPr bwMode="auto">
        <a:xfrm>
          <a:off x="348227" y="10405602"/>
          <a:ext cx="1230401" cy="1338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92"/>
  <sheetViews>
    <sheetView tabSelected="1" view="pageBreakPreview" topLeftCell="A4" zoomScaleNormal="93" zoomScaleSheetLayoutView="100" workbookViewId="0">
      <selection activeCell="B5" sqref="B5:C6"/>
    </sheetView>
  </sheetViews>
  <sheetFormatPr defaultColWidth="9" defaultRowHeight="13.5" x14ac:dyDescent="0.3"/>
  <cols>
    <col min="1" max="1" width="26" style="3" customWidth="1"/>
    <col min="2" max="2" width="11.375" style="3" customWidth="1"/>
    <col min="3" max="3" width="9.375" style="3" customWidth="1"/>
    <col min="4" max="10" width="10.125" style="3" customWidth="1"/>
    <col min="11" max="11" width="9.75" style="3" customWidth="1"/>
    <col min="12" max="12" width="12.75" style="3" customWidth="1"/>
    <col min="13" max="13" width="12.75" style="15" customWidth="1"/>
    <col min="14" max="16384" width="9" style="3"/>
  </cols>
  <sheetData>
    <row r="1" spans="1:13" ht="18.75" customHeight="1" x14ac:dyDescent="0.3">
      <c r="A1" s="51" t="s">
        <v>18</v>
      </c>
      <c r="B1" s="51"/>
      <c r="C1" s="52"/>
      <c r="D1" s="32" t="s">
        <v>17</v>
      </c>
      <c r="E1" s="33"/>
      <c r="F1" s="34"/>
      <c r="G1" s="38" t="s">
        <v>14</v>
      </c>
      <c r="H1" s="1" t="s">
        <v>16</v>
      </c>
      <c r="I1" s="20"/>
      <c r="J1" s="2"/>
      <c r="K1" s="2"/>
      <c r="L1" s="53" t="s">
        <v>15</v>
      </c>
      <c r="M1" s="46" t="s">
        <v>24</v>
      </c>
    </row>
    <row r="2" spans="1:13" ht="17.25" customHeight="1" x14ac:dyDescent="0.3">
      <c r="A2" s="51"/>
      <c r="B2" s="51"/>
      <c r="C2" s="52"/>
      <c r="D2" s="35"/>
      <c r="E2" s="36"/>
      <c r="F2" s="37"/>
      <c r="G2" s="39"/>
      <c r="H2" s="24">
        <v>0.78</v>
      </c>
      <c r="I2" s="27"/>
      <c r="J2" s="2"/>
      <c r="K2" s="2"/>
      <c r="L2" s="53"/>
      <c r="M2" s="47"/>
    </row>
    <row r="3" spans="1:13" ht="17.25" customHeight="1" x14ac:dyDescent="0.3">
      <c r="A3" s="54" t="s">
        <v>48</v>
      </c>
      <c r="B3" s="54"/>
      <c r="C3" s="55"/>
      <c r="D3" s="40">
        <f>K7</f>
        <v>1085</v>
      </c>
      <c r="E3" s="41"/>
      <c r="F3" s="42"/>
      <c r="G3" s="20" t="s">
        <v>22</v>
      </c>
      <c r="H3" s="22">
        <f>K7*H2</f>
        <v>846.30000000000007</v>
      </c>
      <c r="I3" s="31"/>
      <c r="J3" s="22"/>
      <c r="K3" s="22"/>
      <c r="L3" s="56" t="s">
        <v>30</v>
      </c>
      <c r="M3" s="47"/>
    </row>
    <row r="4" spans="1:13" ht="17.25" customHeight="1" x14ac:dyDescent="0.3">
      <c r="A4" s="54"/>
      <c r="B4" s="54"/>
      <c r="C4" s="55"/>
      <c r="D4" s="43"/>
      <c r="E4" s="44"/>
      <c r="F4" s="45"/>
      <c r="G4" s="4"/>
      <c r="H4" s="4"/>
      <c r="I4" s="21"/>
      <c r="J4" s="5"/>
      <c r="K4" s="5"/>
      <c r="L4" s="57"/>
      <c r="M4" s="48"/>
    </row>
    <row r="5" spans="1:13" x14ac:dyDescent="0.3">
      <c r="A5" s="59" t="s">
        <v>0</v>
      </c>
      <c r="B5" s="59" t="s">
        <v>1</v>
      </c>
      <c r="C5" s="59"/>
      <c r="D5" s="59" t="s">
        <v>13</v>
      </c>
      <c r="E5" s="59"/>
      <c r="F5" s="59"/>
      <c r="G5" s="59"/>
      <c r="H5" s="59"/>
      <c r="I5" s="59"/>
      <c r="J5" s="25"/>
      <c r="K5" s="59" t="s">
        <v>2</v>
      </c>
      <c r="L5" s="69" t="s">
        <v>12</v>
      </c>
      <c r="M5" s="61" t="s">
        <v>11</v>
      </c>
    </row>
    <row r="6" spans="1:13" x14ac:dyDescent="0.3">
      <c r="A6" s="59"/>
      <c r="B6" s="59"/>
      <c r="C6" s="59"/>
      <c r="D6" s="6" t="s">
        <v>26</v>
      </c>
      <c r="E6" s="6" t="s">
        <v>27</v>
      </c>
      <c r="F6" s="6" t="s">
        <v>28</v>
      </c>
      <c r="G6" s="6" t="s">
        <v>10</v>
      </c>
      <c r="H6" s="6" t="s">
        <v>9</v>
      </c>
      <c r="I6" s="6" t="s">
        <v>8</v>
      </c>
      <c r="J6" s="6" t="s">
        <v>29</v>
      </c>
      <c r="K6" s="59"/>
      <c r="L6" s="70"/>
      <c r="M6" s="62"/>
    </row>
    <row r="7" spans="1:13" x14ac:dyDescent="0.3">
      <c r="A7" s="58" t="s">
        <v>25</v>
      </c>
      <c r="B7" s="18" t="s">
        <v>3</v>
      </c>
      <c r="C7" s="59" t="s">
        <v>7</v>
      </c>
      <c r="D7" s="9">
        <v>9</v>
      </c>
      <c r="E7" s="9">
        <v>125</v>
      </c>
      <c r="F7" s="9">
        <v>299</v>
      </c>
      <c r="G7" s="9">
        <v>344</v>
      </c>
      <c r="H7" s="9">
        <v>193</v>
      </c>
      <c r="I7" s="9">
        <v>97</v>
      </c>
      <c r="J7" s="9">
        <v>18</v>
      </c>
      <c r="K7" s="18">
        <f>SUM(D7:J7)</f>
        <v>1085</v>
      </c>
      <c r="L7" s="59"/>
      <c r="M7" s="67"/>
    </row>
    <row r="8" spans="1:13" x14ac:dyDescent="0.3">
      <c r="A8" s="58"/>
      <c r="B8" s="18" t="s">
        <v>31</v>
      </c>
      <c r="C8" s="59"/>
      <c r="D8" s="18">
        <f>D7*1.06</f>
        <v>9.5400000000000009</v>
      </c>
      <c r="E8" s="25">
        <f t="shared" ref="E8:K8" si="0">E7*1.06</f>
        <v>132.5</v>
      </c>
      <c r="F8" s="25">
        <f t="shared" si="0"/>
        <v>316.94</v>
      </c>
      <c r="G8" s="25">
        <f t="shared" si="0"/>
        <v>364.64000000000004</v>
      </c>
      <c r="H8" s="25">
        <f t="shared" si="0"/>
        <v>204.58</v>
      </c>
      <c r="I8" s="25">
        <f t="shared" si="0"/>
        <v>102.82000000000001</v>
      </c>
      <c r="J8" s="25">
        <f t="shared" si="0"/>
        <v>19.080000000000002</v>
      </c>
      <c r="K8" s="25">
        <f t="shared" si="0"/>
        <v>1150.1000000000001</v>
      </c>
      <c r="L8" s="59"/>
      <c r="M8" s="67"/>
    </row>
    <row r="9" spans="1:13" x14ac:dyDescent="0.3">
      <c r="A9" s="58"/>
      <c r="B9" s="18" t="s">
        <v>4</v>
      </c>
      <c r="C9" s="59"/>
      <c r="D9" s="7">
        <f>D7/K7*100</f>
        <v>0.82949308755760376</v>
      </c>
      <c r="E9" s="7">
        <f>E7/K7*100</f>
        <v>11.52073732718894</v>
      </c>
      <c r="F9" s="7">
        <f>F7/K7*100</f>
        <v>27.557603686635947</v>
      </c>
      <c r="G9" s="7">
        <f>G7/K7*100</f>
        <v>31.705069124423961</v>
      </c>
      <c r="H9" s="7">
        <f>H7/K7*100</f>
        <v>17.788018433179722</v>
      </c>
      <c r="I9" s="7">
        <f>I7/K7*100</f>
        <v>8.9400921658986174</v>
      </c>
      <c r="J9" s="7">
        <f>J7/K7*100</f>
        <v>1.6589861751152075</v>
      </c>
      <c r="K9" s="8">
        <f>SUM(D9:J9)</f>
        <v>99.999999999999986</v>
      </c>
      <c r="L9" s="59"/>
      <c r="M9" s="67"/>
    </row>
    <row r="10" spans="1:13" x14ac:dyDescent="0.3">
      <c r="A10" s="58"/>
      <c r="B10" s="60" t="s">
        <v>5</v>
      </c>
      <c r="C10" s="60">
        <v>12</v>
      </c>
      <c r="D10" s="9">
        <v>1</v>
      </c>
      <c r="E10" s="9"/>
      <c r="F10" s="9"/>
      <c r="G10" s="9"/>
      <c r="H10" s="9"/>
      <c r="I10" s="9"/>
      <c r="J10" s="9">
        <v>2</v>
      </c>
      <c r="K10" s="19">
        <f>SUM(D10:J10)</f>
        <v>3</v>
      </c>
      <c r="L10" s="68">
        <v>0.77159999999999995</v>
      </c>
      <c r="M10" s="66">
        <f>L10*K11</f>
        <v>27.7776</v>
      </c>
    </row>
    <row r="11" spans="1:13" x14ac:dyDescent="0.3">
      <c r="A11" s="58"/>
      <c r="B11" s="60"/>
      <c r="C11" s="60"/>
      <c r="D11" s="19">
        <f>D10*C10</f>
        <v>12</v>
      </c>
      <c r="E11" s="19">
        <f>E10*C10</f>
        <v>0</v>
      </c>
      <c r="F11" s="19">
        <f>F10*C10</f>
        <v>0</v>
      </c>
      <c r="G11" s="19">
        <f>C10*G10</f>
        <v>0</v>
      </c>
      <c r="H11" s="19">
        <f>H10*C10</f>
        <v>0</v>
      </c>
      <c r="I11" s="19">
        <f>I10*C10</f>
        <v>0</v>
      </c>
      <c r="J11" s="26">
        <f>J10*C10</f>
        <v>24</v>
      </c>
      <c r="K11" s="26">
        <f t="shared" ref="K11:K18" si="1">SUM(D11:J11)</f>
        <v>36</v>
      </c>
      <c r="L11" s="68"/>
      <c r="M11" s="66"/>
    </row>
    <row r="12" spans="1:13" x14ac:dyDescent="0.3">
      <c r="A12" s="58"/>
      <c r="B12" s="10"/>
      <c r="C12" s="11"/>
      <c r="D12" s="12">
        <f t="shared" ref="D12:G12" si="2">D11-D8</f>
        <v>2.4599999999999991</v>
      </c>
      <c r="E12" s="12">
        <f t="shared" si="2"/>
        <v>-132.5</v>
      </c>
      <c r="F12" s="12">
        <f t="shared" si="2"/>
        <v>-316.94</v>
      </c>
      <c r="G12" s="12">
        <f t="shared" si="2"/>
        <v>-364.64000000000004</v>
      </c>
      <c r="H12" s="12">
        <f>H11-H8</f>
        <v>-204.58</v>
      </c>
      <c r="I12" s="12">
        <f>I11-I8</f>
        <v>-102.82000000000001</v>
      </c>
      <c r="J12" s="12">
        <f>J11-J8</f>
        <v>4.9199999999999982</v>
      </c>
      <c r="K12" s="26">
        <f t="shared" si="1"/>
        <v>-1114.1000000000001</v>
      </c>
      <c r="L12" s="68"/>
      <c r="M12" s="66"/>
    </row>
    <row r="13" spans="1:13" x14ac:dyDescent="0.3">
      <c r="A13" s="58"/>
      <c r="B13" s="60" t="s">
        <v>6</v>
      </c>
      <c r="C13" s="60">
        <v>52</v>
      </c>
      <c r="D13" s="9"/>
      <c r="E13" s="9">
        <v>1</v>
      </c>
      <c r="F13" s="9">
        <v>3</v>
      </c>
      <c r="G13" s="9">
        <v>4</v>
      </c>
      <c r="H13" s="9">
        <v>2</v>
      </c>
      <c r="I13" s="9">
        <v>2</v>
      </c>
      <c r="J13" s="9"/>
      <c r="K13" s="26">
        <f t="shared" si="1"/>
        <v>12</v>
      </c>
      <c r="L13" s="63">
        <v>0.64690000000000003</v>
      </c>
      <c r="M13" s="66">
        <f>L13*K14</f>
        <v>403.66560000000004</v>
      </c>
    </row>
    <row r="14" spans="1:13" x14ac:dyDescent="0.3">
      <c r="A14" s="58"/>
      <c r="B14" s="60"/>
      <c r="C14" s="60"/>
      <c r="D14" s="19">
        <f>D13*C13</f>
        <v>0</v>
      </c>
      <c r="E14" s="19">
        <f>E13*C13</f>
        <v>52</v>
      </c>
      <c r="F14" s="19">
        <f>F13*C13</f>
        <v>156</v>
      </c>
      <c r="G14" s="19">
        <f>G13*C13</f>
        <v>208</v>
      </c>
      <c r="H14" s="19">
        <f>H13*C13</f>
        <v>104</v>
      </c>
      <c r="I14" s="19">
        <f>I13*C13</f>
        <v>104</v>
      </c>
      <c r="J14" s="26">
        <f>J13*C13</f>
        <v>0</v>
      </c>
      <c r="K14" s="26">
        <f t="shared" si="1"/>
        <v>624</v>
      </c>
      <c r="L14" s="64"/>
      <c r="M14" s="66"/>
    </row>
    <row r="15" spans="1:13" x14ac:dyDescent="0.3">
      <c r="A15" s="58"/>
      <c r="B15" s="10"/>
      <c r="C15" s="11"/>
      <c r="D15" s="12">
        <f t="shared" ref="D15:J15" si="3">D12+D14</f>
        <v>2.4599999999999991</v>
      </c>
      <c r="E15" s="12">
        <f t="shared" si="3"/>
        <v>-80.5</v>
      </c>
      <c r="F15" s="12">
        <f t="shared" si="3"/>
        <v>-160.94</v>
      </c>
      <c r="G15" s="12">
        <f t="shared" si="3"/>
        <v>-156.64000000000004</v>
      </c>
      <c r="H15" s="12">
        <f t="shared" si="3"/>
        <v>-100.58000000000001</v>
      </c>
      <c r="I15" s="12">
        <f t="shared" si="3"/>
        <v>1.1799999999999926</v>
      </c>
      <c r="J15" s="12">
        <f t="shared" si="3"/>
        <v>4.9199999999999982</v>
      </c>
      <c r="K15" s="26">
        <f t="shared" si="1"/>
        <v>-490.1</v>
      </c>
      <c r="L15" s="65"/>
      <c r="M15" s="66"/>
    </row>
    <row r="16" spans="1:13" x14ac:dyDescent="0.3">
      <c r="A16" s="58"/>
      <c r="B16" s="60" t="s">
        <v>21</v>
      </c>
      <c r="C16" s="60">
        <v>41</v>
      </c>
      <c r="D16" s="9"/>
      <c r="E16" s="9">
        <v>2</v>
      </c>
      <c r="F16" s="9">
        <v>4</v>
      </c>
      <c r="G16" s="9">
        <v>4</v>
      </c>
      <c r="H16" s="9">
        <v>2</v>
      </c>
      <c r="I16" s="9"/>
      <c r="J16" s="9"/>
      <c r="K16" s="26">
        <f t="shared" si="1"/>
        <v>12</v>
      </c>
      <c r="L16" s="63">
        <v>0.62250000000000005</v>
      </c>
      <c r="M16" s="66">
        <f t="shared" ref="M16" si="4">L16*K17</f>
        <v>306.27000000000004</v>
      </c>
    </row>
    <row r="17" spans="1:13" x14ac:dyDescent="0.3">
      <c r="A17" s="58"/>
      <c r="B17" s="60"/>
      <c r="C17" s="60"/>
      <c r="D17" s="19">
        <f>D16*C16</f>
        <v>0</v>
      </c>
      <c r="E17" s="19">
        <f>E16*C16</f>
        <v>82</v>
      </c>
      <c r="F17" s="19">
        <f>F16*C16</f>
        <v>164</v>
      </c>
      <c r="G17" s="19">
        <f>C16*G16</f>
        <v>164</v>
      </c>
      <c r="H17" s="19">
        <f>H16*C16</f>
        <v>82</v>
      </c>
      <c r="I17" s="19">
        <f>I16*C16</f>
        <v>0</v>
      </c>
      <c r="J17" s="26">
        <f>J16*C16</f>
        <v>0</v>
      </c>
      <c r="K17" s="26">
        <f t="shared" si="1"/>
        <v>492</v>
      </c>
      <c r="L17" s="64"/>
      <c r="M17" s="66"/>
    </row>
    <row r="18" spans="1:13" x14ac:dyDescent="0.3">
      <c r="A18" s="58"/>
      <c r="B18" s="10"/>
      <c r="C18" s="11"/>
      <c r="D18" s="12">
        <f t="shared" ref="D18:J18" si="5">D15+D17</f>
        <v>2.4599999999999991</v>
      </c>
      <c r="E18" s="12">
        <f t="shared" si="5"/>
        <v>1.5</v>
      </c>
      <c r="F18" s="12">
        <f t="shared" si="5"/>
        <v>3.0600000000000023</v>
      </c>
      <c r="G18" s="12">
        <f t="shared" si="5"/>
        <v>7.3599999999999568</v>
      </c>
      <c r="H18" s="12">
        <f t="shared" si="5"/>
        <v>-18.580000000000013</v>
      </c>
      <c r="I18" s="12">
        <f t="shared" si="5"/>
        <v>1.1799999999999926</v>
      </c>
      <c r="J18" s="12">
        <f t="shared" si="5"/>
        <v>4.9199999999999982</v>
      </c>
      <c r="K18" s="26">
        <f t="shared" si="1"/>
        <v>1.8999999999999364</v>
      </c>
      <c r="L18" s="65"/>
      <c r="M18" s="66"/>
    </row>
    <row r="19" spans="1:13" x14ac:dyDescent="0.3">
      <c r="A19" s="58"/>
      <c r="B19" s="60" t="s">
        <v>32</v>
      </c>
      <c r="C19" s="60">
        <v>19</v>
      </c>
      <c r="D19" s="9"/>
      <c r="E19" s="9"/>
      <c r="F19" s="9"/>
      <c r="G19" s="9"/>
      <c r="H19" s="9">
        <v>1</v>
      </c>
      <c r="I19" s="9"/>
      <c r="J19" s="9"/>
      <c r="K19" s="26">
        <f t="shared" ref="K19:K21" si="6">SUM(D19:J19)</f>
        <v>1</v>
      </c>
      <c r="L19" s="63">
        <v>0.86119999999999997</v>
      </c>
      <c r="M19" s="66">
        <f t="shared" ref="M19" si="7">L19*K20</f>
        <v>16.3628</v>
      </c>
    </row>
    <row r="20" spans="1:13" x14ac:dyDescent="0.3">
      <c r="A20" s="58"/>
      <c r="B20" s="60"/>
      <c r="C20" s="60"/>
      <c r="D20" s="26">
        <f>D19*C19</f>
        <v>0</v>
      </c>
      <c r="E20" s="26">
        <f>E19*C19</f>
        <v>0</v>
      </c>
      <c r="F20" s="26">
        <f>F19*C19</f>
        <v>0</v>
      </c>
      <c r="G20" s="26">
        <f>C19*G19</f>
        <v>0</v>
      </c>
      <c r="H20" s="26">
        <f>H19*C19</f>
        <v>19</v>
      </c>
      <c r="I20" s="26">
        <f>I19*C19</f>
        <v>0</v>
      </c>
      <c r="J20" s="26">
        <f>J19*C19</f>
        <v>0</v>
      </c>
      <c r="K20" s="26">
        <f t="shared" si="6"/>
        <v>19</v>
      </c>
      <c r="L20" s="64"/>
      <c r="M20" s="66"/>
    </row>
    <row r="21" spans="1:13" x14ac:dyDescent="0.3">
      <c r="A21" s="58"/>
      <c r="B21" s="10"/>
      <c r="C21" s="11"/>
      <c r="D21" s="12">
        <f t="shared" ref="D21:J21" si="8">D18+D20</f>
        <v>2.4599999999999991</v>
      </c>
      <c r="E21" s="12">
        <f t="shared" si="8"/>
        <v>1.5</v>
      </c>
      <c r="F21" s="12">
        <f t="shared" si="8"/>
        <v>3.0600000000000023</v>
      </c>
      <c r="G21" s="12">
        <f t="shared" si="8"/>
        <v>7.3599999999999568</v>
      </c>
      <c r="H21" s="12">
        <f t="shared" si="8"/>
        <v>0.41999999999998749</v>
      </c>
      <c r="I21" s="12">
        <f t="shared" si="8"/>
        <v>1.1799999999999926</v>
      </c>
      <c r="J21" s="12">
        <f t="shared" si="8"/>
        <v>4.9199999999999982</v>
      </c>
      <c r="K21" s="26">
        <f t="shared" si="6"/>
        <v>20.899999999999935</v>
      </c>
      <c r="L21" s="65"/>
      <c r="M21" s="66"/>
    </row>
    <row r="22" spans="1:13" x14ac:dyDescent="0.25">
      <c r="A22" s="58"/>
      <c r="B22" s="49" t="s">
        <v>20</v>
      </c>
      <c r="C22" s="50"/>
      <c r="D22" s="23">
        <f>D11+D14+D17+D20</f>
        <v>12</v>
      </c>
      <c r="E22" s="23">
        <f t="shared" ref="E22:K22" si="9">E11+E14+E17+E20</f>
        <v>134</v>
      </c>
      <c r="F22" s="23">
        <f t="shared" si="9"/>
        <v>320</v>
      </c>
      <c r="G22" s="23">
        <f t="shared" si="9"/>
        <v>372</v>
      </c>
      <c r="H22" s="23">
        <f t="shared" si="9"/>
        <v>205</v>
      </c>
      <c r="I22" s="23">
        <f t="shared" si="9"/>
        <v>104</v>
      </c>
      <c r="J22" s="23">
        <f t="shared" si="9"/>
        <v>24</v>
      </c>
      <c r="K22" s="23">
        <f t="shared" si="9"/>
        <v>1171</v>
      </c>
      <c r="L22" s="13">
        <f>M22/K22</f>
        <v>0.62998565328778833</v>
      </c>
      <c r="M22" s="14">
        <f>SUM(M10:M18)</f>
        <v>737.71320000000014</v>
      </c>
    </row>
    <row r="23" spans="1:13" x14ac:dyDescent="0.3">
      <c r="K23" s="15" t="s">
        <v>19</v>
      </c>
      <c r="L23" s="16">
        <f>M23/H3</f>
        <v>0.12830769230769221</v>
      </c>
      <c r="M23" s="17">
        <f>H3-M22</f>
        <v>108.58679999999993</v>
      </c>
    </row>
    <row r="24" spans="1:13" ht="20.25" customHeight="1" x14ac:dyDescent="0.3">
      <c r="A24" s="51" t="s">
        <v>18</v>
      </c>
      <c r="B24" s="51"/>
      <c r="C24" s="52"/>
      <c r="D24" s="32" t="s">
        <v>17</v>
      </c>
      <c r="E24" s="33"/>
      <c r="F24" s="34"/>
      <c r="G24" s="38" t="s">
        <v>14</v>
      </c>
      <c r="H24" s="1" t="s">
        <v>16</v>
      </c>
      <c r="I24" s="27"/>
      <c r="J24" s="2"/>
      <c r="K24" s="2"/>
      <c r="L24" s="53" t="s">
        <v>15</v>
      </c>
      <c r="M24" s="46" t="s">
        <v>24</v>
      </c>
    </row>
    <row r="25" spans="1:13" ht="13.5" customHeight="1" x14ac:dyDescent="0.3">
      <c r="A25" s="51"/>
      <c r="B25" s="51"/>
      <c r="C25" s="52"/>
      <c r="D25" s="35"/>
      <c r="E25" s="36"/>
      <c r="F25" s="37"/>
      <c r="G25" s="39"/>
      <c r="H25" s="24">
        <v>0.82</v>
      </c>
      <c r="I25" s="27"/>
      <c r="J25" s="2"/>
      <c r="K25" s="2"/>
      <c r="L25" s="53"/>
      <c r="M25" s="47"/>
    </row>
    <row r="26" spans="1:13" ht="17.25" customHeight="1" x14ac:dyDescent="0.3">
      <c r="A26" s="54" t="s">
        <v>23</v>
      </c>
      <c r="B26" s="54"/>
      <c r="C26" s="55"/>
      <c r="D26" s="40">
        <f>K30</f>
        <v>1140</v>
      </c>
      <c r="E26" s="41"/>
      <c r="F26" s="42"/>
      <c r="G26" s="27" t="s">
        <v>22</v>
      </c>
      <c r="H26" s="22">
        <f>K30*H25</f>
        <v>934.8</v>
      </c>
      <c r="I26" s="31"/>
      <c r="J26" s="22"/>
      <c r="K26" s="22"/>
      <c r="L26" s="56" t="s">
        <v>34</v>
      </c>
      <c r="M26" s="47"/>
    </row>
    <row r="27" spans="1:13" ht="17.25" customHeight="1" x14ac:dyDescent="0.3">
      <c r="A27" s="54"/>
      <c r="B27" s="54"/>
      <c r="C27" s="55"/>
      <c r="D27" s="43"/>
      <c r="E27" s="44"/>
      <c r="F27" s="45"/>
      <c r="G27" s="4"/>
      <c r="H27" s="4"/>
      <c r="I27" s="28"/>
      <c r="J27" s="5"/>
      <c r="K27" s="5"/>
      <c r="L27" s="57"/>
      <c r="M27" s="48"/>
    </row>
    <row r="28" spans="1:13" x14ac:dyDescent="0.3">
      <c r="A28" s="59" t="s">
        <v>0</v>
      </c>
      <c r="B28" s="59" t="s">
        <v>1</v>
      </c>
      <c r="C28" s="59"/>
      <c r="D28" s="59" t="s">
        <v>13</v>
      </c>
      <c r="E28" s="59"/>
      <c r="F28" s="59"/>
      <c r="G28" s="59"/>
      <c r="H28" s="59"/>
      <c r="I28" s="59"/>
      <c r="J28" s="25"/>
      <c r="K28" s="59" t="s">
        <v>2</v>
      </c>
      <c r="L28" s="69" t="s">
        <v>12</v>
      </c>
      <c r="M28" s="61" t="s">
        <v>11</v>
      </c>
    </row>
    <row r="29" spans="1:13" x14ac:dyDescent="0.3">
      <c r="A29" s="59"/>
      <c r="B29" s="59"/>
      <c r="C29" s="59"/>
      <c r="D29" s="6" t="s">
        <v>26</v>
      </c>
      <c r="E29" s="6" t="s">
        <v>27</v>
      </c>
      <c r="F29" s="6" t="s">
        <v>28</v>
      </c>
      <c r="G29" s="6" t="s">
        <v>10</v>
      </c>
      <c r="H29" s="6" t="s">
        <v>9</v>
      </c>
      <c r="I29" s="6" t="s">
        <v>8</v>
      </c>
      <c r="J29" s="6" t="s">
        <v>29</v>
      </c>
      <c r="K29" s="59"/>
      <c r="L29" s="70"/>
      <c r="M29" s="62"/>
    </row>
    <row r="30" spans="1:13" ht="13.5" customHeight="1" x14ac:dyDescent="0.3">
      <c r="A30" s="58" t="s">
        <v>33</v>
      </c>
      <c r="B30" s="25" t="s">
        <v>3</v>
      </c>
      <c r="C30" s="59" t="s">
        <v>7</v>
      </c>
      <c r="D30" s="9">
        <v>19</v>
      </c>
      <c r="E30" s="9">
        <v>142</v>
      </c>
      <c r="F30" s="9">
        <v>319</v>
      </c>
      <c r="G30" s="9">
        <v>356</v>
      </c>
      <c r="H30" s="9">
        <v>191</v>
      </c>
      <c r="I30" s="9">
        <v>96</v>
      </c>
      <c r="J30" s="9">
        <v>17</v>
      </c>
      <c r="K30" s="25">
        <f>SUM(D30:J30)</f>
        <v>1140</v>
      </c>
      <c r="L30" s="59"/>
      <c r="M30" s="67"/>
    </row>
    <row r="31" spans="1:13" ht="13.5" customHeight="1" x14ac:dyDescent="0.3">
      <c r="A31" s="58"/>
      <c r="B31" s="25" t="s">
        <v>31</v>
      </c>
      <c r="C31" s="59"/>
      <c r="D31" s="25">
        <f>D30*1.06</f>
        <v>20.14</v>
      </c>
      <c r="E31" s="25">
        <f t="shared" ref="E31" si="10">E30*1.06</f>
        <v>150.52000000000001</v>
      </c>
      <c r="F31" s="25">
        <f t="shared" ref="F31" si="11">F30*1.06</f>
        <v>338.14000000000004</v>
      </c>
      <c r="G31" s="25">
        <f t="shared" ref="G31" si="12">G30*1.06</f>
        <v>377.36</v>
      </c>
      <c r="H31" s="25">
        <f t="shared" ref="H31" si="13">H30*1.06</f>
        <v>202.46</v>
      </c>
      <c r="I31" s="25">
        <f t="shared" ref="I31" si="14">I30*1.06</f>
        <v>101.76</v>
      </c>
      <c r="J31" s="25">
        <f t="shared" ref="J31" si="15">J30*1.06</f>
        <v>18.02</v>
      </c>
      <c r="K31" s="25">
        <f t="shared" ref="K31" si="16">K30*1.06</f>
        <v>1208.4000000000001</v>
      </c>
      <c r="L31" s="59"/>
      <c r="M31" s="67"/>
    </row>
    <row r="32" spans="1:13" ht="13.5" customHeight="1" x14ac:dyDescent="0.3">
      <c r="A32" s="58"/>
      <c r="B32" s="25" t="s">
        <v>4</v>
      </c>
      <c r="C32" s="59"/>
      <c r="D32" s="7">
        <f>D30/K30*100</f>
        <v>1.6666666666666667</v>
      </c>
      <c r="E32" s="7">
        <f>E30/K30*100</f>
        <v>12.456140350877194</v>
      </c>
      <c r="F32" s="7">
        <f>F30/K30*100</f>
        <v>27.982456140350877</v>
      </c>
      <c r="G32" s="7">
        <f>G30/K30*100</f>
        <v>31.228070175438599</v>
      </c>
      <c r="H32" s="7">
        <f>H30/K30*100</f>
        <v>16.754385964912281</v>
      </c>
      <c r="I32" s="7">
        <f>I30/K30*100</f>
        <v>8.4210526315789469</v>
      </c>
      <c r="J32" s="7">
        <f>J30/K30*100</f>
        <v>1.4912280701754386</v>
      </c>
      <c r="K32" s="8">
        <f>SUM(D32:J32)</f>
        <v>100</v>
      </c>
      <c r="L32" s="59"/>
      <c r="M32" s="67"/>
    </row>
    <row r="33" spans="1:13" ht="13.5" customHeight="1" x14ac:dyDescent="0.3">
      <c r="A33" s="58"/>
      <c r="B33" s="60" t="s">
        <v>5</v>
      </c>
      <c r="C33" s="60">
        <v>11</v>
      </c>
      <c r="D33" s="9">
        <v>2</v>
      </c>
      <c r="E33" s="9"/>
      <c r="F33" s="9"/>
      <c r="G33" s="9"/>
      <c r="H33" s="9"/>
      <c r="I33" s="9"/>
      <c r="J33" s="9">
        <v>2</v>
      </c>
      <c r="K33" s="26">
        <f>SUM(D33:J33)</f>
        <v>4</v>
      </c>
      <c r="L33" s="68">
        <v>0.75290000000000001</v>
      </c>
      <c r="M33" s="66">
        <f>L33*K34</f>
        <v>33.127600000000001</v>
      </c>
    </row>
    <row r="34" spans="1:13" ht="13.5" customHeight="1" x14ac:dyDescent="0.3">
      <c r="A34" s="58"/>
      <c r="B34" s="60"/>
      <c r="C34" s="60"/>
      <c r="D34" s="26">
        <f>D33*C33</f>
        <v>22</v>
      </c>
      <c r="E34" s="26">
        <f>E33*C33</f>
        <v>0</v>
      </c>
      <c r="F34" s="26">
        <f>F33*C33</f>
        <v>0</v>
      </c>
      <c r="G34" s="26">
        <f>C33*G33</f>
        <v>0</v>
      </c>
      <c r="H34" s="26">
        <f>H33*C33</f>
        <v>0</v>
      </c>
      <c r="I34" s="26">
        <f>I33*C33</f>
        <v>0</v>
      </c>
      <c r="J34" s="26">
        <f>J33*C33</f>
        <v>22</v>
      </c>
      <c r="K34" s="26">
        <f t="shared" ref="K34:K44" si="17">SUM(D34:J34)</f>
        <v>44</v>
      </c>
      <c r="L34" s="68"/>
      <c r="M34" s="66"/>
    </row>
    <row r="35" spans="1:13" ht="13.5" customHeight="1" x14ac:dyDescent="0.3">
      <c r="A35" s="58"/>
      <c r="B35" s="10"/>
      <c r="C35" s="11"/>
      <c r="D35" s="12">
        <f t="shared" ref="D35:G35" si="18">D34-D31</f>
        <v>1.8599999999999994</v>
      </c>
      <c r="E35" s="12">
        <f t="shared" si="18"/>
        <v>-150.52000000000001</v>
      </c>
      <c r="F35" s="12">
        <f t="shared" si="18"/>
        <v>-338.14000000000004</v>
      </c>
      <c r="G35" s="12">
        <f t="shared" si="18"/>
        <v>-377.36</v>
      </c>
      <c r="H35" s="12">
        <f>H34-H31</f>
        <v>-202.46</v>
      </c>
      <c r="I35" s="12">
        <f>I34-I31</f>
        <v>-101.76</v>
      </c>
      <c r="J35" s="12">
        <f>J34-J31</f>
        <v>3.9800000000000004</v>
      </c>
      <c r="K35" s="26">
        <f t="shared" si="17"/>
        <v>-1164.4000000000001</v>
      </c>
      <c r="L35" s="68"/>
      <c r="M35" s="66"/>
    </row>
    <row r="36" spans="1:13" ht="13.5" customHeight="1" x14ac:dyDescent="0.3">
      <c r="A36" s="58"/>
      <c r="B36" s="60" t="s">
        <v>6</v>
      </c>
      <c r="C36" s="60">
        <v>51</v>
      </c>
      <c r="D36" s="9"/>
      <c r="E36" s="9">
        <v>1</v>
      </c>
      <c r="F36" s="9">
        <v>3</v>
      </c>
      <c r="G36" s="9">
        <v>4</v>
      </c>
      <c r="H36" s="9">
        <v>2</v>
      </c>
      <c r="I36" s="9">
        <v>2</v>
      </c>
      <c r="J36" s="9"/>
      <c r="K36" s="26">
        <f t="shared" si="17"/>
        <v>12</v>
      </c>
      <c r="L36" s="63">
        <v>0.69359999999999999</v>
      </c>
      <c r="M36" s="66">
        <f>L36*K37</f>
        <v>424.48320000000001</v>
      </c>
    </row>
    <row r="37" spans="1:13" ht="13.5" customHeight="1" x14ac:dyDescent="0.3">
      <c r="A37" s="58"/>
      <c r="B37" s="60"/>
      <c r="C37" s="60"/>
      <c r="D37" s="26">
        <f>D36*C36</f>
        <v>0</v>
      </c>
      <c r="E37" s="26">
        <f>E36*C36</f>
        <v>51</v>
      </c>
      <c r="F37" s="26">
        <f>F36*C36</f>
        <v>153</v>
      </c>
      <c r="G37" s="26">
        <f>G36*C36</f>
        <v>204</v>
      </c>
      <c r="H37" s="26">
        <f>H36*C36</f>
        <v>102</v>
      </c>
      <c r="I37" s="26">
        <f>I36*C36</f>
        <v>102</v>
      </c>
      <c r="J37" s="26">
        <f>J36*C36</f>
        <v>0</v>
      </c>
      <c r="K37" s="26">
        <f t="shared" si="17"/>
        <v>612</v>
      </c>
      <c r="L37" s="64"/>
      <c r="M37" s="66"/>
    </row>
    <row r="38" spans="1:13" ht="13.5" customHeight="1" x14ac:dyDescent="0.3">
      <c r="A38" s="58"/>
      <c r="B38" s="10"/>
      <c r="C38" s="11"/>
      <c r="D38" s="12">
        <f t="shared" ref="D38:J38" si="19">D35+D37</f>
        <v>1.8599999999999994</v>
      </c>
      <c r="E38" s="12">
        <f t="shared" si="19"/>
        <v>-99.52000000000001</v>
      </c>
      <c r="F38" s="12">
        <f t="shared" si="19"/>
        <v>-185.14000000000004</v>
      </c>
      <c r="G38" s="12">
        <f t="shared" si="19"/>
        <v>-173.36</v>
      </c>
      <c r="H38" s="12">
        <f t="shared" si="19"/>
        <v>-100.46000000000001</v>
      </c>
      <c r="I38" s="12">
        <f t="shared" si="19"/>
        <v>0.23999999999999488</v>
      </c>
      <c r="J38" s="12">
        <f t="shared" si="19"/>
        <v>3.9800000000000004</v>
      </c>
      <c r="K38" s="26">
        <f t="shared" si="17"/>
        <v>-552.40000000000009</v>
      </c>
      <c r="L38" s="65"/>
      <c r="M38" s="66"/>
    </row>
    <row r="39" spans="1:13" ht="13.5" customHeight="1" x14ac:dyDescent="0.3">
      <c r="A39" s="58"/>
      <c r="B39" s="60" t="s">
        <v>21</v>
      </c>
      <c r="C39" s="60">
        <v>50</v>
      </c>
      <c r="D39" s="9"/>
      <c r="E39" s="9">
        <v>2</v>
      </c>
      <c r="F39" s="9">
        <v>3</v>
      </c>
      <c r="G39" s="9">
        <v>3</v>
      </c>
      <c r="H39" s="9">
        <v>2</v>
      </c>
      <c r="I39" s="9"/>
      <c r="J39" s="9"/>
      <c r="K39" s="26">
        <f t="shared" si="17"/>
        <v>10</v>
      </c>
      <c r="L39" s="63">
        <v>0.6532</v>
      </c>
      <c r="M39" s="66">
        <f t="shared" ref="M39" si="20">L39*K40</f>
        <v>326.60000000000002</v>
      </c>
    </row>
    <row r="40" spans="1:13" ht="13.5" customHeight="1" x14ac:dyDescent="0.3">
      <c r="A40" s="58"/>
      <c r="B40" s="60"/>
      <c r="C40" s="60"/>
      <c r="D40" s="26">
        <f>D39*C39</f>
        <v>0</v>
      </c>
      <c r="E40" s="26">
        <f>E39*C39</f>
        <v>100</v>
      </c>
      <c r="F40" s="26">
        <f>F39*C39</f>
        <v>150</v>
      </c>
      <c r="G40" s="26">
        <f>C39*G39</f>
        <v>150</v>
      </c>
      <c r="H40" s="26">
        <f>H39*C39</f>
        <v>100</v>
      </c>
      <c r="I40" s="26">
        <f>I39*C39</f>
        <v>0</v>
      </c>
      <c r="J40" s="26">
        <f>J39*C39</f>
        <v>0</v>
      </c>
      <c r="K40" s="26">
        <f t="shared" si="17"/>
        <v>500</v>
      </c>
      <c r="L40" s="64"/>
      <c r="M40" s="66"/>
    </row>
    <row r="41" spans="1:13" ht="13.5" customHeight="1" x14ac:dyDescent="0.3">
      <c r="A41" s="58"/>
      <c r="B41" s="10"/>
      <c r="C41" s="11"/>
      <c r="D41" s="12">
        <f t="shared" ref="D41:J41" si="21">D38+D40</f>
        <v>1.8599999999999994</v>
      </c>
      <c r="E41" s="12">
        <f t="shared" si="21"/>
        <v>0.47999999999998977</v>
      </c>
      <c r="F41" s="12">
        <f t="shared" si="21"/>
        <v>-35.140000000000043</v>
      </c>
      <c r="G41" s="12">
        <f t="shared" si="21"/>
        <v>-23.360000000000014</v>
      </c>
      <c r="H41" s="12">
        <f t="shared" si="21"/>
        <v>-0.46000000000000796</v>
      </c>
      <c r="I41" s="12">
        <f t="shared" si="21"/>
        <v>0.23999999999999488</v>
      </c>
      <c r="J41" s="12">
        <f t="shared" si="21"/>
        <v>3.9800000000000004</v>
      </c>
      <c r="K41" s="26">
        <f t="shared" si="17"/>
        <v>-52.400000000000077</v>
      </c>
      <c r="L41" s="65"/>
      <c r="M41" s="66"/>
    </row>
    <row r="42" spans="1:13" ht="13.5" customHeight="1" x14ac:dyDescent="0.3">
      <c r="A42" s="58"/>
      <c r="B42" s="60" t="s">
        <v>32</v>
      </c>
      <c r="C42" s="60">
        <v>12</v>
      </c>
      <c r="D42" s="9"/>
      <c r="E42" s="9"/>
      <c r="F42" s="9">
        <v>3</v>
      </c>
      <c r="G42" s="9">
        <v>2</v>
      </c>
      <c r="H42" s="9"/>
      <c r="I42" s="9"/>
      <c r="J42" s="9"/>
      <c r="K42" s="26">
        <f t="shared" si="17"/>
        <v>5</v>
      </c>
      <c r="L42" s="63">
        <v>0.65939999999999999</v>
      </c>
      <c r="M42" s="66">
        <f t="shared" ref="M42" si="22">L42*K43</f>
        <v>39.564</v>
      </c>
    </row>
    <row r="43" spans="1:13" ht="13.5" customHeight="1" x14ac:dyDescent="0.3">
      <c r="A43" s="58"/>
      <c r="B43" s="60"/>
      <c r="C43" s="60"/>
      <c r="D43" s="26">
        <f>D42*C42</f>
        <v>0</v>
      </c>
      <c r="E43" s="26">
        <f>E42*C42</f>
        <v>0</v>
      </c>
      <c r="F43" s="26">
        <f>F42*C42</f>
        <v>36</v>
      </c>
      <c r="G43" s="26">
        <f>C42*G42</f>
        <v>24</v>
      </c>
      <c r="H43" s="26">
        <f>H42*C42</f>
        <v>0</v>
      </c>
      <c r="I43" s="26">
        <f>I42*C42</f>
        <v>0</v>
      </c>
      <c r="J43" s="26">
        <f>J42*C42</f>
        <v>0</v>
      </c>
      <c r="K43" s="26">
        <f t="shared" si="17"/>
        <v>60</v>
      </c>
      <c r="L43" s="64"/>
      <c r="M43" s="66"/>
    </row>
    <row r="44" spans="1:13" ht="13.5" customHeight="1" x14ac:dyDescent="0.3">
      <c r="A44" s="58"/>
      <c r="B44" s="10"/>
      <c r="C44" s="11"/>
      <c r="D44" s="12">
        <f t="shared" ref="D44:J44" si="23">D41+D43</f>
        <v>1.8599999999999994</v>
      </c>
      <c r="E44" s="12">
        <f t="shared" si="23"/>
        <v>0.47999999999998977</v>
      </c>
      <c r="F44" s="12">
        <f t="shared" si="23"/>
        <v>0.8599999999999568</v>
      </c>
      <c r="G44" s="12">
        <f t="shared" si="23"/>
        <v>0.63999999999998636</v>
      </c>
      <c r="H44" s="12">
        <f t="shared" si="23"/>
        <v>-0.46000000000000796</v>
      </c>
      <c r="I44" s="12">
        <f t="shared" si="23"/>
        <v>0.23999999999999488</v>
      </c>
      <c r="J44" s="12">
        <f t="shared" si="23"/>
        <v>3.9800000000000004</v>
      </c>
      <c r="K44" s="26">
        <f t="shared" si="17"/>
        <v>7.5999999999999197</v>
      </c>
      <c r="L44" s="65"/>
      <c r="M44" s="66"/>
    </row>
    <row r="45" spans="1:13" ht="13.5" customHeight="1" x14ac:dyDescent="0.25">
      <c r="A45" s="58"/>
      <c r="B45" s="49" t="s">
        <v>20</v>
      </c>
      <c r="C45" s="50"/>
      <c r="D45" s="23">
        <f>D34+D37+D40+D43</f>
        <v>22</v>
      </c>
      <c r="E45" s="23">
        <f t="shared" ref="E45:K45" si="24">E34+E37+E40+E43</f>
        <v>151</v>
      </c>
      <c r="F45" s="23">
        <f t="shared" si="24"/>
        <v>339</v>
      </c>
      <c r="G45" s="23">
        <f t="shared" si="24"/>
        <v>378</v>
      </c>
      <c r="H45" s="23">
        <f t="shared" si="24"/>
        <v>202</v>
      </c>
      <c r="I45" s="23">
        <f t="shared" si="24"/>
        <v>102</v>
      </c>
      <c r="J45" s="23">
        <f t="shared" si="24"/>
        <v>22</v>
      </c>
      <c r="K45" s="23">
        <f t="shared" si="24"/>
        <v>1216</v>
      </c>
      <c r="L45" s="13">
        <f>M45/K45</f>
        <v>0.64491019736842115</v>
      </c>
      <c r="M45" s="14">
        <f>SUM(M33:M41)</f>
        <v>784.21080000000006</v>
      </c>
    </row>
    <row r="46" spans="1:13" ht="13.5" customHeight="1" x14ac:dyDescent="0.3">
      <c r="K46" s="15" t="s">
        <v>19</v>
      </c>
      <c r="L46" s="16">
        <f>M46/H26</f>
        <v>0.16109242618741967</v>
      </c>
      <c r="M46" s="17">
        <f>H26-M45</f>
        <v>150.58919999999989</v>
      </c>
    </row>
    <row r="47" spans="1:13" ht="20.25" customHeight="1" x14ac:dyDescent="0.3">
      <c r="A47" s="51" t="s">
        <v>18</v>
      </c>
      <c r="B47" s="51"/>
      <c r="C47" s="52"/>
      <c r="D47" s="32" t="s">
        <v>17</v>
      </c>
      <c r="E47" s="33"/>
      <c r="F47" s="34"/>
      <c r="G47" s="38" t="s">
        <v>14</v>
      </c>
      <c r="H47" s="1" t="s">
        <v>16</v>
      </c>
      <c r="I47" s="27"/>
      <c r="J47" s="2"/>
      <c r="K47" s="2"/>
      <c r="L47" s="53" t="s">
        <v>15</v>
      </c>
      <c r="M47" s="46" t="s">
        <v>24</v>
      </c>
    </row>
    <row r="48" spans="1:13" ht="13.5" customHeight="1" x14ac:dyDescent="0.3">
      <c r="A48" s="51"/>
      <c r="B48" s="51"/>
      <c r="C48" s="52"/>
      <c r="D48" s="35"/>
      <c r="E48" s="36"/>
      <c r="F48" s="37"/>
      <c r="G48" s="39"/>
      <c r="H48" s="24">
        <v>0.82</v>
      </c>
      <c r="I48" s="27"/>
      <c r="J48" s="2"/>
      <c r="K48" s="2"/>
      <c r="L48" s="53"/>
      <c r="M48" s="47"/>
    </row>
    <row r="49" spans="1:13" ht="17.25" customHeight="1" x14ac:dyDescent="0.3">
      <c r="A49" s="54" t="s">
        <v>23</v>
      </c>
      <c r="B49" s="54"/>
      <c r="C49" s="55"/>
      <c r="D49" s="40">
        <f>K53</f>
        <v>1094</v>
      </c>
      <c r="E49" s="41"/>
      <c r="F49" s="42"/>
      <c r="G49" s="27" t="s">
        <v>22</v>
      </c>
      <c r="H49" s="22">
        <f>K53*H48</f>
        <v>897.07999999999993</v>
      </c>
      <c r="I49" s="31"/>
      <c r="J49" s="22"/>
      <c r="K49" s="22"/>
      <c r="L49" s="56" t="s">
        <v>34</v>
      </c>
      <c r="M49" s="47"/>
    </row>
    <row r="50" spans="1:13" ht="17.25" customHeight="1" x14ac:dyDescent="0.3">
      <c r="A50" s="54"/>
      <c r="B50" s="54"/>
      <c r="C50" s="55"/>
      <c r="D50" s="43"/>
      <c r="E50" s="44"/>
      <c r="F50" s="45"/>
      <c r="G50" s="4"/>
      <c r="H50" s="4"/>
      <c r="I50" s="28"/>
      <c r="J50" s="5"/>
      <c r="K50" s="5"/>
      <c r="L50" s="57"/>
      <c r="M50" s="48"/>
    </row>
    <row r="51" spans="1:13" ht="13.5" customHeight="1" x14ac:dyDescent="0.3">
      <c r="A51" s="59" t="s">
        <v>0</v>
      </c>
      <c r="B51" s="59" t="s">
        <v>1</v>
      </c>
      <c r="C51" s="59"/>
      <c r="D51" s="59" t="s">
        <v>13</v>
      </c>
      <c r="E51" s="59"/>
      <c r="F51" s="59"/>
      <c r="G51" s="59"/>
      <c r="H51" s="59"/>
      <c r="I51" s="59"/>
      <c r="J51" s="25"/>
      <c r="K51" s="59" t="s">
        <v>2</v>
      </c>
      <c r="L51" s="69" t="s">
        <v>12</v>
      </c>
      <c r="M51" s="61" t="s">
        <v>11</v>
      </c>
    </row>
    <row r="52" spans="1:13" ht="13.5" customHeight="1" x14ac:dyDescent="0.3">
      <c r="A52" s="59"/>
      <c r="B52" s="59"/>
      <c r="C52" s="59"/>
      <c r="D52" s="6" t="s">
        <v>26</v>
      </c>
      <c r="E52" s="6" t="s">
        <v>27</v>
      </c>
      <c r="F52" s="6" t="s">
        <v>28</v>
      </c>
      <c r="G52" s="6" t="s">
        <v>10</v>
      </c>
      <c r="H52" s="6" t="s">
        <v>9</v>
      </c>
      <c r="I52" s="6" t="s">
        <v>8</v>
      </c>
      <c r="J52" s="6" t="s">
        <v>29</v>
      </c>
      <c r="K52" s="59"/>
      <c r="L52" s="70"/>
      <c r="M52" s="62"/>
    </row>
    <row r="53" spans="1:13" ht="13.5" customHeight="1" x14ac:dyDescent="0.3">
      <c r="A53" s="58" t="s">
        <v>35</v>
      </c>
      <c r="B53" s="25" t="s">
        <v>3</v>
      </c>
      <c r="C53" s="59" t="s">
        <v>7</v>
      </c>
      <c r="D53" s="9">
        <v>9</v>
      </c>
      <c r="E53" s="9">
        <v>130</v>
      </c>
      <c r="F53" s="9">
        <v>301</v>
      </c>
      <c r="G53" s="9">
        <v>347</v>
      </c>
      <c r="H53" s="9">
        <v>192</v>
      </c>
      <c r="I53" s="9">
        <v>98</v>
      </c>
      <c r="J53" s="9">
        <v>17</v>
      </c>
      <c r="K53" s="25">
        <f>SUM(D53:J53)</f>
        <v>1094</v>
      </c>
      <c r="L53" s="59"/>
      <c r="M53" s="67"/>
    </row>
    <row r="54" spans="1:13" ht="13.5" customHeight="1" x14ac:dyDescent="0.3">
      <c r="A54" s="58"/>
      <c r="B54" s="25" t="s">
        <v>31</v>
      </c>
      <c r="C54" s="59"/>
      <c r="D54" s="25">
        <f>D53*1.06</f>
        <v>9.5400000000000009</v>
      </c>
      <c r="E54" s="25">
        <f t="shared" ref="E54" si="25">E53*1.06</f>
        <v>137.80000000000001</v>
      </c>
      <c r="F54" s="25">
        <f t="shared" ref="F54" si="26">F53*1.06</f>
        <v>319.06</v>
      </c>
      <c r="G54" s="25">
        <f t="shared" ref="G54" si="27">G53*1.06</f>
        <v>367.82</v>
      </c>
      <c r="H54" s="25">
        <f t="shared" ref="H54" si="28">H53*1.06</f>
        <v>203.52</v>
      </c>
      <c r="I54" s="25">
        <f t="shared" ref="I54" si="29">I53*1.06</f>
        <v>103.88000000000001</v>
      </c>
      <c r="J54" s="25">
        <f t="shared" ref="J54" si="30">J53*1.06</f>
        <v>18.02</v>
      </c>
      <c r="K54" s="25">
        <f t="shared" ref="K54" si="31">K53*1.06</f>
        <v>1159.6400000000001</v>
      </c>
      <c r="L54" s="59"/>
      <c r="M54" s="67"/>
    </row>
    <row r="55" spans="1:13" ht="13.5" customHeight="1" x14ac:dyDescent="0.3">
      <c r="A55" s="58"/>
      <c r="B55" s="25" t="s">
        <v>4</v>
      </c>
      <c r="C55" s="59"/>
      <c r="D55" s="7">
        <f>D53/K53*100</f>
        <v>0.82266910420475314</v>
      </c>
      <c r="E55" s="7">
        <f>E53/K53*100</f>
        <v>11.882998171846435</v>
      </c>
      <c r="F55" s="7">
        <f>F53/K53*100</f>
        <v>27.513711151736747</v>
      </c>
      <c r="G55" s="7">
        <f>G53/K53*100</f>
        <v>31.718464351005483</v>
      </c>
      <c r="H55" s="7">
        <f>H53/K53*100</f>
        <v>17.550274223034734</v>
      </c>
      <c r="I55" s="7">
        <f>I53/K53*100</f>
        <v>8.9579524680073135</v>
      </c>
      <c r="J55" s="7">
        <f>J53/K53*100</f>
        <v>1.5539305301645339</v>
      </c>
      <c r="K55" s="8">
        <f>SUM(D55:J55)</f>
        <v>100</v>
      </c>
      <c r="L55" s="59"/>
      <c r="M55" s="67"/>
    </row>
    <row r="56" spans="1:13" ht="13.5" customHeight="1" x14ac:dyDescent="0.3">
      <c r="A56" s="58"/>
      <c r="B56" s="60" t="s">
        <v>5</v>
      </c>
      <c r="C56" s="60">
        <v>12</v>
      </c>
      <c r="D56" s="9">
        <v>1</v>
      </c>
      <c r="E56" s="9"/>
      <c r="F56" s="9"/>
      <c r="G56" s="9"/>
      <c r="H56" s="9"/>
      <c r="I56" s="9"/>
      <c r="J56" s="9">
        <v>2</v>
      </c>
      <c r="K56" s="26">
        <f>SUM(D56:J56)</f>
        <v>3</v>
      </c>
      <c r="L56" s="68">
        <v>0.82979999999999998</v>
      </c>
      <c r="M56" s="66">
        <f>L56*K57</f>
        <v>29.872799999999998</v>
      </c>
    </row>
    <row r="57" spans="1:13" ht="13.5" customHeight="1" x14ac:dyDescent="0.3">
      <c r="A57" s="58"/>
      <c r="B57" s="60"/>
      <c r="C57" s="60"/>
      <c r="D57" s="26">
        <f>D56*C56</f>
        <v>12</v>
      </c>
      <c r="E57" s="26">
        <f>E56*C56</f>
        <v>0</v>
      </c>
      <c r="F57" s="26">
        <f>F56*C56</f>
        <v>0</v>
      </c>
      <c r="G57" s="26">
        <f>C56*G56</f>
        <v>0</v>
      </c>
      <c r="H57" s="26">
        <f>H56*C56</f>
        <v>0</v>
      </c>
      <c r="I57" s="26">
        <f>I56*C56</f>
        <v>0</v>
      </c>
      <c r="J57" s="26">
        <f>J56*C56</f>
        <v>24</v>
      </c>
      <c r="K57" s="26">
        <f t="shared" ref="K57:K67" si="32">SUM(D57:J57)</f>
        <v>36</v>
      </c>
      <c r="L57" s="68"/>
      <c r="M57" s="66"/>
    </row>
    <row r="58" spans="1:13" ht="13.5" customHeight="1" x14ac:dyDescent="0.3">
      <c r="A58" s="58"/>
      <c r="B58" s="10"/>
      <c r="C58" s="11"/>
      <c r="D58" s="12">
        <f t="shared" ref="D58:G58" si="33">D57-D54</f>
        <v>2.4599999999999991</v>
      </c>
      <c r="E58" s="12">
        <f t="shared" si="33"/>
        <v>-137.80000000000001</v>
      </c>
      <c r="F58" s="12">
        <f t="shared" si="33"/>
        <v>-319.06</v>
      </c>
      <c r="G58" s="12">
        <f t="shared" si="33"/>
        <v>-367.82</v>
      </c>
      <c r="H58" s="12">
        <f>H57-H54</f>
        <v>-203.52</v>
      </c>
      <c r="I58" s="12">
        <f>I57-I54</f>
        <v>-103.88000000000001</v>
      </c>
      <c r="J58" s="12">
        <f>J57-J54</f>
        <v>5.98</v>
      </c>
      <c r="K58" s="26">
        <f t="shared" si="32"/>
        <v>-1123.6400000000001</v>
      </c>
      <c r="L58" s="68"/>
      <c r="M58" s="66"/>
    </row>
    <row r="59" spans="1:13" ht="13.5" customHeight="1" x14ac:dyDescent="0.3">
      <c r="A59" s="58"/>
      <c r="B59" s="60" t="s">
        <v>6</v>
      </c>
      <c r="C59" s="60">
        <v>52</v>
      </c>
      <c r="D59" s="9"/>
      <c r="E59" s="9">
        <v>1</v>
      </c>
      <c r="F59" s="9">
        <v>3</v>
      </c>
      <c r="G59" s="9">
        <v>4</v>
      </c>
      <c r="H59" s="9">
        <v>2</v>
      </c>
      <c r="I59" s="9">
        <v>2</v>
      </c>
      <c r="J59" s="9"/>
      <c r="K59" s="26">
        <f t="shared" si="32"/>
        <v>12</v>
      </c>
      <c r="L59" s="63">
        <v>0.69359999999999999</v>
      </c>
      <c r="M59" s="66">
        <f>L59*K60</f>
        <v>432.8064</v>
      </c>
    </row>
    <row r="60" spans="1:13" ht="13.5" customHeight="1" x14ac:dyDescent="0.3">
      <c r="A60" s="58"/>
      <c r="B60" s="60"/>
      <c r="C60" s="60"/>
      <c r="D60" s="26">
        <f>D59*C59</f>
        <v>0</v>
      </c>
      <c r="E60" s="26">
        <f>E59*C59</f>
        <v>52</v>
      </c>
      <c r="F60" s="26">
        <f>F59*C59</f>
        <v>156</v>
      </c>
      <c r="G60" s="26">
        <f>G59*C59</f>
        <v>208</v>
      </c>
      <c r="H60" s="26">
        <f>H59*C59</f>
        <v>104</v>
      </c>
      <c r="I60" s="26">
        <f>I59*C59</f>
        <v>104</v>
      </c>
      <c r="J60" s="26">
        <f>J59*C59</f>
        <v>0</v>
      </c>
      <c r="K60" s="26">
        <f t="shared" si="32"/>
        <v>624</v>
      </c>
      <c r="L60" s="64"/>
      <c r="M60" s="66"/>
    </row>
    <row r="61" spans="1:13" ht="13.5" customHeight="1" x14ac:dyDescent="0.3">
      <c r="A61" s="58"/>
      <c r="B61" s="10"/>
      <c r="C61" s="11"/>
      <c r="D61" s="12">
        <f t="shared" ref="D61:J61" si="34">D58+D60</f>
        <v>2.4599999999999991</v>
      </c>
      <c r="E61" s="12">
        <f t="shared" si="34"/>
        <v>-85.800000000000011</v>
      </c>
      <c r="F61" s="12">
        <f t="shared" si="34"/>
        <v>-163.06</v>
      </c>
      <c r="G61" s="12">
        <f t="shared" si="34"/>
        <v>-159.82</v>
      </c>
      <c r="H61" s="12">
        <f t="shared" si="34"/>
        <v>-99.52000000000001</v>
      </c>
      <c r="I61" s="12">
        <f t="shared" si="34"/>
        <v>0.11999999999999034</v>
      </c>
      <c r="J61" s="12">
        <f t="shared" si="34"/>
        <v>5.98</v>
      </c>
      <c r="K61" s="26">
        <f t="shared" si="32"/>
        <v>-499.64</v>
      </c>
      <c r="L61" s="65"/>
      <c r="M61" s="66"/>
    </row>
    <row r="62" spans="1:13" ht="13.5" customHeight="1" x14ac:dyDescent="0.3">
      <c r="A62" s="58"/>
      <c r="B62" s="60" t="s">
        <v>21</v>
      </c>
      <c r="C62" s="60">
        <v>44</v>
      </c>
      <c r="D62" s="9"/>
      <c r="E62" s="9">
        <v>2</v>
      </c>
      <c r="F62" s="9">
        <v>3</v>
      </c>
      <c r="G62" s="9">
        <v>3</v>
      </c>
      <c r="H62" s="9">
        <v>2</v>
      </c>
      <c r="I62" s="9"/>
      <c r="J62" s="9"/>
      <c r="K62" s="26">
        <f t="shared" si="32"/>
        <v>10</v>
      </c>
      <c r="L62" s="63">
        <v>0.6532</v>
      </c>
      <c r="M62" s="66">
        <f t="shared" ref="M62" si="35">L62*K63</f>
        <v>287.40800000000002</v>
      </c>
    </row>
    <row r="63" spans="1:13" ht="13.5" customHeight="1" x14ac:dyDescent="0.3">
      <c r="A63" s="58"/>
      <c r="B63" s="60"/>
      <c r="C63" s="60"/>
      <c r="D63" s="26">
        <f>D62*C62</f>
        <v>0</v>
      </c>
      <c r="E63" s="26">
        <f>E62*C62</f>
        <v>88</v>
      </c>
      <c r="F63" s="26">
        <f>F62*C62</f>
        <v>132</v>
      </c>
      <c r="G63" s="26">
        <f>C62*G62</f>
        <v>132</v>
      </c>
      <c r="H63" s="26">
        <f>H62*C62</f>
        <v>88</v>
      </c>
      <c r="I63" s="26">
        <f>I62*C62</f>
        <v>0</v>
      </c>
      <c r="J63" s="26">
        <f>J62*C62</f>
        <v>0</v>
      </c>
      <c r="K63" s="26">
        <f t="shared" si="32"/>
        <v>440</v>
      </c>
      <c r="L63" s="64"/>
      <c r="M63" s="66"/>
    </row>
    <row r="64" spans="1:13" ht="13.5" customHeight="1" x14ac:dyDescent="0.3">
      <c r="A64" s="58"/>
      <c r="B64" s="10"/>
      <c r="C64" s="11"/>
      <c r="D64" s="12">
        <f t="shared" ref="D64:J64" si="36">D61+D63</f>
        <v>2.4599999999999991</v>
      </c>
      <c r="E64" s="12">
        <f t="shared" si="36"/>
        <v>2.1999999999999886</v>
      </c>
      <c r="F64" s="12">
        <f t="shared" si="36"/>
        <v>-31.060000000000002</v>
      </c>
      <c r="G64" s="12">
        <f t="shared" si="36"/>
        <v>-27.819999999999993</v>
      </c>
      <c r="H64" s="12">
        <f t="shared" si="36"/>
        <v>-11.52000000000001</v>
      </c>
      <c r="I64" s="12">
        <f t="shared" si="36"/>
        <v>0.11999999999999034</v>
      </c>
      <c r="J64" s="12">
        <f t="shared" si="36"/>
        <v>5.98</v>
      </c>
      <c r="K64" s="26">
        <f t="shared" si="32"/>
        <v>-59.640000000000015</v>
      </c>
      <c r="L64" s="65"/>
      <c r="M64" s="66"/>
    </row>
    <row r="65" spans="1:13" ht="13.5" customHeight="1" x14ac:dyDescent="0.3">
      <c r="A65" s="58"/>
      <c r="B65" s="60" t="s">
        <v>32</v>
      </c>
      <c r="C65" s="60">
        <v>16</v>
      </c>
      <c r="D65" s="9"/>
      <c r="E65" s="9"/>
      <c r="F65" s="9">
        <v>2</v>
      </c>
      <c r="G65" s="9">
        <v>2</v>
      </c>
      <c r="H65" s="9">
        <v>1</v>
      </c>
      <c r="I65" s="9"/>
      <c r="J65" s="9"/>
      <c r="K65" s="26">
        <f t="shared" si="32"/>
        <v>5</v>
      </c>
      <c r="L65" s="63">
        <v>0.68010000000000004</v>
      </c>
      <c r="M65" s="66">
        <f t="shared" ref="M65" si="37">L65*K66</f>
        <v>54.408000000000001</v>
      </c>
    </row>
    <row r="66" spans="1:13" ht="13.5" customHeight="1" x14ac:dyDescent="0.3">
      <c r="A66" s="58"/>
      <c r="B66" s="60"/>
      <c r="C66" s="60"/>
      <c r="D66" s="26">
        <f>D65*C65</f>
        <v>0</v>
      </c>
      <c r="E66" s="26">
        <f>E65*C65</f>
        <v>0</v>
      </c>
      <c r="F66" s="26">
        <f>F65*C65</f>
        <v>32</v>
      </c>
      <c r="G66" s="26">
        <f>C65*G65</f>
        <v>32</v>
      </c>
      <c r="H66" s="26">
        <f>H65*C65</f>
        <v>16</v>
      </c>
      <c r="I66" s="26">
        <f>I65*C65</f>
        <v>0</v>
      </c>
      <c r="J66" s="26">
        <f>J65*C65</f>
        <v>0</v>
      </c>
      <c r="K66" s="26">
        <f t="shared" si="32"/>
        <v>80</v>
      </c>
      <c r="L66" s="64"/>
      <c r="M66" s="66"/>
    </row>
    <row r="67" spans="1:13" ht="13.5" customHeight="1" x14ac:dyDescent="0.3">
      <c r="A67" s="58"/>
      <c r="B67" s="10"/>
      <c r="C67" s="11"/>
      <c r="D67" s="12">
        <f t="shared" ref="D67:J67" si="38">D64+D66</f>
        <v>2.4599999999999991</v>
      </c>
      <c r="E67" s="12">
        <f t="shared" si="38"/>
        <v>2.1999999999999886</v>
      </c>
      <c r="F67" s="12">
        <f t="shared" si="38"/>
        <v>0.93999999999999773</v>
      </c>
      <c r="G67" s="12">
        <f t="shared" si="38"/>
        <v>4.1800000000000068</v>
      </c>
      <c r="H67" s="12">
        <f t="shared" si="38"/>
        <v>4.4799999999999898</v>
      </c>
      <c r="I67" s="12">
        <f t="shared" si="38"/>
        <v>0.11999999999999034</v>
      </c>
      <c r="J67" s="12">
        <f t="shared" si="38"/>
        <v>5.98</v>
      </c>
      <c r="K67" s="26">
        <f t="shared" si="32"/>
        <v>20.359999999999971</v>
      </c>
      <c r="L67" s="65"/>
      <c r="M67" s="66"/>
    </row>
    <row r="68" spans="1:13" ht="13.5" customHeight="1" x14ac:dyDescent="0.25">
      <c r="A68" s="58"/>
      <c r="B68" s="49" t="s">
        <v>20</v>
      </c>
      <c r="C68" s="50"/>
      <c r="D68" s="23">
        <f>D57+D60+D63+D66</f>
        <v>12</v>
      </c>
      <c r="E68" s="23">
        <f t="shared" ref="E68:K68" si="39">E57+E60+E63+E66</f>
        <v>140</v>
      </c>
      <c r="F68" s="23">
        <f t="shared" si="39"/>
        <v>320</v>
      </c>
      <c r="G68" s="23">
        <f t="shared" si="39"/>
        <v>372</v>
      </c>
      <c r="H68" s="23">
        <f t="shared" si="39"/>
        <v>208</v>
      </c>
      <c r="I68" s="23">
        <f t="shared" si="39"/>
        <v>104</v>
      </c>
      <c r="J68" s="23">
        <f t="shared" si="39"/>
        <v>24</v>
      </c>
      <c r="K68" s="23">
        <f t="shared" si="39"/>
        <v>1180</v>
      </c>
      <c r="L68" s="13">
        <f>M68/K68</f>
        <v>0.63566711864406777</v>
      </c>
      <c r="M68" s="14">
        <f>SUM(M56:M64)</f>
        <v>750.08719999999994</v>
      </c>
    </row>
    <row r="69" spans="1:13" ht="13.5" customHeight="1" x14ac:dyDescent="0.3">
      <c r="K69" s="15" t="s">
        <v>19</v>
      </c>
      <c r="L69" s="16">
        <f>M69/H49</f>
        <v>0.16385695813082446</v>
      </c>
      <c r="M69" s="17">
        <f>H49-M68</f>
        <v>146.99279999999999</v>
      </c>
    </row>
    <row r="70" spans="1:13" ht="13.5" customHeight="1" x14ac:dyDescent="0.3">
      <c r="A70" s="51" t="s">
        <v>18</v>
      </c>
      <c r="B70" s="51"/>
      <c r="C70" s="52"/>
      <c r="D70" s="32" t="s">
        <v>17</v>
      </c>
      <c r="E70" s="33"/>
      <c r="F70" s="34"/>
      <c r="G70" s="38" t="s">
        <v>14</v>
      </c>
      <c r="H70" s="1" t="s">
        <v>16</v>
      </c>
      <c r="I70" s="27"/>
      <c r="J70" s="2"/>
      <c r="K70" s="2"/>
      <c r="L70" s="53" t="s">
        <v>15</v>
      </c>
      <c r="M70" s="46" t="s">
        <v>24</v>
      </c>
    </row>
    <row r="71" spans="1:13" ht="13.5" customHeight="1" x14ac:dyDescent="0.3">
      <c r="A71" s="51"/>
      <c r="B71" s="51"/>
      <c r="C71" s="52"/>
      <c r="D71" s="35"/>
      <c r="E71" s="36"/>
      <c r="F71" s="37"/>
      <c r="G71" s="39"/>
      <c r="H71" s="24">
        <v>0.82</v>
      </c>
      <c r="I71" s="27"/>
      <c r="J71" s="2"/>
      <c r="K71" s="2"/>
      <c r="L71" s="53"/>
      <c r="M71" s="47"/>
    </row>
    <row r="72" spans="1:13" ht="13.5" customHeight="1" x14ac:dyDescent="0.3">
      <c r="A72" s="54" t="s">
        <v>23</v>
      </c>
      <c r="B72" s="54"/>
      <c r="C72" s="55"/>
      <c r="D72" s="40">
        <f>K76</f>
        <v>1144</v>
      </c>
      <c r="E72" s="41"/>
      <c r="F72" s="42"/>
      <c r="G72" s="27" t="s">
        <v>22</v>
      </c>
      <c r="H72" s="22">
        <f>K76*H71</f>
        <v>938.07999999999993</v>
      </c>
      <c r="I72" s="31"/>
      <c r="J72" s="22"/>
      <c r="K72" s="22"/>
      <c r="L72" s="56" t="s">
        <v>34</v>
      </c>
      <c r="M72" s="47"/>
    </row>
    <row r="73" spans="1:13" ht="13.5" customHeight="1" x14ac:dyDescent="0.3">
      <c r="A73" s="54"/>
      <c r="B73" s="54"/>
      <c r="C73" s="55"/>
      <c r="D73" s="43"/>
      <c r="E73" s="44"/>
      <c r="F73" s="45"/>
      <c r="G73" s="4"/>
      <c r="H73" s="4"/>
      <c r="I73" s="28"/>
      <c r="J73" s="5"/>
      <c r="K73" s="5"/>
      <c r="L73" s="57"/>
      <c r="M73" s="48"/>
    </row>
    <row r="74" spans="1:13" ht="13.5" customHeight="1" x14ac:dyDescent="0.3">
      <c r="A74" s="59" t="s">
        <v>0</v>
      </c>
      <c r="B74" s="59" t="s">
        <v>1</v>
      </c>
      <c r="C74" s="59"/>
      <c r="D74" s="59" t="s">
        <v>13</v>
      </c>
      <c r="E74" s="59"/>
      <c r="F74" s="59"/>
      <c r="G74" s="59"/>
      <c r="H74" s="59"/>
      <c r="I74" s="59"/>
      <c r="J74" s="25"/>
      <c r="K74" s="59" t="s">
        <v>2</v>
      </c>
      <c r="L74" s="69" t="s">
        <v>12</v>
      </c>
      <c r="M74" s="61" t="s">
        <v>11</v>
      </c>
    </row>
    <row r="75" spans="1:13" ht="13.5" customHeight="1" x14ac:dyDescent="0.3">
      <c r="A75" s="59"/>
      <c r="B75" s="59"/>
      <c r="C75" s="59"/>
      <c r="D75" s="6" t="s">
        <v>26</v>
      </c>
      <c r="E75" s="6" t="s">
        <v>27</v>
      </c>
      <c r="F75" s="6" t="s">
        <v>28</v>
      </c>
      <c r="G75" s="6" t="s">
        <v>10</v>
      </c>
      <c r="H75" s="6" t="s">
        <v>9</v>
      </c>
      <c r="I75" s="6" t="s">
        <v>8</v>
      </c>
      <c r="J75" s="6" t="s">
        <v>29</v>
      </c>
      <c r="K75" s="59"/>
      <c r="L75" s="70"/>
      <c r="M75" s="62"/>
    </row>
    <row r="76" spans="1:13" ht="13.5" customHeight="1" x14ac:dyDescent="0.3">
      <c r="A76" s="58" t="s">
        <v>36</v>
      </c>
      <c r="B76" s="25" t="s">
        <v>3</v>
      </c>
      <c r="C76" s="59" t="s">
        <v>7</v>
      </c>
      <c r="D76" s="9">
        <v>19</v>
      </c>
      <c r="E76" s="9">
        <v>142</v>
      </c>
      <c r="F76" s="9">
        <v>319</v>
      </c>
      <c r="G76" s="9">
        <v>359</v>
      </c>
      <c r="H76" s="9">
        <v>192</v>
      </c>
      <c r="I76" s="9">
        <v>96</v>
      </c>
      <c r="J76" s="9">
        <v>17</v>
      </c>
      <c r="K76" s="25">
        <f>SUM(D76:J76)</f>
        <v>1144</v>
      </c>
      <c r="L76" s="59"/>
      <c r="M76" s="67"/>
    </row>
    <row r="77" spans="1:13" ht="13.5" customHeight="1" x14ac:dyDescent="0.3">
      <c r="A77" s="58"/>
      <c r="B77" s="25" t="s">
        <v>31</v>
      </c>
      <c r="C77" s="59"/>
      <c r="D77" s="25">
        <f>D76*1.06</f>
        <v>20.14</v>
      </c>
      <c r="E77" s="25">
        <f t="shared" ref="E77" si="40">E76*1.06</f>
        <v>150.52000000000001</v>
      </c>
      <c r="F77" s="25">
        <f t="shared" ref="F77" si="41">F76*1.06</f>
        <v>338.14000000000004</v>
      </c>
      <c r="G77" s="25">
        <f t="shared" ref="G77" si="42">G76*1.06</f>
        <v>380.54</v>
      </c>
      <c r="H77" s="25">
        <f t="shared" ref="H77" si="43">H76*1.06</f>
        <v>203.52</v>
      </c>
      <c r="I77" s="25">
        <f t="shared" ref="I77" si="44">I76*1.06</f>
        <v>101.76</v>
      </c>
      <c r="J77" s="25">
        <f t="shared" ref="J77" si="45">J76*1.06</f>
        <v>18.02</v>
      </c>
      <c r="K77" s="25">
        <f t="shared" ref="K77" si="46">K76*1.06</f>
        <v>1212.6400000000001</v>
      </c>
      <c r="L77" s="59"/>
      <c r="M77" s="67"/>
    </row>
    <row r="78" spans="1:13" ht="13.5" customHeight="1" x14ac:dyDescent="0.3">
      <c r="A78" s="58"/>
      <c r="B78" s="25" t="s">
        <v>4</v>
      </c>
      <c r="C78" s="59"/>
      <c r="D78" s="7">
        <f>D76/K76*100</f>
        <v>1.6608391608391608</v>
      </c>
      <c r="E78" s="7">
        <f>E76/K76*100</f>
        <v>12.412587412587413</v>
      </c>
      <c r="F78" s="7">
        <f>F76/K76*100</f>
        <v>27.884615384615387</v>
      </c>
      <c r="G78" s="7">
        <f>G76/K76*100</f>
        <v>31.38111888111888</v>
      </c>
      <c r="H78" s="7">
        <f>H76/K76*100</f>
        <v>16.783216783216783</v>
      </c>
      <c r="I78" s="7">
        <f>I76/K76*100</f>
        <v>8.3916083916083917</v>
      </c>
      <c r="J78" s="7">
        <f>J76/K76*100</f>
        <v>1.486013986013986</v>
      </c>
      <c r="K78" s="8">
        <f>SUM(D78:J78)</f>
        <v>100</v>
      </c>
      <c r="L78" s="59"/>
      <c r="M78" s="67"/>
    </row>
    <row r="79" spans="1:13" ht="13.5" customHeight="1" x14ac:dyDescent="0.3">
      <c r="A79" s="58"/>
      <c r="B79" s="60" t="s">
        <v>5</v>
      </c>
      <c r="C79" s="60">
        <v>12</v>
      </c>
      <c r="D79" s="9">
        <v>2</v>
      </c>
      <c r="E79" s="9"/>
      <c r="F79" s="9"/>
      <c r="G79" s="9"/>
      <c r="H79" s="9"/>
      <c r="I79" s="9"/>
      <c r="J79" s="9">
        <v>2</v>
      </c>
      <c r="K79" s="26">
        <f>SUM(D79:J79)</f>
        <v>4</v>
      </c>
      <c r="L79" s="68">
        <v>0.75290000000000001</v>
      </c>
      <c r="M79" s="66">
        <f>L79*K80</f>
        <v>36.139200000000002</v>
      </c>
    </row>
    <row r="80" spans="1:13" ht="13.5" customHeight="1" x14ac:dyDescent="0.3">
      <c r="A80" s="58"/>
      <c r="B80" s="60"/>
      <c r="C80" s="60"/>
      <c r="D80" s="26">
        <f>D79*C79</f>
        <v>24</v>
      </c>
      <c r="E80" s="26">
        <f>E79*C79</f>
        <v>0</v>
      </c>
      <c r="F80" s="26">
        <f>F79*C79</f>
        <v>0</v>
      </c>
      <c r="G80" s="26">
        <f>C79*G79</f>
        <v>0</v>
      </c>
      <c r="H80" s="26">
        <f>H79*C79</f>
        <v>0</v>
      </c>
      <c r="I80" s="26">
        <f>I79*C79</f>
        <v>0</v>
      </c>
      <c r="J80" s="26">
        <f>J79*C79</f>
        <v>24</v>
      </c>
      <c r="K80" s="26">
        <f t="shared" ref="K80:K90" si="47">SUM(D80:J80)</f>
        <v>48</v>
      </c>
      <c r="L80" s="68"/>
      <c r="M80" s="66"/>
    </row>
    <row r="81" spans="1:13" ht="13.5" customHeight="1" x14ac:dyDescent="0.3">
      <c r="A81" s="58"/>
      <c r="B81" s="10"/>
      <c r="C81" s="11"/>
      <c r="D81" s="12">
        <f t="shared" ref="D81:G81" si="48">D80-D77</f>
        <v>3.8599999999999994</v>
      </c>
      <c r="E81" s="12">
        <f t="shared" si="48"/>
        <v>-150.52000000000001</v>
      </c>
      <c r="F81" s="12">
        <f t="shared" si="48"/>
        <v>-338.14000000000004</v>
      </c>
      <c r="G81" s="12">
        <f t="shared" si="48"/>
        <v>-380.54</v>
      </c>
      <c r="H81" s="12">
        <f>H80-H77</f>
        <v>-203.52</v>
      </c>
      <c r="I81" s="12">
        <f>I80-I77</f>
        <v>-101.76</v>
      </c>
      <c r="J81" s="12">
        <f>J80-J77</f>
        <v>5.98</v>
      </c>
      <c r="K81" s="26">
        <f t="shared" si="47"/>
        <v>-1164.6400000000001</v>
      </c>
      <c r="L81" s="68"/>
      <c r="M81" s="66"/>
    </row>
    <row r="82" spans="1:13" ht="13.5" customHeight="1" x14ac:dyDescent="0.3">
      <c r="A82" s="58"/>
      <c r="B82" s="60" t="s">
        <v>6</v>
      </c>
      <c r="C82" s="60">
        <v>52</v>
      </c>
      <c r="D82" s="9"/>
      <c r="E82" s="9">
        <v>1</v>
      </c>
      <c r="F82" s="9">
        <v>3</v>
      </c>
      <c r="G82" s="9">
        <v>4</v>
      </c>
      <c r="H82" s="9">
        <v>2</v>
      </c>
      <c r="I82" s="9">
        <v>2</v>
      </c>
      <c r="J82" s="9"/>
      <c r="K82" s="26">
        <f t="shared" si="47"/>
        <v>12</v>
      </c>
      <c r="L82" s="63">
        <v>0.69359999999999999</v>
      </c>
      <c r="M82" s="66">
        <f>L82*K83</f>
        <v>432.8064</v>
      </c>
    </row>
    <row r="83" spans="1:13" ht="13.5" customHeight="1" x14ac:dyDescent="0.3">
      <c r="A83" s="58"/>
      <c r="B83" s="60"/>
      <c r="C83" s="60"/>
      <c r="D83" s="26">
        <f>D82*C82</f>
        <v>0</v>
      </c>
      <c r="E83" s="26">
        <f>E82*C82</f>
        <v>52</v>
      </c>
      <c r="F83" s="26">
        <f>F82*C82</f>
        <v>156</v>
      </c>
      <c r="G83" s="26">
        <f>G82*C82</f>
        <v>208</v>
      </c>
      <c r="H83" s="26">
        <f>H82*C82</f>
        <v>104</v>
      </c>
      <c r="I83" s="26">
        <f>I82*C82</f>
        <v>104</v>
      </c>
      <c r="J83" s="26">
        <f>J82*C82</f>
        <v>0</v>
      </c>
      <c r="K83" s="26">
        <f t="shared" si="47"/>
        <v>624</v>
      </c>
      <c r="L83" s="64"/>
      <c r="M83" s="66"/>
    </row>
    <row r="84" spans="1:13" ht="13.5" customHeight="1" x14ac:dyDescent="0.3">
      <c r="A84" s="58"/>
      <c r="B84" s="10"/>
      <c r="C84" s="11"/>
      <c r="D84" s="12">
        <f t="shared" ref="D84:J84" si="49">D81+D83</f>
        <v>3.8599999999999994</v>
      </c>
      <c r="E84" s="12">
        <f t="shared" si="49"/>
        <v>-98.52000000000001</v>
      </c>
      <c r="F84" s="12">
        <f t="shared" si="49"/>
        <v>-182.14000000000004</v>
      </c>
      <c r="G84" s="12">
        <f t="shared" si="49"/>
        <v>-172.54000000000002</v>
      </c>
      <c r="H84" s="12">
        <f t="shared" si="49"/>
        <v>-99.52000000000001</v>
      </c>
      <c r="I84" s="12">
        <f t="shared" si="49"/>
        <v>2.2399999999999949</v>
      </c>
      <c r="J84" s="12">
        <f t="shared" si="49"/>
        <v>5.98</v>
      </c>
      <c r="K84" s="26">
        <f t="shared" si="47"/>
        <v>-540.6400000000001</v>
      </c>
      <c r="L84" s="65"/>
      <c r="M84" s="66"/>
    </row>
    <row r="85" spans="1:13" ht="13.5" customHeight="1" x14ac:dyDescent="0.3">
      <c r="A85" s="58"/>
      <c r="B85" s="60" t="s">
        <v>21</v>
      </c>
      <c r="C85" s="60">
        <v>50</v>
      </c>
      <c r="D85" s="9"/>
      <c r="E85" s="9">
        <v>2</v>
      </c>
      <c r="F85" s="9">
        <v>3</v>
      </c>
      <c r="G85" s="9">
        <v>3</v>
      </c>
      <c r="H85" s="9">
        <v>2</v>
      </c>
      <c r="I85" s="9"/>
      <c r="J85" s="9"/>
      <c r="K85" s="26">
        <f t="shared" si="47"/>
        <v>10</v>
      </c>
      <c r="L85" s="63">
        <v>0.6532</v>
      </c>
      <c r="M85" s="66">
        <f t="shared" ref="M85" si="50">L85*K86</f>
        <v>326.60000000000002</v>
      </c>
    </row>
    <row r="86" spans="1:13" x14ac:dyDescent="0.3">
      <c r="A86" s="58"/>
      <c r="B86" s="60"/>
      <c r="C86" s="60"/>
      <c r="D86" s="26">
        <f>D85*C85</f>
        <v>0</v>
      </c>
      <c r="E86" s="26">
        <f>E85*C85</f>
        <v>100</v>
      </c>
      <c r="F86" s="26">
        <f>F85*C85</f>
        <v>150</v>
      </c>
      <c r="G86" s="26">
        <f>C85*G85</f>
        <v>150</v>
      </c>
      <c r="H86" s="26">
        <f>H85*C85</f>
        <v>100</v>
      </c>
      <c r="I86" s="26">
        <f>I85*C85</f>
        <v>0</v>
      </c>
      <c r="J86" s="26">
        <f>J85*C85</f>
        <v>0</v>
      </c>
      <c r="K86" s="26">
        <f t="shared" si="47"/>
        <v>500</v>
      </c>
      <c r="L86" s="64"/>
      <c r="M86" s="66"/>
    </row>
    <row r="87" spans="1:13" x14ac:dyDescent="0.3">
      <c r="A87" s="58"/>
      <c r="B87" s="10"/>
      <c r="C87" s="11"/>
      <c r="D87" s="12">
        <f t="shared" ref="D87:J87" si="51">D84+D86</f>
        <v>3.8599999999999994</v>
      </c>
      <c r="E87" s="12">
        <f t="shared" si="51"/>
        <v>1.4799999999999898</v>
      </c>
      <c r="F87" s="12">
        <f t="shared" si="51"/>
        <v>-32.140000000000043</v>
      </c>
      <c r="G87" s="12">
        <f t="shared" si="51"/>
        <v>-22.54000000000002</v>
      </c>
      <c r="H87" s="12">
        <f t="shared" si="51"/>
        <v>0.47999999999998977</v>
      </c>
      <c r="I87" s="12">
        <f t="shared" si="51"/>
        <v>2.2399999999999949</v>
      </c>
      <c r="J87" s="12">
        <f t="shared" si="51"/>
        <v>5.98</v>
      </c>
      <c r="K87" s="26">
        <f t="shared" si="47"/>
        <v>-40.640000000000086</v>
      </c>
      <c r="L87" s="65"/>
      <c r="M87" s="66"/>
    </row>
    <row r="88" spans="1:13" x14ac:dyDescent="0.3">
      <c r="A88" s="58"/>
      <c r="B88" s="60" t="s">
        <v>32</v>
      </c>
      <c r="C88" s="60">
        <v>12</v>
      </c>
      <c r="D88" s="9"/>
      <c r="E88" s="9"/>
      <c r="F88" s="9">
        <v>3</v>
      </c>
      <c r="G88" s="9">
        <v>2</v>
      </c>
      <c r="H88" s="9"/>
      <c r="I88" s="9"/>
      <c r="J88" s="9"/>
      <c r="K88" s="26">
        <f t="shared" si="47"/>
        <v>5</v>
      </c>
      <c r="L88" s="63">
        <v>0.65939999999999999</v>
      </c>
      <c r="M88" s="66">
        <f t="shared" ref="M88" si="52">L88*K89</f>
        <v>39.564</v>
      </c>
    </row>
    <row r="89" spans="1:13" x14ac:dyDescent="0.3">
      <c r="A89" s="58"/>
      <c r="B89" s="60"/>
      <c r="C89" s="60"/>
      <c r="D89" s="26">
        <f>D88*C88</f>
        <v>0</v>
      </c>
      <c r="E89" s="26">
        <f>E88*C88</f>
        <v>0</v>
      </c>
      <c r="F89" s="26">
        <f>F88*C88</f>
        <v>36</v>
      </c>
      <c r="G89" s="26">
        <f>C88*G88</f>
        <v>24</v>
      </c>
      <c r="H89" s="26">
        <f>H88*C88</f>
        <v>0</v>
      </c>
      <c r="I89" s="26">
        <f>I88*C88</f>
        <v>0</v>
      </c>
      <c r="J89" s="26">
        <f>J88*C88</f>
        <v>0</v>
      </c>
      <c r="K89" s="26">
        <f t="shared" si="47"/>
        <v>60</v>
      </c>
      <c r="L89" s="64"/>
      <c r="M89" s="66"/>
    </row>
    <row r="90" spans="1:13" x14ac:dyDescent="0.3">
      <c r="A90" s="58"/>
      <c r="B90" s="10"/>
      <c r="C90" s="11"/>
      <c r="D90" s="12">
        <f t="shared" ref="D90:J90" si="53">D87+D89</f>
        <v>3.8599999999999994</v>
      </c>
      <c r="E90" s="12">
        <f t="shared" si="53"/>
        <v>1.4799999999999898</v>
      </c>
      <c r="F90" s="12">
        <f t="shared" si="53"/>
        <v>3.8599999999999568</v>
      </c>
      <c r="G90" s="12">
        <f t="shared" si="53"/>
        <v>1.4599999999999795</v>
      </c>
      <c r="H90" s="12">
        <f t="shared" si="53"/>
        <v>0.47999999999998977</v>
      </c>
      <c r="I90" s="12">
        <f t="shared" si="53"/>
        <v>2.2399999999999949</v>
      </c>
      <c r="J90" s="12">
        <f t="shared" si="53"/>
        <v>5.98</v>
      </c>
      <c r="K90" s="26">
        <f t="shared" si="47"/>
        <v>19.359999999999911</v>
      </c>
      <c r="L90" s="65"/>
      <c r="M90" s="66"/>
    </row>
    <row r="91" spans="1:13" x14ac:dyDescent="0.25">
      <c r="A91" s="58"/>
      <c r="B91" s="49" t="s">
        <v>20</v>
      </c>
      <c r="C91" s="50"/>
      <c r="D91" s="23">
        <f>D80+D83+D86+D89</f>
        <v>24</v>
      </c>
      <c r="E91" s="23">
        <f t="shared" ref="E91:K91" si="54">E80+E83+E86+E89</f>
        <v>152</v>
      </c>
      <c r="F91" s="23">
        <f t="shared" si="54"/>
        <v>342</v>
      </c>
      <c r="G91" s="23">
        <f t="shared" si="54"/>
        <v>382</v>
      </c>
      <c r="H91" s="23">
        <f t="shared" si="54"/>
        <v>204</v>
      </c>
      <c r="I91" s="23">
        <f t="shared" si="54"/>
        <v>104</v>
      </c>
      <c r="J91" s="23">
        <f t="shared" si="54"/>
        <v>24</v>
      </c>
      <c r="K91" s="23">
        <f t="shared" si="54"/>
        <v>1232</v>
      </c>
      <c r="L91" s="13">
        <f>M91/K91</f>
        <v>0.64573506493506494</v>
      </c>
      <c r="M91" s="14">
        <f>SUM(M79:M87)</f>
        <v>795.54560000000004</v>
      </c>
    </row>
    <row r="92" spans="1:13" x14ac:dyDescent="0.3">
      <c r="K92" s="15" t="s">
        <v>19</v>
      </c>
      <c r="L92" s="16">
        <f>M92/H72</f>
        <v>0.15194269145488648</v>
      </c>
      <c r="M92" s="17">
        <f>H72-M91</f>
        <v>142.53439999999989</v>
      </c>
    </row>
  </sheetData>
  <mergeCells count="140">
    <mergeCell ref="M88:M90"/>
    <mergeCell ref="B91:C91"/>
    <mergeCell ref="M76:M78"/>
    <mergeCell ref="M79:M81"/>
    <mergeCell ref="B82:B83"/>
    <mergeCell ref="C82:C83"/>
    <mergeCell ref="L82:L84"/>
    <mergeCell ref="M82:M84"/>
    <mergeCell ref="B85:B86"/>
    <mergeCell ref="C85:C86"/>
    <mergeCell ref="L85:L87"/>
    <mergeCell ref="M85:M87"/>
    <mergeCell ref="L76:L78"/>
    <mergeCell ref="B79:B80"/>
    <mergeCell ref="C79:C80"/>
    <mergeCell ref="L79:L81"/>
    <mergeCell ref="M70:M73"/>
    <mergeCell ref="A72:C73"/>
    <mergeCell ref="D72:F73"/>
    <mergeCell ref="L72:L73"/>
    <mergeCell ref="A74:A75"/>
    <mergeCell ref="B74:C75"/>
    <mergeCell ref="D74:I74"/>
    <mergeCell ref="K74:K75"/>
    <mergeCell ref="L74:L75"/>
    <mergeCell ref="M74:M75"/>
    <mergeCell ref="A70:C71"/>
    <mergeCell ref="D70:F71"/>
    <mergeCell ref="G70:G71"/>
    <mergeCell ref="L70:L71"/>
    <mergeCell ref="M53:M55"/>
    <mergeCell ref="M56:M58"/>
    <mergeCell ref="M59:M61"/>
    <mergeCell ref="B62:B63"/>
    <mergeCell ref="C62:C63"/>
    <mergeCell ref="L62:L64"/>
    <mergeCell ref="M62:M64"/>
    <mergeCell ref="B65:B66"/>
    <mergeCell ref="C65:C66"/>
    <mergeCell ref="L65:L67"/>
    <mergeCell ref="M65:M67"/>
    <mergeCell ref="M47:M50"/>
    <mergeCell ref="A49:C50"/>
    <mergeCell ref="D49:F50"/>
    <mergeCell ref="L49:L50"/>
    <mergeCell ref="A51:A52"/>
    <mergeCell ref="B51:C52"/>
    <mergeCell ref="D51:I51"/>
    <mergeCell ref="K51:K52"/>
    <mergeCell ref="L51:L52"/>
    <mergeCell ref="M51:M52"/>
    <mergeCell ref="A47:C48"/>
    <mergeCell ref="D47:F48"/>
    <mergeCell ref="G47:G48"/>
    <mergeCell ref="L47:L48"/>
    <mergeCell ref="D28:I28"/>
    <mergeCell ref="K28:K29"/>
    <mergeCell ref="L28:L29"/>
    <mergeCell ref="M28:M29"/>
    <mergeCell ref="A30:A45"/>
    <mergeCell ref="C30:C32"/>
    <mergeCell ref="M30:M32"/>
    <mergeCell ref="M33:M35"/>
    <mergeCell ref="M36:M38"/>
    <mergeCell ref="M39:M41"/>
    <mergeCell ref="B42:B43"/>
    <mergeCell ref="C42:C43"/>
    <mergeCell ref="L42:L44"/>
    <mergeCell ref="M42:M44"/>
    <mergeCell ref="B45:C45"/>
    <mergeCell ref="L30:L32"/>
    <mergeCell ref="L39:L41"/>
    <mergeCell ref="B39:B40"/>
    <mergeCell ref="C39:C40"/>
    <mergeCell ref="L33:L35"/>
    <mergeCell ref="B36:B37"/>
    <mergeCell ref="C36:C37"/>
    <mergeCell ref="A76:A91"/>
    <mergeCell ref="C76:C78"/>
    <mergeCell ref="B88:B89"/>
    <mergeCell ref="A53:A68"/>
    <mergeCell ref="C53:C55"/>
    <mergeCell ref="B68:C68"/>
    <mergeCell ref="L59:L61"/>
    <mergeCell ref="L53:L55"/>
    <mergeCell ref="B56:B57"/>
    <mergeCell ref="C56:C57"/>
    <mergeCell ref="L56:L58"/>
    <mergeCell ref="B59:B60"/>
    <mergeCell ref="C59:C60"/>
    <mergeCell ref="C88:C89"/>
    <mergeCell ref="L88:L90"/>
    <mergeCell ref="L36:L38"/>
    <mergeCell ref="B33:B34"/>
    <mergeCell ref="C33:C34"/>
    <mergeCell ref="L10:L12"/>
    <mergeCell ref="M10:M12"/>
    <mergeCell ref="A5:A6"/>
    <mergeCell ref="B5:C6"/>
    <mergeCell ref="D5:I5"/>
    <mergeCell ref="K5:K6"/>
    <mergeCell ref="L5:L6"/>
    <mergeCell ref="B19:B20"/>
    <mergeCell ref="C19:C20"/>
    <mergeCell ref="L19:L21"/>
    <mergeCell ref="M19:M21"/>
    <mergeCell ref="A24:C25"/>
    <mergeCell ref="D24:F25"/>
    <mergeCell ref="G24:G25"/>
    <mergeCell ref="L24:L25"/>
    <mergeCell ref="M24:M27"/>
    <mergeCell ref="A26:C27"/>
    <mergeCell ref="D26:F27"/>
    <mergeCell ref="L26:L27"/>
    <mergeCell ref="A28:A29"/>
    <mergeCell ref="B28:C29"/>
    <mergeCell ref="D1:F2"/>
    <mergeCell ref="G1:G2"/>
    <mergeCell ref="D3:F4"/>
    <mergeCell ref="M1:M4"/>
    <mergeCell ref="B22:C22"/>
    <mergeCell ref="A1:C2"/>
    <mergeCell ref="L1:L2"/>
    <mergeCell ref="A3:C4"/>
    <mergeCell ref="L3:L4"/>
    <mergeCell ref="A7:A22"/>
    <mergeCell ref="C7:C9"/>
    <mergeCell ref="B10:B11"/>
    <mergeCell ref="C10:C11"/>
    <mergeCell ref="M5:M6"/>
    <mergeCell ref="L13:L15"/>
    <mergeCell ref="M13:M15"/>
    <mergeCell ref="B16:B17"/>
    <mergeCell ref="C16:C17"/>
    <mergeCell ref="L16:L18"/>
    <mergeCell ref="M16:M18"/>
    <mergeCell ref="B13:B14"/>
    <mergeCell ref="C13:C14"/>
    <mergeCell ref="L7:L9"/>
    <mergeCell ref="M7:M9"/>
  </mergeCells>
  <phoneticPr fontId="2" type="noConversion"/>
  <pageMargins left="0.23622047244094491" right="0.23622047244094491" top="0.44" bottom="0.39370078740157483" header="0.31496062992125984" footer="0.31496062992125984"/>
  <pageSetup paperSize="9"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68"/>
  <sheetViews>
    <sheetView view="pageBreakPreview" topLeftCell="A22" zoomScaleNormal="93" zoomScaleSheetLayoutView="100" workbookViewId="0">
      <selection activeCell="C61" sqref="C61:C62"/>
    </sheetView>
  </sheetViews>
  <sheetFormatPr defaultColWidth="9" defaultRowHeight="13.5" x14ac:dyDescent="0.3"/>
  <cols>
    <col min="1" max="1" width="26" style="3" customWidth="1"/>
    <col min="2" max="2" width="11.375" style="3" customWidth="1"/>
    <col min="3" max="3" width="9.375" style="3" customWidth="1"/>
    <col min="4" max="7" width="10.125" style="3" customWidth="1"/>
    <col min="8" max="8" width="9.75" style="3" customWidth="1"/>
    <col min="9" max="9" width="12.75" style="3" customWidth="1"/>
    <col min="10" max="10" width="12.75" style="15" customWidth="1"/>
    <col min="11" max="16384" width="9" style="3"/>
  </cols>
  <sheetData>
    <row r="1" spans="1:10" ht="18.75" customHeight="1" x14ac:dyDescent="0.3">
      <c r="A1" s="51" t="s">
        <v>18</v>
      </c>
      <c r="B1" s="51"/>
      <c r="C1" s="52"/>
      <c r="D1" s="73" t="s">
        <v>17</v>
      </c>
      <c r="E1" s="29" t="s">
        <v>14</v>
      </c>
      <c r="F1" s="1" t="s">
        <v>16</v>
      </c>
      <c r="G1" s="27"/>
      <c r="H1" s="2"/>
      <c r="I1" s="53" t="s">
        <v>15</v>
      </c>
      <c r="J1" s="46" t="s">
        <v>24</v>
      </c>
    </row>
    <row r="2" spans="1:10" ht="17.25" customHeight="1" x14ac:dyDescent="0.3">
      <c r="A2" s="51"/>
      <c r="B2" s="51"/>
      <c r="C2" s="52"/>
      <c r="D2" s="73"/>
      <c r="E2" s="30"/>
      <c r="F2" s="24"/>
      <c r="G2" s="27"/>
      <c r="H2" s="2"/>
      <c r="I2" s="53"/>
      <c r="J2" s="47"/>
    </row>
    <row r="3" spans="1:10" ht="17.25" customHeight="1" x14ac:dyDescent="0.3">
      <c r="A3" s="54" t="s">
        <v>47</v>
      </c>
      <c r="B3" s="54"/>
      <c r="C3" s="55"/>
      <c r="D3" s="72">
        <f>H7</f>
        <v>49</v>
      </c>
      <c r="E3" s="27" t="s">
        <v>22</v>
      </c>
      <c r="F3" s="22">
        <f>H7*F2</f>
        <v>0</v>
      </c>
      <c r="G3" s="31"/>
      <c r="H3" s="22"/>
      <c r="I3" s="56" t="s">
        <v>30</v>
      </c>
      <c r="J3" s="47"/>
    </row>
    <row r="4" spans="1:10" ht="17.25" customHeight="1" x14ac:dyDescent="0.3">
      <c r="A4" s="54"/>
      <c r="B4" s="54"/>
      <c r="C4" s="55"/>
      <c r="D4" s="72"/>
      <c r="E4" s="4"/>
      <c r="F4" s="4"/>
      <c r="G4" s="28"/>
      <c r="H4" s="5"/>
      <c r="I4" s="57"/>
      <c r="J4" s="48"/>
    </row>
    <row r="5" spans="1:10" x14ac:dyDescent="0.3">
      <c r="A5" s="59" t="s">
        <v>0</v>
      </c>
      <c r="B5" s="59" t="s">
        <v>1</v>
      </c>
      <c r="C5" s="59"/>
      <c r="D5" s="59" t="s">
        <v>13</v>
      </c>
      <c r="E5" s="59"/>
      <c r="F5" s="59"/>
      <c r="G5" s="59"/>
      <c r="H5" s="59" t="s">
        <v>2</v>
      </c>
      <c r="I5" s="69" t="s">
        <v>12</v>
      </c>
      <c r="J5" s="61" t="s">
        <v>11</v>
      </c>
    </row>
    <row r="6" spans="1:10" x14ac:dyDescent="0.3">
      <c r="A6" s="59"/>
      <c r="B6" s="59"/>
      <c r="C6" s="59"/>
      <c r="D6" s="6" t="s">
        <v>37</v>
      </c>
      <c r="E6" s="6" t="s">
        <v>38</v>
      </c>
      <c r="F6" s="6" t="s">
        <v>39</v>
      </c>
      <c r="G6" s="6" t="s">
        <v>40</v>
      </c>
      <c r="H6" s="59"/>
      <c r="I6" s="70"/>
      <c r="J6" s="62"/>
    </row>
    <row r="7" spans="1:10" x14ac:dyDescent="0.3">
      <c r="A7" s="58" t="s">
        <v>25</v>
      </c>
      <c r="B7" s="25" t="s">
        <v>3</v>
      </c>
      <c r="C7" s="59" t="s">
        <v>7</v>
      </c>
      <c r="D7" s="9">
        <v>13</v>
      </c>
      <c r="E7" s="9">
        <v>16</v>
      </c>
      <c r="F7" s="9">
        <v>12</v>
      </c>
      <c r="G7" s="9">
        <v>8</v>
      </c>
      <c r="H7" s="25">
        <f>SUM(D7:G7)</f>
        <v>49</v>
      </c>
      <c r="I7" s="59"/>
      <c r="J7" s="67"/>
    </row>
    <row r="8" spans="1:10" x14ac:dyDescent="0.3">
      <c r="A8" s="58"/>
      <c r="B8" s="25" t="s">
        <v>45</v>
      </c>
      <c r="C8" s="59"/>
      <c r="D8" s="25">
        <f>D7*1.13</f>
        <v>14.689999999999998</v>
      </c>
      <c r="E8" s="25">
        <f t="shared" ref="E8:H8" si="0">E7*1.13</f>
        <v>18.079999999999998</v>
      </c>
      <c r="F8" s="25">
        <f t="shared" si="0"/>
        <v>13.559999999999999</v>
      </c>
      <c r="G8" s="25">
        <f t="shared" si="0"/>
        <v>9.0399999999999991</v>
      </c>
      <c r="H8" s="25">
        <f t="shared" si="0"/>
        <v>55.37</v>
      </c>
      <c r="I8" s="59"/>
      <c r="J8" s="67"/>
    </row>
    <row r="9" spans="1:10" x14ac:dyDescent="0.3">
      <c r="A9" s="58"/>
      <c r="B9" s="25" t="s">
        <v>4</v>
      </c>
      <c r="C9" s="59"/>
      <c r="D9" s="7">
        <f>D7/H7*100</f>
        <v>26.530612244897959</v>
      </c>
      <c r="E9" s="7">
        <f>E7/H7*100</f>
        <v>32.653061224489797</v>
      </c>
      <c r="F9" s="7">
        <f>F7/H7*100</f>
        <v>24.489795918367346</v>
      </c>
      <c r="G9" s="7">
        <f>G7/H7*100</f>
        <v>16.326530612244898</v>
      </c>
      <c r="H9" s="8">
        <f t="shared" ref="H9:H15" si="1">SUM(D9:G9)</f>
        <v>100</v>
      </c>
      <c r="I9" s="59"/>
      <c r="J9" s="67"/>
    </row>
    <row r="10" spans="1:10" x14ac:dyDescent="0.3">
      <c r="A10" s="58"/>
      <c r="B10" s="60" t="s">
        <v>5</v>
      </c>
      <c r="C10" s="60">
        <v>10</v>
      </c>
      <c r="D10" s="9">
        <v>2</v>
      </c>
      <c r="E10" s="9">
        <v>2</v>
      </c>
      <c r="F10" s="9">
        <v>2</v>
      </c>
      <c r="G10" s="9">
        <v>1</v>
      </c>
      <c r="H10" s="26">
        <f t="shared" si="1"/>
        <v>7</v>
      </c>
      <c r="I10" s="68"/>
      <c r="J10" s="66">
        <f>I10*H11</f>
        <v>0</v>
      </c>
    </row>
    <row r="11" spans="1:10" x14ac:dyDescent="0.3">
      <c r="A11" s="58"/>
      <c r="B11" s="60"/>
      <c r="C11" s="60"/>
      <c r="D11" s="26">
        <f>D10*C10</f>
        <v>20</v>
      </c>
      <c r="E11" s="26">
        <f>E10*C10</f>
        <v>20</v>
      </c>
      <c r="F11" s="26">
        <f>F10*C10</f>
        <v>20</v>
      </c>
      <c r="G11" s="26">
        <f>C10*G10</f>
        <v>10</v>
      </c>
      <c r="H11" s="26">
        <f t="shared" si="1"/>
        <v>70</v>
      </c>
      <c r="I11" s="68"/>
      <c r="J11" s="66"/>
    </row>
    <row r="12" spans="1:10" x14ac:dyDescent="0.3">
      <c r="A12" s="58"/>
      <c r="B12" s="10"/>
      <c r="C12" s="11"/>
      <c r="D12" s="12">
        <f t="shared" ref="D12:G12" si="2">D11-D8</f>
        <v>5.3100000000000023</v>
      </c>
      <c r="E12" s="12">
        <f t="shared" si="2"/>
        <v>1.9200000000000017</v>
      </c>
      <c r="F12" s="12">
        <f t="shared" si="2"/>
        <v>6.4400000000000013</v>
      </c>
      <c r="G12" s="12">
        <f t="shared" si="2"/>
        <v>0.96000000000000085</v>
      </c>
      <c r="H12" s="26">
        <f t="shared" si="1"/>
        <v>14.630000000000006</v>
      </c>
      <c r="I12" s="68"/>
      <c r="J12" s="66"/>
    </row>
    <row r="13" spans="1:10" x14ac:dyDescent="0.3">
      <c r="A13" s="58"/>
      <c r="B13" s="60" t="s">
        <v>6</v>
      </c>
      <c r="C13" s="60"/>
      <c r="D13" s="9"/>
      <c r="E13" s="9"/>
      <c r="F13" s="9"/>
      <c r="G13" s="9"/>
      <c r="H13" s="26">
        <f t="shared" si="1"/>
        <v>0</v>
      </c>
      <c r="I13" s="63"/>
      <c r="J13" s="66">
        <f>I13*H14</f>
        <v>0</v>
      </c>
    </row>
    <row r="14" spans="1:10" x14ac:dyDescent="0.3">
      <c r="A14" s="58"/>
      <c r="B14" s="60"/>
      <c r="C14" s="60"/>
      <c r="D14" s="26">
        <f>D13*C13</f>
        <v>0</v>
      </c>
      <c r="E14" s="26">
        <f>E13*C13</f>
        <v>0</v>
      </c>
      <c r="F14" s="26">
        <f>F13*C13</f>
        <v>0</v>
      </c>
      <c r="G14" s="26">
        <f>G13*C13</f>
        <v>0</v>
      </c>
      <c r="H14" s="26">
        <f t="shared" si="1"/>
        <v>0</v>
      </c>
      <c r="I14" s="64"/>
      <c r="J14" s="66"/>
    </row>
    <row r="15" spans="1:10" x14ac:dyDescent="0.3">
      <c r="A15" s="58"/>
      <c r="B15" s="10"/>
      <c r="C15" s="11"/>
      <c r="D15" s="12">
        <f t="shared" ref="D15:G15" si="3">D12+D14</f>
        <v>5.3100000000000023</v>
      </c>
      <c r="E15" s="12">
        <f t="shared" si="3"/>
        <v>1.9200000000000017</v>
      </c>
      <c r="F15" s="12">
        <f t="shared" si="3"/>
        <v>6.4400000000000013</v>
      </c>
      <c r="G15" s="12">
        <f t="shared" si="3"/>
        <v>0.96000000000000085</v>
      </c>
      <c r="H15" s="26">
        <f t="shared" si="1"/>
        <v>14.630000000000006</v>
      </c>
      <c r="I15" s="65"/>
      <c r="J15" s="66"/>
    </row>
    <row r="16" spans="1:10" x14ac:dyDescent="0.25">
      <c r="A16" s="58"/>
      <c r="B16" s="49" t="s">
        <v>20</v>
      </c>
      <c r="C16" s="50"/>
      <c r="D16" s="23">
        <f>D11+D14</f>
        <v>20</v>
      </c>
      <c r="E16" s="23">
        <f t="shared" ref="E16:H16" si="4">E11+E14</f>
        <v>20</v>
      </c>
      <c r="F16" s="23">
        <f t="shared" si="4"/>
        <v>20</v>
      </c>
      <c r="G16" s="23">
        <f t="shared" si="4"/>
        <v>10</v>
      </c>
      <c r="H16" s="23">
        <f t="shared" si="4"/>
        <v>70</v>
      </c>
      <c r="I16" s="13">
        <f>J16/H16</f>
        <v>0</v>
      </c>
      <c r="J16" s="14">
        <f>SUM(J10:J15)</f>
        <v>0</v>
      </c>
    </row>
    <row r="17" spans="1:10" x14ac:dyDescent="0.3">
      <c r="H17" s="15" t="s">
        <v>19</v>
      </c>
      <c r="I17" s="16" t="e">
        <f>J17/F3</f>
        <v>#DIV/0!</v>
      </c>
      <c r="J17" s="17">
        <f>F3-J16</f>
        <v>0</v>
      </c>
    </row>
    <row r="18" spans="1:10" ht="20.25" customHeight="1" x14ac:dyDescent="0.3">
      <c r="A18" s="51" t="s">
        <v>18</v>
      </c>
      <c r="B18" s="51"/>
      <c r="C18" s="52"/>
      <c r="D18" s="73" t="s">
        <v>17</v>
      </c>
      <c r="E18" s="29" t="s">
        <v>14</v>
      </c>
      <c r="F18" s="1" t="s">
        <v>16</v>
      </c>
      <c r="G18" s="27"/>
      <c r="H18" s="2"/>
      <c r="I18" s="53" t="s">
        <v>15</v>
      </c>
      <c r="J18" s="46" t="s">
        <v>24</v>
      </c>
    </row>
    <row r="19" spans="1:10" ht="13.5" customHeight="1" x14ac:dyDescent="0.3">
      <c r="A19" s="51"/>
      <c r="B19" s="51"/>
      <c r="C19" s="52"/>
      <c r="D19" s="73"/>
      <c r="E19" s="30"/>
      <c r="F19" s="24"/>
      <c r="G19" s="27"/>
      <c r="H19" s="2"/>
      <c r="I19" s="53"/>
      <c r="J19" s="47"/>
    </row>
    <row r="20" spans="1:10" ht="17.25" customHeight="1" x14ac:dyDescent="0.3">
      <c r="A20" s="54" t="s">
        <v>47</v>
      </c>
      <c r="B20" s="54"/>
      <c r="C20" s="55"/>
      <c r="D20" s="72">
        <f>H24</f>
        <v>46</v>
      </c>
      <c r="E20" s="27" t="s">
        <v>22</v>
      </c>
      <c r="F20" s="22">
        <f>H24*F19</f>
        <v>0</v>
      </c>
      <c r="G20" s="31"/>
      <c r="H20" s="22"/>
      <c r="I20" s="56" t="s">
        <v>34</v>
      </c>
      <c r="J20" s="47"/>
    </row>
    <row r="21" spans="1:10" ht="17.25" customHeight="1" x14ac:dyDescent="0.3">
      <c r="A21" s="54"/>
      <c r="B21" s="54"/>
      <c r="C21" s="55"/>
      <c r="D21" s="72"/>
      <c r="E21" s="4"/>
      <c r="F21" s="4"/>
      <c r="G21" s="28"/>
      <c r="H21" s="5"/>
      <c r="I21" s="57"/>
      <c r="J21" s="48"/>
    </row>
    <row r="22" spans="1:10" x14ac:dyDescent="0.3">
      <c r="A22" s="59" t="s">
        <v>0</v>
      </c>
      <c r="B22" s="59" t="s">
        <v>1</v>
      </c>
      <c r="C22" s="59"/>
      <c r="D22" s="59" t="s">
        <v>13</v>
      </c>
      <c r="E22" s="59"/>
      <c r="F22" s="59"/>
      <c r="G22" s="59"/>
      <c r="H22" s="59" t="s">
        <v>2</v>
      </c>
      <c r="I22" s="69" t="s">
        <v>12</v>
      </c>
      <c r="J22" s="61" t="s">
        <v>11</v>
      </c>
    </row>
    <row r="23" spans="1:10" x14ac:dyDescent="0.3">
      <c r="A23" s="59"/>
      <c r="B23" s="59"/>
      <c r="C23" s="59"/>
      <c r="D23" s="6" t="s">
        <v>37</v>
      </c>
      <c r="E23" s="6" t="s">
        <v>38</v>
      </c>
      <c r="F23" s="6" t="s">
        <v>39</v>
      </c>
      <c r="G23" s="6" t="s">
        <v>40</v>
      </c>
      <c r="H23" s="59"/>
      <c r="I23" s="70"/>
      <c r="J23" s="62"/>
    </row>
    <row r="24" spans="1:10" ht="13.5" customHeight="1" x14ac:dyDescent="0.3">
      <c r="A24" s="71" t="s">
        <v>33</v>
      </c>
      <c r="B24" s="25" t="s">
        <v>3</v>
      </c>
      <c r="C24" s="59" t="s">
        <v>7</v>
      </c>
      <c r="D24" s="9">
        <v>12</v>
      </c>
      <c r="E24" s="9">
        <v>15</v>
      </c>
      <c r="F24" s="9">
        <v>12</v>
      </c>
      <c r="G24" s="9">
        <v>7</v>
      </c>
      <c r="H24" s="25">
        <f>SUM(D24:G24)</f>
        <v>46</v>
      </c>
      <c r="I24" s="59"/>
      <c r="J24" s="67"/>
    </row>
    <row r="25" spans="1:10" ht="13.5" customHeight="1" x14ac:dyDescent="0.3">
      <c r="A25" s="71"/>
      <c r="B25" s="25" t="s">
        <v>45</v>
      </c>
      <c r="C25" s="59"/>
      <c r="D25" s="25">
        <f>D24*1.13</f>
        <v>13.559999999999999</v>
      </c>
      <c r="E25" s="25">
        <f t="shared" ref="E25:H25" si="5">E24*1.13</f>
        <v>16.95</v>
      </c>
      <c r="F25" s="25">
        <f t="shared" si="5"/>
        <v>13.559999999999999</v>
      </c>
      <c r="G25" s="25">
        <f t="shared" si="5"/>
        <v>7.9099999999999993</v>
      </c>
      <c r="H25" s="25">
        <f t="shared" si="5"/>
        <v>51.98</v>
      </c>
      <c r="I25" s="59"/>
      <c r="J25" s="67"/>
    </row>
    <row r="26" spans="1:10" ht="13.5" customHeight="1" x14ac:dyDescent="0.3">
      <c r="A26" s="71"/>
      <c r="B26" s="25" t="s">
        <v>4</v>
      </c>
      <c r="C26" s="59"/>
      <c r="D26" s="7">
        <f>D24/H24*100</f>
        <v>26.086956521739129</v>
      </c>
      <c r="E26" s="7">
        <f>E24/H24*100</f>
        <v>32.608695652173914</v>
      </c>
      <c r="F26" s="7">
        <f>F24/H24*100</f>
        <v>26.086956521739129</v>
      </c>
      <c r="G26" s="7">
        <f>G24/H24*100</f>
        <v>15.217391304347828</v>
      </c>
      <c r="H26" s="8">
        <f t="shared" ref="H26:H32" si="6">SUM(D26:G26)</f>
        <v>100</v>
      </c>
      <c r="I26" s="59"/>
      <c r="J26" s="67"/>
    </row>
    <row r="27" spans="1:10" ht="13.5" customHeight="1" x14ac:dyDescent="0.3">
      <c r="A27" s="71"/>
      <c r="B27" s="60" t="s">
        <v>5</v>
      </c>
      <c r="C27" s="60">
        <v>9</v>
      </c>
      <c r="D27" s="9">
        <v>2</v>
      </c>
      <c r="E27" s="9">
        <v>2</v>
      </c>
      <c r="F27" s="9">
        <v>2</v>
      </c>
      <c r="G27" s="9">
        <v>1</v>
      </c>
      <c r="H27" s="26">
        <f t="shared" si="6"/>
        <v>7</v>
      </c>
      <c r="I27" s="68"/>
      <c r="J27" s="66">
        <f>I27*H28</f>
        <v>0</v>
      </c>
    </row>
    <row r="28" spans="1:10" ht="13.5" customHeight="1" x14ac:dyDescent="0.3">
      <c r="A28" s="71"/>
      <c r="B28" s="60"/>
      <c r="C28" s="60"/>
      <c r="D28" s="26">
        <f>D27*C27</f>
        <v>18</v>
      </c>
      <c r="E28" s="26">
        <f>E27*C27</f>
        <v>18</v>
      </c>
      <c r="F28" s="26">
        <f>F27*C27</f>
        <v>18</v>
      </c>
      <c r="G28" s="26">
        <f>C27*G27</f>
        <v>9</v>
      </c>
      <c r="H28" s="26">
        <f t="shared" si="6"/>
        <v>63</v>
      </c>
      <c r="I28" s="68"/>
      <c r="J28" s="66"/>
    </row>
    <row r="29" spans="1:10" ht="13.5" customHeight="1" x14ac:dyDescent="0.3">
      <c r="A29" s="71"/>
      <c r="B29" s="10"/>
      <c r="C29" s="11"/>
      <c r="D29" s="12">
        <f t="shared" ref="D29:G29" si="7">D28-D25</f>
        <v>4.4400000000000013</v>
      </c>
      <c r="E29" s="12">
        <f t="shared" si="7"/>
        <v>1.0500000000000007</v>
      </c>
      <c r="F29" s="12">
        <f t="shared" si="7"/>
        <v>4.4400000000000013</v>
      </c>
      <c r="G29" s="12">
        <f t="shared" si="7"/>
        <v>1.0900000000000007</v>
      </c>
      <c r="H29" s="26">
        <f t="shared" si="6"/>
        <v>11.020000000000003</v>
      </c>
      <c r="I29" s="68"/>
      <c r="J29" s="66"/>
    </row>
    <row r="30" spans="1:10" ht="13.5" customHeight="1" x14ac:dyDescent="0.3">
      <c r="A30" s="71"/>
      <c r="B30" s="60" t="s">
        <v>6</v>
      </c>
      <c r="C30" s="60"/>
      <c r="D30" s="9"/>
      <c r="E30" s="9"/>
      <c r="F30" s="9"/>
      <c r="G30" s="9"/>
      <c r="H30" s="26">
        <f t="shared" si="6"/>
        <v>0</v>
      </c>
      <c r="I30" s="63"/>
      <c r="J30" s="66">
        <f>I30*H31</f>
        <v>0</v>
      </c>
    </row>
    <row r="31" spans="1:10" ht="13.5" customHeight="1" x14ac:dyDescent="0.3">
      <c r="A31" s="71"/>
      <c r="B31" s="60"/>
      <c r="C31" s="60"/>
      <c r="D31" s="26">
        <f>D30*C30</f>
        <v>0</v>
      </c>
      <c r="E31" s="26">
        <f>E30*C30</f>
        <v>0</v>
      </c>
      <c r="F31" s="26">
        <f>F30*C30</f>
        <v>0</v>
      </c>
      <c r="G31" s="26">
        <f>G30*C30</f>
        <v>0</v>
      </c>
      <c r="H31" s="26">
        <f t="shared" si="6"/>
        <v>0</v>
      </c>
      <c r="I31" s="64"/>
      <c r="J31" s="66"/>
    </row>
    <row r="32" spans="1:10" ht="13.5" customHeight="1" x14ac:dyDescent="0.3">
      <c r="A32" s="71"/>
      <c r="B32" s="10"/>
      <c r="C32" s="11"/>
      <c r="D32" s="12">
        <f t="shared" ref="D32:G32" si="8">D29+D31</f>
        <v>4.4400000000000013</v>
      </c>
      <c r="E32" s="12">
        <f t="shared" si="8"/>
        <v>1.0500000000000007</v>
      </c>
      <c r="F32" s="12">
        <f t="shared" si="8"/>
        <v>4.4400000000000013</v>
      </c>
      <c r="G32" s="12">
        <f t="shared" si="8"/>
        <v>1.0900000000000007</v>
      </c>
      <c r="H32" s="26">
        <f t="shared" si="6"/>
        <v>11.020000000000003</v>
      </c>
      <c r="I32" s="65"/>
      <c r="J32" s="66"/>
    </row>
    <row r="33" spans="1:10" ht="13.5" customHeight="1" x14ac:dyDescent="0.25">
      <c r="A33" s="71"/>
      <c r="B33" s="49" t="s">
        <v>20</v>
      </c>
      <c r="C33" s="50"/>
      <c r="D33" s="23">
        <f>D28+D31</f>
        <v>18</v>
      </c>
      <c r="E33" s="23">
        <f t="shared" ref="E33:H33" si="9">E28+E31</f>
        <v>18</v>
      </c>
      <c r="F33" s="23">
        <f t="shared" si="9"/>
        <v>18</v>
      </c>
      <c r="G33" s="23">
        <f t="shared" si="9"/>
        <v>9</v>
      </c>
      <c r="H33" s="23">
        <f t="shared" si="9"/>
        <v>63</v>
      </c>
      <c r="I33" s="13">
        <f>J33/H33</f>
        <v>0</v>
      </c>
      <c r="J33" s="14">
        <f>SUM(J27:J32)</f>
        <v>0</v>
      </c>
    </row>
    <row r="34" spans="1:10" ht="13.5" customHeight="1" x14ac:dyDescent="0.3">
      <c r="H34" s="15" t="s">
        <v>19</v>
      </c>
      <c r="I34" s="16" t="e">
        <f>J34/F20</f>
        <v>#DIV/0!</v>
      </c>
      <c r="J34" s="17">
        <f>F20-J33</f>
        <v>0</v>
      </c>
    </row>
    <row r="35" spans="1:10" ht="20.25" customHeight="1" x14ac:dyDescent="0.3">
      <c r="A35" s="51" t="s">
        <v>18</v>
      </c>
      <c r="B35" s="51"/>
      <c r="C35" s="52"/>
      <c r="D35" s="73" t="s">
        <v>17</v>
      </c>
      <c r="E35" s="29" t="s">
        <v>14</v>
      </c>
      <c r="F35" s="1" t="s">
        <v>16</v>
      </c>
      <c r="G35" s="27"/>
      <c r="H35" s="2"/>
      <c r="I35" s="53" t="s">
        <v>15</v>
      </c>
      <c r="J35" s="46" t="s">
        <v>24</v>
      </c>
    </row>
    <row r="36" spans="1:10" ht="13.5" customHeight="1" x14ac:dyDescent="0.3">
      <c r="A36" s="51"/>
      <c r="B36" s="51"/>
      <c r="C36" s="52"/>
      <c r="D36" s="73"/>
      <c r="E36" s="30"/>
      <c r="F36" s="24"/>
      <c r="G36" s="27"/>
      <c r="H36" s="2"/>
      <c r="I36" s="53"/>
      <c r="J36" s="47"/>
    </row>
    <row r="37" spans="1:10" ht="17.25" customHeight="1" x14ac:dyDescent="0.3">
      <c r="A37" s="54" t="s">
        <v>47</v>
      </c>
      <c r="B37" s="54"/>
      <c r="C37" s="55"/>
      <c r="D37" s="72">
        <f>H41</f>
        <v>49</v>
      </c>
      <c r="E37" s="27" t="s">
        <v>22</v>
      </c>
      <c r="F37" s="22">
        <f>H41*F36</f>
        <v>0</v>
      </c>
      <c r="G37" s="31"/>
      <c r="H37" s="22"/>
      <c r="I37" s="56" t="s">
        <v>34</v>
      </c>
      <c r="J37" s="47"/>
    </row>
    <row r="38" spans="1:10" ht="17.25" customHeight="1" x14ac:dyDescent="0.3">
      <c r="A38" s="54"/>
      <c r="B38" s="54"/>
      <c r="C38" s="55"/>
      <c r="D38" s="72"/>
      <c r="E38" s="4"/>
      <c r="F38" s="4"/>
      <c r="G38" s="28"/>
      <c r="H38" s="5"/>
      <c r="I38" s="57"/>
      <c r="J38" s="48"/>
    </row>
    <row r="39" spans="1:10" ht="13.5" customHeight="1" x14ac:dyDescent="0.3">
      <c r="A39" s="59" t="s">
        <v>0</v>
      </c>
      <c r="B39" s="59" t="s">
        <v>1</v>
      </c>
      <c r="C39" s="59"/>
      <c r="D39" s="59" t="s">
        <v>13</v>
      </c>
      <c r="E39" s="59"/>
      <c r="F39" s="59"/>
      <c r="G39" s="59"/>
      <c r="H39" s="59" t="s">
        <v>2</v>
      </c>
      <c r="I39" s="69" t="s">
        <v>12</v>
      </c>
      <c r="J39" s="61" t="s">
        <v>11</v>
      </c>
    </row>
    <row r="40" spans="1:10" ht="13.5" customHeight="1" x14ac:dyDescent="0.3">
      <c r="A40" s="59"/>
      <c r="B40" s="59"/>
      <c r="C40" s="59"/>
      <c r="D40" s="6" t="s">
        <v>37</v>
      </c>
      <c r="E40" s="6" t="s">
        <v>38</v>
      </c>
      <c r="F40" s="6" t="s">
        <v>39</v>
      </c>
      <c r="G40" s="6" t="s">
        <v>40</v>
      </c>
      <c r="H40" s="59"/>
      <c r="I40" s="70"/>
      <c r="J40" s="62"/>
    </row>
    <row r="41" spans="1:10" ht="13.5" customHeight="1" x14ac:dyDescent="0.3">
      <c r="A41" s="58" t="s">
        <v>35</v>
      </c>
      <c r="B41" s="25" t="s">
        <v>3</v>
      </c>
      <c r="C41" s="59" t="s">
        <v>7</v>
      </c>
      <c r="D41" s="9">
        <v>13</v>
      </c>
      <c r="E41" s="9">
        <v>16</v>
      </c>
      <c r="F41" s="9">
        <v>12</v>
      </c>
      <c r="G41" s="9">
        <v>8</v>
      </c>
      <c r="H41" s="25">
        <f>SUM(D41:G41)</f>
        <v>49</v>
      </c>
      <c r="I41" s="59"/>
      <c r="J41" s="67"/>
    </row>
    <row r="42" spans="1:10" ht="13.5" customHeight="1" x14ac:dyDescent="0.3">
      <c r="A42" s="58"/>
      <c r="B42" s="25" t="s">
        <v>45</v>
      </c>
      <c r="C42" s="59"/>
      <c r="D42" s="25">
        <f>D41*1.13</f>
        <v>14.689999999999998</v>
      </c>
      <c r="E42" s="25">
        <f t="shared" ref="E42:H42" si="10">E41*1.13</f>
        <v>18.079999999999998</v>
      </c>
      <c r="F42" s="25">
        <f t="shared" si="10"/>
        <v>13.559999999999999</v>
      </c>
      <c r="G42" s="25">
        <f t="shared" si="10"/>
        <v>9.0399999999999991</v>
      </c>
      <c r="H42" s="25">
        <f t="shared" si="10"/>
        <v>55.37</v>
      </c>
      <c r="I42" s="59"/>
      <c r="J42" s="67"/>
    </row>
    <row r="43" spans="1:10" ht="13.5" customHeight="1" x14ac:dyDescent="0.3">
      <c r="A43" s="58"/>
      <c r="B43" s="25" t="s">
        <v>4</v>
      </c>
      <c r="C43" s="59"/>
      <c r="D43" s="7">
        <f>D41/H41*100</f>
        <v>26.530612244897959</v>
      </c>
      <c r="E43" s="7">
        <f>E41/H41*100</f>
        <v>32.653061224489797</v>
      </c>
      <c r="F43" s="7">
        <f>F41/H41*100</f>
        <v>24.489795918367346</v>
      </c>
      <c r="G43" s="7">
        <f>G41/H41*100</f>
        <v>16.326530612244898</v>
      </c>
      <c r="H43" s="8">
        <f t="shared" ref="H43:H49" si="11">SUM(D43:G43)</f>
        <v>100</v>
      </c>
      <c r="I43" s="59"/>
      <c r="J43" s="67"/>
    </row>
    <row r="44" spans="1:10" ht="13.5" customHeight="1" x14ac:dyDescent="0.3">
      <c r="A44" s="58"/>
      <c r="B44" s="60" t="s">
        <v>5</v>
      </c>
      <c r="C44" s="60">
        <v>10</v>
      </c>
      <c r="D44" s="9">
        <v>2</v>
      </c>
      <c r="E44" s="9">
        <v>2</v>
      </c>
      <c r="F44" s="9">
        <v>2</v>
      </c>
      <c r="G44" s="9">
        <v>1</v>
      </c>
      <c r="H44" s="26">
        <f t="shared" si="11"/>
        <v>7</v>
      </c>
      <c r="I44" s="68"/>
      <c r="J44" s="66">
        <f>I44*H45</f>
        <v>0</v>
      </c>
    </row>
    <row r="45" spans="1:10" ht="13.5" customHeight="1" x14ac:dyDescent="0.3">
      <c r="A45" s="58"/>
      <c r="B45" s="60"/>
      <c r="C45" s="60"/>
      <c r="D45" s="26">
        <f>D44*C44</f>
        <v>20</v>
      </c>
      <c r="E45" s="26">
        <f>E44*C44</f>
        <v>20</v>
      </c>
      <c r="F45" s="26">
        <f>F44*C44</f>
        <v>20</v>
      </c>
      <c r="G45" s="26">
        <f>C44*G44</f>
        <v>10</v>
      </c>
      <c r="H45" s="26">
        <f t="shared" si="11"/>
        <v>70</v>
      </c>
      <c r="I45" s="68"/>
      <c r="J45" s="66"/>
    </row>
    <row r="46" spans="1:10" ht="13.5" customHeight="1" x14ac:dyDescent="0.3">
      <c r="A46" s="58"/>
      <c r="B46" s="10"/>
      <c r="C46" s="11"/>
      <c r="D46" s="12">
        <f t="shared" ref="D46:G46" si="12">D45-D42</f>
        <v>5.3100000000000023</v>
      </c>
      <c r="E46" s="12">
        <f t="shared" si="12"/>
        <v>1.9200000000000017</v>
      </c>
      <c r="F46" s="12">
        <f t="shared" si="12"/>
        <v>6.4400000000000013</v>
      </c>
      <c r="G46" s="12">
        <f t="shared" si="12"/>
        <v>0.96000000000000085</v>
      </c>
      <c r="H46" s="26">
        <f t="shared" si="11"/>
        <v>14.630000000000006</v>
      </c>
      <c r="I46" s="68"/>
      <c r="J46" s="66"/>
    </row>
    <row r="47" spans="1:10" ht="13.5" customHeight="1" x14ac:dyDescent="0.3">
      <c r="A47" s="58"/>
      <c r="B47" s="60" t="s">
        <v>6</v>
      </c>
      <c r="C47" s="60"/>
      <c r="D47" s="9"/>
      <c r="E47" s="9"/>
      <c r="F47" s="9"/>
      <c r="G47" s="9"/>
      <c r="H47" s="26">
        <f t="shared" si="11"/>
        <v>0</v>
      </c>
      <c r="I47" s="63"/>
      <c r="J47" s="66">
        <f>I47*H48</f>
        <v>0</v>
      </c>
    </row>
    <row r="48" spans="1:10" ht="13.5" customHeight="1" x14ac:dyDescent="0.3">
      <c r="A48" s="58"/>
      <c r="B48" s="60"/>
      <c r="C48" s="60"/>
      <c r="D48" s="26">
        <f>D47*C47</f>
        <v>0</v>
      </c>
      <c r="E48" s="26">
        <f>E47*C47</f>
        <v>0</v>
      </c>
      <c r="F48" s="26">
        <f>F47*C47</f>
        <v>0</v>
      </c>
      <c r="G48" s="26">
        <f>G47*C47</f>
        <v>0</v>
      </c>
      <c r="H48" s="26">
        <f t="shared" si="11"/>
        <v>0</v>
      </c>
      <c r="I48" s="64"/>
      <c r="J48" s="66"/>
    </row>
    <row r="49" spans="1:10" ht="13.5" customHeight="1" x14ac:dyDescent="0.3">
      <c r="A49" s="58"/>
      <c r="B49" s="10"/>
      <c r="C49" s="11"/>
      <c r="D49" s="12">
        <f t="shared" ref="D49:G49" si="13">D46+D48</f>
        <v>5.3100000000000023</v>
      </c>
      <c r="E49" s="12">
        <f t="shared" si="13"/>
        <v>1.9200000000000017</v>
      </c>
      <c r="F49" s="12">
        <f t="shared" si="13"/>
        <v>6.4400000000000013</v>
      </c>
      <c r="G49" s="12">
        <f t="shared" si="13"/>
        <v>0.96000000000000085</v>
      </c>
      <c r="H49" s="26">
        <f t="shared" si="11"/>
        <v>14.630000000000006</v>
      </c>
      <c r="I49" s="65"/>
      <c r="J49" s="66"/>
    </row>
    <row r="50" spans="1:10" ht="13.5" customHeight="1" x14ac:dyDescent="0.25">
      <c r="A50" s="58"/>
      <c r="B50" s="49" t="s">
        <v>20</v>
      </c>
      <c r="C50" s="50"/>
      <c r="D50" s="23">
        <f>D45+D48</f>
        <v>20</v>
      </c>
      <c r="E50" s="23">
        <f t="shared" ref="E50:H50" si="14">E45+E48</f>
        <v>20</v>
      </c>
      <c r="F50" s="23">
        <f t="shared" si="14"/>
        <v>20</v>
      </c>
      <c r="G50" s="23">
        <f t="shared" si="14"/>
        <v>10</v>
      </c>
      <c r="H50" s="23">
        <f t="shared" si="14"/>
        <v>70</v>
      </c>
      <c r="I50" s="13">
        <f>J50/H50</f>
        <v>0</v>
      </c>
      <c r="J50" s="14">
        <f>SUM(J44:J49)</f>
        <v>0</v>
      </c>
    </row>
    <row r="51" spans="1:10" ht="13.5" customHeight="1" x14ac:dyDescent="0.3">
      <c r="H51" s="15" t="s">
        <v>19</v>
      </c>
      <c r="I51" s="16" t="e">
        <f>J51/F37</f>
        <v>#DIV/0!</v>
      </c>
      <c r="J51" s="17">
        <f>F37-J50</f>
        <v>0</v>
      </c>
    </row>
    <row r="52" spans="1:10" ht="13.5" customHeight="1" x14ac:dyDescent="0.3">
      <c r="A52" s="51" t="s">
        <v>18</v>
      </c>
      <c r="B52" s="51"/>
      <c r="C52" s="52"/>
      <c r="D52" s="73" t="s">
        <v>17</v>
      </c>
      <c r="E52" s="29" t="s">
        <v>14</v>
      </c>
      <c r="F52" s="1" t="s">
        <v>16</v>
      </c>
      <c r="G52" s="27"/>
      <c r="H52" s="2"/>
      <c r="I52" s="53" t="s">
        <v>15</v>
      </c>
      <c r="J52" s="46" t="s">
        <v>24</v>
      </c>
    </row>
    <row r="53" spans="1:10" ht="13.5" customHeight="1" x14ac:dyDescent="0.3">
      <c r="A53" s="51"/>
      <c r="B53" s="51"/>
      <c r="C53" s="52"/>
      <c r="D53" s="73"/>
      <c r="E53" s="30"/>
      <c r="F53" s="24"/>
      <c r="G53" s="27"/>
      <c r="H53" s="2"/>
      <c r="I53" s="53"/>
      <c r="J53" s="47"/>
    </row>
    <row r="54" spans="1:10" ht="13.5" customHeight="1" x14ac:dyDescent="0.3">
      <c r="A54" s="54" t="s">
        <v>47</v>
      </c>
      <c r="B54" s="54"/>
      <c r="C54" s="55"/>
      <c r="D54" s="72">
        <f>H58</f>
        <v>46</v>
      </c>
      <c r="E54" s="27" t="s">
        <v>22</v>
      </c>
      <c r="F54" s="22">
        <f>H58*F53</f>
        <v>0</v>
      </c>
      <c r="G54" s="31"/>
      <c r="H54" s="22"/>
      <c r="I54" s="56" t="s">
        <v>34</v>
      </c>
      <c r="J54" s="47"/>
    </row>
    <row r="55" spans="1:10" ht="13.5" customHeight="1" x14ac:dyDescent="0.3">
      <c r="A55" s="54"/>
      <c r="B55" s="54"/>
      <c r="C55" s="55"/>
      <c r="D55" s="72"/>
      <c r="E55" s="4"/>
      <c r="F55" s="4"/>
      <c r="G55" s="28"/>
      <c r="H55" s="5"/>
      <c r="I55" s="57"/>
      <c r="J55" s="48"/>
    </row>
    <row r="56" spans="1:10" ht="13.5" customHeight="1" x14ac:dyDescent="0.3">
      <c r="A56" s="59" t="s">
        <v>0</v>
      </c>
      <c r="B56" s="59" t="s">
        <v>1</v>
      </c>
      <c r="C56" s="59"/>
      <c r="D56" s="59" t="s">
        <v>13</v>
      </c>
      <c r="E56" s="59"/>
      <c r="F56" s="59"/>
      <c r="G56" s="59"/>
      <c r="H56" s="59" t="s">
        <v>2</v>
      </c>
      <c r="I56" s="69" t="s">
        <v>12</v>
      </c>
      <c r="J56" s="61" t="s">
        <v>11</v>
      </c>
    </row>
    <row r="57" spans="1:10" ht="13.5" customHeight="1" x14ac:dyDescent="0.3">
      <c r="A57" s="59"/>
      <c r="B57" s="59"/>
      <c r="C57" s="59"/>
      <c r="D57" s="6" t="s">
        <v>37</v>
      </c>
      <c r="E57" s="6" t="s">
        <v>38</v>
      </c>
      <c r="F57" s="6" t="s">
        <v>39</v>
      </c>
      <c r="G57" s="6" t="s">
        <v>40</v>
      </c>
      <c r="H57" s="59"/>
      <c r="I57" s="70"/>
      <c r="J57" s="62"/>
    </row>
    <row r="58" spans="1:10" ht="13.5" customHeight="1" x14ac:dyDescent="0.3">
      <c r="A58" s="58" t="s">
        <v>36</v>
      </c>
      <c r="B58" s="25" t="s">
        <v>3</v>
      </c>
      <c r="C58" s="59" t="s">
        <v>7</v>
      </c>
      <c r="D58" s="9">
        <v>12</v>
      </c>
      <c r="E58" s="9">
        <v>15</v>
      </c>
      <c r="F58" s="9">
        <v>12</v>
      </c>
      <c r="G58" s="9">
        <v>7</v>
      </c>
      <c r="H58" s="25">
        <f>SUM(D58:G58)</f>
        <v>46</v>
      </c>
      <c r="I58" s="59"/>
      <c r="J58" s="67"/>
    </row>
    <row r="59" spans="1:10" ht="13.5" customHeight="1" x14ac:dyDescent="0.3">
      <c r="A59" s="58"/>
      <c r="B59" s="25" t="s">
        <v>45</v>
      </c>
      <c r="C59" s="59"/>
      <c r="D59" s="25">
        <f>D58*1.13</f>
        <v>13.559999999999999</v>
      </c>
      <c r="E59" s="25">
        <f t="shared" ref="E59:H59" si="15">E58*1.13</f>
        <v>16.95</v>
      </c>
      <c r="F59" s="25">
        <f t="shared" si="15"/>
        <v>13.559999999999999</v>
      </c>
      <c r="G59" s="25">
        <f t="shared" si="15"/>
        <v>7.9099999999999993</v>
      </c>
      <c r="H59" s="25">
        <f t="shared" si="15"/>
        <v>51.98</v>
      </c>
      <c r="I59" s="59"/>
      <c r="J59" s="67"/>
    </row>
    <row r="60" spans="1:10" ht="13.5" customHeight="1" x14ac:dyDescent="0.3">
      <c r="A60" s="58"/>
      <c r="B60" s="25" t="s">
        <v>4</v>
      </c>
      <c r="C60" s="59"/>
      <c r="D60" s="7">
        <f>D58/H58*100</f>
        <v>26.086956521739129</v>
      </c>
      <c r="E60" s="7">
        <f>E58/H58*100</f>
        <v>32.608695652173914</v>
      </c>
      <c r="F60" s="7">
        <f>F58/H58*100</f>
        <v>26.086956521739129</v>
      </c>
      <c r="G60" s="7">
        <f>G58/H58*100</f>
        <v>15.217391304347828</v>
      </c>
      <c r="H60" s="8">
        <f t="shared" ref="H60:H66" si="16">SUM(D60:G60)</f>
        <v>100</v>
      </c>
      <c r="I60" s="59"/>
      <c r="J60" s="67"/>
    </row>
    <row r="61" spans="1:10" ht="13.5" customHeight="1" x14ac:dyDescent="0.3">
      <c r="A61" s="58"/>
      <c r="B61" s="60" t="s">
        <v>5</v>
      </c>
      <c r="C61" s="60">
        <v>9</v>
      </c>
      <c r="D61" s="9">
        <v>2</v>
      </c>
      <c r="E61" s="9">
        <v>2</v>
      </c>
      <c r="F61" s="9">
        <v>2</v>
      </c>
      <c r="G61" s="9">
        <v>1</v>
      </c>
      <c r="H61" s="26">
        <f t="shared" si="16"/>
        <v>7</v>
      </c>
      <c r="I61" s="68"/>
      <c r="J61" s="66">
        <f>I61*H62</f>
        <v>0</v>
      </c>
    </row>
    <row r="62" spans="1:10" ht="13.5" customHeight="1" x14ac:dyDescent="0.3">
      <c r="A62" s="58"/>
      <c r="B62" s="60"/>
      <c r="C62" s="60"/>
      <c r="D62" s="26">
        <f>D61*C61</f>
        <v>18</v>
      </c>
      <c r="E62" s="26">
        <f>E61*C61</f>
        <v>18</v>
      </c>
      <c r="F62" s="26">
        <f>F61*C61</f>
        <v>18</v>
      </c>
      <c r="G62" s="26">
        <f>C61*G61</f>
        <v>9</v>
      </c>
      <c r="H62" s="26">
        <f t="shared" si="16"/>
        <v>63</v>
      </c>
      <c r="I62" s="68"/>
      <c r="J62" s="66"/>
    </row>
    <row r="63" spans="1:10" ht="13.5" customHeight="1" x14ac:dyDescent="0.3">
      <c r="A63" s="58"/>
      <c r="B63" s="10"/>
      <c r="C63" s="11"/>
      <c r="D63" s="12">
        <f t="shared" ref="D63:G63" si="17">D62-D59</f>
        <v>4.4400000000000013</v>
      </c>
      <c r="E63" s="12">
        <f t="shared" si="17"/>
        <v>1.0500000000000007</v>
      </c>
      <c r="F63" s="12">
        <f t="shared" si="17"/>
        <v>4.4400000000000013</v>
      </c>
      <c r="G63" s="12">
        <f t="shared" si="17"/>
        <v>1.0900000000000007</v>
      </c>
      <c r="H63" s="26">
        <f t="shared" si="16"/>
        <v>11.020000000000003</v>
      </c>
      <c r="I63" s="68"/>
      <c r="J63" s="66"/>
    </row>
    <row r="64" spans="1:10" ht="13.5" customHeight="1" x14ac:dyDescent="0.3">
      <c r="A64" s="58"/>
      <c r="B64" s="60" t="s">
        <v>6</v>
      </c>
      <c r="C64" s="60"/>
      <c r="D64" s="9"/>
      <c r="E64" s="9"/>
      <c r="F64" s="9"/>
      <c r="G64" s="9"/>
      <c r="H64" s="26">
        <f t="shared" si="16"/>
        <v>0</v>
      </c>
      <c r="I64" s="63"/>
      <c r="J64" s="66">
        <f>I64*H65</f>
        <v>0</v>
      </c>
    </row>
    <row r="65" spans="1:10" ht="13.5" customHeight="1" x14ac:dyDescent="0.3">
      <c r="A65" s="58"/>
      <c r="B65" s="60"/>
      <c r="C65" s="60"/>
      <c r="D65" s="26">
        <f>D64*C64</f>
        <v>0</v>
      </c>
      <c r="E65" s="26">
        <f>E64*C64</f>
        <v>0</v>
      </c>
      <c r="F65" s="26">
        <f>F64*C64</f>
        <v>0</v>
      </c>
      <c r="G65" s="26">
        <f>G64*C64</f>
        <v>0</v>
      </c>
      <c r="H65" s="26">
        <f t="shared" si="16"/>
        <v>0</v>
      </c>
      <c r="I65" s="64"/>
      <c r="J65" s="66"/>
    </row>
    <row r="66" spans="1:10" ht="13.5" customHeight="1" x14ac:dyDescent="0.3">
      <c r="A66" s="58"/>
      <c r="B66" s="10"/>
      <c r="C66" s="11"/>
      <c r="D66" s="12">
        <f t="shared" ref="D66:G66" si="18">D63+D65</f>
        <v>4.4400000000000013</v>
      </c>
      <c r="E66" s="12">
        <f t="shared" si="18"/>
        <v>1.0500000000000007</v>
      </c>
      <c r="F66" s="12">
        <f t="shared" si="18"/>
        <v>4.4400000000000013</v>
      </c>
      <c r="G66" s="12">
        <f t="shared" si="18"/>
        <v>1.0900000000000007</v>
      </c>
      <c r="H66" s="26">
        <f t="shared" si="16"/>
        <v>11.020000000000003</v>
      </c>
      <c r="I66" s="65"/>
      <c r="J66" s="66"/>
    </row>
    <row r="67" spans="1:10" x14ac:dyDescent="0.25">
      <c r="A67" s="58"/>
      <c r="B67" s="49" t="s">
        <v>20</v>
      </c>
      <c r="C67" s="50"/>
      <c r="D67" s="23">
        <f>D62+D65</f>
        <v>18</v>
      </c>
      <c r="E67" s="23">
        <f t="shared" ref="E67:H67" si="19">E62+E65</f>
        <v>18</v>
      </c>
      <c r="F67" s="23">
        <f t="shared" si="19"/>
        <v>18</v>
      </c>
      <c r="G67" s="23">
        <f t="shared" si="19"/>
        <v>9</v>
      </c>
      <c r="H67" s="23">
        <f t="shared" si="19"/>
        <v>63</v>
      </c>
      <c r="I67" s="13">
        <f>J67/H67</f>
        <v>0</v>
      </c>
      <c r="J67" s="14">
        <f>SUM(J61:J66)</f>
        <v>0</v>
      </c>
    </row>
    <row r="68" spans="1:10" x14ac:dyDescent="0.3">
      <c r="H68" s="15" t="s">
        <v>19</v>
      </c>
      <c r="I68" s="16" t="e">
        <f>J68/F54</f>
        <v>#DIV/0!</v>
      </c>
      <c r="J68" s="17">
        <f>F54-J67</f>
        <v>0</v>
      </c>
    </row>
  </sheetData>
  <mergeCells count="104">
    <mergeCell ref="D20:D21"/>
    <mergeCell ref="D35:D36"/>
    <mergeCell ref="C64:C65"/>
    <mergeCell ref="A54:C55"/>
    <mergeCell ref="A37:C38"/>
    <mergeCell ref="A20:C21"/>
    <mergeCell ref="A5:A6"/>
    <mergeCell ref="B5:C6"/>
    <mergeCell ref="D5:G5"/>
    <mergeCell ref="J64:J66"/>
    <mergeCell ref="J56:J57"/>
    <mergeCell ref="A58:A67"/>
    <mergeCell ref="C58:C60"/>
    <mergeCell ref="I58:I60"/>
    <mergeCell ref="J58:J60"/>
    <mergeCell ref="B61:B62"/>
    <mergeCell ref="C61:C62"/>
    <mergeCell ref="I61:I63"/>
    <mergeCell ref="J61:J63"/>
    <mergeCell ref="B64:B65"/>
    <mergeCell ref="B67:C67"/>
    <mergeCell ref="A56:A57"/>
    <mergeCell ref="B56:C57"/>
    <mergeCell ref="D56:G56"/>
    <mergeCell ref="H56:H57"/>
    <mergeCell ref="I56:I57"/>
    <mergeCell ref="B50:C50"/>
    <mergeCell ref="A52:C53"/>
    <mergeCell ref="I52:I53"/>
    <mergeCell ref="I64:I66"/>
    <mergeCell ref="D52:D53"/>
    <mergeCell ref="D54:D55"/>
    <mergeCell ref="J52:J55"/>
    <mergeCell ref="C47:C48"/>
    <mergeCell ref="I47:I49"/>
    <mergeCell ref="J47:J49"/>
    <mergeCell ref="J39:J40"/>
    <mergeCell ref="A41:A50"/>
    <mergeCell ref="C41:C43"/>
    <mergeCell ref="I41:I43"/>
    <mergeCell ref="J41:J43"/>
    <mergeCell ref="B44:B45"/>
    <mergeCell ref="C44:C45"/>
    <mergeCell ref="I44:I46"/>
    <mergeCell ref="J44:J46"/>
    <mergeCell ref="B47:B48"/>
    <mergeCell ref="I54:I55"/>
    <mergeCell ref="A39:A40"/>
    <mergeCell ref="B39:C40"/>
    <mergeCell ref="D39:G39"/>
    <mergeCell ref="H39:H40"/>
    <mergeCell ref="I39:I40"/>
    <mergeCell ref="D37:D38"/>
    <mergeCell ref="B33:C33"/>
    <mergeCell ref="A35:C36"/>
    <mergeCell ref="I35:I36"/>
    <mergeCell ref="A22:A23"/>
    <mergeCell ref="B22:C23"/>
    <mergeCell ref="D22:G22"/>
    <mergeCell ref="H22:H23"/>
    <mergeCell ref="I22:I23"/>
    <mergeCell ref="B16:C16"/>
    <mergeCell ref="A18:C19"/>
    <mergeCell ref="I18:I19"/>
    <mergeCell ref="J35:J38"/>
    <mergeCell ref="C30:C31"/>
    <mergeCell ref="I30:I32"/>
    <mergeCell ref="J30:J32"/>
    <mergeCell ref="J22:J23"/>
    <mergeCell ref="A24:A33"/>
    <mergeCell ref="C24:C26"/>
    <mergeCell ref="I24:I26"/>
    <mergeCell ref="J24:J26"/>
    <mergeCell ref="B27:B28"/>
    <mergeCell ref="C27:C28"/>
    <mergeCell ref="I27:I29"/>
    <mergeCell ref="J27:J29"/>
    <mergeCell ref="B30:B31"/>
    <mergeCell ref="I37:I38"/>
    <mergeCell ref="D18:D19"/>
    <mergeCell ref="H5:H6"/>
    <mergeCell ref="I5:I6"/>
    <mergeCell ref="J5:J6"/>
    <mergeCell ref="A1:C2"/>
    <mergeCell ref="I1:I2"/>
    <mergeCell ref="J1:J4"/>
    <mergeCell ref="A3:C4"/>
    <mergeCell ref="I3:I4"/>
    <mergeCell ref="J18:J21"/>
    <mergeCell ref="I13:I15"/>
    <mergeCell ref="J13:J15"/>
    <mergeCell ref="A7:A16"/>
    <mergeCell ref="C7:C9"/>
    <mergeCell ref="I7:I9"/>
    <mergeCell ref="J7:J9"/>
    <mergeCell ref="B10:B11"/>
    <mergeCell ref="C10:C11"/>
    <mergeCell ref="I10:I12"/>
    <mergeCell ref="J10:J12"/>
    <mergeCell ref="B13:B14"/>
    <mergeCell ref="C13:C14"/>
    <mergeCell ref="I20:I21"/>
    <mergeCell ref="D1:D2"/>
    <mergeCell ref="D3:D4"/>
  </mergeCells>
  <phoneticPr fontId="2" type="noConversion"/>
  <pageMargins left="0.23622047244094491" right="0.23622047244094491" top="0.43307086614173229" bottom="0.39370078740157483" header="0.31496062992125984" footer="0.31496062992125984"/>
  <pageSetup paperSize="9" scale="7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68"/>
  <sheetViews>
    <sheetView view="pageBreakPreview" topLeftCell="A46" zoomScaleNormal="93" zoomScaleSheetLayoutView="100" workbookViewId="0">
      <selection activeCell="L13" sqref="L13"/>
    </sheetView>
  </sheetViews>
  <sheetFormatPr defaultColWidth="9" defaultRowHeight="13.5" x14ac:dyDescent="0.3"/>
  <cols>
    <col min="1" max="1" width="26" style="3" customWidth="1"/>
    <col min="2" max="2" width="11.375" style="3" customWidth="1"/>
    <col min="3" max="3" width="9.375" style="3" customWidth="1"/>
    <col min="4" max="7" width="10.125" style="3" customWidth="1"/>
    <col min="8" max="8" width="9.75" style="3" customWidth="1"/>
    <col min="9" max="9" width="12.75" style="3" customWidth="1"/>
    <col min="10" max="10" width="12.75" style="15" customWidth="1"/>
    <col min="11" max="16384" width="9" style="3"/>
  </cols>
  <sheetData>
    <row r="1" spans="1:10" ht="18.75" customHeight="1" x14ac:dyDescent="0.3">
      <c r="A1" s="51" t="s">
        <v>18</v>
      </c>
      <c r="B1" s="51"/>
      <c r="C1" s="52"/>
      <c r="D1" s="73" t="s">
        <v>17</v>
      </c>
      <c r="E1" s="29" t="s">
        <v>14</v>
      </c>
      <c r="F1" s="1" t="s">
        <v>16</v>
      </c>
      <c r="G1" s="27"/>
      <c r="H1" s="2"/>
      <c r="I1" s="53" t="s">
        <v>15</v>
      </c>
      <c r="J1" s="46" t="s">
        <v>24</v>
      </c>
    </row>
    <row r="2" spans="1:10" ht="17.25" customHeight="1" x14ac:dyDescent="0.3">
      <c r="A2" s="51"/>
      <c r="B2" s="51"/>
      <c r="C2" s="52"/>
      <c r="D2" s="73"/>
      <c r="E2" s="30"/>
      <c r="F2" s="24"/>
      <c r="G2" s="27"/>
      <c r="H2" s="2"/>
      <c r="I2" s="53"/>
      <c r="J2" s="47"/>
    </row>
    <row r="3" spans="1:10" ht="17.25" customHeight="1" x14ac:dyDescent="0.3">
      <c r="A3" s="54" t="s">
        <v>46</v>
      </c>
      <c r="B3" s="54"/>
      <c r="C3" s="55"/>
      <c r="D3" s="72">
        <f>H7</f>
        <v>60</v>
      </c>
      <c r="E3" s="27" t="s">
        <v>22</v>
      </c>
      <c r="F3" s="22">
        <f>H7*F2</f>
        <v>0</v>
      </c>
      <c r="G3" s="31"/>
      <c r="H3" s="22"/>
      <c r="I3" s="56" t="s">
        <v>30</v>
      </c>
      <c r="J3" s="47"/>
    </row>
    <row r="4" spans="1:10" ht="17.25" customHeight="1" x14ac:dyDescent="0.3">
      <c r="A4" s="54"/>
      <c r="B4" s="54"/>
      <c r="C4" s="55"/>
      <c r="D4" s="72"/>
      <c r="E4" s="4"/>
      <c r="F4" s="4"/>
      <c r="G4" s="28"/>
      <c r="H4" s="5"/>
      <c r="I4" s="57"/>
      <c r="J4" s="48"/>
    </row>
    <row r="5" spans="1:10" x14ac:dyDescent="0.3">
      <c r="A5" s="59" t="s">
        <v>0</v>
      </c>
      <c r="B5" s="59" t="s">
        <v>1</v>
      </c>
      <c r="C5" s="59"/>
      <c r="D5" s="75" t="s">
        <v>13</v>
      </c>
      <c r="E5" s="75"/>
      <c r="F5" s="75"/>
      <c r="G5" s="75"/>
      <c r="H5" s="59" t="s">
        <v>2</v>
      </c>
      <c r="I5" s="69" t="s">
        <v>12</v>
      </c>
      <c r="J5" s="61" t="s">
        <v>11</v>
      </c>
    </row>
    <row r="6" spans="1:10" x14ac:dyDescent="0.3">
      <c r="A6" s="59"/>
      <c r="B6" s="59"/>
      <c r="C6" s="74"/>
      <c r="D6" s="6" t="s">
        <v>41</v>
      </c>
      <c r="E6" s="6" t="s">
        <v>42</v>
      </c>
      <c r="F6" s="6" t="s">
        <v>43</v>
      </c>
      <c r="G6" s="6" t="s">
        <v>44</v>
      </c>
      <c r="H6" s="76"/>
      <c r="I6" s="70"/>
      <c r="J6" s="62"/>
    </row>
    <row r="7" spans="1:10" x14ac:dyDescent="0.3">
      <c r="A7" s="58" t="s">
        <v>25</v>
      </c>
      <c r="B7" s="25" t="s">
        <v>3</v>
      </c>
      <c r="C7" s="59" t="s">
        <v>7</v>
      </c>
      <c r="D7" s="9">
        <v>10</v>
      </c>
      <c r="E7" s="9">
        <v>19</v>
      </c>
      <c r="F7" s="9">
        <v>19</v>
      </c>
      <c r="G7" s="9">
        <v>12</v>
      </c>
      <c r="H7" s="25">
        <f>SUM(D7:G7)</f>
        <v>60</v>
      </c>
      <c r="I7" s="59"/>
      <c r="J7" s="67"/>
    </row>
    <row r="8" spans="1:10" x14ac:dyDescent="0.3">
      <c r="A8" s="58"/>
      <c r="B8" s="25" t="s">
        <v>45</v>
      </c>
      <c r="C8" s="59"/>
      <c r="D8" s="25">
        <f>D7*1.13</f>
        <v>11.299999999999999</v>
      </c>
      <c r="E8" s="25">
        <f t="shared" ref="E8:H8" si="0">E7*1.13</f>
        <v>21.47</v>
      </c>
      <c r="F8" s="25">
        <f t="shared" si="0"/>
        <v>21.47</v>
      </c>
      <c r="G8" s="25">
        <f>G7*1.13</f>
        <v>13.559999999999999</v>
      </c>
      <c r="H8" s="25">
        <f t="shared" si="0"/>
        <v>67.8</v>
      </c>
      <c r="I8" s="59"/>
      <c r="J8" s="67"/>
    </row>
    <row r="9" spans="1:10" x14ac:dyDescent="0.3">
      <c r="A9" s="58"/>
      <c r="B9" s="25" t="s">
        <v>4</v>
      </c>
      <c r="C9" s="59"/>
      <c r="D9" s="7">
        <f>D7/H7*100</f>
        <v>16.666666666666664</v>
      </c>
      <c r="E9" s="7">
        <f>E7/H7*100</f>
        <v>31.666666666666664</v>
      </c>
      <c r="F9" s="7">
        <f>F7/H7*100</f>
        <v>31.666666666666664</v>
      </c>
      <c r="G9" s="7">
        <f>G7/H7*100</f>
        <v>20</v>
      </c>
      <c r="H9" s="8">
        <f t="shared" ref="H9:H15" si="1">SUM(D9:G9)</f>
        <v>100</v>
      </c>
      <c r="I9" s="59"/>
      <c r="J9" s="67"/>
    </row>
    <row r="10" spans="1:10" x14ac:dyDescent="0.3">
      <c r="A10" s="58"/>
      <c r="B10" s="60" t="s">
        <v>5</v>
      </c>
      <c r="C10" s="60">
        <v>14</v>
      </c>
      <c r="D10" s="9">
        <v>1</v>
      </c>
      <c r="E10" s="9">
        <v>2</v>
      </c>
      <c r="F10" s="9">
        <v>2</v>
      </c>
      <c r="G10" s="9">
        <v>1</v>
      </c>
      <c r="H10" s="26">
        <f t="shared" si="1"/>
        <v>6</v>
      </c>
      <c r="I10" s="68"/>
      <c r="J10" s="66">
        <f>I10*H11</f>
        <v>0</v>
      </c>
    </row>
    <row r="11" spans="1:10" x14ac:dyDescent="0.3">
      <c r="A11" s="58"/>
      <c r="B11" s="60"/>
      <c r="C11" s="60"/>
      <c r="D11" s="26">
        <f>D10*C10</f>
        <v>14</v>
      </c>
      <c r="E11" s="26">
        <f>E10*C10</f>
        <v>28</v>
      </c>
      <c r="F11" s="26">
        <f>F10*C10</f>
        <v>28</v>
      </c>
      <c r="G11" s="26">
        <f>C10*G10</f>
        <v>14</v>
      </c>
      <c r="H11" s="26">
        <f t="shared" si="1"/>
        <v>84</v>
      </c>
      <c r="I11" s="68"/>
      <c r="J11" s="66"/>
    </row>
    <row r="12" spans="1:10" x14ac:dyDescent="0.3">
      <c r="A12" s="58"/>
      <c r="B12" s="10"/>
      <c r="C12" s="11"/>
      <c r="D12" s="12">
        <f t="shared" ref="D12:G12" si="2">D11-D8</f>
        <v>2.7000000000000011</v>
      </c>
      <c r="E12" s="12">
        <f t="shared" si="2"/>
        <v>6.5300000000000011</v>
      </c>
      <c r="F12" s="12">
        <f t="shared" si="2"/>
        <v>6.5300000000000011</v>
      </c>
      <c r="G12" s="12">
        <f t="shared" si="2"/>
        <v>0.44000000000000128</v>
      </c>
      <c r="H12" s="26">
        <f t="shared" si="1"/>
        <v>16.200000000000003</v>
      </c>
      <c r="I12" s="68"/>
      <c r="J12" s="66"/>
    </row>
    <row r="13" spans="1:10" x14ac:dyDescent="0.3">
      <c r="A13" s="58"/>
      <c r="B13" s="60" t="s">
        <v>6</v>
      </c>
      <c r="C13" s="60"/>
      <c r="D13" s="9"/>
      <c r="E13" s="9"/>
      <c r="F13" s="9"/>
      <c r="G13" s="9"/>
      <c r="H13" s="26">
        <f t="shared" si="1"/>
        <v>0</v>
      </c>
      <c r="I13" s="63"/>
      <c r="J13" s="66">
        <f>I13*H14</f>
        <v>0</v>
      </c>
    </row>
    <row r="14" spans="1:10" x14ac:dyDescent="0.3">
      <c r="A14" s="58"/>
      <c r="B14" s="60"/>
      <c r="C14" s="60"/>
      <c r="D14" s="26">
        <f>D13*C13</f>
        <v>0</v>
      </c>
      <c r="E14" s="26">
        <f>E13*C13</f>
        <v>0</v>
      </c>
      <c r="F14" s="26">
        <f>F13*C13</f>
        <v>0</v>
      </c>
      <c r="G14" s="26">
        <f>G13*C13</f>
        <v>0</v>
      </c>
      <c r="H14" s="26">
        <f t="shared" si="1"/>
        <v>0</v>
      </c>
      <c r="I14" s="64"/>
      <c r="J14" s="66"/>
    </row>
    <row r="15" spans="1:10" x14ac:dyDescent="0.3">
      <c r="A15" s="58"/>
      <c r="B15" s="10"/>
      <c r="C15" s="11"/>
      <c r="D15" s="12">
        <f t="shared" ref="D15:G15" si="3">D12+D14</f>
        <v>2.7000000000000011</v>
      </c>
      <c r="E15" s="12">
        <f t="shared" si="3"/>
        <v>6.5300000000000011</v>
      </c>
      <c r="F15" s="12">
        <f t="shared" si="3"/>
        <v>6.5300000000000011</v>
      </c>
      <c r="G15" s="12">
        <f t="shared" si="3"/>
        <v>0.44000000000000128</v>
      </c>
      <c r="H15" s="26">
        <f t="shared" si="1"/>
        <v>16.200000000000003</v>
      </c>
      <c r="I15" s="65"/>
      <c r="J15" s="66"/>
    </row>
    <row r="16" spans="1:10" x14ac:dyDescent="0.25">
      <c r="A16" s="58"/>
      <c r="B16" s="49" t="s">
        <v>20</v>
      </c>
      <c r="C16" s="50"/>
      <c r="D16" s="23">
        <f>D11+D14</f>
        <v>14</v>
      </c>
      <c r="E16" s="23">
        <f t="shared" ref="E16:H16" si="4">E11+E14</f>
        <v>28</v>
      </c>
      <c r="F16" s="23">
        <f t="shared" si="4"/>
        <v>28</v>
      </c>
      <c r="G16" s="23">
        <f t="shared" si="4"/>
        <v>14</v>
      </c>
      <c r="H16" s="23">
        <f t="shared" si="4"/>
        <v>84</v>
      </c>
      <c r="I16" s="13">
        <f>J16/H16</f>
        <v>0</v>
      </c>
      <c r="J16" s="14">
        <f>SUM(J10:J15)</f>
        <v>0</v>
      </c>
    </row>
    <row r="17" spans="1:10" x14ac:dyDescent="0.3">
      <c r="H17" s="15" t="s">
        <v>19</v>
      </c>
      <c r="I17" s="16" t="e">
        <f>J17/F3</f>
        <v>#DIV/0!</v>
      </c>
      <c r="J17" s="17">
        <f>F3-J16</f>
        <v>0</v>
      </c>
    </row>
    <row r="18" spans="1:10" ht="20.25" customHeight="1" x14ac:dyDescent="0.3">
      <c r="A18" s="51" t="s">
        <v>18</v>
      </c>
      <c r="B18" s="51"/>
      <c r="C18" s="52"/>
      <c r="D18" s="73" t="s">
        <v>17</v>
      </c>
      <c r="E18" s="29" t="s">
        <v>14</v>
      </c>
      <c r="F18" s="1" t="s">
        <v>16</v>
      </c>
      <c r="G18" s="27"/>
      <c r="H18" s="2"/>
      <c r="I18" s="53" t="s">
        <v>15</v>
      </c>
      <c r="J18" s="46" t="s">
        <v>24</v>
      </c>
    </row>
    <row r="19" spans="1:10" ht="13.5" customHeight="1" x14ac:dyDescent="0.3">
      <c r="A19" s="51"/>
      <c r="B19" s="51"/>
      <c r="C19" s="52"/>
      <c r="D19" s="73"/>
      <c r="E19" s="30"/>
      <c r="F19" s="24"/>
      <c r="G19" s="27"/>
      <c r="H19" s="2"/>
      <c r="I19" s="53"/>
      <c r="J19" s="47"/>
    </row>
    <row r="20" spans="1:10" ht="17.25" customHeight="1" x14ac:dyDescent="0.3">
      <c r="A20" s="54" t="s">
        <v>46</v>
      </c>
      <c r="B20" s="54"/>
      <c r="C20" s="55"/>
      <c r="D20" s="72">
        <f>H24</f>
        <v>57</v>
      </c>
      <c r="E20" s="27" t="s">
        <v>22</v>
      </c>
      <c r="F20" s="22">
        <f>H24*F19</f>
        <v>0</v>
      </c>
      <c r="G20" s="31"/>
      <c r="H20" s="22"/>
      <c r="I20" s="56" t="s">
        <v>34</v>
      </c>
      <c r="J20" s="47"/>
    </row>
    <row r="21" spans="1:10" ht="17.25" customHeight="1" x14ac:dyDescent="0.3">
      <c r="A21" s="54"/>
      <c r="B21" s="54"/>
      <c r="C21" s="55"/>
      <c r="D21" s="72"/>
      <c r="E21" s="4"/>
      <c r="F21" s="4"/>
      <c r="G21" s="28"/>
      <c r="H21" s="5"/>
      <c r="I21" s="57"/>
      <c r="J21" s="48"/>
    </row>
    <row r="22" spans="1:10" x14ac:dyDescent="0.3">
      <c r="A22" s="59" t="s">
        <v>0</v>
      </c>
      <c r="B22" s="59" t="s">
        <v>1</v>
      </c>
      <c r="C22" s="59"/>
      <c r="D22" s="59" t="s">
        <v>13</v>
      </c>
      <c r="E22" s="59"/>
      <c r="F22" s="59"/>
      <c r="G22" s="59"/>
      <c r="H22" s="59" t="s">
        <v>2</v>
      </c>
      <c r="I22" s="69" t="s">
        <v>12</v>
      </c>
      <c r="J22" s="61" t="s">
        <v>11</v>
      </c>
    </row>
    <row r="23" spans="1:10" x14ac:dyDescent="0.3">
      <c r="A23" s="59"/>
      <c r="B23" s="59"/>
      <c r="C23" s="59"/>
      <c r="D23" s="6" t="s">
        <v>41</v>
      </c>
      <c r="E23" s="6" t="s">
        <v>42</v>
      </c>
      <c r="F23" s="6" t="s">
        <v>43</v>
      </c>
      <c r="G23" s="6" t="s">
        <v>44</v>
      </c>
      <c r="H23" s="59"/>
      <c r="I23" s="70"/>
      <c r="J23" s="62"/>
    </row>
    <row r="24" spans="1:10" ht="13.5" customHeight="1" x14ac:dyDescent="0.3">
      <c r="A24" s="71" t="s">
        <v>33</v>
      </c>
      <c r="B24" s="25" t="s">
        <v>3</v>
      </c>
      <c r="C24" s="59" t="s">
        <v>7</v>
      </c>
      <c r="D24" s="9">
        <v>9</v>
      </c>
      <c r="E24" s="9">
        <v>19</v>
      </c>
      <c r="F24" s="9">
        <v>18</v>
      </c>
      <c r="G24" s="9">
        <v>11</v>
      </c>
      <c r="H24" s="25">
        <f>SUM(D24:G24)</f>
        <v>57</v>
      </c>
      <c r="I24" s="59"/>
      <c r="J24" s="67"/>
    </row>
    <row r="25" spans="1:10" ht="13.5" customHeight="1" x14ac:dyDescent="0.3">
      <c r="A25" s="71"/>
      <c r="B25" s="25" t="s">
        <v>45</v>
      </c>
      <c r="C25" s="59"/>
      <c r="D25" s="25">
        <f>D24*1.13</f>
        <v>10.169999999999998</v>
      </c>
      <c r="E25" s="25">
        <f t="shared" ref="E25:H25" si="5">E24*1.13</f>
        <v>21.47</v>
      </c>
      <c r="F25" s="25">
        <f t="shared" si="5"/>
        <v>20.339999999999996</v>
      </c>
      <c r="G25" s="25">
        <f t="shared" si="5"/>
        <v>12.43</v>
      </c>
      <c r="H25" s="25">
        <f t="shared" si="5"/>
        <v>64.41</v>
      </c>
      <c r="I25" s="59"/>
      <c r="J25" s="67"/>
    </row>
    <row r="26" spans="1:10" ht="13.5" customHeight="1" x14ac:dyDescent="0.3">
      <c r="A26" s="71"/>
      <c r="B26" s="25" t="s">
        <v>4</v>
      </c>
      <c r="C26" s="59"/>
      <c r="D26" s="7">
        <f>D24/H24*100</f>
        <v>15.789473684210526</v>
      </c>
      <c r="E26" s="7">
        <f>E24/H24*100</f>
        <v>33.333333333333329</v>
      </c>
      <c r="F26" s="7">
        <f>F24/H24*100</f>
        <v>31.578947368421051</v>
      </c>
      <c r="G26" s="7">
        <f>G24/H24*100</f>
        <v>19.298245614035086</v>
      </c>
      <c r="H26" s="8">
        <f t="shared" ref="H26:H32" si="6">SUM(D26:G26)</f>
        <v>99.999999999999986</v>
      </c>
      <c r="I26" s="59"/>
      <c r="J26" s="67"/>
    </row>
    <row r="27" spans="1:10" ht="13.5" customHeight="1" x14ac:dyDescent="0.3">
      <c r="A27" s="71"/>
      <c r="B27" s="60" t="s">
        <v>5</v>
      </c>
      <c r="C27" s="60">
        <v>13</v>
      </c>
      <c r="D27" s="9">
        <v>1</v>
      </c>
      <c r="E27" s="9">
        <v>2</v>
      </c>
      <c r="F27" s="9">
        <v>2</v>
      </c>
      <c r="G27" s="9">
        <v>1</v>
      </c>
      <c r="H27" s="26">
        <f t="shared" si="6"/>
        <v>6</v>
      </c>
      <c r="I27" s="68"/>
      <c r="J27" s="66">
        <f>I27*H28</f>
        <v>0</v>
      </c>
    </row>
    <row r="28" spans="1:10" ht="13.5" customHeight="1" x14ac:dyDescent="0.3">
      <c r="A28" s="71"/>
      <c r="B28" s="60"/>
      <c r="C28" s="60"/>
      <c r="D28" s="26">
        <f>D27*C27</f>
        <v>13</v>
      </c>
      <c r="E28" s="26">
        <f>E27*C27</f>
        <v>26</v>
      </c>
      <c r="F28" s="26">
        <f>F27*C27</f>
        <v>26</v>
      </c>
      <c r="G28" s="26">
        <f>C27*G27</f>
        <v>13</v>
      </c>
      <c r="H28" s="26">
        <f t="shared" si="6"/>
        <v>78</v>
      </c>
      <c r="I28" s="68"/>
      <c r="J28" s="66"/>
    </row>
    <row r="29" spans="1:10" ht="13.5" customHeight="1" x14ac:dyDescent="0.3">
      <c r="A29" s="71"/>
      <c r="B29" s="10"/>
      <c r="C29" s="11"/>
      <c r="D29" s="12">
        <f t="shared" ref="D29:G29" si="7">D28-D25</f>
        <v>2.8300000000000018</v>
      </c>
      <c r="E29" s="12">
        <f t="shared" si="7"/>
        <v>4.5300000000000011</v>
      </c>
      <c r="F29" s="12">
        <f t="shared" si="7"/>
        <v>5.6600000000000037</v>
      </c>
      <c r="G29" s="12">
        <f t="shared" si="7"/>
        <v>0.57000000000000028</v>
      </c>
      <c r="H29" s="26">
        <f t="shared" si="6"/>
        <v>13.590000000000007</v>
      </c>
      <c r="I29" s="68"/>
      <c r="J29" s="66"/>
    </row>
    <row r="30" spans="1:10" ht="13.5" customHeight="1" x14ac:dyDescent="0.3">
      <c r="A30" s="71"/>
      <c r="B30" s="60" t="s">
        <v>6</v>
      </c>
      <c r="C30" s="60"/>
      <c r="D30" s="9"/>
      <c r="E30" s="9"/>
      <c r="F30" s="9"/>
      <c r="G30" s="9"/>
      <c r="H30" s="26">
        <f t="shared" si="6"/>
        <v>0</v>
      </c>
      <c r="I30" s="63"/>
      <c r="J30" s="66">
        <f>I30*H31</f>
        <v>0</v>
      </c>
    </row>
    <row r="31" spans="1:10" ht="13.5" customHeight="1" x14ac:dyDescent="0.3">
      <c r="A31" s="71"/>
      <c r="B31" s="60"/>
      <c r="C31" s="60"/>
      <c r="D31" s="26">
        <f>D30*C30</f>
        <v>0</v>
      </c>
      <c r="E31" s="26">
        <f>E30*C30</f>
        <v>0</v>
      </c>
      <c r="F31" s="26">
        <f>F30*C30</f>
        <v>0</v>
      </c>
      <c r="G31" s="26">
        <f>G30*C30</f>
        <v>0</v>
      </c>
      <c r="H31" s="26">
        <f t="shared" si="6"/>
        <v>0</v>
      </c>
      <c r="I31" s="64"/>
      <c r="J31" s="66"/>
    </row>
    <row r="32" spans="1:10" ht="13.5" customHeight="1" x14ac:dyDescent="0.3">
      <c r="A32" s="71"/>
      <c r="B32" s="10"/>
      <c r="C32" s="11"/>
      <c r="D32" s="12">
        <f t="shared" ref="D32:G32" si="8">D29+D31</f>
        <v>2.8300000000000018</v>
      </c>
      <c r="E32" s="12">
        <f t="shared" si="8"/>
        <v>4.5300000000000011</v>
      </c>
      <c r="F32" s="12">
        <f t="shared" si="8"/>
        <v>5.6600000000000037</v>
      </c>
      <c r="G32" s="12">
        <f t="shared" si="8"/>
        <v>0.57000000000000028</v>
      </c>
      <c r="H32" s="26">
        <f t="shared" si="6"/>
        <v>13.590000000000007</v>
      </c>
      <c r="I32" s="65"/>
      <c r="J32" s="66"/>
    </row>
    <row r="33" spans="1:10" ht="13.5" customHeight="1" x14ac:dyDescent="0.25">
      <c r="A33" s="71"/>
      <c r="B33" s="49" t="s">
        <v>20</v>
      </c>
      <c r="C33" s="50"/>
      <c r="D33" s="23">
        <f>D28+D31</f>
        <v>13</v>
      </c>
      <c r="E33" s="23">
        <f t="shared" ref="E33:H33" si="9">E28+E31</f>
        <v>26</v>
      </c>
      <c r="F33" s="23">
        <f t="shared" si="9"/>
        <v>26</v>
      </c>
      <c r="G33" s="23">
        <f t="shared" si="9"/>
        <v>13</v>
      </c>
      <c r="H33" s="23">
        <f t="shared" si="9"/>
        <v>78</v>
      </c>
      <c r="I33" s="13">
        <f>J33/H33</f>
        <v>0</v>
      </c>
      <c r="J33" s="14">
        <f>SUM(J27:J32)</f>
        <v>0</v>
      </c>
    </row>
    <row r="34" spans="1:10" ht="13.5" customHeight="1" x14ac:dyDescent="0.3">
      <c r="H34" s="15" t="s">
        <v>19</v>
      </c>
      <c r="I34" s="16" t="e">
        <f>J34/F20</f>
        <v>#DIV/0!</v>
      </c>
      <c r="J34" s="17">
        <f>F20-J33</f>
        <v>0</v>
      </c>
    </row>
    <row r="35" spans="1:10" ht="20.25" customHeight="1" x14ac:dyDescent="0.3">
      <c r="A35" s="51" t="s">
        <v>18</v>
      </c>
      <c r="B35" s="51"/>
      <c r="C35" s="52"/>
      <c r="D35" s="73" t="s">
        <v>17</v>
      </c>
      <c r="E35" s="29" t="s">
        <v>14</v>
      </c>
      <c r="F35" s="1" t="s">
        <v>16</v>
      </c>
      <c r="G35" s="27"/>
      <c r="H35" s="2"/>
      <c r="I35" s="53" t="s">
        <v>15</v>
      </c>
      <c r="J35" s="46" t="s">
        <v>24</v>
      </c>
    </row>
    <row r="36" spans="1:10" ht="13.5" customHeight="1" x14ac:dyDescent="0.3">
      <c r="A36" s="51"/>
      <c r="B36" s="51"/>
      <c r="C36" s="52"/>
      <c r="D36" s="73"/>
      <c r="E36" s="30"/>
      <c r="F36" s="24"/>
      <c r="G36" s="27"/>
      <c r="H36" s="2"/>
      <c r="I36" s="53"/>
      <c r="J36" s="47"/>
    </row>
    <row r="37" spans="1:10" ht="17.25" customHeight="1" x14ac:dyDescent="0.3">
      <c r="A37" s="54" t="s">
        <v>46</v>
      </c>
      <c r="B37" s="54"/>
      <c r="C37" s="55"/>
      <c r="D37" s="72">
        <f>H41</f>
        <v>61</v>
      </c>
      <c r="E37" s="27" t="s">
        <v>22</v>
      </c>
      <c r="F37" s="22">
        <f>H41*F36</f>
        <v>0</v>
      </c>
      <c r="G37" s="31"/>
      <c r="H37" s="22"/>
      <c r="I37" s="56" t="s">
        <v>34</v>
      </c>
      <c r="J37" s="47"/>
    </row>
    <row r="38" spans="1:10" ht="17.25" customHeight="1" x14ac:dyDescent="0.3">
      <c r="A38" s="54"/>
      <c r="B38" s="54"/>
      <c r="C38" s="55"/>
      <c r="D38" s="72"/>
      <c r="E38" s="4"/>
      <c r="F38" s="4"/>
      <c r="G38" s="28"/>
      <c r="H38" s="5"/>
      <c r="I38" s="57"/>
      <c r="J38" s="48"/>
    </row>
    <row r="39" spans="1:10" ht="13.5" customHeight="1" x14ac:dyDescent="0.3">
      <c r="A39" s="59" t="s">
        <v>0</v>
      </c>
      <c r="B39" s="59" t="s">
        <v>1</v>
      </c>
      <c r="C39" s="59"/>
      <c r="D39" s="59" t="s">
        <v>13</v>
      </c>
      <c r="E39" s="59"/>
      <c r="F39" s="59"/>
      <c r="G39" s="59"/>
      <c r="H39" s="59" t="s">
        <v>2</v>
      </c>
      <c r="I39" s="69" t="s">
        <v>12</v>
      </c>
      <c r="J39" s="61" t="s">
        <v>11</v>
      </c>
    </row>
    <row r="40" spans="1:10" ht="13.5" customHeight="1" x14ac:dyDescent="0.3">
      <c r="A40" s="59"/>
      <c r="B40" s="59"/>
      <c r="C40" s="59"/>
      <c r="D40" s="6" t="s">
        <v>41</v>
      </c>
      <c r="E40" s="6" t="s">
        <v>42</v>
      </c>
      <c r="F40" s="6" t="s">
        <v>43</v>
      </c>
      <c r="G40" s="6" t="s">
        <v>44</v>
      </c>
      <c r="H40" s="59"/>
      <c r="I40" s="70"/>
      <c r="J40" s="62"/>
    </row>
    <row r="41" spans="1:10" ht="13.5" customHeight="1" x14ac:dyDescent="0.3">
      <c r="A41" s="58" t="s">
        <v>35</v>
      </c>
      <c r="B41" s="25" t="s">
        <v>3</v>
      </c>
      <c r="C41" s="59" t="s">
        <v>7</v>
      </c>
      <c r="D41" s="9">
        <v>10</v>
      </c>
      <c r="E41" s="9">
        <v>20</v>
      </c>
      <c r="F41" s="9">
        <v>19</v>
      </c>
      <c r="G41" s="9">
        <v>12</v>
      </c>
      <c r="H41" s="25">
        <f>SUM(D41:G41)</f>
        <v>61</v>
      </c>
      <c r="I41" s="59"/>
      <c r="J41" s="67"/>
    </row>
    <row r="42" spans="1:10" ht="13.5" customHeight="1" x14ac:dyDescent="0.3">
      <c r="A42" s="58"/>
      <c r="B42" s="25" t="s">
        <v>45</v>
      </c>
      <c r="C42" s="59"/>
      <c r="D42" s="25">
        <f>D41*1.13</f>
        <v>11.299999999999999</v>
      </c>
      <c r="E42" s="25">
        <f t="shared" ref="E42:H42" si="10">E41*1.13</f>
        <v>22.599999999999998</v>
      </c>
      <c r="F42" s="25">
        <f t="shared" si="10"/>
        <v>21.47</v>
      </c>
      <c r="G42" s="25">
        <f t="shared" si="10"/>
        <v>13.559999999999999</v>
      </c>
      <c r="H42" s="25">
        <f t="shared" si="10"/>
        <v>68.929999999999993</v>
      </c>
      <c r="I42" s="59"/>
      <c r="J42" s="67"/>
    </row>
    <row r="43" spans="1:10" ht="13.5" customHeight="1" x14ac:dyDescent="0.3">
      <c r="A43" s="58"/>
      <c r="B43" s="25" t="s">
        <v>4</v>
      </c>
      <c r="C43" s="59"/>
      <c r="D43" s="7">
        <f>D41/H41*100</f>
        <v>16.393442622950818</v>
      </c>
      <c r="E43" s="7">
        <f>E41/H41*100</f>
        <v>32.786885245901637</v>
      </c>
      <c r="F43" s="7">
        <f>F41/H41*100</f>
        <v>31.147540983606557</v>
      </c>
      <c r="G43" s="7">
        <f>G41/H41*100</f>
        <v>19.672131147540984</v>
      </c>
      <c r="H43" s="8">
        <f t="shared" ref="H43:H49" si="11">SUM(D43:G43)</f>
        <v>100</v>
      </c>
      <c r="I43" s="59"/>
      <c r="J43" s="67"/>
    </row>
    <row r="44" spans="1:10" ht="13.5" customHeight="1" x14ac:dyDescent="0.3">
      <c r="A44" s="58"/>
      <c r="B44" s="60" t="s">
        <v>5</v>
      </c>
      <c r="C44" s="60">
        <v>14</v>
      </c>
      <c r="D44" s="9">
        <v>1</v>
      </c>
      <c r="E44" s="9">
        <v>2</v>
      </c>
      <c r="F44" s="9">
        <v>2</v>
      </c>
      <c r="G44" s="9">
        <v>1</v>
      </c>
      <c r="H44" s="26">
        <f t="shared" si="11"/>
        <v>6</v>
      </c>
      <c r="I44" s="68"/>
      <c r="J44" s="66">
        <f>I44*H45</f>
        <v>0</v>
      </c>
    </row>
    <row r="45" spans="1:10" ht="13.5" customHeight="1" x14ac:dyDescent="0.3">
      <c r="A45" s="58"/>
      <c r="B45" s="60"/>
      <c r="C45" s="60"/>
      <c r="D45" s="26">
        <f>D44*C44</f>
        <v>14</v>
      </c>
      <c r="E45" s="26">
        <f>E44*C44</f>
        <v>28</v>
      </c>
      <c r="F45" s="26">
        <f>F44*C44</f>
        <v>28</v>
      </c>
      <c r="G45" s="26">
        <f>C44*G44</f>
        <v>14</v>
      </c>
      <c r="H45" s="26">
        <f t="shared" si="11"/>
        <v>84</v>
      </c>
      <c r="I45" s="68"/>
      <c r="J45" s="66"/>
    </row>
    <row r="46" spans="1:10" ht="13.5" customHeight="1" x14ac:dyDescent="0.3">
      <c r="A46" s="58"/>
      <c r="B46" s="10"/>
      <c r="C46" s="11"/>
      <c r="D46" s="12">
        <f t="shared" ref="D46:G46" si="12">D45-D42</f>
        <v>2.7000000000000011</v>
      </c>
      <c r="E46" s="12">
        <f t="shared" si="12"/>
        <v>5.4000000000000021</v>
      </c>
      <c r="F46" s="12">
        <f t="shared" si="12"/>
        <v>6.5300000000000011</v>
      </c>
      <c r="G46" s="12">
        <f t="shared" si="12"/>
        <v>0.44000000000000128</v>
      </c>
      <c r="H46" s="26">
        <f t="shared" si="11"/>
        <v>15.070000000000006</v>
      </c>
      <c r="I46" s="68"/>
      <c r="J46" s="66"/>
    </row>
    <row r="47" spans="1:10" ht="13.5" customHeight="1" x14ac:dyDescent="0.3">
      <c r="A47" s="58"/>
      <c r="B47" s="60" t="s">
        <v>6</v>
      </c>
      <c r="C47" s="60"/>
      <c r="D47" s="9"/>
      <c r="E47" s="9"/>
      <c r="F47" s="9"/>
      <c r="G47" s="9"/>
      <c r="H47" s="26">
        <f t="shared" si="11"/>
        <v>0</v>
      </c>
      <c r="I47" s="63"/>
      <c r="J47" s="66">
        <f>I47*H48</f>
        <v>0</v>
      </c>
    </row>
    <row r="48" spans="1:10" ht="13.5" customHeight="1" x14ac:dyDescent="0.3">
      <c r="A48" s="58"/>
      <c r="B48" s="60"/>
      <c r="C48" s="60"/>
      <c r="D48" s="26">
        <f>D47*C47</f>
        <v>0</v>
      </c>
      <c r="E48" s="26">
        <f>E47*C47</f>
        <v>0</v>
      </c>
      <c r="F48" s="26">
        <f>F47*C47</f>
        <v>0</v>
      </c>
      <c r="G48" s="26">
        <f>G47*C47</f>
        <v>0</v>
      </c>
      <c r="H48" s="26">
        <f t="shared" si="11"/>
        <v>0</v>
      </c>
      <c r="I48" s="64"/>
      <c r="J48" s="66"/>
    </row>
    <row r="49" spans="1:10" ht="13.5" customHeight="1" x14ac:dyDescent="0.3">
      <c r="A49" s="58"/>
      <c r="B49" s="10"/>
      <c r="C49" s="11"/>
      <c r="D49" s="12">
        <f t="shared" ref="D49:G49" si="13">D46+D48</f>
        <v>2.7000000000000011</v>
      </c>
      <c r="E49" s="12">
        <f t="shared" si="13"/>
        <v>5.4000000000000021</v>
      </c>
      <c r="F49" s="12">
        <f t="shared" si="13"/>
        <v>6.5300000000000011</v>
      </c>
      <c r="G49" s="12">
        <f t="shared" si="13"/>
        <v>0.44000000000000128</v>
      </c>
      <c r="H49" s="26">
        <f t="shared" si="11"/>
        <v>15.070000000000006</v>
      </c>
      <c r="I49" s="65"/>
      <c r="J49" s="66"/>
    </row>
    <row r="50" spans="1:10" ht="13.5" customHeight="1" x14ac:dyDescent="0.25">
      <c r="A50" s="58"/>
      <c r="B50" s="49" t="s">
        <v>20</v>
      </c>
      <c r="C50" s="50"/>
      <c r="D50" s="23">
        <f>D45+D48</f>
        <v>14</v>
      </c>
      <c r="E50" s="23">
        <f t="shared" ref="E50:H50" si="14">E45+E48</f>
        <v>28</v>
      </c>
      <c r="F50" s="23">
        <f t="shared" si="14"/>
        <v>28</v>
      </c>
      <c r="G50" s="23">
        <f t="shared" si="14"/>
        <v>14</v>
      </c>
      <c r="H50" s="23">
        <f t="shared" si="14"/>
        <v>84</v>
      </c>
      <c r="I50" s="13">
        <f>J50/H50</f>
        <v>0</v>
      </c>
      <c r="J50" s="14">
        <f>SUM(J44:J49)</f>
        <v>0</v>
      </c>
    </row>
    <row r="51" spans="1:10" ht="13.5" customHeight="1" x14ac:dyDescent="0.3">
      <c r="H51" s="15" t="s">
        <v>19</v>
      </c>
      <c r="I51" s="16" t="e">
        <f>J51/F37</f>
        <v>#DIV/0!</v>
      </c>
      <c r="J51" s="17">
        <f>F37-J50</f>
        <v>0</v>
      </c>
    </row>
    <row r="52" spans="1:10" ht="13.5" customHeight="1" x14ac:dyDescent="0.3">
      <c r="A52" s="51" t="s">
        <v>18</v>
      </c>
      <c r="B52" s="51"/>
      <c r="C52" s="52"/>
      <c r="D52" s="73" t="s">
        <v>17</v>
      </c>
      <c r="E52" s="29" t="s">
        <v>14</v>
      </c>
      <c r="F52" s="1" t="s">
        <v>16</v>
      </c>
      <c r="G52" s="27"/>
      <c r="H52" s="2"/>
      <c r="I52" s="53" t="s">
        <v>15</v>
      </c>
      <c r="J52" s="46" t="s">
        <v>24</v>
      </c>
    </row>
    <row r="53" spans="1:10" ht="13.5" customHeight="1" x14ac:dyDescent="0.3">
      <c r="A53" s="51"/>
      <c r="B53" s="51"/>
      <c r="C53" s="52"/>
      <c r="D53" s="73"/>
      <c r="E53" s="30"/>
      <c r="F53" s="24"/>
      <c r="G53" s="27"/>
      <c r="H53" s="2"/>
      <c r="I53" s="53"/>
      <c r="J53" s="47"/>
    </row>
    <row r="54" spans="1:10" ht="13.5" customHeight="1" x14ac:dyDescent="0.3">
      <c r="A54" s="54" t="s">
        <v>46</v>
      </c>
      <c r="B54" s="54"/>
      <c r="C54" s="55"/>
      <c r="D54" s="72">
        <f>H58</f>
        <v>57</v>
      </c>
      <c r="E54" s="27" t="s">
        <v>22</v>
      </c>
      <c r="F54" s="22">
        <f>H58*F53</f>
        <v>0</v>
      </c>
      <c r="G54" s="31"/>
      <c r="H54" s="22"/>
      <c r="I54" s="56" t="s">
        <v>34</v>
      </c>
      <c r="J54" s="47"/>
    </row>
    <row r="55" spans="1:10" ht="13.5" customHeight="1" x14ac:dyDescent="0.3">
      <c r="A55" s="54"/>
      <c r="B55" s="54"/>
      <c r="C55" s="55"/>
      <c r="D55" s="72"/>
      <c r="E55" s="4"/>
      <c r="F55" s="4"/>
      <c r="G55" s="28"/>
      <c r="H55" s="5"/>
      <c r="I55" s="57"/>
      <c r="J55" s="48"/>
    </row>
    <row r="56" spans="1:10" ht="13.5" customHeight="1" x14ac:dyDescent="0.3">
      <c r="A56" s="59" t="s">
        <v>0</v>
      </c>
      <c r="B56" s="59" t="s">
        <v>1</v>
      </c>
      <c r="C56" s="59"/>
      <c r="D56" s="59" t="s">
        <v>13</v>
      </c>
      <c r="E56" s="59"/>
      <c r="F56" s="59"/>
      <c r="G56" s="59"/>
      <c r="H56" s="59" t="s">
        <v>2</v>
      </c>
      <c r="I56" s="69" t="s">
        <v>12</v>
      </c>
      <c r="J56" s="61" t="s">
        <v>11</v>
      </c>
    </row>
    <row r="57" spans="1:10" ht="13.5" customHeight="1" x14ac:dyDescent="0.3">
      <c r="A57" s="59"/>
      <c r="B57" s="59"/>
      <c r="C57" s="59"/>
      <c r="D57" s="6" t="s">
        <v>41</v>
      </c>
      <c r="E57" s="6" t="s">
        <v>42</v>
      </c>
      <c r="F57" s="6" t="s">
        <v>43</v>
      </c>
      <c r="G57" s="6" t="s">
        <v>44</v>
      </c>
      <c r="H57" s="59"/>
      <c r="I57" s="70"/>
      <c r="J57" s="62"/>
    </row>
    <row r="58" spans="1:10" ht="13.5" customHeight="1" x14ac:dyDescent="0.3">
      <c r="A58" s="58" t="s">
        <v>36</v>
      </c>
      <c r="B58" s="25" t="s">
        <v>3</v>
      </c>
      <c r="C58" s="59" t="s">
        <v>7</v>
      </c>
      <c r="D58" s="9">
        <v>9</v>
      </c>
      <c r="E58" s="9">
        <v>19</v>
      </c>
      <c r="F58" s="9">
        <v>18</v>
      </c>
      <c r="G58" s="9">
        <v>11</v>
      </c>
      <c r="H58" s="25">
        <f>SUM(D58:G58)</f>
        <v>57</v>
      </c>
      <c r="I58" s="59"/>
      <c r="J58" s="67"/>
    </row>
    <row r="59" spans="1:10" ht="13.5" customHeight="1" x14ac:dyDescent="0.3">
      <c r="A59" s="58"/>
      <c r="B59" s="25" t="s">
        <v>45</v>
      </c>
      <c r="C59" s="59"/>
      <c r="D59" s="25">
        <f>D58*1.13</f>
        <v>10.169999999999998</v>
      </c>
      <c r="E59" s="25">
        <f t="shared" ref="E59:H59" si="15">E58*1.13</f>
        <v>21.47</v>
      </c>
      <c r="F59" s="25">
        <f t="shared" si="15"/>
        <v>20.339999999999996</v>
      </c>
      <c r="G59" s="25">
        <f t="shared" si="15"/>
        <v>12.43</v>
      </c>
      <c r="H59" s="25">
        <f t="shared" si="15"/>
        <v>64.41</v>
      </c>
      <c r="I59" s="59"/>
      <c r="J59" s="67"/>
    </row>
    <row r="60" spans="1:10" ht="13.5" customHeight="1" x14ac:dyDescent="0.3">
      <c r="A60" s="58"/>
      <c r="B60" s="25" t="s">
        <v>4</v>
      </c>
      <c r="C60" s="59"/>
      <c r="D60" s="7">
        <f>D58/H58*100</f>
        <v>15.789473684210526</v>
      </c>
      <c r="E60" s="7">
        <f>E58/H58*100</f>
        <v>33.333333333333329</v>
      </c>
      <c r="F60" s="7">
        <f>F58/H58*100</f>
        <v>31.578947368421051</v>
      </c>
      <c r="G60" s="7">
        <f>G58/H58*100</f>
        <v>19.298245614035086</v>
      </c>
      <c r="H60" s="8">
        <f t="shared" ref="H60:H66" si="16">SUM(D60:G60)</f>
        <v>99.999999999999986</v>
      </c>
      <c r="I60" s="59"/>
      <c r="J60" s="67"/>
    </row>
    <row r="61" spans="1:10" ht="13.5" customHeight="1" x14ac:dyDescent="0.3">
      <c r="A61" s="58"/>
      <c r="B61" s="60" t="s">
        <v>5</v>
      </c>
      <c r="C61" s="60">
        <v>13</v>
      </c>
      <c r="D61" s="9">
        <v>1</v>
      </c>
      <c r="E61" s="9">
        <v>2</v>
      </c>
      <c r="F61" s="9">
        <v>2</v>
      </c>
      <c r="G61" s="9">
        <v>1</v>
      </c>
      <c r="H61" s="26">
        <f t="shared" si="16"/>
        <v>6</v>
      </c>
      <c r="I61" s="68"/>
      <c r="J61" s="66">
        <f>I61*H62</f>
        <v>0</v>
      </c>
    </row>
    <row r="62" spans="1:10" ht="13.5" customHeight="1" x14ac:dyDescent="0.3">
      <c r="A62" s="58"/>
      <c r="B62" s="60"/>
      <c r="C62" s="60"/>
      <c r="D62" s="26">
        <f>D61*C61</f>
        <v>13</v>
      </c>
      <c r="E62" s="26">
        <f>E61*C61</f>
        <v>26</v>
      </c>
      <c r="F62" s="26">
        <f>F61*C61</f>
        <v>26</v>
      </c>
      <c r="G62" s="26">
        <f>C61*G61</f>
        <v>13</v>
      </c>
      <c r="H62" s="26">
        <f t="shared" si="16"/>
        <v>78</v>
      </c>
      <c r="I62" s="68"/>
      <c r="J62" s="66"/>
    </row>
    <row r="63" spans="1:10" ht="13.5" customHeight="1" x14ac:dyDescent="0.3">
      <c r="A63" s="58"/>
      <c r="B63" s="10"/>
      <c r="C63" s="11"/>
      <c r="D63" s="12">
        <f t="shared" ref="D63:G63" si="17">D62-D59</f>
        <v>2.8300000000000018</v>
      </c>
      <c r="E63" s="12">
        <f t="shared" si="17"/>
        <v>4.5300000000000011</v>
      </c>
      <c r="F63" s="12">
        <f t="shared" si="17"/>
        <v>5.6600000000000037</v>
      </c>
      <c r="G63" s="12">
        <f t="shared" si="17"/>
        <v>0.57000000000000028</v>
      </c>
      <c r="H63" s="26">
        <f t="shared" si="16"/>
        <v>13.590000000000007</v>
      </c>
      <c r="I63" s="68"/>
      <c r="J63" s="66"/>
    </row>
    <row r="64" spans="1:10" ht="13.5" customHeight="1" x14ac:dyDescent="0.3">
      <c r="A64" s="58"/>
      <c r="B64" s="60" t="s">
        <v>6</v>
      </c>
      <c r="C64" s="60"/>
      <c r="D64" s="9"/>
      <c r="E64" s="9"/>
      <c r="F64" s="9"/>
      <c r="G64" s="9"/>
      <c r="H64" s="26">
        <f t="shared" si="16"/>
        <v>0</v>
      </c>
      <c r="I64" s="63"/>
      <c r="J64" s="66">
        <f>I64*H65</f>
        <v>0</v>
      </c>
    </row>
    <row r="65" spans="1:10" ht="13.5" customHeight="1" x14ac:dyDescent="0.3">
      <c r="A65" s="58"/>
      <c r="B65" s="60"/>
      <c r="C65" s="60"/>
      <c r="D65" s="26">
        <f>D64*C64</f>
        <v>0</v>
      </c>
      <c r="E65" s="26">
        <f>E64*C64</f>
        <v>0</v>
      </c>
      <c r="F65" s="26">
        <f>F64*C64</f>
        <v>0</v>
      </c>
      <c r="G65" s="26">
        <f>G64*C64</f>
        <v>0</v>
      </c>
      <c r="H65" s="26">
        <f t="shared" si="16"/>
        <v>0</v>
      </c>
      <c r="I65" s="64"/>
      <c r="J65" s="66"/>
    </row>
    <row r="66" spans="1:10" ht="13.5" customHeight="1" x14ac:dyDescent="0.3">
      <c r="A66" s="58"/>
      <c r="B66" s="10"/>
      <c r="C66" s="11"/>
      <c r="D66" s="12">
        <f t="shared" ref="D66:G66" si="18">D63+D65</f>
        <v>2.8300000000000018</v>
      </c>
      <c r="E66" s="12">
        <f t="shared" si="18"/>
        <v>4.5300000000000011</v>
      </c>
      <c r="F66" s="12">
        <f t="shared" si="18"/>
        <v>5.6600000000000037</v>
      </c>
      <c r="G66" s="12">
        <f t="shared" si="18"/>
        <v>0.57000000000000028</v>
      </c>
      <c r="H66" s="26">
        <f t="shared" si="16"/>
        <v>13.590000000000007</v>
      </c>
      <c r="I66" s="65"/>
      <c r="J66" s="66"/>
    </row>
    <row r="67" spans="1:10" x14ac:dyDescent="0.25">
      <c r="A67" s="58"/>
      <c r="B67" s="49" t="s">
        <v>20</v>
      </c>
      <c r="C67" s="50"/>
      <c r="D67" s="23">
        <f>D62+D65</f>
        <v>13</v>
      </c>
      <c r="E67" s="23">
        <f t="shared" ref="E67:H67" si="19">E62+E65</f>
        <v>26</v>
      </c>
      <c r="F67" s="23">
        <f t="shared" si="19"/>
        <v>26</v>
      </c>
      <c r="G67" s="23">
        <f t="shared" si="19"/>
        <v>13</v>
      </c>
      <c r="H67" s="23">
        <f t="shared" si="19"/>
        <v>78</v>
      </c>
      <c r="I67" s="13">
        <f>J67/H67</f>
        <v>0</v>
      </c>
      <c r="J67" s="14">
        <f>SUM(J61:J66)</f>
        <v>0</v>
      </c>
    </row>
    <row r="68" spans="1:10" x14ac:dyDescent="0.3">
      <c r="H68" s="15" t="s">
        <v>19</v>
      </c>
      <c r="I68" s="16" t="e">
        <f>J68/F54</f>
        <v>#DIV/0!</v>
      </c>
      <c r="J68" s="17">
        <f>F54-J67</f>
        <v>0</v>
      </c>
    </row>
  </sheetData>
  <mergeCells count="104">
    <mergeCell ref="I64:I66"/>
    <mergeCell ref="J64:J66"/>
    <mergeCell ref="B67:C67"/>
    <mergeCell ref="A58:A67"/>
    <mergeCell ref="C58:C60"/>
    <mergeCell ref="I58:I60"/>
    <mergeCell ref="J58:J60"/>
    <mergeCell ref="B61:B62"/>
    <mergeCell ref="C61:C62"/>
    <mergeCell ref="I61:I63"/>
    <mergeCell ref="J61:J63"/>
    <mergeCell ref="B64:B65"/>
    <mergeCell ref="C64:C65"/>
    <mergeCell ref="A56:A57"/>
    <mergeCell ref="B56:C57"/>
    <mergeCell ref="D56:G56"/>
    <mergeCell ref="H56:H57"/>
    <mergeCell ref="I56:I57"/>
    <mergeCell ref="J56:J57"/>
    <mergeCell ref="I47:I49"/>
    <mergeCell ref="J47:J49"/>
    <mergeCell ref="B50:C50"/>
    <mergeCell ref="A52:C53"/>
    <mergeCell ref="D52:D53"/>
    <mergeCell ref="I52:I53"/>
    <mergeCell ref="J52:J55"/>
    <mergeCell ref="A54:C55"/>
    <mergeCell ref="D54:D55"/>
    <mergeCell ref="I54:I55"/>
    <mergeCell ref="A41:A50"/>
    <mergeCell ref="C41:C43"/>
    <mergeCell ref="I41:I43"/>
    <mergeCell ref="J41:J43"/>
    <mergeCell ref="B44:B45"/>
    <mergeCell ref="C44:C45"/>
    <mergeCell ref="I44:I46"/>
    <mergeCell ref="J44:J46"/>
    <mergeCell ref="B47:B48"/>
    <mergeCell ref="C47:C48"/>
    <mergeCell ref="A39:A40"/>
    <mergeCell ref="B39:C40"/>
    <mergeCell ref="D39:G39"/>
    <mergeCell ref="H39:H40"/>
    <mergeCell ref="I39:I40"/>
    <mergeCell ref="J39:J40"/>
    <mergeCell ref="I30:I32"/>
    <mergeCell ref="J30:J32"/>
    <mergeCell ref="B33:C33"/>
    <mergeCell ref="A35:C36"/>
    <mergeCell ref="D35:D36"/>
    <mergeCell ref="I35:I36"/>
    <mergeCell ref="J35:J38"/>
    <mergeCell ref="A37:C38"/>
    <mergeCell ref="D37:D38"/>
    <mergeCell ref="I37:I38"/>
    <mergeCell ref="A24:A33"/>
    <mergeCell ref="C24:C26"/>
    <mergeCell ref="I24:I26"/>
    <mergeCell ref="J24:J26"/>
    <mergeCell ref="B27:B28"/>
    <mergeCell ref="C27:C28"/>
    <mergeCell ref="I27:I29"/>
    <mergeCell ref="J27:J29"/>
    <mergeCell ref="B30:B31"/>
    <mergeCell ref="C30:C31"/>
    <mergeCell ref="A22:A23"/>
    <mergeCell ref="B22:C23"/>
    <mergeCell ref="D22:G22"/>
    <mergeCell ref="H22:H23"/>
    <mergeCell ref="I22:I23"/>
    <mergeCell ref="J22:J23"/>
    <mergeCell ref="I13:I15"/>
    <mergeCell ref="J13:J15"/>
    <mergeCell ref="B16:C16"/>
    <mergeCell ref="A18:C19"/>
    <mergeCell ref="D18:D19"/>
    <mergeCell ref="I18:I19"/>
    <mergeCell ref="J18:J21"/>
    <mergeCell ref="A20:C21"/>
    <mergeCell ref="D20:D21"/>
    <mergeCell ref="I20:I21"/>
    <mergeCell ref="A7:A16"/>
    <mergeCell ref="C7:C9"/>
    <mergeCell ref="I7:I9"/>
    <mergeCell ref="J7:J9"/>
    <mergeCell ref="B10:B11"/>
    <mergeCell ref="C10:C11"/>
    <mergeCell ref="I10:I12"/>
    <mergeCell ref="J10:J12"/>
    <mergeCell ref="B13:B14"/>
    <mergeCell ref="C13:C14"/>
    <mergeCell ref="A5:A6"/>
    <mergeCell ref="B5:C6"/>
    <mergeCell ref="D5:G5"/>
    <mergeCell ref="H5:H6"/>
    <mergeCell ref="I5:I6"/>
    <mergeCell ref="J5:J6"/>
    <mergeCell ref="A1:C2"/>
    <mergeCell ref="D1:D2"/>
    <mergeCell ref="I1:I2"/>
    <mergeCell ref="J1:J4"/>
    <mergeCell ref="A3:C4"/>
    <mergeCell ref="D3:D4"/>
    <mergeCell ref="I3:I4"/>
  </mergeCells>
  <phoneticPr fontId="2" type="noConversion"/>
  <pageMargins left="0.23622047244094491" right="0.23622047244094491" top="0.43307086614173229" bottom="0.39370078740157483" header="0.31496062992125984" footer="0.31496062992125984"/>
  <pageSetup paperSize="9" scale="7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539607</vt:lpstr>
      <vt:lpstr>539607 PETTI</vt:lpstr>
      <vt:lpstr>539607 TALL</vt:lpstr>
      <vt:lpstr>'539607'!Print_Area</vt:lpstr>
      <vt:lpstr>'539607 PETTI'!Print_Area</vt:lpstr>
      <vt:lpstr>'539607 TALL'!Print_Area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Administrator</cp:lastModifiedBy>
  <cp:lastPrinted>2019-11-22T03:38:27Z</cp:lastPrinted>
  <dcterms:created xsi:type="dcterms:W3CDTF">2016-04-06T23:11:26Z</dcterms:created>
  <dcterms:modified xsi:type="dcterms:W3CDTF">2019-11-25T01:20:11Z</dcterms:modified>
</cp:coreProperties>
</file>