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00" windowHeight="18160" activeTab="2"/>
  </bookViews>
  <sheets>
    <sheet name="raw format" sheetId="2" r:id="rId1"/>
    <sheet name="format" sheetId="5" r:id="rId2"/>
    <sheet name="pipeline" sheetId="4" r:id="rId3"/>
    <sheet name="timing" sheetId="3" r:id="rId4"/>
    <sheet name="test" sheetId="1" r:id="rId5"/>
  </sheets>
  <calcPr calcId="144525" concurrentCalc="0"/>
</workbook>
</file>

<file path=xl/sharedStrings.xml><?xml version="1.0" encoding="utf-8"?>
<sst xmlns="http://schemas.openxmlformats.org/spreadsheetml/2006/main" count="127">
  <si>
    <r>
      <rPr>
        <sz val="11"/>
        <color theme="1"/>
        <rFont val="Times New Roman"/>
        <charset val="134"/>
      </rPr>
      <t>FPGA</t>
    </r>
    <r>
      <rPr>
        <sz val="11"/>
        <color theme="1"/>
        <rFont val="宋体"/>
        <charset val="134"/>
      </rPr>
      <t>传输至电脑的数据格式</t>
    </r>
    <r>
      <rPr>
        <sz val="11"/>
        <color theme="1"/>
        <rFont val="Times New Roman"/>
        <charset val="134"/>
      </rPr>
      <t xml:space="preserve"> (xillybus_read_32)</t>
    </r>
  </si>
  <si>
    <t>bit</t>
  </si>
  <si>
    <t>63                 60</t>
  </si>
  <si>
    <t>59                 52</t>
  </si>
  <si>
    <t>51                 48</t>
  </si>
  <si>
    <t>47                 32</t>
  </si>
  <si>
    <t>31                 28</t>
  </si>
  <si>
    <t>27                 20</t>
  </si>
  <si>
    <t>19                 16</t>
  </si>
  <si>
    <t>15                  0</t>
  </si>
  <si>
    <t>value</t>
  </si>
  <si>
    <t>Address bit for frame</t>
  </si>
  <si>
    <t>Address bit for 64 rows</t>
  </si>
  <si>
    <r>
      <rPr>
        <sz val="10.5"/>
        <color theme="1"/>
        <rFont val="Times New Roman"/>
        <charset val="134"/>
      </rPr>
      <t>Address bit for ADC7 (</t>
    </r>
    <r>
      <rPr>
        <b/>
        <sz val="10.5"/>
        <color theme="1"/>
        <rFont val="Times New Roman"/>
        <charset val="134"/>
      </rPr>
      <t>0110</t>
    </r>
    <r>
      <rPr>
        <sz val="10.5"/>
        <color theme="1"/>
        <rFont val="Times New Roman"/>
        <charset val="134"/>
      </rPr>
      <t>)</t>
    </r>
  </si>
  <si>
    <t>ADC7 outputs</t>
  </si>
  <si>
    <r>
      <rPr>
        <sz val="10.5"/>
        <color theme="1"/>
        <rFont val="Times New Roman"/>
        <charset val="134"/>
      </rPr>
      <t>Address bit for ADC8 (</t>
    </r>
    <r>
      <rPr>
        <b/>
        <sz val="10.5"/>
        <color theme="1"/>
        <rFont val="Times New Roman"/>
        <charset val="134"/>
      </rPr>
      <t>0111</t>
    </r>
    <r>
      <rPr>
        <sz val="10.5"/>
        <color theme="1"/>
        <rFont val="Times New Roman"/>
        <charset val="134"/>
      </rPr>
      <t>)</t>
    </r>
  </si>
  <si>
    <t>ADC8 outputs</t>
  </si>
  <si>
    <r>
      <rPr>
        <sz val="11"/>
        <color theme="1"/>
        <rFont val="宋体"/>
        <charset val="134"/>
      </rPr>
      <t>电脑向</t>
    </r>
    <r>
      <rPr>
        <sz val="11"/>
        <color theme="1"/>
        <rFont val="Times New Roman"/>
        <charset val="134"/>
      </rPr>
      <t>FPGA</t>
    </r>
    <r>
      <rPr>
        <sz val="11"/>
        <color theme="1"/>
        <rFont val="宋体"/>
        <charset val="134"/>
      </rPr>
      <t>发送配置命令的数据格式</t>
    </r>
    <r>
      <rPr>
        <sz val="11"/>
        <color theme="1"/>
        <rFont val="Times New Roman"/>
        <charset val="134"/>
      </rPr>
      <t xml:space="preserve"> (xillybus_write_8)</t>
    </r>
  </si>
  <si>
    <t>7                    3</t>
  </si>
  <si>
    <t>2                    0</t>
  </si>
  <si>
    <r>
      <rPr>
        <sz val="11"/>
        <color theme="1"/>
        <rFont val="Times New Roman"/>
        <charset val="134"/>
      </rPr>
      <t>Enable bit for modifying pixel array (</t>
    </r>
    <r>
      <rPr>
        <b/>
        <sz val="11"/>
        <color theme="1"/>
        <rFont val="Times New Roman"/>
        <charset val="134"/>
      </rPr>
      <t>11111</t>
    </r>
    <r>
      <rPr>
        <sz val="11"/>
        <color theme="1"/>
        <rFont val="Times New Roman"/>
        <charset val="134"/>
      </rPr>
      <t>)</t>
    </r>
  </si>
  <si>
    <t>Address bit for pixel array selection</t>
  </si>
  <si>
    <t>FPGA传输至电脑的数据格式 (xillybus_read_32)</t>
  </si>
  <si>
    <t>frame</t>
  </si>
  <si>
    <t>row</t>
  </si>
  <si>
    <t>col</t>
  </si>
  <si>
    <t>ADC</t>
  </si>
  <si>
    <t>电脑向FPGA发送配置命令的数据格式 (xillybus_write_8)</t>
  </si>
  <si>
    <t>enable bits</t>
  </si>
  <si>
    <t>array id</t>
  </si>
  <si>
    <t>frames</t>
  </si>
  <si>
    <t>index</t>
  </si>
  <si>
    <t>Trig&gt;0?</t>
  </si>
  <si>
    <t>post&gt;0?</t>
  </si>
  <si>
    <t>mode</t>
  </si>
  <si>
    <t>pre</t>
  </si>
  <si>
    <t>_out</t>
  </si>
  <si>
    <t>++</t>
  </si>
  <si>
    <t>saved</t>
  </si>
  <si>
    <t>--</t>
  </si>
  <si>
    <t>++/max</t>
  </si>
  <si>
    <t>post</t>
  </si>
  <si>
    <t>max</t>
  </si>
  <si>
    <t>is_new</t>
  </si>
  <si>
    <t>saved &gt; 0</t>
  </si>
  <si>
    <t>?</t>
  </si>
  <si>
    <t>i</t>
  </si>
  <si>
    <t>is_full</t>
  </si>
  <si>
    <t>saved + pre == max</t>
  </si>
  <si>
    <t>x</t>
  </si>
  <si>
    <t>o</t>
  </si>
  <si>
    <t>max &gt; pre_max</t>
  </si>
  <si>
    <t>first</t>
  </si>
  <si>
    <t>RD: set to non-negative</t>
  </si>
  <si>
    <t>WR: set to -1</t>
  </si>
  <si>
    <t>...</t>
  </si>
  <si>
    <t>_in</t>
  </si>
  <si>
    <t>post not changed</t>
  </si>
  <si>
    <t>rwlock</t>
  </si>
  <si>
    <t>io raw</t>
  </si>
  <si>
    <t>unit</t>
  </si>
  <si>
    <t>us/1e6</t>
  </si>
  <si>
    <t>us/4096B</t>
  </si>
  <si>
    <t>mean</t>
  </si>
  <si>
    <t>rms</t>
  </si>
  <si>
    <t>ns/rwlock</t>
  </si>
  <si>
    <t>sigma</t>
  </si>
  <si>
    <t>WR usec/frame: 14.9082 +- 50.0578 usec</t>
  </si>
  <si>
    <t>FPGA</t>
  </si>
  <si>
    <t>xillybus_read_32</t>
  </si>
  <si>
    <t>31            28</t>
  </si>
  <si>
    <t>frame ID</t>
  </si>
  <si>
    <t>row addr</t>
  </si>
  <si>
    <t>col addr</t>
  </si>
  <si>
    <t>Memory</t>
  </si>
  <si>
    <t>xillybus_write_8</t>
  </si>
  <si>
    <t>Enable bits for modifying pixel array (11111)</t>
  </si>
  <si>
    <t>addr for pixel matrix selection</t>
  </si>
  <si>
    <t>FPGA data stream</t>
  </si>
  <si>
    <t>byte order</t>
  </si>
  <si>
    <t>word</t>
  </si>
  <si>
    <t>Frame 0</t>
  </si>
  <si>
    <t>Row 0</t>
  </si>
  <si>
    <t>ADC 6</t>
  </si>
  <si>
    <t>FIFO</t>
  </si>
  <si>
    <t>FPGA W-B</t>
  </si>
  <si>
    <t>W: Word</t>
  </si>
  <si>
    <t>B: Byte</t>
  </si>
  <si>
    <t>= 4 bytes</t>
  </si>
  <si>
    <t>ADC 7</t>
  </si>
  <si>
    <t>0-3</t>
  </si>
  <si>
    <t>Row 1</t>
  </si>
  <si>
    <t>0-2</t>
  </si>
  <si>
    <t>0-1</t>
  </si>
  <si>
    <t>……</t>
  </si>
  <si>
    <t>0-0</t>
  </si>
  <si>
    <t>Row 63</t>
  </si>
  <si>
    <t>1-3</t>
  </si>
  <si>
    <t>1-2</t>
  </si>
  <si>
    <t>Frame 1</t>
  </si>
  <si>
    <t>1-1</t>
  </si>
  <si>
    <t>1-0</t>
  </si>
  <si>
    <t>2-3</t>
  </si>
  <si>
    <t>Frame 15</t>
  </si>
  <si>
    <t>2-2</t>
  </si>
  <si>
    <t>2-1</t>
  </si>
  <si>
    <t>2-0</t>
  </si>
  <si>
    <t>data volume</t>
  </si>
  <si>
    <t>Nrows</t>
  </si>
  <si>
    <t>Ncols</t>
  </si>
  <si>
    <t>1 pixel</t>
  </si>
  <si>
    <t>byte</t>
  </si>
  <si>
    <t>time</t>
  </si>
  <si>
    <t>Nframes</t>
  </si>
  <si>
    <t>Byte</t>
  </si>
  <si>
    <t>MiByte</t>
  </si>
  <si>
    <t>GiByte</t>
  </si>
  <si>
    <t>us</t>
  </si>
  <si>
    <t>sec</t>
  </si>
  <si>
    <t>min</t>
  </si>
  <si>
    <t>hour</t>
  </si>
  <si>
    <t>day</t>
  </si>
  <si>
    <t>real</t>
  </si>
  <si>
    <t>user</t>
  </si>
  <si>
    <t>sys</t>
  </si>
  <si>
    <t>note</t>
  </si>
  <si>
    <t>rd_lock 1M*4096</t>
  </si>
</sst>
</file>

<file path=xl/styles.xml><?xml version="1.0" encoding="utf-8"?>
<styleSheet xmlns="http://schemas.openxmlformats.org/spreadsheetml/2006/main">
  <numFmts count="9">
    <numFmt numFmtId="176" formatCode="0.0_ "/>
    <numFmt numFmtId="177" formatCode="0.0%"/>
    <numFmt numFmtId="178" formatCode="0.0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0_ "/>
    <numFmt numFmtId="180" formatCode="0.00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Times New Roman"/>
      <charset val="134"/>
    </font>
    <font>
      <b/>
      <sz val="10.5"/>
      <color theme="1"/>
      <name val="Times New Roman"/>
      <charset val="134"/>
    </font>
    <font>
      <sz val="10.5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2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27" borderId="18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4" fillId="24" borderId="18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0" borderId="19" applyNumberFormat="0" applyAlignment="0" applyProtection="0">
      <alignment vertical="center"/>
    </xf>
    <xf numFmtId="0" fontId="17" fillId="24" borderId="17" applyNumberFormat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16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9" xfId="0" applyFont="1" applyBorder="1"/>
    <xf numFmtId="11" fontId="0" fillId="0" borderId="0" xfId="0" applyNumberFormat="1"/>
    <xf numFmtId="1" fontId="0" fillId="0" borderId="0" xfId="0" applyNumberFormat="1"/>
    <xf numFmtId="178" fontId="0" fillId="0" borderId="0" xfId="0" applyNumberFormat="1"/>
    <xf numFmtId="0" fontId="1" fillId="0" borderId="2" xfId="0" applyFont="1" applyBorder="1" applyAlignment="1">
      <alignment horizontal="right"/>
    </xf>
    <xf numFmtId="0" fontId="0" fillId="0" borderId="0" xfId="0" applyAlignment="1">
      <alignment horizontal="left" indent="1"/>
    </xf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Fill="1" applyBorder="1" applyAlignment="1">
      <alignment horizontal="left" indent="1"/>
    </xf>
    <xf numFmtId="0" fontId="0" fillId="0" borderId="0" xfId="0" applyFont="1" applyFill="1" applyAlignment="1"/>
    <xf numFmtId="179" fontId="0" fillId="0" borderId="0" xfId="0" applyNumberFormat="1"/>
    <xf numFmtId="180" fontId="0" fillId="0" borderId="0" xfId="0" applyNumberFormat="1"/>
    <xf numFmtId="177" fontId="0" fillId="0" borderId="0" xfId="9" applyNumberFormat="1" applyFont="1" applyAlignment="1"/>
    <xf numFmtId="176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12" xfId="0" applyFont="1" applyFill="1" applyBorder="1" applyAlignment="1">
      <alignment horizontal="center" vertical="center" textRotation="90"/>
    </xf>
    <xf numFmtId="0" fontId="3" fillId="3" borderId="1" xfId="0" applyFont="1" applyFill="1" applyBorder="1"/>
    <xf numFmtId="0" fontId="0" fillId="0" borderId="0" xfId="0" applyFont="1"/>
    <xf numFmtId="0" fontId="4" fillId="3" borderId="0" xfId="0" applyFont="1" applyFill="1" applyAlignment="1">
      <alignment horizontal="center" vertical="center" textRotation="90"/>
    </xf>
    <xf numFmtId="0" fontId="3" fillId="4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3" xfId="0" applyBorder="1"/>
    <xf numFmtId="0" fontId="1" fillId="0" borderId="2" xfId="0" applyFont="1" applyBorder="1"/>
    <xf numFmtId="0" fontId="5" fillId="0" borderId="1" xfId="0" applyFont="1" applyBorder="1"/>
    <xf numFmtId="0" fontId="0" fillId="3" borderId="1" xfId="0" applyFill="1" applyBorder="1"/>
    <xf numFmtId="0" fontId="6" fillId="5" borderId="0" xfId="0" applyFont="1" applyFill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quotePrefix="1"/>
    <xf numFmtId="0" fontId="5" fillId="0" borderId="1" xfId="0" applyFont="1" applyBorder="1" quotePrefix="1"/>
    <xf numFmtId="0" fontId="0" fillId="0" borderId="0" xfId="0" applyAlignment="1" quotePrefix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zoomScale="150" zoomScaleNormal="150" workbookViewId="0">
      <selection activeCell="A5" sqref="A5"/>
    </sheetView>
  </sheetViews>
  <sheetFormatPr defaultColWidth="8.83035714285714" defaultRowHeight="12.4" outlineLevelRow="6"/>
  <cols>
    <col min="1" max="10" width="12.6607142857143" customWidth="1"/>
  </cols>
  <sheetData>
    <row r="1" ht="17" spans="1:10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ht="25" spans="1:9">
      <c r="A2" s="55" t="s">
        <v>1</v>
      </c>
      <c r="B2" s="56" t="s">
        <v>2</v>
      </c>
      <c r="C2" s="56" t="s">
        <v>3</v>
      </c>
      <c r="D2" s="56" t="s">
        <v>4</v>
      </c>
      <c r="E2" s="56" t="s">
        <v>5</v>
      </c>
      <c r="F2" s="56" t="s">
        <v>6</v>
      </c>
      <c r="G2" s="56" t="s">
        <v>7</v>
      </c>
      <c r="H2" s="56" t="s">
        <v>8</v>
      </c>
      <c r="I2" s="56" t="s">
        <v>9</v>
      </c>
    </row>
    <row r="3" ht="25" spans="1:9">
      <c r="A3" s="55" t="s">
        <v>10</v>
      </c>
      <c r="B3" s="57" t="s">
        <v>11</v>
      </c>
      <c r="C3" s="57" t="s">
        <v>12</v>
      </c>
      <c r="D3" s="57" t="s">
        <v>13</v>
      </c>
      <c r="E3" s="57" t="s">
        <v>14</v>
      </c>
      <c r="F3" s="57" t="s">
        <v>11</v>
      </c>
      <c r="G3" s="57" t="s">
        <v>12</v>
      </c>
      <c r="H3" s="57" t="s">
        <v>15</v>
      </c>
      <c r="I3" s="57" t="s">
        <v>16</v>
      </c>
    </row>
    <row r="5" ht="17" spans="1:3">
      <c r="A5" s="54" t="s">
        <v>17</v>
      </c>
      <c r="B5" s="54"/>
      <c r="C5" s="54"/>
    </row>
    <row r="6" ht="27" spans="1:3">
      <c r="A6" s="58" t="s">
        <v>1</v>
      </c>
      <c r="B6" s="58" t="s">
        <v>18</v>
      </c>
      <c r="C6" s="58" t="s">
        <v>19</v>
      </c>
    </row>
    <row r="7" ht="53" spans="1:3">
      <c r="A7" s="58" t="s">
        <v>10</v>
      </c>
      <c r="B7" s="59" t="s">
        <v>20</v>
      </c>
      <c r="C7" s="59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8"/>
  <sheetViews>
    <sheetView zoomScale="150" zoomScaleNormal="150" workbookViewId="0">
      <selection activeCell="B12" sqref="B12"/>
    </sheetView>
  </sheetViews>
  <sheetFormatPr defaultColWidth="5.64285714285714" defaultRowHeight="12.4" outlineLevelRow="7"/>
  <cols>
    <col min="1" max="1" width="7.14285714285714" customWidth="1"/>
    <col min="2" max="33" width="3.64285714285714" customWidth="1"/>
  </cols>
  <sheetData>
    <row r="1" ht="13.2" spans="2:33">
      <c r="B1" s="48" t="s">
        <v>22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>
      <c r="A2" s="2" t="s">
        <v>1</v>
      </c>
      <c r="B2" s="4">
        <v>31</v>
      </c>
      <c r="C2" s="4"/>
      <c r="D2" s="4"/>
      <c r="E2" s="4">
        <v>28</v>
      </c>
      <c r="F2" s="4"/>
      <c r="G2" s="4"/>
      <c r="H2" s="4"/>
      <c r="I2" s="4"/>
      <c r="J2" s="4"/>
      <c r="K2" s="4"/>
      <c r="L2" s="4"/>
      <c r="M2" s="4">
        <v>20</v>
      </c>
      <c r="N2" s="4"/>
      <c r="O2" s="4"/>
      <c r="P2" s="4"/>
      <c r="Q2" s="4">
        <v>16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>
        <v>0</v>
      </c>
    </row>
    <row r="3" spans="1:33">
      <c r="A3" s="2" t="s">
        <v>10</v>
      </c>
      <c r="B3" s="49" t="s">
        <v>23</v>
      </c>
      <c r="C3" s="49"/>
      <c r="D3" s="49"/>
      <c r="E3" s="49"/>
      <c r="F3" s="50" t="s">
        <v>24</v>
      </c>
      <c r="G3" s="50"/>
      <c r="H3" s="50"/>
      <c r="I3" s="50"/>
      <c r="J3" s="50"/>
      <c r="K3" s="50"/>
      <c r="L3" s="50"/>
      <c r="M3" s="51"/>
      <c r="N3" s="52" t="s">
        <v>25</v>
      </c>
      <c r="O3" s="52"/>
      <c r="P3" s="52"/>
      <c r="Q3" s="52"/>
      <c r="R3" s="53" t="s">
        <v>26</v>
      </c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</row>
    <row r="5" ht="13.2" spans="2:17">
      <c r="B5" s="48" t="s">
        <v>27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9">
      <c r="A6" s="2" t="s">
        <v>1</v>
      </c>
      <c r="B6" s="4">
        <v>7</v>
      </c>
      <c r="C6" s="4"/>
      <c r="D6" s="4"/>
      <c r="E6" s="4"/>
      <c r="F6" s="4">
        <v>3</v>
      </c>
      <c r="G6" s="4"/>
      <c r="H6" s="4"/>
      <c r="I6" s="4">
        <v>0</v>
      </c>
    </row>
    <row r="7" spans="1:9">
      <c r="A7" s="2" t="s">
        <v>10</v>
      </c>
      <c r="B7" s="49" t="s">
        <v>28</v>
      </c>
      <c r="C7" s="49"/>
      <c r="D7" s="49"/>
      <c r="E7" s="49"/>
      <c r="F7" s="49"/>
      <c r="G7" s="50" t="s">
        <v>29</v>
      </c>
      <c r="H7" s="50"/>
      <c r="I7" s="50"/>
    </row>
    <row r="8" spans="2:6">
      <c r="B8">
        <v>1</v>
      </c>
      <c r="C8">
        <v>1</v>
      </c>
      <c r="D8">
        <v>1</v>
      </c>
      <c r="E8">
        <v>1</v>
      </c>
      <c r="F8">
        <v>1</v>
      </c>
    </row>
  </sheetData>
  <mergeCells count="8">
    <mergeCell ref="B1:AG1"/>
    <mergeCell ref="B3:E3"/>
    <mergeCell ref="F3:M3"/>
    <mergeCell ref="N3:Q3"/>
    <mergeCell ref="R3:AG3"/>
    <mergeCell ref="B5:Q5"/>
    <mergeCell ref="B7:F7"/>
    <mergeCell ref="G7:I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1"/>
  <sheetViews>
    <sheetView tabSelected="1" zoomScale="200" zoomScaleNormal="200" workbookViewId="0">
      <selection activeCell="G22" sqref="G22"/>
    </sheetView>
  </sheetViews>
  <sheetFormatPr defaultColWidth="9" defaultRowHeight="12.4"/>
  <cols>
    <col min="1" max="2" width="3.5" customWidth="1"/>
    <col min="5" max="5" width="2.85714285714286" customWidth="1"/>
  </cols>
  <sheetData>
    <row r="1" spans="1:10">
      <c r="A1" s="33" t="s">
        <v>30</v>
      </c>
      <c r="B1" s="33"/>
      <c r="C1" s="34" t="s">
        <v>23</v>
      </c>
      <c r="D1" s="35" t="s">
        <v>31</v>
      </c>
      <c r="F1" s="42" t="s">
        <v>32</v>
      </c>
      <c r="G1" s="4">
        <v>0</v>
      </c>
      <c r="H1" s="4">
        <v>1</v>
      </c>
      <c r="I1" s="4">
        <v>0</v>
      </c>
      <c r="J1" s="4">
        <v>1</v>
      </c>
    </row>
    <row r="2" ht="13.15" spans="3:10">
      <c r="C2" s="4"/>
      <c r="F2" s="43" t="s">
        <v>33</v>
      </c>
      <c r="G2" s="44">
        <v>0</v>
      </c>
      <c r="H2" s="44">
        <v>0</v>
      </c>
      <c r="I2" s="44">
        <v>1</v>
      </c>
      <c r="J2" s="44">
        <v>1</v>
      </c>
    </row>
    <row r="3" ht="13.15" spans="3:10">
      <c r="C3" s="4"/>
      <c r="F3" s="45" t="s">
        <v>34</v>
      </c>
      <c r="G3" s="45">
        <v>0</v>
      </c>
      <c r="H3" s="45">
        <v>1</v>
      </c>
      <c r="I3" s="45">
        <v>2</v>
      </c>
      <c r="J3" s="45">
        <v>3</v>
      </c>
    </row>
    <row r="4" spans="2:10">
      <c r="B4" s="36" t="s">
        <v>35</v>
      </c>
      <c r="C4" s="37"/>
      <c r="D4" s="38"/>
      <c r="F4" s="4" t="s">
        <v>36</v>
      </c>
      <c r="G4" s="60" t="s">
        <v>37</v>
      </c>
      <c r="H4" s="60" t="s">
        <v>37</v>
      </c>
      <c r="I4" s="60" t="s">
        <v>37</v>
      </c>
      <c r="J4" s="60" t="s">
        <v>37</v>
      </c>
    </row>
    <row r="5" customHeight="1" spans="2:10">
      <c r="B5" s="36"/>
      <c r="C5" s="37"/>
      <c r="F5" s="4" t="s">
        <v>38</v>
      </c>
      <c r="G5" s="61" t="s">
        <v>39</v>
      </c>
      <c r="H5" s="60" t="s">
        <v>39</v>
      </c>
      <c r="I5" s="60" t="s">
        <v>39</v>
      </c>
      <c r="J5" s="60" t="s">
        <v>39</v>
      </c>
    </row>
    <row r="6" spans="2:10">
      <c r="B6" s="36"/>
      <c r="C6" s="37"/>
      <c r="F6" s="4" t="s">
        <v>35</v>
      </c>
      <c r="G6" s="60" t="s">
        <v>40</v>
      </c>
      <c r="H6" s="4">
        <v>0</v>
      </c>
      <c r="I6" s="4"/>
      <c r="J6" s="4"/>
    </row>
    <row r="7" spans="2:10">
      <c r="B7" s="36"/>
      <c r="C7" s="37"/>
      <c r="F7" s="4" t="s">
        <v>41</v>
      </c>
      <c r="G7" s="4"/>
      <c r="H7" s="4" t="s">
        <v>42</v>
      </c>
      <c r="I7" s="60" t="s">
        <v>39</v>
      </c>
      <c r="J7" s="4"/>
    </row>
    <row r="8" spans="1:4">
      <c r="A8" s="39" t="s">
        <v>38</v>
      </c>
      <c r="C8" s="40"/>
      <c r="D8" s="38" t="s">
        <v>36</v>
      </c>
    </row>
    <row r="9" customHeight="1" spans="1:13">
      <c r="A9" s="39"/>
      <c r="B9" s="36" t="s">
        <v>41</v>
      </c>
      <c r="C9" s="37"/>
      <c r="F9" t="s">
        <v>43</v>
      </c>
      <c r="G9" t="s">
        <v>44</v>
      </c>
      <c r="K9">
        <v>0</v>
      </c>
      <c r="L9" s="47" t="s">
        <v>45</v>
      </c>
      <c r="M9" t="s">
        <v>46</v>
      </c>
    </row>
    <row r="10" spans="1:13">
      <c r="A10" s="39"/>
      <c r="B10" s="36"/>
      <c r="C10" s="37"/>
      <c r="F10" t="s">
        <v>47</v>
      </c>
      <c r="G10" t="s">
        <v>48</v>
      </c>
      <c r="K10">
        <v>1</v>
      </c>
      <c r="L10" s="47" t="s">
        <v>49</v>
      </c>
      <c r="M10" t="s">
        <v>50</v>
      </c>
    </row>
    <row r="11" spans="1:12">
      <c r="A11" s="39"/>
      <c r="B11" s="36"/>
      <c r="C11" s="37"/>
      <c r="G11" t="s">
        <v>51</v>
      </c>
      <c r="K11">
        <v>2</v>
      </c>
      <c r="L11" s="47" t="s">
        <v>49</v>
      </c>
    </row>
    <row r="12" spans="1:12">
      <c r="A12" s="39"/>
      <c r="B12" s="36"/>
      <c r="C12" s="37"/>
      <c r="K12">
        <v>3</v>
      </c>
      <c r="L12" s="47" t="s">
        <v>49</v>
      </c>
    </row>
    <row r="13" spans="1:12">
      <c r="A13" s="39"/>
      <c r="B13" s="36"/>
      <c r="C13" s="37"/>
      <c r="F13" t="s">
        <v>52</v>
      </c>
      <c r="G13" t="s">
        <v>53</v>
      </c>
      <c r="K13">
        <v>4</v>
      </c>
      <c r="L13" s="47" t="s">
        <v>49</v>
      </c>
    </row>
    <row r="14" spans="1:12">
      <c r="A14" s="39"/>
      <c r="B14" s="36"/>
      <c r="C14" s="37"/>
      <c r="G14" t="s">
        <v>54</v>
      </c>
      <c r="K14">
        <v>5</v>
      </c>
      <c r="L14" s="47" t="s">
        <v>49</v>
      </c>
    </row>
    <row r="15" spans="1:12">
      <c r="A15" s="39"/>
      <c r="C15" s="37"/>
      <c r="K15">
        <v>6</v>
      </c>
      <c r="L15" s="47" t="s">
        <v>49</v>
      </c>
    </row>
    <row r="16" spans="1:12">
      <c r="A16" s="39"/>
      <c r="C16" s="37"/>
      <c r="K16">
        <v>7</v>
      </c>
      <c r="L16" s="47" t="s">
        <v>49</v>
      </c>
    </row>
    <row r="17" spans="1:12">
      <c r="A17" s="39"/>
      <c r="C17" s="37"/>
      <c r="F17" t="s">
        <v>34</v>
      </c>
      <c r="K17">
        <v>8</v>
      </c>
      <c r="L17" s="47" t="s">
        <v>49</v>
      </c>
    </row>
    <row r="18" spans="3:12">
      <c r="C18" s="41" t="s">
        <v>55</v>
      </c>
      <c r="D18" s="38" t="s">
        <v>56</v>
      </c>
      <c r="F18">
        <v>0</v>
      </c>
      <c r="K18">
        <v>9</v>
      </c>
      <c r="L18" s="47" t="s">
        <v>49</v>
      </c>
    </row>
    <row r="19" spans="3:6">
      <c r="C19" s="4"/>
      <c r="F19">
        <v>1</v>
      </c>
    </row>
    <row r="20" spans="3:6">
      <c r="C20" s="4"/>
      <c r="F20">
        <v>2</v>
      </c>
    </row>
    <row r="21" spans="6:7">
      <c r="F21">
        <v>3</v>
      </c>
      <c r="G21" t="s">
        <v>57</v>
      </c>
    </row>
  </sheetData>
  <mergeCells count="4">
    <mergeCell ref="A1:B1"/>
    <mergeCell ref="A8:A17"/>
    <mergeCell ref="B4:B7"/>
    <mergeCell ref="B9:B1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zoomScale="150" zoomScaleNormal="150" workbookViewId="0">
      <selection activeCell="D28" sqref="D28"/>
    </sheetView>
  </sheetViews>
  <sheetFormatPr defaultColWidth="9.16071428571429" defaultRowHeight="12.4" outlineLevelCol="3"/>
  <cols>
    <col min="2" max="2" width="9.5" customWidth="1"/>
    <col min="4" max="4" width="9.5" customWidth="1"/>
  </cols>
  <sheetData>
    <row r="1" spans="2:4">
      <c r="B1" t="s">
        <v>58</v>
      </c>
      <c r="D1" t="s">
        <v>59</v>
      </c>
    </row>
    <row r="2" spans="1:4">
      <c r="A2" t="s">
        <v>60</v>
      </c>
      <c r="B2" t="s">
        <v>61</v>
      </c>
      <c r="D2" t="s">
        <v>62</v>
      </c>
    </row>
    <row r="3" spans="2:4">
      <c r="B3">
        <v>37159</v>
      </c>
      <c r="D3">
        <v>6.96</v>
      </c>
    </row>
    <row r="4" spans="2:4">
      <c r="B4">
        <v>36798</v>
      </c>
      <c r="D4">
        <v>5.89</v>
      </c>
    </row>
    <row r="5" spans="2:4">
      <c r="B5">
        <v>32972</v>
      </c>
      <c r="D5">
        <v>5.67</v>
      </c>
    </row>
    <row r="6" spans="2:4">
      <c r="B6">
        <v>36259</v>
      </c>
      <c r="D6">
        <v>5.8</v>
      </c>
    </row>
    <row r="7" spans="2:4">
      <c r="B7">
        <v>42398</v>
      </c>
      <c r="D7">
        <v>6.34</v>
      </c>
    </row>
    <row r="8" spans="2:4">
      <c r="B8">
        <v>37377</v>
      </c>
      <c r="D8">
        <v>6.57</v>
      </c>
    </row>
    <row r="9" spans="2:4">
      <c r="B9" s="28">
        <v>29349</v>
      </c>
      <c r="D9">
        <v>6.7</v>
      </c>
    </row>
    <row r="10" spans="2:4">
      <c r="B10" s="28">
        <v>34783</v>
      </c>
      <c r="D10">
        <v>6.17</v>
      </c>
    </row>
    <row r="11" spans="2:4">
      <c r="B11" s="28">
        <v>37802</v>
      </c>
      <c r="D11">
        <v>6.54</v>
      </c>
    </row>
    <row r="12" spans="2:4">
      <c r="B12">
        <v>40372</v>
      </c>
      <c r="D12">
        <v>6.22</v>
      </c>
    </row>
    <row r="14" spans="1:4">
      <c r="A14" t="s">
        <v>63</v>
      </c>
      <c r="B14" s="29">
        <f>AVERAGE(B3:B12)</f>
        <v>36526.9</v>
      </c>
      <c r="D14" s="30">
        <f>AVERAGE(D3:D12)</f>
        <v>6.286</v>
      </c>
    </row>
    <row r="15" spans="1:4">
      <c r="A15" t="s">
        <v>64</v>
      </c>
      <c r="B15" s="29">
        <f>AVEDEV(B3:B12)</f>
        <v>2548.92</v>
      </c>
      <c r="D15" s="30">
        <f>AVEDEV(D3:D12)</f>
        <v>0.336</v>
      </c>
    </row>
    <row r="16" spans="2:4">
      <c r="B16" s="31">
        <f>B15/B14</f>
        <v>0.069781996282192</v>
      </c>
      <c r="D16" s="31">
        <f>D15/D14</f>
        <v>0.0534521158129176</v>
      </c>
    </row>
    <row r="17" spans="1:4">
      <c r="A17" t="s">
        <v>65</v>
      </c>
      <c r="B17" s="29">
        <f>B14/1000</f>
        <v>36.5269</v>
      </c>
      <c r="D17" s="29">
        <f>D14*1000/B17</f>
        <v>172.092348378866</v>
      </c>
    </row>
    <row r="18" spans="1:2">
      <c r="A18" t="s">
        <v>66</v>
      </c>
      <c r="B18" s="32">
        <f>B15/1000</f>
        <v>2.54892</v>
      </c>
    </row>
    <row r="23" spans="1:1">
      <c r="A23" t="s">
        <v>67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1"/>
  <sheetViews>
    <sheetView zoomScale="150" zoomScaleNormal="150" topLeftCell="A40" workbookViewId="0">
      <selection activeCell="E42" sqref="E42"/>
    </sheetView>
  </sheetViews>
  <sheetFormatPr defaultColWidth="9" defaultRowHeight="12.4"/>
  <cols>
    <col min="1" max="3" width="12" customWidth="1"/>
    <col min="4" max="4" width="13.1607142857143" customWidth="1"/>
    <col min="5" max="5" width="28" customWidth="1"/>
  </cols>
  <sheetData>
    <row r="1" spans="1:9">
      <c r="A1" s="3" t="s">
        <v>68</v>
      </c>
      <c r="B1" s="4" t="s">
        <v>69</v>
      </c>
      <c r="C1" s="4"/>
      <c r="D1" s="4"/>
      <c r="E1" s="4"/>
      <c r="F1" s="4"/>
      <c r="G1" s="4"/>
      <c r="H1" s="4"/>
      <c r="I1" s="4"/>
    </row>
    <row r="2" s="1" customFormat="1" spans="1:9">
      <c r="A2" s="5" t="s">
        <v>1</v>
      </c>
      <c r="B2" s="6" t="s">
        <v>70</v>
      </c>
      <c r="C2" s="6">
        <v>24</v>
      </c>
      <c r="D2" s="6">
        <v>20</v>
      </c>
      <c r="E2" s="6">
        <v>16</v>
      </c>
      <c r="F2" s="6">
        <v>12</v>
      </c>
      <c r="G2" s="6">
        <v>8</v>
      </c>
      <c r="H2" s="6">
        <v>4</v>
      </c>
      <c r="I2" s="6">
        <v>0</v>
      </c>
    </row>
    <row r="3" spans="1:9">
      <c r="A3" s="3" t="s">
        <v>10</v>
      </c>
      <c r="B3" s="7" t="s">
        <v>71</v>
      </c>
      <c r="C3" s="7" t="s">
        <v>72</v>
      </c>
      <c r="D3" s="7"/>
      <c r="E3" s="7" t="s">
        <v>73</v>
      </c>
      <c r="F3" s="7" t="s">
        <v>26</v>
      </c>
      <c r="G3" s="7"/>
      <c r="H3" s="7"/>
      <c r="I3" s="7"/>
    </row>
    <row r="5" spans="1:9">
      <c r="A5" s="3" t="s">
        <v>74</v>
      </c>
      <c r="B5" s="4" t="s">
        <v>75</v>
      </c>
      <c r="C5" s="4"/>
      <c r="D5" s="4"/>
      <c r="E5" s="4"/>
      <c r="F5" s="4"/>
      <c r="G5" s="4"/>
      <c r="H5" s="4"/>
      <c r="I5" s="4"/>
    </row>
    <row r="6" spans="1:9">
      <c r="A6" s="3" t="s">
        <v>1</v>
      </c>
      <c r="B6" s="4">
        <v>7</v>
      </c>
      <c r="C6" s="4">
        <v>6</v>
      </c>
      <c r="D6" s="4">
        <v>5</v>
      </c>
      <c r="E6" s="4">
        <v>4</v>
      </c>
      <c r="F6" s="4">
        <v>3</v>
      </c>
      <c r="G6" s="4">
        <v>2</v>
      </c>
      <c r="H6" s="4">
        <v>1</v>
      </c>
      <c r="I6" s="4">
        <v>0</v>
      </c>
    </row>
    <row r="7" spans="1:9">
      <c r="A7" s="3" t="s">
        <v>10</v>
      </c>
      <c r="B7" s="7" t="s">
        <v>76</v>
      </c>
      <c r="C7" s="7"/>
      <c r="D7" s="7"/>
      <c r="E7" s="7"/>
      <c r="F7" s="7"/>
      <c r="G7" s="7" t="s">
        <v>77</v>
      </c>
      <c r="H7" s="7"/>
      <c r="I7" s="7"/>
    </row>
    <row r="9" ht="13.15"/>
    <row r="10" ht="13.15" spans="2:7">
      <c r="B10" s="8" t="s">
        <v>78</v>
      </c>
      <c r="C10" s="9"/>
      <c r="D10" s="10"/>
      <c r="F10" s="8" t="s">
        <v>79</v>
      </c>
      <c r="G10" s="10"/>
    </row>
    <row r="11" spans="1:9">
      <c r="A11" s="2" t="s">
        <v>80</v>
      </c>
      <c r="B11" s="11" t="s">
        <v>81</v>
      </c>
      <c r="C11" s="12" t="s">
        <v>82</v>
      </c>
      <c r="D11" s="13" t="s">
        <v>83</v>
      </c>
      <c r="F11" s="23" t="s">
        <v>84</v>
      </c>
      <c r="G11" s="23" t="s">
        <v>85</v>
      </c>
      <c r="H11" s="24" t="s">
        <v>86</v>
      </c>
      <c r="I11" s="27" t="s">
        <v>87</v>
      </c>
    </row>
    <row r="12" spans="1:7">
      <c r="A12" s="62" t="s">
        <v>88</v>
      </c>
      <c r="B12" s="15" t="s">
        <v>81</v>
      </c>
      <c r="C12" s="16" t="s">
        <v>82</v>
      </c>
      <c r="D12" s="17" t="s">
        <v>89</v>
      </c>
      <c r="F12" s="4">
        <v>0</v>
      </c>
      <c r="G12" s="25" t="s">
        <v>90</v>
      </c>
    </row>
    <row r="13" spans="2:7">
      <c r="B13" s="18" t="s">
        <v>81</v>
      </c>
      <c r="C13" s="12" t="s">
        <v>91</v>
      </c>
      <c r="D13" s="13" t="s">
        <v>83</v>
      </c>
      <c r="F13" s="4">
        <v>1</v>
      </c>
      <c r="G13" s="25" t="s">
        <v>92</v>
      </c>
    </row>
    <row r="14" spans="2:7">
      <c r="B14" s="15" t="s">
        <v>81</v>
      </c>
      <c r="C14" s="16" t="s">
        <v>91</v>
      </c>
      <c r="D14" s="17" t="s">
        <v>89</v>
      </c>
      <c r="F14" s="4">
        <v>2</v>
      </c>
      <c r="G14" s="25" t="s">
        <v>93</v>
      </c>
    </row>
    <row r="15" spans="2:7">
      <c r="B15" s="15" t="s">
        <v>94</v>
      </c>
      <c r="C15" s="16"/>
      <c r="D15" s="17"/>
      <c r="F15" s="4">
        <v>3</v>
      </c>
      <c r="G15" s="25" t="s">
        <v>95</v>
      </c>
    </row>
    <row r="16" spans="2:7">
      <c r="B16" s="15" t="s">
        <v>81</v>
      </c>
      <c r="C16" s="16" t="s">
        <v>96</v>
      </c>
      <c r="D16" s="17" t="s">
        <v>83</v>
      </c>
      <c r="F16" s="4">
        <v>4</v>
      </c>
      <c r="G16" s="25" t="s">
        <v>97</v>
      </c>
    </row>
    <row r="17" spans="2:7">
      <c r="B17" s="15" t="s">
        <v>81</v>
      </c>
      <c r="C17" s="16" t="s">
        <v>96</v>
      </c>
      <c r="D17" s="17" t="s">
        <v>89</v>
      </c>
      <c r="F17" s="4">
        <v>5</v>
      </c>
      <c r="G17" s="25" t="s">
        <v>98</v>
      </c>
    </row>
    <row r="18" spans="2:7">
      <c r="B18" s="15" t="s">
        <v>99</v>
      </c>
      <c r="C18" s="16" t="s">
        <v>82</v>
      </c>
      <c r="D18" s="17" t="s">
        <v>83</v>
      </c>
      <c r="F18" s="4">
        <v>6</v>
      </c>
      <c r="G18" s="25" t="s">
        <v>100</v>
      </c>
    </row>
    <row r="19" spans="2:7">
      <c r="B19" s="15" t="s">
        <v>99</v>
      </c>
      <c r="C19" s="16" t="s">
        <v>82</v>
      </c>
      <c r="D19" s="17" t="s">
        <v>89</v>
      </c>
      <c r="F19" s="4">
        <v>7</v>
      </c>
      <c r="G19" s="25" t="s">
        <v>101</v>
      </c>
    </row>
    <row r="20" spans="2:7">
      <c r="B20" s="15" t="s">
        <v>94</v>
      </c>
      <c r="C20" s="16"/>
      <c r="D20" s="17"/>
      <c r="F20" s="4">
        <v>8</v>
      </c>
      <c r="G20" s="25" t="s">
        <v>102</v>
      </c>
    </row>
    <row r="21" spans="2:7">
      <c r="B21" s="19" t="s">
        <v>103</v>
      </c>
      <c r="C21" s="16" t="s">
        <v>96</v>
      </c>
      <c r="D21" s="17" t="s">
        <v>83</v>
      </c>
      <c r="F21" s="4">
        <v>9</v>
      </c>
      <c r="G21" s="25" t="s">
        <v>104</v>
      </c>
    </row>
    <row r="22" spans="2:7">
      <c r="B22" s="15" t="s">
        <v>103</v>
      </c>
      <c r="C22" s="16" t="s">
        <v>96</v>
      </c>
      <c r="D22" s="17" t="s">
        <v>89</v>
      </c>
      <c r="F22" s="4">
        <v>10</v>
      </c>
      <c r="G22" s="25" t="s">
        <v>105</v>
      </c>
    </row>
    <row r="23" spans="2:7">
      <c r="B23" s="18" t="s">
        <v>81</v>
      </c>
      <c r="C23" s="12" t="s">
        <v>82</v>
      </c>
      <c r="D23" s="13" t="s">
        <v>83</v>
      </c>
      <c r="F23" s="4">
        <v>11</v>
      </c>
      <c r="G23" s="25" t="s">
        <v>106</v>
      </c>
    </row>
    <row r="24" spans="2:7">
      <c r="B24" s="15" t="s">
        <v>81</v>
      </c>
      <c r="C24" s="16" t="s">
        <v>82</v>
      </c>
      <c r="D24" s="17" t="s">
        <v>89</v>
      </c>
      <c r="F24" s="25" t="s">
        <v>94</v>
      </c>
      <c r="G24" s="25" t="s">
        <v>94</v>
      </c>
    </row>
    <row r="25" spans="2:7">
      <c r="B25" s="15" t="s">
        <v>94</v>
      </c>
      <c r="C25" s="16"/>
      <c r="D25" s="17"/>
      <c r="G25" s="26"/>
    </row>
    <row r="27" spans="1:3">
      <c r="A27" s="2" t="s">
        <v>107</v>
      </c>
      <c r="B27" s="2"/>
      <c r="C27" s="2"/>
    </row>
    <row r="28" spans="1:2">
      <c r="A28" t="s">
        <v>108</v>
      </c>
      <c r="B28">
        <v>64</v>
      </c>
    </row>
    <row r="29" spans="1:2">
      <c r="A29" t="s">
        <v>109</v>
      </c>
      <c r="B29">
        <v>2</v>
      </c>
    </row>
    <row r="30" spans="1:3">
      <c r="A30" t="s">
        <v>110</v>
      </c>
      <c r="B30">
        <v>4</v>
      </c>
      <c r="C30" t="s">
        <v>111</v>
      </c>
    </row>
    <row r="32" s="2" customFormat="1" spans="1:6">
      <c r="A32" s="2" t="s">
        <v>112</v>
      </c>
      <c r="B32" s="2" t="s">
        <v>60</v>
      </c>
      <c r="C32" s="2" t="s">
        <v>113</v>
      </c>
      <c r="D32" s="2" t="s">
        <v>114</v>
      </c>
      <c r="E32" s="2" t="s">
        <v>115</v>
      </c>
      <c r="F32" s="2" t="s">
        <v>116</v>
      </c>
    </row>
    <row r="33" spans="1:4">
      <c r="A33">
        <v>32</v>
      </c>
      <c r="B33" t="s">
        <v>117</v>
      </c>
      <c r="C33">
        <v>1</v>
      </c>
      <c r="D33">
        <f>B28*B29*B30</f>
        <v>512</v>
      </c>
    </row>
    <row r="34" spans="1:6">
      <c r="A34">
        <v>1</v>
      </c>
      <c r="B34" t="s">
        <v>118</v>
      </c>
      <c r="C34">
        <f>A34/A$33*C$33*1000000</f>
        <v>31250</v>
      </c>
      <c r="D34" s="20">
        <f>C34*D$33</f>
        <v>16000000</v>
      </c>
      <c r="E34">
        <f>D34/1000000</f>
        <v>16</v>
      </c>
      <c r="F34">
        <f>D34/1000000000</f>
        <v>0.016</v>
      </c>
    </row>
    <row r="35" spans="1:6">
      <c r="A35">
        <v>1</v>
      </c>
      <c r="B35" t="s">
        <v>119</v>
      </c>
      <c r="C35" s="20">
        <f>A35/A$33*C$33*1000000*60</f>
        <v>1875000</v>
      </c>
      <c r="D35" s="20">
        <f>C35*D$33</f>
        <v>960000000</v>
      </c>
      <c r="E35">
        <f>D35/1000000</f>
        <v>960</v>
      </c>
      <c r="F35">
        <f>D35/1000000000</f>
        <v>0.96</v>
      </c>
    </row>
    <row r="36" spans="1:6">
      <c r="A36">
        <v>1</v>
      </c>
      <c r="B36" t="s">
        <v>120</v>
      </c>
      <c r="C36" s="20">
        <f>A36/A$33*C$33*1000000*3600</f>
        <v>112500000</v>
      </c>
      <c r="D36" s="20">
        <f>C36*D$33</f>
        <v>57600000000</v>
      </c>
      <c r="E36">
        <f>D36/1000000</f>
        <v>57600</v>
      </c>
      <c r="F36">
        <f>D36/1000000000</f>
        <v>57.6</v>
      </c>
    </row>
    <row r="37" spans="1:6">
      <c r="A37">
        <v>1</v>
      </c>
      <c r="B37" t="s">
        <v>121</v>
      </c>
      <c r="C37" s="20">
        <f>A37/A$33*C$33*1000000*3600*24</f>
        <v>2700000000</v>
      </c>
      <c r="D37" s="20">
        <f>C37*D$33</f>
        <v>1382400000000</v>
      </c>
      <c r="E37">
        <f>D37/1000000</f>
        <v>1382400</v>
      </c>
      <c r="F37">
        <f>D37/1000000000</f>
        <v>1382.4</v>
      </c>
    </row>
    <row r="40" spans="2:5">
      <c r="B40" t="s">
        <v>122</v>
      </c>
      <c r="C40" t="s">
        <v>123</v>
      </c>
      <c r="D40" t="s">
        <v>124</v>
      </c>
      <c r="E40" t="s">
        <v>125</v>
      </c>
    </row>
    <row r="41" spans="1:5">
      <c r="A41">
        <v>1</v>
      </c>
      <c r="B41">
        <v>53.936</v>
      </c>
      <c r="C41">
        <v>24.595</v>
      </c>
      <c r="D41">
        <v>55.977</v>
      </c>
      <c r="E41" t="s">
        <v>126</v>
      </c>
    </row>
    <row r="42" spans="1:4">
      <c r="A42">
        <v>2</v>
      </c>
      <c r="B42" s="21">
        <v>50.699</v>
      </c>
      <c r="C42">
        <v>23.585</v>
      </c>
      <c r="D42">
        <v>35.241</v>
      </c>
    </row>
    <row r="44" spans="2:4">
      <c r="B44">
        <v>56.814</v>
      </c>
      <c r="C44">
        <v>28.329</v>
      </c>
      <c r="D44">
        <v>63.602</v>
      </c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</sheetData>
  <mergeCells count="9">
    <mergeCell ref="B1:I1"/>
    <mergeCell ref="C3:D3"/>
    <mergeCell ref="F3:I3"/>
    <mergeCell ref="B5:I5"/>
    <mergeCell ref="B7:F7"/>
    <mergeCell ref="G7:I7"/>
    <mergeCell ref="B10:D10"/>
    <mergeCell ref="F10:G10"/>
    <mergeCell ref="A27:C2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 format</vt:lpstr>
      <vt:lpstr>format</vt:lpstr>
      <vt:lpstr>pipeline</vt:lpstr>
      <vt:lpstr>timing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王萌（Wang Meng）</dc:creator>
  <cp:lastModifiedBy>王萌（Wang Meng）</cp:lastModifiedBy>
  <dcterms:created xsi:type="dcterms:W3CDTF">2019-04-18T23:27:00Z</dcterms:created>
  <dcterms:modified xsi:type="dcterms:W3CDTF">2020-07-09T20:22:27Z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