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schmitz_74_wright_edu/Documents/Schoolwork/Physics II/Lab/"/>
    </mc:Choice>
  </mc:AlternateContent>
  <xr:revisionPtr revIDLastSave="3" documentId="8_{26C420F3-02C4-4981-A894-9C0224DEC624}" xr6:coauthVersionLast="47" xr6:coauthVersionMax="47" xr10:uidLastSave="{63CF90C1-2DC4-411E-9F3E-13C4F775DBC3}"/>
  <bookViews>
    <workbookView xWindow="-28920" yWindow="1065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1" l="1"/>
  <c r="B93" i="1"/>
  <c r="B107" i="1"/>
  <c r="D103" i="1"/>
  <c r="E101" i="1"/>
  <c r="F101" i="1" s="1"/>
  <c r="J58" i="1"/>
  <c r="J56" i="1"/>
  <c r="F58" i="1"/>
  <c r="F56" i="1"/>
  <c r="F60" i="1" s="1"/>
  <c r="E60" i="1" s="1"/>
  <c r="J60" i="1" s="1"/>
  <c r="F37" i="1"/>
  <c r="E37" i="1" s="1"/>
  <c r="J37" i="1" s="1"/>
  <c r="J35" i="1"/>
  <c r="J33" i="1"/>
  <c r="F35" i="1"/>
  <c r="F33" i="1"/>
  <c r="F43" i="1" s="1"/>
  <c r="F48" i="1" s="1"/>
  <c r="B18" i="1"/>
  <c r="B26" i="1" s="1"/>
  <c r="D13" i="1"/>
  <c r="B13" i="1"/>
  <c r="B22" i="1" l="1"/>
  <c r="F66" i="1"/>
  <c r="F71" i="1" s="1"/>
</calcChain>
</file>

<file path=xl/sharedStrings.xml><?xml version="1.0" encoding="utf-8"?>
<sst xmlns="http://schemas.openxmlformats.org/spreadsheetml/2006/main" count="91" uniqueCount="49">
  <si>
    <t>Geometrical Optics</t>
  </si>
  <si>
    <t>Part 1</t>
  </si>
  <si>
    <t>Snell's Law</t>
  </si>
  <si>
    <r>
      <t>Ө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(°)</t>
    </r>
  </si>
  <si>
    <r>
      <t>Ө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(°)</t>
    </r>
  </si>
  <si>
    <t>Average</t>
  </si>
  <si>
    <t>Calculated Index</t>
  </si>
  <si>
    <t>of Refraction (glass)</t>
  </si>
  <si>
    <t>% Difference</t>
  </si>
  <si>
    <t>Index of Refraction</t>
  </si>
  <si>
    <t>Speed of Light</t>
  </si>
  <si>
    <t>in Glass</t>
  </si>
  <si>
    <t>Part 2</t>
  </si>
  <si>
    <t>10 cm Converging Lens</t>
  </si>
  <si>
    <t>all measurements in centimeters</t>
  </si>
  <si>
    <t>Table 1</t>
  </si>
  <si>
    <t>Object</t>
  </si>
  <si>
    <t>Image</t>
  </si>
  <si>
    <t>Focal</t>
  </si>
  <si>
    <t>Real or Virtual</t>
  </si>
  <si>
    <t>Inverted or</t>
  </si>
  <si>
    <t>Magnification</t>
  </si>
  <si>
    <t>Distance</t>
  </si>
  <si>
    <t>Length</t>
  </si>
  <si>
    <t>Upright Image</t>
  </si>
  <si>
    <t>Real</t>
  </si>
  <si>
    <t>Inverted</t>
  </si>
  <si>
    <t>Virtual</t>
  </si>
  <si>
    <t>%</t>
  </si>
  <si>
    <t>Difference</t>
  </si>
  <si>
    <t>Part 3</t>
  </si>
  <si>
    <t>20 cm Converging Lens</t>
  </si>
  <si>
    <t>Table 2</t>
  </si>
  <si>
    <t>Part 4</t>
  </si>
  <si>
    <t>-15 cm Diverging Lens</t>
  </si>
  <si>
    <t>Diameter of</t>
  </si>
  <si>
    <t>Physical Stop</t>
  </si>
  <si>
    <t>Length of Vertical</t>
  </si>
  <si>
    <t>Line on Screen</t>
  </si>
  <si>
    <t xml:space="preserve">Distance between </t>
  </si>
  <si>
    <t>Lens and Screen, X</t>
  </si>
  <si>
    <t>Calculated</t>
  </si>
  <si>
    <t>focal length of</t>
  </si>
  <si>
    <t>Diverging Lens</t>
  </si>
  <si>
    <t>Part 5</t>
  </si>
  <si>
    <t>Measured</t>
  </si>
  <si>
    <t>image distance</t>
  </si>
  <si>
    <t>Image Distance</t>
  </si>
  <si>
    <t>from Diverging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</si>
</sst>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4D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41">
    <xf numFmtId="0" fontId="0" fillId="0" borderId="0" xfId="0"/>
    <xf numFmtId="0" fontId="0" fillId="8" borderId="1" xfId="7" applyFont="1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0" fillId="8" borderId="3" xfId="7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9" borderId="2" xfId="8" applyBorder="1" applyAlignment="1">
      <alignment horizontal="center" vertical="center"/>
    </xf>
    <xf numFmtId="0" fontId="1" fillId="9" borderId="3" xfId="8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11" borderId="2" xfId="10" applyBorder="1" applyAlignment="1">
      <alignment horizontal="center" vertical="center"/>
    </xf>
    <xf numFmtId="0" fontId="1" fillId="11" borderId="3" xfId="1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10" borderId="2" xfId="9" applyBorder="1" applyAlignment="1">
      <alignment horizontal="center" vertical="center"/>
    </xf>
    <xf numFmtId="0" fontId="1" fillId="10" borderId="4" xfId="9" applyBorder="1" applyAlignment="1">
      <alignment horizontal="center" vertical="center"/>
    </xf>
    <xf numFmtId="0" fontId="1" fillId="10" borderId="3" xfId="9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0" fontId="1" fillId="7" borderId="3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3" xfId="7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1">
    <cellStyle name="20% - Accent2" xfId="2" builtinId="34"/>
    <cellStyle name="20% - Accent3" xfId="3" builtinId="38"/>
    <cellStyle name="20% - Accent4" xfId="5" builtinId="42"/>
    <cellStyle name="20% - Accent5" xfId="7" builtinId="46"/>
    <cellStyle name="20% - Accent6" xfId="9" builtinId="50"/>
    <cellStyle name="40% - Accent1" xfId="1" builtinId="31"/>
    <cellStyle name="40% - Accent3" xfId="4" builtinId="39"/>
    <cellStyle name="40% - Accent4" xfId="6" builtinId="43"/>
    <cellStyle name="40% - Accent5" xfId="8" builtinId="47"/>
    <cellStyle name="40% - Accent6" xfId="10" builtinId="51"/>
    <cellStyle name="Normal" xfId="0" builtinId="0"/>
  </cellStyles>
  <dxfs count="0"/>
  <tableStyles count="0" defaultTableStyle="TableStyleMedium2" defaultPivotStyle="PivotStyleLight16"/>
  <colors>
    <mruColors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69" workbookViewId="0">
      <selection activeCell="B97" sqref="B97"/>
    </sheetView>
  </sheetViews>
  <sheetFormatPr defaultRowHeight="15" x14ac:dyDescent="0.25"/>
  <cols>
    <col min="1" max="1" width="9.140625" style="26"/>
    <col min="2" max="2" width="18.28515625" style="26" customWidth="1"/>
    <col min="3" max="3" width="10.85546875" style="26" customWidth="1"/>
    <col min="4" max="6" width="18.28515625" style="26" customWidth="1"/>
    <col min="7" max="7" width="5.7109375" style="26" customWidth="1"/>
    <col min="8" max="10" width="18.28515625" style="26" customWidth="1"/>
  </cols>
  <sheetData>
    <row r="1" spans="1:4" x14ac:dyDescent="0.25">
      <c r="A1" s="38" t="s">
        <v>0</v>
      </c>
      <c r="B1" s="38"/>
    </row>
    <row r="3" spans="1:4" x14ac:dyDescent="0.25">
      <c r="A3" s="26" t="s">
        <v>1</v>
      </c>
      <c r="B3" s="26" t="s">
        <v>2</v>
      </c>
    </row>
    <row r="5" spans="1:4" ht="18" x14ac:dyDescent="0.25">
      <c r="B5" s="1" t="s">
        <v>3</v>
      </c>
      <c r="D5" s="1" t="s">
        <v>4</v>
      </c>
    </row>
    <row r="6" spans="1:4" x14ac:dyDescent="0.25">
      <c r="B6" s="28">
        <v>27.5</v>
      </c>
      <c r="D6" s="28">
        <v>18</v>
      </c>
    </row>
    <row r="8" spans="1:4" ht="18" x14ac:dyDescent="0.25">
      <c r="B8" s="1" t="s">
        <v>3</v>
      </c>
      <c r="D8" s="1" t="s">
        <v>4</v>
      </c>
    </row>
    <row r="9" spans="1:4" x14ac:dyDescent="0.25">
      <c r="B9" s="28">
        <v>29</v>
      </c>
      <c r="D9" s="28">
        <v>18</v>
      </c>
    </row>
    <row r="11" spans="1:4" x14ac:dyDescent="0.25">
      <c r="B11" s="2" t="s">
        <v>5</v>
      </c>
      <c r="D11" s="2" t="s">
        <v>5</v>
      </c>
    </row>
    <row r="12" spans="1:4" ht="18" x14ac:dyDescent="0.25">
      <c r="B12" s="3" t="s">
        <v>3</v>
      </c>
      <c r="D12" s="3" t="s">
        <v>4</v>
      </c>
    </row>
    <row r="13" spans="1:4" x14ac:dyDescent="0.25">
      <c r="B13" s="28">
        <f>AVERAGE(B6,B9)</f>
        <v>28.25</v>
      </c>
      <c r="D13" s="28">
        <f>AVERAGE(D9,D6)</f>
        <v>18</v>
      </c>
    </row>
    <row r="16" spans="1:4" x14ac:dyDescent="0.25">
      <c r="B16" s="23" t="s">
        <v>6</v>
      </c>
    </row>
    <row r="17" spans="1:10" x14ac:dyDescent="0.25">
      <c r="B17" s="25" t="s">
        <v>7</v>
      </c>
    </row>
    <row r="18" spans="1:10" x14ac:dyDescent="0.25">
      <c r="B18" s="28">
        <f>SIN(RADIANS(B13))/SIN(RADIANS(D13))</f>
        <v>1.53169461809773</v>
      </c>
    </row>
    <row r="20" spans="1:10" x14ac:dyDescent="0.25">
      <c r="B20" s="18" t="s">
        <v>8</v>
      </c>
    </row>
    <row r="21" spans="1:10" x14ac:dyDescent="0.25">
      <c r="B21" s="20" t="s">
        <v>9</v>
      </c>
    </row>
    <row r="22" spans="1:10" x14ac:dyDescent="0.25">
      <c r="B22" s="30">
        <f>((1.5-B18)/1.5) * 100</f>
        <v>-2.1129745398486666</v>
      </c>
    </row>
    <row r="24" spans="1:10" x14ac:dyDescent="0.25">
      <c r="B24" s="15" t="s">
        <v>10</v>
      </c>
    </row>
    <row r="25" spans="1:10" x14ac:dyDescent="0.25">
      <c r="B25" s="17" t="s">
        <v>11</v>
      </c>
    </row>
    <row r="26" spans="1:10" x14ac:dyDescent="0.25">
      <c r="B26" s="31">
        <f>(3*10^8)/B18</f>
        <v>195861496.44671431</v>
      </c>
    </row>
    <row r="29" spans="1:10" x14ac:dyDescent="0.25">
      <c r="A29" s="26" t="s">
        <v>12</v>
      </c>
      <c r="B29" s="38" t="s">
        <v>13</v>
      </c>
      <c r="C29" s="38"/>
      <c r="E29" s="38" t="s">
        <v>14</v>
      </c>
      <c r="F29" s="38"/>
      <c r="G29" s="29"/>
    </row>
    <row r="31" spans="1:10" x14ac:dyDescent="0.25">
      <c r="C31" s="26" t="s">
        <v>15</v>
      </c>
      <c r="D31" s="5" t="s">
        <v>16</v>
      </c>
      <c r="E31" s="7" t="s">
        <v>17</v>
      </c>
      <c r="F31" s="9" t="s">
        <v>18</v>
      </c>
      <c r="G31" s="15"/>
      <c r="H31" s="11" t="s">
        <v>19</v>
      </c>
      <c r="I31" s="13" t="s">
        <v>20</v>
      </c>
      <c r="J31" s="36" t="s">
        <v>21</v>
      </c>
    </row>
    <row r="32" spans="1:10" x14ac:dyDescent="0.25">
      <c r="D32" s="6" t="s">
        <v>22</v>
      </c>
      <c r="E32" s="8" t="s">
        <v>22</v>
      </c>
      <c r="F32" s="10" t="s">
        <v>23</v>
      </c>
      <c r="G32" s="16"/>
      <c r="H32" s="12" t="s">
        <v>17</v>
      </c>
      <c r="I32" s="14" t="s">
        <v>24</v>
      </c>
      <c r="J32" s="37"/>
    </row>
    <row r="33" spans="4:10" x14ac:dyDescent="0.25">
      <c r="D33" s="40">
        <v>27</v>
      </c>
      <c r="E33" s="28">
        <v>15.4</v>
      </c>
      <c r="F33" s="28">
        <f>1/((1/D33)+1/E33)</f>
        <v>9.8066037735849072</v>
      </c>
      <c r="G33" s="16"/>
      <c r="H33" s="27" t="s">
        <v>25</v>
      </c>
      <c r="I33" s="27" t="s">
        <v>26</v>
      </c>
      <c r="J33" s="28">
        <f>-E33/D33</f>
        <v>-0.57037037037037042</v>
      </c>
    </row>
    <row r="34" spans="4:10" x14ac:dyDescent="0.25">
      <c r="D34" s="40"/>
      <c r="G34" s="16"/>
      <c r="H34" s="27"/>
      <c r="I34" s="27"/>
      <c r="J34" s="28"/>
    </row>
    <row r="35" spans="4:10" x14ac:dyDescent="0.25">
      <c r="D35" s="40">
        <v>17</v>
      </c>
      <c r="E35" s="28">
        <v>23.6</v>
      </c>
      <c r="F35" s="28">
        <f>1/((1/D35)+1/E35)</f>
        <v>9.8817733990147794</v>
      </c>
      <c r="G35" s="16"/>
      <c r="H35" s="27" t="s">
        <v>25</v>
      </c>
      <c r="I35" s="27" t="s">
        <v>26</v>
      </c>
      <c r="J35" s="28">
        <f>-E35/D35</f>
        <v>-1.3882352941176472</v>
      </c>
    </row>
    <row r="36" spans="4:10" x14ac:dyDescent="0.25">
      <c r="D36" s="40"/>
      <c r="E36" s="28"/>
      <c r="F36" s="28"/>
      <c r="G36" s="16"/>
      <c r="H36" s="27"/>
      <c r="I36" s="27"/>
      <c r="J36" s="28"/>
    </row>
    <row r="37" spans="4:10" x14ac:dyDescent="0.25">
      <c r="D37" s="40">
        <v>7</v>
      </c>
      <c r="E37" s="28">
        <f>1/((1/F37)-(1/D37))</f>
        <v>-24.22811217091154</v>
      </c>
      <c r="F37" s="28">
        <f>AVERAGE($F$33,$F$35)</f>
        <v>9.8441885862998433</v>
      </c>
      <c r="G37" s="16"/>
      <c r="H37" s="27" t="s">
        <v>27</v>
      </c>
      <c r="I37" s="27" t="s">
        <v>26</v>
      </c>
      <c r="J37" s="28">
        <f>-E37/D37</f>
        <v>3.4611588815587915</v>
      </c>
    </row>
    <row r="38" spans="4:10" x14ac:dyDescent="0.25">
      <c r="D38" s="40"/>
      <c r="E38" s="28"/>
      <c r="F38" s="28"/>
      <c r="G38" s="17"/>
      <c r="H38" s="27"/>
      <c r="I38" s="27"/>
      <c r="J38" s="28"/>
    </row>
    <row r="40" spans="4:10" x14ac:dyDescent="0.25">
      <c r="F40" s="18" t="s">
        <v>5</v>
      </c>
    </row>
    <row r="41" spans="4:10" x14ac:dyDescent="0.25">
      <c r="F41" s="19" t="s">
        <v>18</v>
      </c>
    </row>
    <row r="42" spans="4:10" x14ac:dyDescent="0.25">
      <c r="F42" s="20" t="s">
        <v>23</v>
      </c>
    </row>
    <row r="43" spans="4:10" x14ac:dyDescent="0.25">
      <c r="F43" s="28">
        <f>AVERAGE($F$33,$F$35)</f>
        <v>9.8441885862998433</v>
      </c>
    </row>
    <row r="46" spans="4:10" x14ac:dyDescent="0.25">
      <c r="F46" s="21" t="s">
        <v>28</v>
      </c>
    </row>
    <row r="47" spans="4:10" x14ac:dyDescent="0.25">
      <c r="F47" s="22" t="s">
        <v>29</v>
      </c>
    </row>
    <row r="48" spans="4:10" x14ac:dyDescent="0.25">
      <c r="F48" s="28">
        <f>((10-F43)/10)*100</f>
        <v>1.5581141370015672</v>
      </c>
    </row>
    <row r="52" spans="1:10" x14ac:dyDescent="0.25">
      <c r="A52" s="26" t="s">
        <v>30</v>
      </c>
      <c r="B52" s="38" t="s">
        <v>31</v>
      </c>
      <c r="C52" s="38"/>
      <c r="E52" s="38" t="s">
        <v>14</v>
      </c>
      <c r="F52" s="38"/>
    </row>
    <row r="54" spans="1:10" x14ac:dyDescent="0.25">
      <c r="C54" s="26" t="s">
        <v>32</v>
      </c>
      <c r="D54" s="5" t="s">
        <v>16</v>
      </c>
      <c r="E54" s="7" t="s">
        <v>17</v>
      </c>
      <c r="F54" s="9" t="s">
        <v>18</v>
      </c>
      <c r="G54" s="15"/>
      <c r="H54" s="11" t="s">
        <v>19</v>
      </c>
      <c r="I54" s="13" t="s">
        <v>20</v>
      </c>
      <c r="J54" s="36" t="s">
        <v>21</v>
      </c>
    </row>
    <row r="55" spans="1:10" x14ac:dyDescent="0.25">
      <c r="D55" s="6" t="s">
        <v>22</v>
      </c>
      <c r="E55" s="8" t="s">
        <v>22</v>
      </c>
      <c r="F55" s="10" t="s">
        <v>23</v>
      </c>
      <c r="G55" s="16"/>
      <c r="H55" s="12" t="s">
        <v>17</v>
      </c>
      <c r="I55" s="14" t="s">
        <v>24</v>
      </c>
      <c r="J55" s="37"/>
    </row>
    <row r="56" spans="1:10" x14ac:dyDescent="0.25">
      <c r="D56" s="40">
        <v>47</v>
      </c>
      <c r="E56" s="28">
        <v>34.6</v>
      </c>
      <c r="F56" s="28">
        <f>1/((1/D56)+1/E56)</f>
        <v>19.928921568627452</v>
      </c>
      <c r="G56" s="16"/>
      <c r="H56" s="27" t="s">
        <v>25</v>
      </c>
      <c r="I56" s="27" t="s">
        <v>26</v>
      </c>
      <c r="J56" s="28">
        <f>-E56/D56</f>
        <v>-0.73617021276595751</v>
      </c>
    </row>
    <row r="57" spans="1:10" x14ac:dyDescent="0.25">
      <c r="D57" s="40"/>
      <c r="E57" s="28"/>
      <c r="F57" s="28"/>
      <c r="G57" s="16"/>
      <c r="H57" s="27"/>
      <c r="I57" s="27"/>
      <c r="J57" s="28"/>
    </row>
    <row r="58" spans="1:10" x14ac:dyDescent="0.25">
      <c r="D58" s="40">
        <v>27</v>
      </c>
      <c r="E58" s="28">
        <v>76.7</v>
      </c>
      <c r="F58" s="28">
        <f>1/((1/D58)+1/E58)</f>
        <v>19.970106075216972</v>
      </c>
      <c r="G58" s="16"/>
      <c r="H58" s="27" t="s">
        <v>25</v>
      </c>
      <c r="I58" s="27" t="s">
        <v>26</v>
      </c>
      <c r="J58" s="28">
        <f>-E58/D58</f>
        <v>-2.840740740740741</v>
      </c>
    </row>
    <row r="59" spans="1:10" x14ac:dyDescent="0.25">
      <c r="D59" s="40"/>
      <c r="E59" s="28"/>
      <c r="F59" s="28"/>
      <c r="G59" s="16"/>
      <c r="H59" s="27"/>
      <c r="I59" s="27"/>
      <c r="J59" s="28"/>
    </row>
    <row r="60" spans="1:10" x14ac:dyDescent="0.25">
      <c r="D60" s="40">
        <v>17</v>
      </c>
      <c r="E60" s="28">
        <f>1/((1/F60)-(1/D60))</f>
        <v>-114.98224977011891</v>
      </c>
      <c r="F60" s="28">
        <f>AVERAGE($F$56,$F$58)</f>
        <v>19.94951382192221</v>
      </c>
      <c r="G60" s="16"/>
      <c r="H60" s="27" t="s">
        <v>27</v>
      </c>
      <c r="I60" s="27" t="s">
        <v>26</v>
      </c>
      <c r="J60" s="28">
        <f>-E60/D60</f>
        <v>6.7636617511834656</v>
      </c>
    </row>
    <row r="61" spans="1:10" x14ac:dyDescent="0.25">
      <c r="D61" s="40"/>
      <c r="E61" s="28"/>
      <c r="F61" s="28"/>
      <c r="G61" s="17"/>
      <c r="H61" s="27"/>
      <c r="I61" s="27"/>
      <c r="J61" s="28"/>
    </row>
    <row r="63" spans="1:10" x14ac:dyDescent="0.25">
      <c r="F63" s="18" t="s">
        <v>5</v>
      </c>
    </row>
    <row r="64" spans="1:10" x14ac:dyDescent="0.25">
      <c r="F64" s="19" t="s">
        <v>18</v>
      </c>
    </row>
    <row r="65" spans="1:6" x14ac:dyDescent="0.25">
      <c r="F65" s="20" t="s">
        <v>23</v>
      </c>
    </row>
    <row r="66" spans="1:6" x14ac:dyDescent="0.25">
      <c r="F66" s="28">
        <f>AVERAGE($F$56,$F$58)</f>
        <v>19.94951382192221</v>
      </c>
    </row>
    <row r="69" spans="1:6" x14ac:dyDescent="0.25">
      <c r="F69" s="21" t="s">
        <v>28</v>
      </c>
    </row>
    <row r="70" spans="1:6" x14ac:dyDescent="0.25">
      <c r="F70" s="22" t="s">
        <v>29</v>
      </c>
    </row>
    <row r="71" spans="1:6" x14ac:dyDescent="0.25">
      <c r="F71" s="28">
        <f>((20-F66)/20)*100</f>
        <v>0.2524308903889505</v>
      </c>
    </row>
    <row r="75" spans="1:6" x14ac:dyDescent="0.25">
      <c r="A75" s="26" t="s">
        <v>33</v>
      </c>
      <c r="B75" s="39" t="s">
        <v>34</v>
      </c>
      <c r="C75" s="39"/>
      <c r="E75" s="38" t="s">
        <v>14</v>
      </c>
      <c r="F75" s="38"/>
    </row>
    <row r="77" spans="1:6" x14ac:dyDescent="0.25">
      <c r="B77" s="18" t="s">
        <v>35</v>
      </c>
    </row>
    <row r="78" spans="1:6" x14ac:dyDescent="0.25">
      <c r="B78" s="20" t="s">
        <v>36</v>
      </c>
    </row>
    <row r="79" spans="1:6" x14ac:dyDescent="0.25">
      <c r="B79" s="28">
        <v>3.8</v>
      </c>
    </row>
    <row r="81" spans="2:2" x14ac:dyDescent="0.25">
      <c r="B81" s="18" t="s">
        <v>37</v>
      </c>
    </row>
    <row r="82" spans="2:2" x14ac:dyDescent="0.25">
      <c r="B82" s="20" t="s">
        <v>38</v>
      </c>
    </row>
    <row r="83" spans="2:2" x14ac:dyDescent="0.25">
      <c r="B83" s="28">
        <v>6.85</v>
      </c>
    </row>
    <row r="85" spans="2:2" x14ac:dyDescent="0.25">
      <c r="B85" s="9" t="s">
        <v>39</v>
      </c>
    </row>
    <row r="86" spans="2:2" x14ac:dyDescent="0.25">
      <c r="B86" s="10" t="s">
        <v>40</v>
      </c>
    </row>
    <row r="87" spans="2:2" x14ac:dyDescent="0.25">
      <c r="B87" s="28">
        <v>11.9</v>
      </c>
    </row>
    <row r="90" spans="2:2" x14ac:dyDescent="0.25">
      <c r="B90" s="23" t="s">
        <v>41</v>
      </c>
    </row>
    <row r="91" spans="2:2" x14ac:dyDescent="0.25">
      <c r="B91" s="24" t="s">
        <v>42</v>
      </c>
    </row>
    <row r="92" spans="2:2" x14ac:dyDescent="0.25">
      <c r="B92" s="25" t="s">
        <v>43</v>
      </c>
    </row>
    <row r="93" spans="2:2" x14ac:dyDescent="0.25">
      <c r="B93" s="28">
        <f>-(B79*B87)/(B83-B79)</f>
        <v>-14.826229508196722</v>
      </c>
    </row>
    <row r="95" spans="2:2" x14ac:dyDescent="0.25">
      <c r="B95" s="32" t="s">
        <v>8</v>
      </c>
    </row>
    <row r="96" spans="2:2" x14ac:dyDescent="0.25">
      <c r="B96" s="28">
        <f>(-15-B93)/-15 * 100</f>
        <v>1.1584699453551888</v>
      </c>
    </row>
    <row r="99" spans="1:6" x14ac:dyDescent="0.25">
      <c r="A99" s="26" t="s">
        <v>44</v>
      </c>
    </row>
    <row r="100" spans="1:6" x14ac:dyDescent="0.25">
      <c r="B100" s="2" t="s">
        <v>45</v>
      </c>
      <c r="D100" s="23" t="s">
        <v>41</v>
      </c>
      <c r="E100" s="26" t="s">
        <v>46</v>
      </c>
    </row>
    <row r="101" spans="1:6" x14ac:dyDescent="0.25">
      <c r="B101" s="33" t="s">
        <v>47</v>
      </c>
      <c r="D101" s="24" t="s">
        <v>47</v>
      </c>
      <c r="E101" s="26">
        <f>1/((1/10)-(1/25))</f>
        <v>16.666666666666664</v>
      </c>
      <c r="F101" s="26">
        <f>E101-10</f>
        <v>6.6666666666666643</v>
      </c>
    </row>
    <row r="102" spans="1:6" x14ac:dyDescent="0.25">
      <c r="B102" s="34" t="s">
        <v>48</v>
      </c>
      <c r="D102" s="25" t="s">
        <v>48</v>
      </c>
    </row>
    <row r="103" spans="1:6" x14ac:dyDescent="0.25">
      <c r="B103" s="35">
        <v>10.6</v>
      </c>
      <c r="D103" s="4">
        <f>-1/((1/15)-(1/F101))</f>
        <v>11.999999999999993</v>
      </c>
    </row>
    <row r="106" spans="1:6" x14ac:dyDescent="0.25">
      <c r="B106" s="32" t="s">
        <v>8</v>
      </c>
    </row>
    <row r="107" spans="1:6" x14ac:dyDescent="0.25">
      <c r="B107" s="28">
        <f>(D103-B103)/D103 * 100</f>
        <v>11.666666666666616</v>
      </c>
    </row>
  </sheetData>
  <mergeCells count="15">
    <mergeCell ref="J31:J32"/>
    <mergeCell ref="J54:J55"/>
    <mergeCell ref="E29:F29"/>
    <mergeCell ref="A1:B1"/>
    <mergeCell ref="B75:C75"/>
    <mergeCell ref="B52:C52"/>
    <mergeCell ref="B29:C29"/>
    <mergeCell ref="E52:F52"/>
    <mergeCell ref="E75:F75"/>
    <mergeCell ref="D37:D38"/>
    <mergeCell ref="D33:D34"/>
    <mergeCell ref="D35:D36"/>
    <mergeCell ref="D60:D61"/>
    <mergeCell ref="D58:D59"/>
    <mergeCell ref="D56:D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Wright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J. Wagner</dc:creator>
  <cp:keywords/>
  <dc:description/>
  <cp:lastModifiedBy>Schmitz, Josiah</cp:lastModifiedBy>
  <cp:revision/>
  <dcterms:created xsi:type="dcterms:W3CDTF">2022-04-29T18:56:51Z</dcterms:created>
  <dcterms:modified xsi:type="dcterms:W3CDTF">2023-11-30T23:39:42Z</dcterms:modified>
  <cp:category/>
  <cp:contentStatus/>
</cp:coreProperties>
</file>