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tong\Documents\GitHub\Sutrobiopharma\"/>
    </mc:Choice>
  </mc:AlternateContent>
  <bookViews>
    <workbookView xWindow="0" yWindow="636" windowWidth="19152" windowHeight="7512" tabRatio="829" activeTab="6"/>
  </bookViews>
  <sheets>
    <sheet name="Platemap" sheetId="25" r:id="rId1"/>
    <sheet name="ProtStdCrvDilutn" sheetId="3" r:id="rId2"/>
    <sheet name="Caliper Export" sheetId="19" r:id="rId3"/>
    <sheet name="ProtStdCrvSmpls" sheetId="6" r:id="rId4"/>
    <sheet name="Prot 96-well Smpls Analysis" sheetId="9" r:id="rId5"/>
    <sheet name="All Conc Summary" sheetId="12" r:id="rId6"/>
    <sheet name="Final report summary" sheetId="20" r:id="rId7"/>
  </sheets>
  <definedNames>
    <definedName name="_xlnm._FilterDatabase" localSheetId="2" hidden="1">'Caliper Export'!#REF!</definedName>
    <definedName name="_xlnm.Print_Area" localSheetId="0">Platemap!#REF!</definedName>
  </definedNames>
  <calcPr calcId="152511"/>
</workbook>
</file>

<file path=xl/calcChain.xml><?xml version="1.0" encoding="utf-8"?>
<calcChain xmlns="http://schemas.openxmlformats.org/spreadsheetml/2006/main">
  <c r="C2" i="20" l="1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D3" i="20" l="1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2" i="20"/>
  <c r="C3" i="25" l="1"/>
  <c r="U73" i="9" l="1" a="1"/>
  <c r="U73" i="9" s="1"/>
  <c r="A3" i="20" l="1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C38" i="20" s="1"/>
  <c r="A39" i="20"/>
  <c r="C39" i="20" s="1"/>
  <c r="A40" i="20"/>
  <c r="C40" i="20" s="1"/>
  <c r="A41" i="20"/>
  <c r="C41" i="20" s="1"/>
  <c r="A42" i="20"/>
  <c r="C42" i="20" s="1"/>
  <c r="A43" i="20"/>
  <c r="C43" i="20" s="1"/>
  <c r="A44" i="20"/>
  <c r="C44" i="20" s="1"/>
  <c r="A45" i="20"/>
  <c r="C45" i="20" s="1"/>
  <c r="A46" i="20"/>
  <c r="C46" i="20" s="1"/>
  <c r="A47" i="20"/>
  <c r="C47" i="20" s="1"/>
  <c r="A48" i="20"/>
  <c r="C48" i="20" s="1"/>
  <c r="A49" i="20"/>
  <c r="A50" i="20"/>
  <c r="C50" i="20" s="1"/>
  <c r="A51" i="20"/>
  <c r="C51" i="20" s="1"/>
  <c r="A52" i="20"/>
  <c r="C52" i="20" s="1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2" i="20"/>
  <c r="Z25" i="9" l="1" a="1"/>
  <c r="Z25" i="9" s="1"/>
  <c r="U97" i="9" l="1" a="1"/>
  <c r="U97" i="9" s="1"/>
  <c r="Z97" i="9" a="1"/>
  <c r="Z97" i="9" s="1"/>
  <c r="Z49" i="9" l="1" a="1"/>
  <c r="Z49" i="9" s="1"/>
  <c r="U49" i="9" a="1"/>
  <c r="U49" i="9" s="1"/>
  <c r="Z37" i="9" l="1" a="1"/>
  <c r="Z37" i="9" s="1"/>
  <c r="G21" i="3"/>
  <c r="H21" i="3" s="1"/>
  <c r="G22" i="3"/>
  <c r="H22" i="3"/>
  <c r="G23" i="3"/>
  <c r="H23" i="3" s="1"/>
  <c r="G24" i="3"/>
  <c r="H24" i="3"/>
  <c r="G25" i="3"/>
  <c r="H25" i="3" s="1"/>
  <c r="G26" i="3"/>
  <c r="H26" i="3"/>
  <c r="G27" i="3"/>
  <c r="H27" i="3" s="1"/>
  <c r="G28" i="3"/>
  <c r="H28" i="3"/>
  <c r="G29" i="3"/>
  <c r="H29" i="3" s="1"/>
  <c r="G30" i="3"/>
  <c r="H30" i="3"/>
  <c r="G31" i="3"/>
  <c r="H31" i="3" s="1"/>
  <c r="G20" i="3"/>
  <c r="G33" i="3" s="1"/>
  <c r="G13" i="3"/>
  <c r="F13" i="3"/>
  <c r="F6" i="3"/>
  <c r="G6" i="3" s="1"/>
  <c r="H20" i="3" l="1"/>
  <c r="K2" i="9"/>
  <c r="K3" i="9"/>
  <c r="K4" i="9"/>
  <c r="K5" i="9"/>
  <c r="K6" i="9"/>
  <c r="K7" i="9"/>
  <c r="K8" i="9"/>
  <c r="K9" i="9"/>
  <c r="K10" i="9"/>
  <c r="K11" i="9"/>
  <c r="K12" i="9"/>
  <c r="K13" i="9"/>
  <c r="Z3" i="9" a="1"/>
  <c r="Z3" i="9" s="1"/>
  <c r="Z4" i="9" a="1"/>
  <c r="Z4" i="9" s="1"/>
  <c r="Z5" i="9" a="1"/>
  <c r="Z5" i="9" s="1"/>
  <c r="Z6" i="9" a="1"/>
  <c r="Z6" i="9" s="1"/>
  <c r="Z7" i="9" a="1"/>
  <c r="Z7" i="9" s="1"/>
  <c r="Z8" i="9" a="1"/>
  <c r="Z8" i="9" s="1"/>
  <c r="Z9" i="9" a="1"/>
  <c r="Z9" i="9" s="1"/>
  <c r="Z10" i="9" a="1"/>
  <c r="Z10" i="9" s="1"/>
  <c r="Z11" i="9" a="1"/>
  <c r="Z11" i="9" s="1"/>
  <c r="Z12" i="9" a="1"/>
  <c r="Z12" i="9" s="1"/>
  <c r="Z13" i="9" a="1"/>
  <c r="Z13" i="9" s="1"/>
  <c r="Z14" i="9" a="1"/>
  <c r="Z14" i="9" s="1"/>
  <c r="Z15" i="9" a="1"/>
  <c r="Z15" i="9" s="1"/>
  <c r="Z16" i="9" a="1"/>
  <c r="Z16" i="9" s="1"/>
  <c r="Z17" i="9" a="1"/>
  <c r="Z17" i="9" s="1"/>
  <c r="Z18" i="9" a="1"/>
  <c r="Z18" i="9" s="1"/>
  <c r="Z19" i="9" a="1"/>
  <c r="Z19" i="9" s="1"/>
  <c r="Z20" i="9" a="1"/>
  <c r="Z20" i="9" s="1"/>
  <c r="Z21" i="9" a="1"/>
  <c r="Z21" i="9" s="1"/>
  <c r="Z22" i="9" a="1"/>
  <c r="Z22" i="9" s="1"/>
  <c r="Z23" i="9" a="1"/>
  <c r="Z23" i="9" s="1"/>
  <c r="Z24" i="9" a="1"/>
  <c r="Z24" i="9" s="1"/>
  <c r="Z26" i="9" a="1"/>
  <c r="Z26" i="9" s="1"/>
  <c r="Z27" i="9" a="1"/>
  <c r="Z27" i="9" s="1"/>
  <c r="Z28" i="9" a="1"/>
  <c r="Z28" i="9" s="1"/>
  <c r="Z29" i="9" a="1"/>
  <c r="Z29" i="9" s="1"/>
  <c r="Z30" i="9" a="1"/>
  <c r="Z30" i="9" s="1"/>
  <c r="Z31" i="9" a="1"/>
  <c r="Z31" i="9" s="1"/>
  <c r="Z32" i="9" a="1"/>
  <c r="Z32" i="9" s="1"/>
  <c r="Z33" i="9" a="1"/>
  <c r="Z33" i="9" s="1"/>
  <c r="Z34" i="9" a="1"/>
  <c r="Z34" i="9" s="1"/>
  <c r="Z35" i="9" a="1"/>
  <c r="Z35" i="9" s="1"/>
  <c r="Z36" i="9" a="1"/>
  <c r="Z36" i="9" s="1"/>
  <c r="Z38" i="9" a="1"/>
  <c r="Z38" i="9" s="1"/>
  <c r="Z39" i="9" a="1"/>
  <c r="Z39" i="9" s="1"/>
  <c r="Z40" i="9" a="1"/>
  <c r="Z40" i="9" s="1"/>
  <c r="Z41" i="9" a="1"/>
  <c r="Z41" i="9" s="1"/>
  <c r="Z42" i="9" a="1"/>
  <c r="Z42" i="9" s="1"/>
  <c r="Z43" i="9" a="1"/>
  <c r="Z43" i="9" s="1"/>
  <c r="Z44" i="9" a="1"/>
  <c r="Z44" i="9" s="1"/>
  <c r="Z45" i="9" a="1"/>
  <c r="Z45" i="9" s="1"/>
  <c r="Z46" i="9" a="1"/>
  <c r="Z46" i="9" s="1"/>
  <c r="Z47" i="9" a="1"/>
  <c r="Z47" i="9" s="1"/>
  <c r="Z48" i="9" a="1"/>
  <c r="Z48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Z58" i="9" a="1"/>
  <c r="Z58" i="9" s="1"/>
  <c r="Z59" i="9" a="1"/>
  <c r="Z59" i="9" s="1"/>
  <c r="Z60" i="9" a="1"/>
  <c r="Z60" i="9" s="1"/>
  <c r="Z62" i="9" a="1"/>
  <c r="Z62" i="9" s="1"/>
  <c r="Z63" i="9" a="1"/>
  <c r="Z63" i="9" s="1"/>
  <c r="Z64" i="9" a="1"/>
  <c r="Z64" i="9" s="1"/>
  <c r="Z65" i="9" a="1"/>
  <c r="Z65" i="9" s="1"/>
  <c r="Z66" i="9" a="1"/>
  <c r="Z66" i="9" s="1"/>
  <c r="Z67" i="9" a="1"/>
  <c r="Z67" i="9" s="1"/>
  <c r="Z68" i="9" a="1"/>
  <c r="Z68" i="9" s="1"/>
  <c r="Z69" i="9" a="1"/>
  <c r="Z69" i="9" s="1"/>
  <c r="Z70" i="9" a="1"/>
  <c r="Z70" i="9" s="1"/>
  <c r="Z71" i="9" a="1"/>
  <c r="Z71" i="9" s="1"/>
  <c r="Z72" i="9" a="1"/>
  <c r="Z72" i="9" s="1"/>
  <c r="Z74" i="9" a="1"/>
  <c r="Z74" i="9" s="1"/>
  <c r="Z75" i="9" a="1"/>
  <c r="Z75" i="9" s="1"/>
  <c r="Z76" i="9" a="1"/>
  <c r="Z76" i="9" s="1"/>
  <c r="Z77" i="9" a="1"/>
  <c r="Z77" i="9" s="1"/>
  <c r="Z78" i="9" a="1"/>
  <c r="Z78" i="9" s="1"/>
  <c r="Z79" i="9" a="1"/>
  <c r="Z79" i="9" s="1"/>
  <c r="Z80" i="9" a="1"/>
  <c r="Z80" i="9" s="1"/>
  <c r="Z81" i="9" a="1"/>
  <c r="Z81" i="9" s="1"/>
  <c r="Z82" i="9" a="1"/>
  <c r="Z82" i="9" s="1"/>
  <c r="Z83" i="9" a="1"/>
  <c r="Z83" i="9" s="1"/>
  <c r="Z84" i="9" a="1"/>
  <c r="Z84" i="9" s="1"/>
  <c r="Z85" i="9" a="1"/>
  <c r="Z85" i="9" s="1"/>
  <c r="Z86" i="9" a="1"/>
  <c r="Z86" i="9" s="1"/>
  <c r="Z87" i="9" a="1"/>
  <c r="Z87" i="9" s="1"/>
  <c r="Z88" i="9" a="1"/>
  <c r="Z88" i="9" s="1"/>
  <c r="Z89" i="9" a="1"/>
  <c r="Z89" i="9" s="1"/>
  <c r="Z90" i="9" a="1"/>
  <c r="Z90" i="9" s="1"/>
  <c r="Z91" i="9" a="1"/>
  <c r="Z91" i="9" s="1"/>
  <c r="Z92" i="9" a="1"/>
  <c r="Z92" i="9" s="1"/>
  <c r="Z93" i="9" a="1"/>
  <c r="Z93" i="9" s="1"/>
  <c r="Z94" i="9" a="1"/>
  <c r="Z94" i="9" s="1"/>
  <c r="Z95" i="9" a="1"/>
  <c r="Z95" i="9" s="1"/>
  <c r="Z96" i="9" a="1"/>
  <c r="Z96" i="9" s="1"/>
  <c r="Z2" i="9" a="1"/>
  <c r="Z2" i="9" s="1"/>
  <c r="B21" i="3"/>
  <c r="C21" i="3" s="1"/>
  <c r="B22" i="3"/>
  <c r="C22" i="3"/>
  <c r="B23" i="3"/>
  <c r="C23" i="3" s="1"/>
  <c r="B24" i="3"/>
  <c r="C24" i="3"/>
  <c r="B25" i="3"/>
  <c r="C25" i="3" s="1"/>
  <c r="B26" i="3"/>
  <c r="C26" i="3"/>
  <c r="B27" i="3"/>
  <c r="C27" i="3" s="1"/>
  <c r="B28" i="3"/>
  <c r="C28" i="3" s="1"/>
  <c r="B29" i="3"/>
  <c r="C29" i="3" s="1"/>
  <c r="B30" i="3"/>
  <c r="C30" i="3" s="1"/>
  <c r="B31" i="3"/>
  <c r="C31" i="3" s="1"/>
  <c r="B20" i="3"/>
  <c r="C20" i="3" s="1"/>
  <c r="A13" i="3"/>
  <c r="B13" i="3" s="1"/>
  <c r="A6" i="3"/>
  <c r="B6" i="3" s="1"/>
  <c r="B33" i="3" l="1"/>
  <c r="U3" i="6" l="1" a="1"/>
  <c r="U3" i="6" s="1"/>
  <c r="U4" i="6" a="1"/>
  <c r="U4" i="6" s="1"/>
  <c r="U5" i="6" a="1"/>
  <c r="U5" i="6" s="1"/>
  <c r="U6" i="6" a="1"/>
  <c r="U6" i="6" s="1"/>
  <c r="U7" i="6" a="1"/>
  <c r="U7" i="6" s="1"/>
  <c r="U8" i="6" a="1"/>
  <c r="U8" i="6" s="1"/>
  <c r="U9" i="6" a="1"/>
  <c r="U9" i="6" s="1"/>
  <c r="U10" i="6" a="1"/>
  <c r="U10" i="6" s="1"/>
  <c r="U11" i="6" a="1"/>
  <c r="U11" i="6" s="1"/>
  <c r="U12" i="6" a="1"/>
  <c r="U12" i="6" s="1"/>
  <c r="U13" i="6" a="1"/>
  <c r="U13" i="6" s="1"/>
  <c r="U14" i="6" a="1"/>
  <c r="U14" i="6" s="1"/>
  <c r="U15" i="6" a="1"/>
  <c r="U15" i="6" s="1"/>
  <c r="U16" i="6" a="1"/>
  <c r="U16" i="6" s="1"/>
  <c r="U17" i="6" a="1"/>
  <c r="U17" i="6" s="1"/>
  <c r="U18" i="6" a="1"/>
  <c r="U18" i="6" s="1"/>
  <c r="U19" i="6" a="1"/>
  <c r="U19" i="6" s="1"/>
  <c r="U20" i="6" a="1"/>
  <c r="U20" i="6" s="1"/>
  <c r="U21" i="6" a="1"/>
  <c r="U21" i="6" s="1"/>
  <c r="U22" i="6" a="1"/>
  <c r="U22" i="6" s="1"/>
  <c r="U23" i="6" a="1"/>
  <c r="U23" i="6" s="1"/>
  <c r="U24" i="6" a="1"/>
  <c r="U24" i="6" s="1"/>
  <c r="U25" i="6" a="1"/>
  <c r="U25" i="6" s="1"/>
  <c r="U26" i="6" a="1"/>
  <c r="U26" i="6" s="1"/>
  <c r="U27" i="6" a="1"/>
  <c r="U27" i="6" s="1"/>
  <c r="U28" i="6" a="1"/>
  <c r="U28" i="6" s="1"/>
  <c r="U29" i="6" a="1"/>
  <c r="U29" i="6" s="1"/>
  <c r="U30" i="6" a="1"/>
  <c r="U30" i="6" s="1"/>
  <c r="U31" i="6" a="1"/>
  <c r="U31" i="6" s="1"/>
  <c r="U32" i="6" a="1"/>
  <c r="U32" i="6" s="1"/>
  <c r="U33" i="6" a="1"/>
  <c r="U33" i="6" s="1"/>
  <c r="U34" i="6" a="1"/>
  <c r="U34" i="6" s="1"/>
  <c r="U35" i="6" a="1"/>
  <c r="U35" i="6" s="1"/>
  <c r="U36" i="6" a="1"/>
  <c r="U36" i="6" s="1"/>
  <c r="U37" i="6" a="1"/>
  <c r="U37" i="6" s="1"/>
  <c r="U38" i="6" a="1"/>
  <c r="U38" i="6" s="1"/>
  <c r="U39" i="6" a="1"/>
  <c r="U39" i="6" s="1"/>
  <c r="U40" i="6" a="1"/>
  <c r="U40" i="6" s="1"/>
  <c r="U41" i="6" a="1"/>
  <c r="U41" i="6" s="1"/>
  <c r="U42" i="6" a="1"/>
  <c r="U42" i="6" s="1"/>
  <c r="U43" i="6" a="1"/>
  <c r="U43" i="6" s="1"/>
  <c r="U44" i="6" a="1"/>
  <c r="U44" i="6" s="1"/>
  <c r="U45" i="6" a="1"/>
  <c r="U45" i="6" s="1"/>
  <c r="U46" i="6" a="1"/>
  <c r="U46" i="6" s="1"/>
  <c r="U47" i="6" a="1"/>
  <c r="U47" i="6" s="1"/>
  <c r="U48" i="6" a="1"/>
  <c r="U48" i="6" s="1"/>
  <c r="U49" i="6" a="1"/>
  <c r="U49" i="6" s="1"/>
  <c r="U50" i="6" a="1"/>
  <c r="U50" i="6" s="1"/>
  <c r="U51" i="6" a="1"/>
  <c r="U51" i="6" s="1"/>
  <c r="U52" i="6" a="1"/>
  <c r="U52" i="6" s="1"/>
  <c r="U53" i="6" a="1"/>
  <c r="U53" i="6" s="1"/>
  <c r="U54" i="6" a="1"/>
  <c r="U54" i="6" s="1"/>
  <c r="U55" i="6" a="1"/>
  <c r="U55" i="6" s="1"/>
  <c r="U56" i="6" a="1"/>
  <c r="U56" i="6" s="1"/>
  <c r="U57" i="6" a="1"/>
  <c r="U57" i="6" s="1"/>
  <c r="U58" i="6" a="1"/>
  <c r="U58" i="6" s="1"/>
  <c r="U59" i="6" a="1"/>
  <c r="U59" i="6" s="1"/>
  <c r="U60" i="6" a="1"/>
  <c r="U60" i="6" s="1"/>
  <c r="U61" i="6" a="1"/>
  <c r="U61" i="6" s="1"/>
  <c r="U62" i="6" a="1"/>
  <c r="U62" i="6" s="1"/>
  <c r="U63" i="6" a="1"/>
  <c r="U63" i="6" s="1"/>
  <c r="U64" i="6" a="1"/>
  <c r="U64" i="6" s="1"/>
  <c r="U65" i="6" a="1"/>
  <c r="U65" i="6" s="1"/>
  <c r="U66" i="6" a="1"/>
  <c r="U66" i="6" s="1"/>
  <c r="U67" i="6" a="1"/>
  <c r="U67" i="6" s="1"/>
  <c r="U68" i="6" a="1"/>
  <c r="U68" i="6" s="1"/>
  <c r="U69" i="6" a="1"/>
  <c r="U69" i="6" s="1"/>
  <c r="U70" i="6" a="1"/>
  <c r="U70" i="6" s="1"/>
  <c r="U71" i="6" a="1"/>
  <c r="U71" i="6" s="1"/>
  <c r="U72" i="6" a="1"/>
  <c r="U72" i="6" s="1"/>
  <c r="U73" i="6" a="1"/>
  <c r="U73" i="6" s="1"/>
  <c r="U74" i="6" a="1"/>
  <c r="U74" i="6" s="1"/>
  <c r="U75" i="6" a="1"/>
  <c r="U75" i="6" s="1"/>
  <c r="U76" i="6" a="1"/>
  <c r="U76" i="6" s="1"/>
  <c r="U77" i="6" a="1"/>
  <c r="U77" i="6" s="1"/>
  <c r="U78" i="6" a="1"/>
  <c r="U78" i="6" s="1"/>
  <c r="U79" i="6" a="1"/>
  <c r="U79" i="6" s="1"/>
  <c r="U80" i="6" a="1"/>
  <c r="U80" i="6" s="1"/>
  <c r="U81" i="6" a="1"/>
  <c r="U81" i="6" s="1"/>
  <c r="U82" i="6" a="1"/>
  <c r="U82" i="6" s="1"/>
  <c r="U83" i="6" a="1"/>
  <c r="U83" i="6" s="1"/>
  <c r="U84" i="6" a="1"/>
  <c r="U84" i="6" s="1"/>
  <c r="U85" i="6" a="1"/>
  <c r="U85" i="6" s="1"/>
  <c r="U86" i="6" a="1"/>
  <c r="U86" i="6" s="1"/>
  <c r="U87" i="6" a="1"/>
  <c r="U87" i="6" s="1"/>
  <c r="U88" i="6" a="1"/>
  <c r="U88" i="6" s="1"/>
  <c r="U89" i="6" a="1"/>
  <c r="U89" i="6" s="1"/>
  <c r="U90" i="6" a="1"/>
  <c r="U90" i="6" s="1"/>
  <c r="U91" i="6" a="1"/>
  <c r="U91" i="6" s="1"/>
  <c r="U92" i="6" a="1"/>
  <c r="U92" i="6" s="1"/>
  <c r="U93" i="6" a="1"/>
  <c r="U93" i="6" s="1"/>
  <c r="U94" i="6" a="1"/>
  <c r="U94" i="6" s="1"/>
  <c r="U95" i="6" a="1"/>
  <c r="U95" i="6" s="1"/>
  <c r="U96" i="6" a="1"/>
  <c r="U96" i="6" s="1"/>
  <c r="U97" i="6" a="1"/>
  <c r="U97" i="6" s="1"/>
  <c r="U2" i="6" a="1"/>
  <c r="U2" i="6" s="1"/>
  <c r="U3" i="9" a="1"/>
  <c r="U3" i="9" s="1"/>
  <c r="U4" i="9" a="1"/>
  <c r="U4" i="9" s="1"/>
  <c r="U5" i="9" a="1"/>
  <c r="U5" i="9" s="1"/>
  <c r="U6" i="9" a="1"/>
  <c r="U6" i="9" s="1"/>
  <c r="U7" i="9" a="1"/>
  <c r="U7" i="9" s="1"/>
  <c r="U8" i="9" a="1"/>
  <c r="U8" i="9" s="1"/>
  <c r="U9" i="9" a="1"/>
  <c r="U9" i="9" s="1"/>
  <c r="U10" i="9" a="1"/>
  <c r="U10" i="9" s="1"/>
  <c r="U11" i="9" a="1"/>
  <c r="U11" i="9" s="1"/>
  <c r="U12" i="9" a="1"/>
  <c r="U12" i="9" s="1"/>
  <c r="U13" i="9" a="1"/>
  <c r="U13" i="9" s="1"/>
  <c r="U14" i="9" a="1"/>
  <c r="U14" i="9" s="1"/>
  <c r="U15" i="9" a="1"/>
  <c r="U15" i="9" s="1"/>
  <c r="U16" i="9" a="1"/>
  <c r="U16" i="9" s="1"/>
  <c r="U17" i="9" a="1"/>
  <c r="U17" i="9" s="1"/>
  <c r="U18" i="9" a="1"/>
  <c r="U18" i="9" s="1"/>
  <c r="U19" i="9" a="1"/>
  <c r="U19" i="9" s="1"/>
  <c r="U20" i="9" a="1"/>
  <c r="U20" i="9" s="1"/>
  <c r="U21" i="9" a="1"/>
  <c r="U21" i="9" s="1"/>
  <c r="U22" i="9" a="1"/>
  <c r="U22" i="9" s="1"/>
  <c r="U23" i="9" a="1"/>
  <c r="U23" i="9" s="1"/>
  <c r="U24" i="9" a="1"/>
  <c r="U24" i="9" s="1"/>
  <c r="U25" i="9" a="1"/>
  <c r="U25" i="9" s="1"/>
  <c r="U26" i="9" a="1"/>
  <c r="U26" i="9" s="1"/>
  <c r="U27" i="9" a="1"/>
  <c r="U27" i="9" s="1"/>
  <c r="U28" i="9" a="1"/>
  <c r="U28" i="9" s="1"/>
  <c r="U29" i="9" a="1"/>
  <c r="U29" i="9" s="1"/>
  <c r="U30" i="9" a="1"/>
  <c r="U30" i="9" s="1"/>
  <c r="U31" i="9" a="1"/>
  <c r="U31" i="9" s="1"/>
  <c r="U32" i="9" a="1"/>
  <c r="U32" i="9" s="1"/>
  <c r="U33" i="9" a="1"/>
  <c r="U33" i="9" s="1"/>
  <c r="U34" i="9" a="1"/>
  <c r="U34" i="9" s="1"/>
  <c r="U35" i="9" a="1"/>
  <c r="U35" i="9" s="1"/>
  <c r="U36" i="9" a="1"/>
  <c r="U36" i="9" s="1"/>
  <c r="U37" i="9" a="1"/>
  <c r="U37" i="9" s="1"/>
  <c r="U38" i="9" a="1"/>
  <c r="U38" i="9" s="1"/>
  <c r="U39" i="9" a="1"/>
  <c r="U39" i="9" s="1"/>
  <c r="U40" i="9" a="1"/>
  <c r="U40" i="9" s="1"/>
  <c r="U41" i="9" a="1"/>
  <c r="U41" i="9" s="1"/>
  <c r="U42" i="9" a="1"/>
  <c r="U42" i="9" s="1"/>
  <c r="U43" i="9" a="1"/>
  <c r="U43" i="9" s="1"/>
  <c r="U44" i="9" a="1"/>
  <c r="U44" i="9" s="1"/>
  <c r="U45" i="9" a="1"/>
  <c r="U45" i="9" s="1"/>
  <c r="U46" i="9" a="1"/>
  <c r="U46" i="9" s="1"/>
  <c r="U47" i="9" a="1"/>
  <c r="U47" i="9" s="1"/>
  <c r="U48" i="9" a="1"/>
  <c r="U48" i="9" s="1"/>
  <c r="U50" i="9" a="1"/>
  <c r="U50" i="9" s="1"/>
  <c r="U51" i="9" a="1"/>
  <c r="U51" i="9" s="1"/>
  <c r="U52" i="9" a="1"/>
  <c r="U52" i="9" s="1"/>
  <c r="U53" i="9" a="1"/>
  <c r="U53" i="9" s="1"/>
  <c r="U54" i="9" a="1"/>
  <c r="U54" i="9" s="1"/>
  <c r="U55" i="9" a="1"/>
  <c r="U55" i="9" s="1"/>
  <c r="U56" i="9" a="1"/>
  <c r="U56" i="9" s="1"/>
  <c r="U57" i="9" a="1"/>
  <c r="U57" i="9" s="1"/>
  <c r="U58" i="9" a="1"/>
  <c r="U58" i="9" s="1"/>
  <c r="U59" i="9" a="1"/>
  <c r="U59" i="9" s="1"/>
  <c r="U60" i="9" a="1"/>
  <c r="U60" i="9" s="1"/>
  <c r="U61" i="9" a="1"/>
  <c r="U61" i="9" s="1"/>
  <c r="U62" i="9" a="1"/>
  <c r="U62" i="9" s="1"/>
  <c r="U63" i="9" a="1"/>
  <c r="U63" i="9" s="1"/>
  <c r="U64" i="9" a="1"/>
  <c r="U64" i="9" s="1"/>
  <c r="U65" i="9" a="1"/>
  <c r="U65" i="9" s="1"/>
  <c r="U66" i="9" a="1"/>
  <c r="U66" i="9" s="1"/>
  <c r="U67" i="9" a="1"/>
  <c r="U67" i="9" s="1"/>
  <c r="U68" i="9" a="1"/>
  <c r="U68" i="9" s="1"/>
  <c r="U69" i="9" a="1"/>
  <c r="U69" i="9" s="1"/>
  <c r="U70" i="9" a="1"/>
  <c r="U70" i="9" s="1"/>
  <c r="U71" i="9" a="1"/>
  <c r="U71" i="9" s="1"/>
  <c r="U72" i="9" a="1"/>
  <c r="U72" i="9" s="1"/>
  <c r="U74" i="9" a="1"/>
  <c r="U74" i="9" s="1"/>
  <c r="U75" i="9" a="1"/>
  <c r="U75" i="9" s="1"/>
  <c r="U76" i="9" a="1"/>
  <c r="U76" i="9" s="1"/>
  <c r="U77" i="9" a="1"/>
  <c r="U77" i="9" s="1"/>
  <c r="U78" i="9" a="1"/>
  <c r="U78" i="9" s="1"/>
  <c r="U79" i="9" a="1"/>
  <c r="U79" i="9" s="1"/>
  <c r="U80" i="9" a="1"/>
  <c r="U80" i="9" s="1"/>
  <c r="U81" i="9" a="1"/>
  <c r="U81" i="9" s="1"/>
  <c r="U82" i="9" a="1"/>
  <c r="U82" i="9" s="1"/>
  <c r="U83" i="9" a="1"/>
  <c r="U83" i="9" s="1"/>
  <c r="U84" i="9" a="1"/>
  <c r="U84" i="9" s="1"/>
  <c r="U85" i="9" a="1"/>
  <c r="U85" i="9" s="1"/>
  <c r="U86" i="9" a="1"/>
  <c r="U86" i="9" s="1"/>
  <c r="U87" i="9" a="1"/>
  <c r="U87" i="9" s="1"/>
  <c r="U88" i="9" a="1"/>
  <c r="U88" i="9" s="1"/>
  <c r="U89" i="9" a="1"/>
  <c r="U89" i="9" s="1"/>
  <c r="U90" i="9" a="1"/>
  <c r="U90" i="9" s="1"/>
  <c r="U91" i="9" a="1"/>
  <c r="U91" i="9" s="1"/>
  <c r="U92" i="9" a="1"/>
  <c r="U92" i="9" s="1"/>
  <c r="U93" i="9" a="1"/>
  <c r="U93" i="9" s="1"/>
  <c r="U94" i="9" a="1"/>
  <c r="U94" i="9" s="1"/>
  <c r="U95" i="9" a="1"/>
  <c r="U95" i="9" s="1"/>
  <c r="U96" i="9" a="1"/>
  <c r="U96" i="9" s="1"/>
  <c r="U2" i="9" a="1"/>
  <c r="U2" i="9" s="1"/>
  <c r="K1" i="9"/>
  <c r="L1" i="9"/>
  <c r="M1" i="9"/>
  <c r="N1" i="9"/>
  <c r="O1" i="9"/>
  <c r="P1" i="9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2" i="6"/>
  <c r="AA3" i="6" a="1"/>
  <c r="AA3" i="6" s="1"/>
  <c r="AA4" i="6" a="1"/>
  <c r="AA4" i="6" s="1"/>
  <c r="AA5" i="6" a="1"/>
  <c r="AA5" i="6" s="1"/>
  <c r="AA6" i="6" a="1"/>
  <c r="AA6" i="6" s="1"/>
  <c r="AA7" i="6" a="1"/>
  <c r="AA7" i="6" s="1"/>
  <c r="AA8" i="6" a="1"/>
  <c r="AA8" i="6" s="1"/>
  <c r="AA9" i="6" a="1"/>
  <c r="AA9" i="6" s="1"/>
  <c r="AA10" i="6" a="1"/>
  <c r="AA10" i="6" s="1"/>
  <c r="AA11" i="6" a="1"/>
  <c r="AA11" i="6" s="1"/>
  <c r="AA12" i="6" a="1"/>
  <c r="AA12" i="6" s="1"/>
  <c r="AA13" i="6" a="1"/>
  <c r="AA13" i="6" s="1"/>
  <c r="AA14" i="6" a="1"/>
  <c r="AA14" i="6" s="1"/>
  <c r="AA15" i="6" a="1"/>
  <c r="AA15" i="6" s="1"/>
  <c r="AA16" i="6" a="1"/>
  <c r="AA16" i="6" s="1"/>
  <c r="AA17" i="6" a="1"/>
  <c r="AA17" i="6" s="1"/>
  <c r="AA18" i="6" a="1"/>
  <c r="AA18" i="6" s="1"/>
  <c r="AA19" i="6" a="1"/>
  <c r="AA19" i="6" s="1"/>
  <c r="AA20" i="6" a="1"/>
  <c r="AA20" i="6" s="1"/>
  <c r="AA21" i="6" a="1"/>
  <c r="AA21" i="6" s="1"/>
  <c r="AA22" i="6" a="1"/>
  <c r="AA22" i="6" s="1"/>
  <c r="AA23" i="6" a="1"/>
  <c r="AA23" i="6" s="1"/>
  <c r="AA24" i="6" a="1"/>
  <c r="AA24" i="6" s="1"/>
  <c r="AA25" i="6" a="1"/>
  <c r="AA25" i="6" s="1"/>
  <c r="AA26" i="6" a="1"/>
  <c r="AA26" i="6" s="1"/>
  <c r="AA27" i="6" a="1"/>
  <c r="AA27" i="6" s="1"/>
  <c r="AA28" i="6" a="1"/>
  <c r="AA28" i="6" s="1"/>
  <c r="AA29" i="6" a="1"/>
  <c r="AA29" i="6" s="1"/>
  <c r="AA30" i="6" a="1"/>
  <c r="AA30" i="6" s="1"/>
  <c r="AA31" i="6" a="1"/>
  <c r="AA31" i="6" s="1"/>
  <c r="AA32" i="6" a="1"/>
  <c r="AA32" i="6" s="1"/>
  <c r="AA33" i="6" a="1"/>
  <c r="AA33" i="6" s="1"/>
  <c r="AA34" i="6" a="1"/>
  <c r="AA34" i="6" s="1"/>
  <c r="AA35" i="6" a="1"/>
  <c r="AA35" i="6" s="1"/>
  <c r="AA36" i="6" a="1"/>
  <c r="AA36" i="6" s="1"/>
  <c r="AA37" i="6" a="1"/>
  <c r="AA37" i="6" s="1"/>
  <c r="AA38" i="6" a="1"/>
  <c r="AA38" i="6" s="1"/>
  <c r="AA39" i="6" a="1"/>
  <c r="AA39" i="6" s="1"/>
  <c r="AA40" i="6" a="1"/>
  <c r="AA40" i="6" s="1"/>
  <c r="AA41" i="6" a="1"/>
  <c r="AA41" i="6" s="1"/>
  <c r="AA42" i="6" a="1"/>
  <c r="AA42" i="6" s="1"/>
  <c r="AA43" i="6" a="1"/>
  <c r="AA43" i="6" s="1"/>
  <c r="AA44" i="6" a="1"/>
  <c r="AA44" i="6" s="1"/>
  <c r="AA45" i="6" a="1"/>
  <c r="AA45" i="6" s="1"/>
  <c r="AA46" i="6" a="1"/>
  <c r="AA46" i="6" s="1"/>
  <c r="AA47" i="6" a="1"/>
  <c r="AA47" i="6" s="1"/>
  <c r="AA48" i="6" a="1"/>
  <c r="AA48" i="6" s="1"/>
  <c r="AA49" i="6" a="1"/>
  <c r="AA49" i="6" s="1"/>
  <c r="AA50" i="6" a="1"/>
  <c r="AA50" i="6" s="1"/>
  <c r="AA51" i="6" a="1"/>
  <c r="AA51" i="6" s="1"/>
  <c r="AA52" i="6" a="1"/>
  <c r="AA52" i="6" s="1"/>
  <c r="AA53" i="6" a="1"/>
  <c r="AA53" i="6" s="1"/>
  <c r="AA54" i="6" a="1"/>
  <c r="AA54" i="6" s="1"/>
  <c r="AA55" i="6" a="1"/>
  <c r="AA55" i="6" s="1"/>
  <c r="AA56" i="6" a="1"/>
  <c r="AA56" i="6" s="1"/>
  <c r="AA57" i="6" a="1"/>
  <c r="AA57" i="6" s="1"/>
  <c r="AA58" i="6" a="1"/>
  <c r="AA58" i="6" s="1"/>
  <c r="AA59" i="6" a="1"/>
  <c r="AA59" i="6" s="1"/>
  <c r="AA60" i="6" a="1"/>
  <c r="AA60" i="6" s="1"/>
  <c r="AA61" i="6" a="1"/>
  <c r="AA61" i="6" s="1"/>
  <c r="AA62" i="6" a="1"/>
  <c r="AA62" i="6" s="1"/>
  <c r="AA63" i="6" a="1"/>
  <c r="AA63" i="6" s="1"/>
  <c r="AA64" i="6" a="1"/>
  <c r="AA64" i="6" s="1"/>
  <c r="AA65" i="6" a="1"/>
  <c r="AA65" i="6" s="1"/>
  <c r="AA66" i="6" a="1"/>
  <c r="AA66" i="6" s="1"/>
  <c r="AA67" i="6" a="1"/>
  <c r="AA67" i="6" s="1"/>
  <c r="AA68" i="6" a="1"/>
  <c r="AA68" i="6" s="1"/>
  <c r="AA69" i="6" a="1"/>
  <c r="AA69" i="6" s="1"/>
  <c r="AA70" i="6" a="1"/>
  <c r="AA70" i="6" s="1"/>
  <c r="AA71" i="6" a="1"/>
  <c r="AA71" i="6" s="1"/>
  <c r="AA72" i="6" a="1"/>
  <c r="AA72" i="6" s="1"/>
  <c r="AA73" i="6" a="1"/>
  <c r="AA73" i="6" s="1"/>
  <c r="AA74" i="6" a="1"/>
  <c r="AA74" i="6" s="1"/>
  <c r="AA75" i="6" a="1"/>
  <c r="AA75" i="6" s="1"/>
  <c r="AA76" i="6" a="1"/>
  <c r="AA76" i="6" s="1"/>
  <c r="AA77" i="6" a="1"/>
  <c r="AA77" i="6" s="1"/>
  <c r="AA78" i="6" a="1"/>
  <c r="AA78" i="6" s="1"/>
  <c r="AA79" i="6" a="1"/>
  <c r="AA79" i="6" s="1"/>
  <c r="AA80" i="6" a="1"/>
  <c r="AA80" i="6" s="1"/>
  <c r="AA81" i="6" a="1"/>
  <c r="AA81" i="6" s="1"/>
  <c r="AA82" i="6" a="1"/>
  <c r="AA82" i="6" s="1"/>
  <c r="AA83" i="6" a="1"/>
  <c r="AA83" i="6" s="1"/>
  <c r="AA84" i="6" a="1"/>
  <c r="AA84" i="6" s="1"/>
  <c r="AA85" i="6" a="1"/>
  <c r="AA85" i="6" s="1"/>
  <c r="AA86" i="6" a="1"/>
  <c r="AA86" i="6" s="1"/>
  <c r="AA87" i="6" a="1"/>
  <c r="AA87" i="6" s="1"/>
  <c r="AA88" i="6" a="1"/>
  <c r="AA88" i="6" s="1"/>
  <c r="AA89" i="6" a="1"/>
  <c r="AA89" i="6" s="1"/>
  <c r="AA90" i="6" a="1"/>
  <c r="AA90" i="6" s="1"/>
  <c r="AA91" i="6" a="1"/>
  <c r="AA91" i="6" s="1"/>
  <c r="AA92" i="6" a="1"/>
  <c r="AA92" i="6" s="1"/>
  <c r="AA93" i="6" a="1"/>
  <c r="AA93" i="6" s="1"/>
  <c r="AA94" i="6" a="1"/>
  <c r="AA94" i="6" s="1"/>
  <c r="AA95" i="6" a="1"/>
  <c r="AA95" i="6" s="1"/>
  <c r="AA96" i="6" a="1"/>
  <c r="AA96" i="6" s="1"/>
  <c r="AA97" i="6" a="1"/>
  <c r="AA97" i="6" s="1"/>
  <c r="AA2" i="6" a="1"/>
  <c r="AA2" i="6" s="1"/>
  <c r="M11" i="6" l="1"/>
  <c r="M11" i="9" s="1"/>
  <c r="M7" i="6"/>
  <c r="M7" i="9" s="1"/>
  <c r="M3" i="6"/>
  <c r="M3" i="9" s="1"/>
  <c r="L11" i="6"/>
  <c r="L11" i="9" s="1"/>
  <c r="L7" i="6"/>
  <c r="L7" i="9" s="1"/>
  <c r="L3" i="6"/>
  <c r="L3" i="9" s="1"/>
  <c r="L6" i="6"/>
  <c r="L6" i="9" s="1"/>
  <c r="M10" i="6"/>
  <c r="M10" i="9" s="1"/>
  <c r="M6" i="6"/>
  <c r="M6" i="9" s="1"/>
  <c r="M2" i="6"/>
  <c r="M2" i="9" s="1"/>
  <c r="L10" i="6"/>
  <c r="L10" i="9" s="1"/>
  <c r="M13" i="6"/>
  <c r="M13" i="9" s="1"/>
  <c r="M9" i="6"/>
  <c r="M5" i="6"/>
  <c r="M5" i="9" s="1"/>
  <c r="L13" i="6"/>
  <c r="L13" i="9" s="1"/>
  <c r="L9" i="6"/>
  <c r="L9" i="9" s="1"/>
  <c r="L5" i="6"/>
  <c r="L5" i="9" s="1"/>
  <c r="L2" i="6"/>
  <c r="L2" i="9" s="1"/>
  <c r="M12" i="6"/>
  <c r="M12" i="9" s="1"/>
  <c r="M8" i="6"/>
  <c r="M8" i="9" s="1"/>
  <c r="M4" i="6"/>
  <c r="M4" i="9" s="1"/>
  <c r="L12" i="6"/>
  <c r="L12" i="9" s="1"/>
  <c r="L8" i="6"/>
  <c r="L8" i="9" s="1"/>
  <c r="L4" i="6"/>
  <c r="L4" i="9" s="1"/>
  <c r="P3" i="6"/>
  <c r="P3" i="9" s="1"/>
  <c r="P12" i="6"/>
  <c r="P12" i="9" s="1"/>
  <c r="N7" i="6" l="1"/>
  <c r="P7" i="6"/>
  <c r="P7" i="9" s="1"/>
  <c r="P5" i="6"/>
  <c r="P5" i="9" s="1"/>
  <c r="N6" i="6"/>
  <c r="O6" i="6" s="1"/>
  <c r="O6" i="9" s="1"/>
  <c r="P13" i="6"/>
  <c r="P13" i="9" s="1"/>
  <c r="N4" i="6"/>
  <c r="N4" i="9" s="1"/>
  <c r="P10" i="6"/>
  <c r="P10" i="9" s="1"/>
  <c r="P8" i="6"/>
  <c r="P8" i="9" s="1"/>
  <c r="P9" i="6"/>
  <c r="P9" i="9" s="1"/>
  <c r="N9" i="6"/>
  <c r="O9" i="6" s="1"/>
  <c r="O9" i="9" s="1"/>
  <c r="M9" i="9"/>
  <c r="P4" i="6"/>
  <c r="P4" i="9" s="1"/>
  <c r="N11" i="6"/>
  <c r="O11" i="6" s="1"/>
  <c r="O11" i="9" s="1"/>
  <c r="P2" i="6"/>
  <c r="P2" i="9" s="1"/>
  <c r="P11" i="6"/>
  <c r="P11" i="9" s="1"/>
  <c r="N10" i="6"/>
  <c r="N10" i="9" s="1"/>
  <c r="P6" i="6"/>
  <c r="P6" i="9" s="1"/>
  <c r="N2" i="6"/>
  <c r="N5" i="6"/>
  <c r="O5" i="6" s="1"/>
  <c r="O5" i="9" s="1"/>
  <c r="N3" i="6"/>
  <c r="N12" i="6"/>
  <c r="N12" i="9" s="1"/>
  <c r="N8" i="6"/>
  <c r="N8" i="9" s="1"/>
  <c r="O13" i="6"/>
  <c r="O13" i="9" s="1"/>
  <c r="O10" i="6"/>
  <c r="O10" i="9" s="1"/>
  <c r="O7" i="6"/>
  <c r="O7" i="9" s="1"/>
  <c r="N7" i="9"/>
  <c r="N6" i="9" l="1"/>
  <c r="N5" i="9"/>
  <c r="N13" i="9"/>
  <c r="N2" i="9"/>
  <c r="O4" i="6"/>
  <c r="O4" i="9" s="1"/>
  <c r="N9" i="9"/>
  <c r="N11" i="9"/>
  <c r="O2" i="6"/>
  <c r="O2" i="9" s="1"/>
  <c r="O12" i="6"/>
  <c r="O12" i="9" s="1"/>
  <c r="O8" i="6"/>
  <c r="O8" i="9" s="1"/>
  <c r="N3" i="9"/>
  <c r="O3" i="6"/>
  <c r="O3" i="9" s="1"/>
  <c r="L20" i="9" l="1"/>
  <c r="C99" i="12" s="1"/>
  <c r="D99" i="12" s="1"/>
  <c r="E99" i="12" s="1"/>
  <c r="L19" i="9"/>
  <c r="L18" i="9"/>
  <c r="AA31" i="9" s="1"/>
  <c r="AA38" i="9" l="1"/>
  <c r="AA9" i="9"/>
  <c r="AA65" i="9"/>
  <c r="AA61" i="9"/>
  <c r="AA46" i="9"/>
  <c r="AA32" i="9"/>
  <c r="V90" i="6"/>
  <c r="V82" i="6"/>
  <c r="V74" i="6"/>
  <c r="V66" i="6"/>
  <c r="V58" i="6"/>
  <c r="V50" i="6"/>
  <c r="V42" i="6"/>
  <c r="V34" i="6"/>
  <c r="V26" i="6"/>
  <c r="V18" i="6"/>
  <c r="V10" i="6"/>
  <c r="V97" i="6"/>
  <c r="V89" i="6"/>
  <c r="V81" i="6"/>
  <c r="V73" i="6"/>
  <c r="V65" i="6"/>
  <c r="V57" i="6"/>
  <c r="V49" i="6"/>
  <c r="V41" i="6"/>
  <c r="V33" i="6"/>
  <c r="V25" i="6"/>
  <c r="V17" i="6"/>
  <c r="V9" i="6"/>
  <c r="AA77" i="9"/>
  <c r="AA11" i="9"/>
  <c r="AA86" i="9"/>
  <c r="AA85" i="9"/>
  <c r="AA71" i="9"/>
  <c r="AA53" i="9"/>
  <c r="AA97" i="9"/>
  <c r="V86" i="6"/>
  <c r="V70" i="6"/>
  <c r="V54" i="6"/>
  <c r="V30" i="6"/>
  <c r="V14" i="6"/>
  <c r="V93" i="6"/>
  <c r="V77" i="6"/>
  <c r="V61" i="6"/>
  <c r="V92" i="6"/>
  <c r="V84" i="6"/>
  <c r="V76" i="6"/>
  <c r="V68" i="6"/>
  <c r="V60" i="6"/>
  <c r="V52" i="6"/>
  <c r="V44" i="6"/>
  <c r="V36" i="6"/>
  <c r="V28" i="6"/>
  <c r="V20" i="6"/>
  <c r="V12" i="6"/>
  <c r="V4" i="6"/>
  <c r="V91" i="6"/>
  <c r="V83" i="6"/>
  <c r="V75" i="6"/>
  <c r="V67" i="6"/>
  <c r="V59" i="6"/>
  <c r="V51" i="6"/>
  <c r="V43" i="6"/>
  <c r="V35" i="6"/>
  <c r="V27" i="6"/>
  <c r="V19" i="6"/>
  <c r="V11" i="6"/>
  <c r="V3" i="6"/>
  <c r="AA40" i="9"/>
  <c r="AA17" i="9"/>
  <c r="AA16" i="9"/>
  <c r="AA3" i="9"/>
  <c r="AA78" i="9"/>
  <c r="V96" i="6"/>
  <c r="V88" i="6"/>
  <c r="V80" i="6"/>
  <c r="V72" i="6"/>
  <c r="V64" i="6"/>
  <c r="V56" i="6"/>
  <c r="V48" i="6"/>
  <c r="V40" i="6"/>
  <c r="V32" i="6"/>
  <c r="V24" i="6"/>
  <c r="V16" i="6"/>
  <c r="V8" i="6"/>
  <c r="V95" i="6"/>
  <c r="V87" i="6"/>
  <c r="V79" i="6"/>
  <c r="V71" i="6"/>
  <c r="V63" i="6"/>
  <c r="V55" i="6"/>
  <c r="V47" i="6"/>
  <c r="V39" i="6"/>
  <c r="V31" i="6"/>
  <c r="V23" i="6"/>
  <c r="V15" i="6"/>
  <c r="V7" i="6"/>
  <c r="AA93" i="9"/>
  <c r="AD93" i="9" s="1"/>
  <c r="C94" i="12" s="1"/>
  <c r="D94" i="12" s="1"/>
  <c r="E94" i="12" s="1"/>
  <c r="F94" i="12" s="1"/>
  <c r="AA80" i="9"/>
  <c r="AA62" i="9"/>
  <c r="AA56" i="9"/>
  <c r="AA23" i="9"/>
  <c r="V2" i="6"/>
  <c r="V94" i="6"/>
  <c r="V78" i="6"/>
  <c r="V62" i="6"/>
  <c r="V46" i="6"/>
  <c r="V38" i="6"/>
  <c r="V22" i="6"/>
  <c r="V6" i="6"/>
  <c r="V85" i="6"/>
  <c r="V69" i="6"/>
  <c r="V53" i="6"/>
  <c r="V45" i="6"/>
  <c r="V37" i="6"/>
  <c r="V29" i="6"/>
  <c r="V21" i="6"/>
  <c r="V13" i="6"/>
  <c r="V5" i="6"/>
  <c r="AA92" i="9"/>
  <c r="AA24" i="9"/>
  <c r="AA13" i="9"/>
  <c r="AA82" i="9"/>
  <c r="AA57" i="9"/>
  <c r="AA28" i="9"/>
  <c r="AA96" i="9"/>
  <c r="AA64" i="9"/>
  <c r="AA34" i="9"/>
  <c r="AA10" i="9"/>
  <c r="AA79" i="9"/>
  <c r="AA50" i="9"/>
  <c r="AA33" i="9"/>
  <c r="AA5" i="9"/>
  <c r="AA74" i="9"/>
  <c r="AA48" i="9"/>
  <c r="AA19" i="9"/>
  <c r="AA88" i="9"/>
  <c r="AA55" i="9"/>
  <c r="AA26" i="9"/>
  <c r="AA94" i="9"/>
  <c r="AA70" i="9"/>
  <c r="AA41" i="9"/>
  <c r="AA73" i="9"/>
  <c r="AA49" i="9"/>
  <c r="AA42" i="9"/>
  <c r="AA30" i="9"/>
  <c r="AA6" i="9"/>
  <c r="AA75" i="9"/>
  <c r="AA45" i="9"/>
  <c r="AA12" i="9"/>
  <c r="AA81" i="9"/>
  <c r="AA52" i="9"/>
  <c r="AA27" i="9"/>
  <c r="AA95" i="9"/>
  <c r="AA67" i="9"/>
  <c r="AA51" i="9"/>
  <c r="AA21" i="9"/>
  <c r="AA90" i="9"/>
  <c r="AA66" i="9"/>
  <c r="AA36" i="9"/>
  <c r="AA4" i="9"/>
  <c r="AA72" i="9"/>
  <c r="AA43" i="9"/>
  <c r="AA18" i="9"/>
  <c r="AA87" i="9"/>
  <c r="AA58" i="9"/>
  <c r="AA25" i="9"/>
  <c r="V97" i="9"/>
  <c r="AD97" i="9" s="1"/>
  <c r="C98" i="12" s="1"/>
  <c r="D98" i="12" s="1"/>
  <c r="E98" i="12" s="1"/>
  <c r="F98" i="12" s="1"/>
  <c r="V93" i="9"/>
  <c r="V89" i="9"/>
  <c r="V85" i="9"/>
  <c r="V81" i="9"/>
  <c r="V77" i="9"/>
  <c r="V73" i="9"/>
  <c r="V69" i="9"/>
  <c r="V65" i="9"/>
  <c r="V61" i="9"/>
  <c r="AD61" i="9" s="1"/>
  <c r="C62" i="12" s="1"/>
  <c r="D62" i="12" s="1"/>
  <c r="E62" i="12" s="1"/>
  <c r="F62" i="12" s="1"/>
  <c r="V57" i="9"/>
  <c r="V53" i="9"/>
  <c r="AD53" i="9" s="1"/>
  <c r="C54" i="12" s="1"/>
  <c r="D54" i="12" s="1"/>
  <c r="E54" i="12" s="1"/>
  <c r="F54" i="12" s="1"/>
  <c r="V49" i="9"/>
  <c r="AD49" i="9" s="1"/>
  <c r="C50" i="12" s="1"/>
  <c r="D50" i="12" s="1"/>
  <c r="E50" i="12" s="1"/>
  <c r="V45" i="9"/>
  <c r="AD45" i="9" s="1"/>
  <c r="C46" i="12" s="1"/>
  <c r="D46" i="12" s="1"/>
  <c r="E46" i="12" s="1"/>
  <c r="F46" i="12" s="1"/>
  <c r="V41" i="9"/>
  <c r="AD41" i="9" s="1"/>
  <c r="C42" i="12" s="1"/>
  <c r="D42" i="12" s="1"/>
  <c r="E42" i="12" s="1"/>
  <c r="F42" i="12" s="1"/>
  <c r="V37" i="9"/>
  <c r="V33" i="9"/>
  <c r="V29" i="9"/>
  <c r="V25" i="9"/>
  <c r="V21" i="9"/>
  <c r="AD21" i="9" s="1"/>
  <c r="C22" i="12" s="1"/>
  <c r="D22" i="12" s="1"/>
  <c r="E22" i="12" s="1"/>
  <c r="F22" i="12" s="1"/>
  <c r="V17" i="9"/>
  <c r="V13" i="9"/>
  <c r="V9" i="9"/>
  <c r="V5" i="9"/>
  <c r="V96" i="9"/>
  <c r="V92" i="9"/>
  <c r="V88" i="9"/>
  <c r="V84" i="9"/>
  <c r="V80" i="9"/>
  <c r="V76" i="9"/>
  <c r="V72" i="9"/>
  <c r="AD72" i="9" s="1"/>
  <c r="C73" i="12" s="1"/>
  <c r="D73" i="12" s="1"/>
  <c r="E73" i="12" s="1"/>
  <c r="F73" i="12" s="1"/>
  <c r="V68" i="9"/>
  <c r="V64" i="9"/>
  <c r="V60" i="9"/>
  <c r="V56" i="9"/>
  <c r="AD56" i="9" s="1"/>
  <c r="C57" i="12" s="1"/>
  <c r="D57" i="12" s="1"/>
  <c r="E57" i="12" s="1"/>
  <c r="F57" i="12" s="1"/>
  <c r="V52" i="9"/>
  <c r="AD52" i="9" s="1"/>
  <c r="C53" i="12" s="1"/>
  <c r="D53" i="12" s="1"/>
  <c r="E53" i="12" s="1"/>
  <c r="F53" i="12" s="1"/>
  <c r="V48" i="9"/>
  <c r="V44" i="9"/>
  <c r="V40" i="9"/>
  <c r="AD40" i="9" s="1"/>
  <c r="C41" i="12" s="1"/>
  <c r="D41" i="12" s="1"/>
  <c r="E41" i="12" s="1"/>
  <c r="F41" i="12" s="1"/>
  <c r="V36" i="9"/>
  <c r="V32" i="9"/>
  <c r="V28" i="9"/>
  <c r="V24" i="9"/>
  <c r="AD24" i="9" s="1"/>
  <c r="C25" i="12" s="1"/>
  <c r="D25" i="12" s="1"/>
  <c r="E25" i="12" s="1"/>
  <c r="F25" i="12" s="1"/>
  <c r="V20" i="9"/>
  <c r="V12" i="9"/>
  <c r="V4" i="9"/>
  <c r="AD4" i="9" s="1"/>
  <c r="V95" i="9"/>
  <c r="AD95" i="9" s="1"/>
  <c r="C96" i="12" s="1"/>
  <c r="D96" i="12" s="1"/>
  <c r="E96" i="12" s="1"/>
  <c r="F96" i="12" s="1"/>
  <c r="V91" i="9"/>
  <c r="V87" i="9"/>
  <c r="V83" i="9"/>
  <c r="V79" i="9"/>
  <c r="V75" i="9"/>
  <c r="AD75" i="9" s="1"/>
  <c r="C76" i="12" s="1"/>
  <c r="D76" i="12" s="1"/>
  <c r="E76" i="12" s="1"/>
  <c r="F76" i="12" s="1"/>
  <c r="V71" i="9"/>
  <c r="V67" i="9"/>
  <c r="V63" i="9"/>
  <c r="V59" i="9"/>
  <c r="V55" i="9"/>
  <c r="V51" i="9"/>
  <c r="V47" i="9"/>
  <c r="V43" i="9"/>
  <c r="AD43" i="9" s="1"/>
  <c r="C44" i="12" s="1"/>
  <c r="D44" i="12" s="1"/>
  <c r="E44" i="12" s="1"/>
  <c r="F44" i="12" s="1"/>
  <c r="V39" i="9"/>
  <c r="V35" i="9"/>
  <c r="V31" i="9"/>
  <c r="AD31" i="9" s="1"/>
  <c r="C32" i="12" s="1"/>
  <c r="D32" i="12" s="1"/>
  <c r="E32" i="12" s="1"/>
  <c r="F32" i="12" s="1"/>
  <c r="V27" i="9"/>
  <c r="V23" i="9"/>
  <c r="V19" i="9"/>
  <c r="V15" i="9"/>
  <c r="V11" i="9"/>
  <c r="AD11" i="9" s="1"/>
  <c r="V7" i="9"/>
  <c r="V3" i="9"/>
  <c r="V94" i="9"/>
  <c r="V90" i="9"/>
  <c r="V86" i="9"/>
  <c r="AD86" i="9" s="1"/>
  <c r="C87" i="12" s="1"/>
  <c r="D87" i="12" s="1"/>
  <c r="E87" i="12" s="1"/>
  <c r="F87" i="12" s="1"/>
  <c r="V82" i="9"/>
  <c r="V78" i="9"/>
  <c r="AD78" i="9" s="1"/>
  <c r="C79" i="12" s="1"/>
  <c r="D79" i="12" s="1"/>
  <c r="E79" i="12" s="1"/>
  <c r="F79" i="12" s="1"/>
  <c r="V74" i="9"/>
  <c r="V70" i="9"/>
  <c r="V66" i="9"/>
  <c r="V62" i="9"/>
  <c r="V58" i="9"/>
  <c r="V54" i="9"/>
  <c r="V50" i="9"/>
  <c r="V46" i="9"/>
  <c r="AD46" i="9" s="1"/>
  <c r="C47" i="12" s="1"/>
  <c r="D47" i="12" s="1"/>
  <c r="E47" i="12" s="1"/>
  <c r="F47" i="12" s="1"/>
  <c r="V42" i="9"/>
  <c r="V38" i="9"/>
  <c r="AD38" i="9" s="1"/>
  <c r="C39" i="12" s="1"/>
  <c r="D39" i="12" s="1"/>
  <c r="E39" i="12" s="1"/>
  <c r="F39" i="12" s="1"/>
  <c r="V34" i="9"/>
  <c r="V30" i="9"/>
  <c r="AD30" i="9" s="1"/>
  <c r="C31" i="12" s="1"/>
  <c r="D31" i="12" s="1"/>
  <c r="E31" i="12" s="1"/>
  <c r="F31" i="12" s="1"/>
  <c r="V26" i="9"/>
  <c r="AD26" i="9" s="1"/>
  <c r="C27" i="12" s="1"/>
  <c r="D27" i="12" s="1"/>
  <c r="E27" i="12" s="1"/>
  <c r="F27" i="12" s="1"/>
  <c r="V22" i="9"/>
  <c r="V18" i="9"/>
  <c r="V14" i="9"/>
  <c r="V10" i="9"/>
  <c r="V6" i="9"/>
  <c r="V2" i="9"/>
  <c r="V16" i="9"/>
  <c r="V8" i="9"/>
  <c r="AA8" i="9"/>
  <c r="AA59" i="9"/>
  <c r="AA47" i="9"/>
  <c r="AA22" i="9"/>
  <c r="AA91" i="9"/>
  <c r="AA63" i="9"/>
  <c r="AA29" i="9"/>
  <c r="AA2" i="9"/>
  <c r="AA69" i="9"/>
  <c r="AA44" i="9"/>
  <c r="AA15" i="9"/>
  <c r="AA84" i="9"/>
  <c r="AD84" i="9" s="1"/>
  <c r="C85" i="12" s="1"/>
  <c r="D85" i="12" s="1"/>
  <c r="E85" i="12" s="1"/>
  <c r="F85" i="12" s="1"/>
  <c r="AA68" i="9"/>
  <c r="AA39" i="9"/>
  <c r="AA14" i="9"/>
  <c r="AA83" i="9"/>
  <c r="AA54" i="9"/>
  <c r="AA20" i="9"/>
  <c r="AA89" i="9"/>
  <c r="AA60" i="9"/>
  <c r="AA35" i="9"/>
  <c r="AA7" i="9"/>
  <c r="AA76" i="9"/>
  <c r="AD76" i="9" s="1"/>
  <c r="C77" i="12" s="1"/>
  <c r="D77" i="12" s="1"/>
  <c r="E77" i="12" s="1"/>
  <c r="F77" i="12" s="1"/>
  <c r="AA37" i="9"/>
  <c r="AD33" i="9"/>
  <c r="C34" i="12" s="1"/>
  <c r="D34" i="12" s="1"/>
  <c r="E34" i="12" s="1"/>
  <c r="F34" i="12" s="1"/>
  <c r="F99" i="12"/>
  <c r="AD9" i="9"/>
  <c r="AD28" i="9"/>
  <c r="C29" i="12" s="1"/>
  <c r="D29" i="12" s="1"/>
  <c r="E29" i="12" s="1"/>
  <c r="F29" i="12" s="1"/>
  <c r="AD79" i="9" l="1"/>
  <c r="C80" i="12" s="1"/>
  <c r="D80" i="12" s="1"/>
  <c r="E80" i="12" s="1"/>
  <c r="F80" i="12" s="1"/>
  <c r="AD69" i="9"/>
  <c r="C70" i="12" s="1"/>
  <c r="D70" i="12" s="1"/>
  <c r="E70" i="12" s="1"/>
  <c r="F70" i="12" s="1"/>
  <c r="AD22" i="9"/>
  <c r="C23" i="12" s="1"/>
  <c r="D23" i="12" s="1"/>
  <c r="E23" i="12" s="1"/>
  <c r="F23" i="12" s="1"/>
  <c r="AD48" i="9"/>
  <c r="C49" i="12" s="1"/>
  <c r="D49" i="12" s="1"/>
  <c r="E49" i="12" s="1"/>
  <c r="F49" i="12" s="1"/>
  <c r="AD64" i="9"/>
  <c r="C65" i="12" s="1"/>
  <c r="D65" i="12" s="1"/>
  <c r="E65" i="12" s="1"/>
  <c r="F65" i="12" s="1"/>
  <c r="AD80" i="9"/>
  <c r="C81" i="12" s="1"/>
  <c r="D81" i="12" s="1"/>
  <c r="E81" i="12" s="1"/>
  <c r="F81" i="12" s="1"/>
  <c r="F50" i="12"/>
  <c r="G49" i="20"/>
  <c r="AD65" i="9"/>
  <c r="C66" i="12" s="1"/>
  <c r="D66" i="12" s="1"/>
  <c r="E66" i="12" s="1"/>
  <c r="F66" i="12" s="1"/>
  <c r="AD81" i="9"/>
  <c r="C82" i="12" s="1"/>
  <c r="D82" i="12" s="1"/>
  <c r="E82" i="12" s="1"/>
  <c r="F82" i="12" s="1"/>
  <c r="AD15" i="9"/>
  <c r="C16" i="12" s="1"/>
  <c r="D16" i="12" s="1"/>
  <c r="E16" i="12" s="1"/>
  <c r="F16" i="12" s="1"/>
  <c r="AD13" i="9"/>
  <c r="C14" i="12" s="1"/>
  <c r="F13" i="20" s="1"/>
  <c r="AD32" i="9"/>
  <c r="C33" i="12" s="1"/>
  <c r="D33" i="12" s="1"/>
  <c r="E33" i="12" s="1"/>
  <c r="F33" i="12" s="1"/>
  <c r="AD54" i="9"/>
  <c r="C55" i="12" s="1"/>
  <c r="D55" i="12" s="1"/>
  <c r="E55" i="12" s="1"/>
  <c r="F55" i="12" s="1"/>
  <c r="AD23" i="9"/>
  <c r="C24" i="12" s="1"/>
  <c r="D24" i="12" s="1"/>
  <c r="E24" i="12" s="1"/>
  <c r="F24" i="12" s="1"/>
  <c r="AD39" i="9"/>
  <c r="C40" i="12" s="1"/>
  <c r="D40" i="12" s="1"/>
  <c r="E40" i="12" s="1"/>
  <c r="F40" i="12" s="1"/>
  <c r="AD71" i="9"/>
  <c r="C72" i="12" s="1"/>
  <c r="D72" i="12" s="1"/>
  <c r="E72" i="12" s="1"/>
  <c r="F72" i="12" s="1"/>
  <c r="AD12" i="9"/>
  <c r="C13" i="12" s="1"/>
  <c r="D13" i="12" s="1"/>
  <c r="AD96" i="9"/>
  <c r="C97" i="12" s="1"/>
  <c r="D97" i="12" s="1"/>
  <c r="E97" i="12" s="1"/>
  <c r="F97" i="12" s="1"/>
  <c r="AD17" i="9"/>
  <c r="C18" i="12" s="1"/>
  <c r="D18" i="12" s="1"/>
  <c r="E18" i="12" s="1"/>
  <c r="F18" i="12" s="1"/>
  <c r="AD18" i="9"/>
  <c r="C19" i="12" s="1"/>
  <c r="D19" i="12" s="1"/>
  <c r="E19" i="12" s="1"/>
  <c r="F19" i="12" s="1"/>
  <c r="AD94" i="9"/>
  <c r="C95" i="12" s="1"/>
  <c r="D95" i="12" s="1"/>
  <c r="E95" i="12" s="1"/>
  <c r="F95" i="12" s="1"/>
  <c r="AD10" i="9"/>
  <c r="C11" i="12" s="1"/>
  <c r="D11" i="12" s="1"/>
  <c r="AD90" i="9"/>
  <c r="C91" i="12" s="1"/>
  <c r="D91" i="12" s="1"/>
  <c r="E91" i="12" s="1"/>
  <c r="F91" i="12" s="1"/>
  <c r="AD27" i="9"/>
  <c r="C28" i="12" s="1"/>
  <c r="D28" i="12" s="1"/>
  <c r="E28" i="12" s="1"/>
  <c r="F28" i="12" s="1"/>
  <c r="AD59" i="9"/>
  <c r="C60" i="12" s="1"/>
  <c r="D60" i="12" s="1"/>
  <c r="E60" i="12" s="1"/>
  <c r="F60" i="12" s="1"/>
  <c r="AD5" i="9"/>
  <c r="C6" i="12" s="1"/>
  <c r="D6" i="12" s="1"/>
  <c r="AD85" i="9"/>
  <c r="C86" i="12" s="1"/>
  <c r="D86" i="12" s="1"/>
  <c r="E86" i="12" s="1"/>
  <c r="F86" i="12" s="1"/>
  <c r="AD8" i="9"/>
  <c r="C9" i="12" s="1"/>
  <c r="D9" i="12" s="1"/>
  <c r="AD91" i="9"/>
  <c r="C92" i="12" s="1"/>
  <c r="D92" i="12" s="1"/>
  <c r="E92" i="12" s="1"/>
  <c r="F92" i="12" s="1"/>
  <c r="AD36" i="9"/>
  <c r="C37" i="12" s="1"/>
  <c r="D37" i="12" s="1"/>
  <c r="E37" i="12" s="1"/>
  <c r="F37" i="12" s="1"/>
  <c r="AD68" i="9"/>
  <c r="C69" i="12" s="1"/>
  <c r="D69" i="12" s="1"/>
  <c r="E69" i="12" s="1"/>
  <c r="F69" i="12" s="1"/>
  <c r="AD16" i="9"/>
  <c r="C17" i="12" s="1"/>
  <c r="D17" i="12" s="1"/>
  <c r="E17" i="12" s="1"/>
  <c r="F17" i="12" s="1"/>
  <c r="AD14" i="9"/>
  <c r="C15" i="12" s="1"/>
  <c r="D15" i="12" s="1"/>
  <c r="E15" i="12" s="1"/>
  <c r="F15" i="12" s="1"/>
  <c r="AD62" i="9"/>
  <c r="C63" i="12" s="1"/>
  <c r="D63" i="12" s="1"/>
  <c r="E63" i="12" s="1"/>
  <c r="F63" i="12" s="1"/>
  <c r="AD47" i="9"/>
  <c r="C48" i="12" s="1"/>
  <c r="D48" i="12" s="1"/>
  <c r="E48" i="12" s="1"/>
  <c r="F48" i="12" s="1"/>
  <c r="AD25" i="9"/>
  <c r="C26" i="12" s="1"/>
  <c r="D26" i="12" s="1"/>
  <c r="E26" i="12" s="1"/>
  <c r="F26" i="12" s="1"/>
  <c r="AD57" i="9"/>
  <c r="C58" i="12" s="1"/>
  <c r="D58" i="12" s="1"/>
  <c r="E58" i="12" s="1"/>
  <c r="F58" i="12" s="1"/>
  <c r="AD89" i="9"/>
  <c r="C90" i="12" s="1"/>
  <c r="D90" i="12" s="1"/>
  <c r="E90" i="12" s="1"/>
  <c r="F90" i="12" s="1"/>
  <c r="AD58" i="9"/>
  <c r="C59" i="12" s="1"/>
  <c r="D59" i="12" s="1"/>
  <c r="E59" i="12" s="1"/>
  <c r="F59" i="12" s="1"/>
  <c r="AD55" i="9"/>
  <c r="C56" i="12" s="1"/>
  <c r="D56" i="12" s="1"/>
  <c r="E56" i="12" s="1"/>
  <c r="F56" i="12" s="1"/>
  <c r="AD7" i="9"/>
  <c r="C8" i="12" s="1"/>
  <c r="D8" i="12" s="1"/>
  <c r="AD2" i="9"/>
  <c r="C3" i="12" s="1"/>
  <c r="D3" i="12" s="1"/>
  <c r="AD34" i="9"/>
  <c r="C35" i="12" s="1"/>
  <c r="D35" i="12" s="1"/>
  <c r="E35" i="12" s="1"/>
  <c r="F35" i="12" s="1"/>
  <c r="AD50" i="9"/>
  <c r="C51" i="12" s="1"/>
  <c r="D51" i="12" s="1"/>
  <c r="E51" i="12" s="1"/>
  <c r="F51" i="12" s="1"/>
  <c r="AD66" i="9"/>
  <c r="C67" i="12" s="1"/>
  <c r="D67" i="12" s="1"/>
  <c r="E67" i="12" s="1"/>
  <c r="F67" i="12" s="1"/>
  <c r="AD82" i="9"/>
  <c r="C83" i="12" s="1"/>
  <c r="D83" i="12" s="1"/>
  <c r="E83" i="12" s="1"/>
  <c r="F83" i="12" s="1"/>
  <c r="AD3" i="9"/>
  <c r="C4" i="12" s="1"/>
  <c r="D4" i="12" s="1"/>
  <c r="AD19" i="9"/>
  <c r="C20" i="12" s="1"/>
  <c r="D20" i="12" s="1"/>
  <c r="E20" i="12" s="1"/>
  <c r="F20" i="12" s="1"/>
  <c r="AD35" i="9"/>
  <c r="C36" i="12" s="1"/>
  <c r="D36" i="12" s="1"/>
  <c r="E36" i="12" s="1"/>
  <c r="F36" i="12" s="1"/>
  <c r="AD51" i="9"/>
  <c r="C52" i="12" s="1"/>
  <c r="D52" i="12" s="1"/>
  <c r="E52" i="12" s="1"/>
  <c r="F52" i="12" s="1"/>
  <c r="AD67" i="9"/>
  <c r="C68" i="12" s="1"/>
  <c r="D68" i="12" s="1"/>
  <c r="E68" i="12" s="1"/>
  <c r="F68" i="12" s="1"/>
  <c r="AD92" i="9"/>
  <c r="C93" i="12" s="1"/>
  <c r="D93" i="12" s="1"/>
  <c r="E93" i="12" s="1"/>
  <c r="F93" i="12" s="1"/>
  <c r="AD87" i="9"/>
  <c r="C88" i="12" s="1"/>
  <c r="D88" i="12" s="1"/>
  <c r="E88" i="12" s="1"/>
  <c r="F88" i="12" s="1"/>
  <c r="AD63" i="9"/>
  <c r="C64" i="12" s="1"/>
  <c r="D64" i="12" s="1"/>
  <c r="E64" i="12" s="1"/>
  <c r="F64" i="12" s="1"/>
  <c r="AD83" i="9"/>
  <c r="C84" i="12" s="1"/>
  <c r="D84" i="12" s="1"/>
  <c r="E84" i="12" s="1"/>
  <c r="F84" i="12" s="1"/>
  <c r="AD44" i="9"/>
  <c r="C45" i="12" s="1"/>
  <c r="D45" i="12" s="1"/>
  <c r="E45" i="12" s="1"/>
  <c r="F45" i="12" s="1"/>
  <c r="AD60" i="9"/>
  <c r="C61" i="12" s="1"/>
  <c r="D61" i="12" s="1"/>
  <c r="E61" i="12" s="1"/>
  <c r="F61" i="12" s="1"/>
  <c r="AD29" i="9"/>
  <c r="C30" i="12" s="1"/>
  <c r="D30" i="12" s="1"/>
  <c r="E30" i="12" s="1"/>
  <c r="F30" i="12" s="1"/>
  <c r="AD77" i="9"/>
  <c r="C78" i="12" s="1"/>
  <c r="D78" i="12" s="1"/>
  <c r="E78" i="12" s="1"/>
  <c r="F78" i="12" s="1"/>
  <c r="AD42" i="9"/>
  <c r="C43" i="12" s="1"/>
  <c r="D43" i="12" s="1"/>
  <c r="E43" i="12" s="1"/>
  <c r="F43" i="12" s="1"/>
  <c r="AD70" i="9"/>
  <c r="C71" i="12" s="1"/>
  <c r="D71" i="12" s="1"/>
  <c r="E71" i="12" s="1"/>
  <c r="F71" i="12" s="1"/>
  <c r="AD88" i="9"/>
  <c r="C89" i="12" s="1"/>
  <c r="D89" i="12" s="1"/>
  <c r="E89" i="12" s="1"/>
  <c r="F89" i="12" s="1"/>
  <c r="AD74" i="9"/>
  <c r="C75" i="12" s="1"/>
  <c r="D75" i="12" s="1"/>
  <c r="E75" i="12" s="1"/>
  <c r="F75" i="12" s="1"/>
  <c r="AD20" i="9"/>
  <c r="C21" i="12" s="1"/>
  <c r="D21" i="12" s="1"/>
  <c r="E21" i="12" s="1"/>
  <c r="F21" i="12" s="1"/>
  <c r="AD37" i="9"/>
  <c r="C38" i="12" s="1"/>
  <c r="D38" i="12" s="1"/>
  <c r="E38" i="12" s="1"/>
  <c r="F38" i="12" s="1"/>
  <c r="AD6" i="9"/>
  <c r="C7" i="12" s="1"/>
  <c r="D7" i="12" s="1"/>
  <c r="AD73" i="9"/>
  <c r="C74" i="12" s="1"/>
  <c r="F73" i="20" s="1"/>
  <c r="F86" i="20"/>
  <c r="F75" i="20"/>
  <c r="C10" i="12"/>
  <c r="F41" i="20"/>
  <c r="F38" i="20"/>
  <c r="F46" i="20"/>
  <c r="G86" i="20"/>
  <c r="F33" i="20"/>
  <c r="C5" i="12"/>
  <c r="D5" i="12" s="1"/>
  <c r="C12" i="12"/>
  <c r="D12" i="12" s="1"/>
  <c r="D14" i="12" l="1"/>
  <c r="E14" i="12" s="1"/>
  <c r="F16" i="20"/>
  <c r="D74" i="12"/>
  <c r="E74" i="12" s="1"/>
  <c r="F74" i="12" s="1"/>
  <c r="F66" i="20"/>
  <c r="F58" i="20"/>
  <c r="F87" i="20"/>
  <c r="F14" i="12"/>
  <c r="G13" i="20"/>
  <c r="F74" i="20"/>
  <c r="F15" i="20"/>
  <c r="F72" i="20"/>
  <c r="F45" i="20"/>
  <c r="F39" i="20"/>
  <c r="F42" i="20"/>
  <c r="G16" i="20"/>
  <c r="D10" i="12"/>
  <c r="E10" i="12" s="1"/>
  <c r="F44" i="20"/>
  <c r="F69" i="20"/>
  <c r="F23" i="20"/>
  <c r="F65" i="20"/>
  <c r="F63" i="20"/>
  <c r="F48" i="20"/>
  <c r="F52" i="20"/>
  <c r="F93" i="20"/>
  <c r="F89" i="20"/>
  <c r="F88" i="20"/>
  <c r="F9" i="20"/>
  <c r="F94" i="20"/>
  <c r="F19" i="20"/>
  <c r="F95" i="20"/>
  <c r="F71" i="20"/>
  <c r="F64" i="20"/>
  <c r="F25" i="20"/>
  <c r="F67" i="20"/>
  <c r="F22" i="20"/>
  <c r="F17" i="20"/>
  <c r="F68" i="20"/>
  <c r="F29" i="20"/>
  <c r="F24" i="20"/>
  <c r="F70" i="20"/>
  <c r="F96" i="20"/>
  <c r="F20" i="20"/>
  <c r="F43" i="20"/>
  <c r="F90" i="20"/>
  <c r="F18" i="20"/>
  <c r="F47" i="20"/>
  <c r="F12" i="20"/>
  <c r="E13" i="12"/>
  <c r="F13" i="12" s="1"/>
  <c r="E3" i="12"/>
  <c r="F3" i="12" s="1"/>
  <c r="G89" i="20"/>
  <c r="G48" i="20"/>
  <c r="G25" i="20"/>
  <c r="G47" i="20"/>
  <c r="G39" i="20"/>
  <c r="G23" i="20"/>
  <c r="G65" i="20"/>
  <c r="G45" i="20"/>
  <c r="G72" i="20"/>
  <c r="G42" i="20"/>
  <c r="G88" i="20"/>
  <c r="G15" i="20"/>
  <c r="F27" i="20"/>
  <c r="F7" i="20"/>
  <c r="F82" i="20"/>
  <c r="F80" i="20"/>
  <c r="F26" i="20"/>
  <c r="F6" i="20"/>
  <c r="F60" i="20"/>
  <c r="F59" i="20"/>
  <c r="F83" i="20"/>
  <c r="F11" i="20"/>
  <c r="F54" i="20"/>
  <c r="F36" i="20"/>
  <c r="F91" i="20"/>
  <c r="F35" i="20"/>
  <c r="F32" i="20"/>
  <c r="F56" i="20"/>
  <c r="F81" i="20"/>
  <c r="F3" i="20"/>
  <c r="F55" i="20"/>
  <c r="F76" i="20"/>
  <c r="F51" i="20"/>
  <c r="F50" i="20"/>
  <c r="G33" i="20"/>
  <c r="F14" i="20"/>
  <c r="F78" i="20"/>
  <c r="F30" i="20"/>
  <c r="F79" i="20"/>
  <c r="F92" i="20"/>
  <c r="F28" i="20"/>
  <c r="F57" i="20"/>
  <c r="F84" i="20"/>
  <c r="F10" i="20"/>
  <c r="F21" i="20"/>
  <c r="F62" i="20"/>
  <c r="F8" i="20"/>
  <c r="F77" i="20"/>
  <c r="F34" i="20"/>
  <c r="F2" i="20"/>
  <c r="F40" i="20"/>
  <c r="F31" i="20"/>
  <c r="F5" i="20"/>
  <c r="F4" i="20"/>
  <c r="F53" i="20"/>
  <c r="G74" i="20"/>
  <c r="E9" i="12"/>
  <c r="F9" i="12" s="1"/>
  <c r="E6" i="12"/>
  <c r="F6" i="12" s="1"/>
  <c r="E7" i="12"/>
  <c r="F7" i="12" s="1"/>
  <c r="E5" i="12"/>
  <c r="F5" i="12" s="1"/>
  <c r="E11" i="12"/>
  <c r="F11" i="12" s="1"/>
  <c r="E12" i="12"/>
  <c r="F12" i="12" s="1"/>
  <c r="E8" i="12"/>
  <c r="F8" i="12" s="1"/>
  <c r="E4" i="12"/>
  <c r="F4" i="12" s="1"/>
  <c r="G96" i="20" l="1"/>
  <c r="G90" i="20"/>
  <c r="G24" i="20"/>
  <c r="G29" i="20"/>
  <c r="G75" i="20"/>
  <c r="F10" i="12"/>
  <c r="G9" i="20"/>
  <c r="G87" i="20"/>
  <c r="G52" i="20"/>
  <c r="G64" i="20"/>
  <c r="G46" i="20"/>
  <c r="G94" i="20"/>
  <c r="G19" i="20"/>
  <c r="G66" i="20"/>
  <c r="G38" i="20"/>
  <c r="G67" i="20"/>
  <c r="G20" i="20"/>
  <c r="G71" i="20"/>
  <c r="G17" i="20"/>
  <c r="G68" i="20"/>
  <c r="G70" i="20"/>
  <c r="G63" i="20"/>
  <c r="G93" i="20"/>
  <c r="G22" i="20"/>
  <c r="G95" i="20"/>
  <c r="G58" i="20"/>
  <c r="G43" i="20"/>
  <c r="G41" i="20"/>
  <c r="G18" i="20"/>
  <c r="G69" i="20"/>
  <c r="G44" i="20"/>
  <c r="G30" i="20"/>
  <c r="G84" i="20"/>
  <c r="G40" i="20"/>
  <c r="G8" i="20"/>
  <c r="G62" i="20"/>
  <c r="G31" i="20"/>
  <c r="G2" i="20"/>
  <c r="G6" i="20"/>
  <c r="G77" i="20"/>
  <c r="G12" i="20"/>
  <c r="G57" i="20"/>
  <c r="G28" i="20"/>
  <c r="G53" i="20"/>
  <c r="G7" i="20"/>
  <c r="G5" i="20"/>
  <c r="G82" i="20"/>
  <c r="G78" i="20"/>
  <c r="G55" i="20"/>
  <c r="G3" i="20"/>
  <c r="G14" i="20"/>
  <c r="G21" i="20"/>
  <c r="G59" i="20"/>
  <c r="G60" i="20"/>
  <c r="G4" i="20"/>
  <c r="G26" i="20"/>
  <c r="G27" i="20"/>
  <c r="G35" i="20"/>
  <c r="G54" i="20"/>
  <c r="G36" i="20"/>
  <c r="G76" i="20"/>
  <c r="G56" i="20"/>
  <c r="G91" i="20"/>
  <c r="G10" i="20"/>
  <c r="G80" i="20"/>
  <c r="G51" i="20"/>
  <c r="G81" i="20"/>
  <c r="G32" i="20"/>
  <c r="G79" i="20"/>
  <c r="G92" i="20"/>
  <c r="G11" i="20"/>
  <c r="G83" i="20"/>
  <c r="G50" i="20"/>
  <c r="G34" i="20"/>
  <c r="E100" i="12"/>
  <c r="F100" i="12" l="1"/>
</calcChain>
</file>

<file path=xl/sharedStrings.xml><?xml version="1.0" encoding="utf-8"?>
<sst xmlns="http://schemas.openxmlformats.org/spreadsheetml/2006/main" count="6382" uniqueCount="275">
  <si>
    <t>A</t>
  </si>
  <si>
    <t>B</t>
  </si>
  <si>
    <t>C</t>
  </si>
  <si>
    <t>D</t>
  </si>
  <si>
    <t>E</t>
  </si>
  <si>
    <t>F</t>
  </si>
  <si>
    <t>G</t>
  </si>
  <si>
    <t>H</t>
  </si>
  <si>
    <t>ug/mL</t>
  </si>
  <si>
    <t>Total final volume</t>
  </si>
  <si>
    <t>uL</t>
  </si>
  <si>
    <t>Well Label</t>
  </si>
  <si>
    <t>Sample Name</t>
  </si>
  <si>
    <t>Type</t>
  </si>
  <si>
    <t>Size [kDa]</t>
  </si>
  <si>
    <t>Conc. (ng/ul)</t>
  </si>
  <si>
    <t>% Purity</t>
  </si>
  <si>
    <t>Corr. Area</t>
  </si>
  <si>
    <t>F01</t>
  </si>
  <si>
    <t>IgG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</si>
  <si>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</si>
  <si>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</si>
  <si>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</si>
  <si>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</si>
  <si>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</si>
  <si>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</si>
  <si>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</si>
  <si>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</si>
  <si>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</si>
  <si>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</si>
  <si>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</si>
  <si>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</si>
  <si>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</si>
  <si>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</si>
  <si>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</si>
  <si>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</si>
  <si>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</si>
  <si>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F07</t>
  </si>
  <si>
    <t>F08</t>
  </si>
  <si>
    <t>F09</t>
  </si>
  <si>
    <t>F10</t>
  </si>
  <si>
    <t>F11</t>
  </si>
  <si>
    <t>F12</t>
  </si>
  <si>
    <t>G07</t>
  </si>
  <si>
    <t>G08</t>
  </si>
  <si>
    <t>G09</t>
  </si>
  <si>
    <t>G10</t>
  </si>
  <si>
    <t>G11</t>
  </si>
  <si>
    <t>G12</t>
  </si>
  <si>
    <t>Average</t>
  </si>
  <si>
    <t>Std Dev</t>
  </si>
  <si>
    <t>Well ID</t>
  </si>
  <si>
    <t>H07</t>
  </si>
  <si>
    <t>H08</t>
  </si>
  <si>
    <t>H09</t>
  </si>
  <si>
    <t>H10</t>
  </si>
  <si>
    <t>H11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</si>
  <si>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</si>
  <si>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</si>
  <si>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</si>
  <si>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</si>
  <si>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</si>
  <si>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</si>
  <si>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</si>
  <si>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</si>
  <si>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</si>
  <si>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</si>
  <si>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</si>
  <si>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</si>
  <si>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</si>
  <si>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</si>
  <si>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</si>
  <si>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</si>
  <si>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</si>
  <si>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</si>
  <si>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</si>
  <si>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</si>
  <si>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</si>
  <si>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</si>
  <si>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</si>
  <si>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</si>
  <si>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</si>
  <si>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</si>
  <si>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</si>
  <si>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</si>
  <si>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</si>
  <si>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</si>
  <si>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</si>
  <si>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</si>
  <si>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</si>
  <si>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</si>
  <si>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</si>
  <si>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</si>
  <si>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</si>
  <si>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</si>
  <si>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</si>
  <si>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</si>
  <si>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</si>
  <si>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</si>
  <si>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</si>
  <si>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</si>
  <si>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</si>
  <si>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</si>
  <si>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</si>
  <si>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</si>
  <si>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</si>
  <si>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</si>
  <si>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</si>
  <si>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</si>
  <si>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</si>
  <si>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</si>
  <si>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</si>
  <si>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</si>
  <si>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</si>
  <si>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</si>
  <si>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</si>
  <si>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</si>
  <si>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H12</t>
  </si>
  <si>
    <t>Stock Herceptin Conc (mg/ml)</t>
  </si>
  <si>
    <t>Dilute to</t>
  </si>
  <si>
    <t>In a volume of</t>
  </si>
  <si>
    <t>Protein (from stock vial) (uL)</t>
  </si>
  <si>
    <t>Diluent</t>
  </si>
  <si>
    <t>For Purified Protein</t>
  </si>
  <si>
    <t>Final formulation buffer (e.g. 1x PBS)</t>
  </si>
  <si>
    <t>For IMAC Elution</t>
  </si>
  <si>
    <t>mg/ml in Diluent</t>
  </si>
  <si>
    <t>Total Volume (uL)</t>
  </si>
  <si>
    <t>Diluent (uL)</t>
  </si>
  <si>
    <t>Protein ( from 5mg/ml stock) (uL)</t>
  </si>
  <si>
    <t>Std Curve Dilutions</t>
  </si>
  <si>
    <t>Working Stock protein concentration</t>
  </si>
  <si>
    <t>Protein</t>
  </si>
  <si>
    <t>Vol Protein Stock (uL)</t>
  </si>
  <si>
    <t>Std Protein Concentration (ug/mL)</t>
  </si>
  <si>
    <t>Preparing Herceptin Std Curve for Caliper analysis</t>
  </si>
  <si>
    <t>Migration Time(sec) - Center</t>
  </si>
  <si>
    <t>Equation of line:</t>
  </si>
  <si>
    <t>Paste Special -&gt; Values</t>
  </si>
  <si>
    <t>Equation parameters</t>
  </si>
  <si>
    <t>y = Ax^2 + Bx + C</t>
  </si>
  <si>
    <t xml:space="preserve">A = </t>
  </si>
  <si>
    <t xml:space="preserve">B = </t>
  </si>
  <si>
    <t xml:space="preserve">C = </t>
  </si>
  <si>
    <t>(Average)²</t>
  </si>
  <si>
    <t>HC</t>
  </si>
  <si>
    <t>Concentration (Based on Caliper Stds) (ug/mL)</t>
  </si>
  <si>
    <t>Concentration (Based on Herceptin Std) (ug/mL)</t>
  </si>
  <si>
    <t>LC</t>
  </si>
  <si>
    <t>Elution Buffer (IMAC EB)</t>
  </si>
  <si>
    <t>[Herceptin], (ug/mL)</t>
  </si>
  <si>
    <t>Vol Diluent (1x PBS or  EB) (uL)</t>
  </si>
  <si>
    <t>Total volume</t>
  </si>
  <si>
    <t>Replicate 1 (A1-A12)</t>
  </si>
  <si>
    <t>Replicate 2 (B1-B12)</t>
  </si>
  <si>
    <t>Sum of Peaks (ug/mL)</t>
  </si>
  <si>
    <t>[Prot] M</t>
  </si>
  <si>
    <t>[Prot] nM</t>
  </si>
  <si>
    <t>[Prot] ug/mL</t>
  </si>
  <si>
    <t>Scaffold</t>
  </si>
  <si>
    <t xml:space="preserve"> </t>
  </si>
  <si>
    <t>Limit</t>
  </si>
  <si>
    <t>Plate ID</t>
  </si>
  <si>
    <t>Variant ID</t>
  </si>
  <si>
    <t>Sample Description</t>
  </si>
  <si>
    <t>[IgG], nM</t>
  </si>
  <si>
    <t>Protein Concentration (ug/mL)</t>
  </si>
  <si>
    <t>Expression Map</t>
  </si>
  <si>
    <t>GFP</t>
  </si>
  <si>
    <t>Description</t>
  </si>
  <si>
    <t>scfvfc</t>
  </si>
  <si>
    <t>scfv</t>
  </si>
  <si>
    <t xml:space="preserve">fold - </t>
  </si>
  <si>
    <t>ProBlk</t>
  </si>
  <si>
    <t>96-Well_ID</t>
  </si>
  <si>
    <t>IgG2</t>
  </si>
  <si>
    <r>
      <t>[IgG],ug/mL</t>
    </r>
    <r>
      <rPr>
        <b/>
        <sz val="10"/>
        <color rgb="FFFF0000"/>
        <rFont val="Arial"/>
        <family val="2"/>
      </rPr>
      <t/>
    </r>
  </si>
  <si>
    <t>not calculated</t>
  </si>
  <si>
    <t>nM(X-fold)</t>
  </si>
  <si>
    <t>LC-0</t>
  </si>
  <si>
    <t>LC-4</t>
  </si>
  <si>
    <t>A1</t>
  </si>
  <si>
    <t>?</t>
  </si>
  <si>
    <t>LM</t>
  </si>
  <si>
    <t>Xsys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</si>
  <si>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</si>
  <si>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</si>
  <si>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</si>
  <si>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</si>
  <si>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</si>
  <si>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</si>
  <si>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</si>
  <si>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</si>
  <si>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</si>
  <si>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</si>
  <si>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</si>
  <si>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</si>
  <si>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</si>
  <si>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</si>
  <si>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</si>
  <si>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</si>
  <si>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</si>
  <si>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</si>
  <si>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</si>
  <si>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</si>
  <si>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</si>
  <si>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</si>
  <si>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</si>
  <si>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</si>
  <si>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</si>
  <si>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</si>
  <si>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</si>
  <si>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</si>
  <si>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</si>
  <si>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SRP1947</t>
  </si>
  <si>
    <t>blank</t>
  </si>
  <si>
    <t>scFvFc</t>
  </si>
  <si>
    <t>Ladder02</t>
  </si>
  <si>
    <t>Ladder2</t>
  </si>
  <si>
    <t>L</t>
  </si>
  <si>
    <t>IgG*</t>
  </si>
  <si>
    <t>Ladder03</t>
  </si>
  <si>
    <t>Ladder3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</si>
  <si>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</si>
  <si>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</si>
  <si>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</si>
  <si>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</si>
  <si>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</si>
  <si>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</si>
  <si>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</si>
  <si>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</si>
  <si>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</si>
  <si>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Ladder04</t>
  </si>
  <si>
    <t>Ladder4</t>
  </si>
  <si>
    <t>Ladder05</t>
  </si>
  <si>
    <t>Ladder5</t>
  </si>
  <si>
    <t>E4</t>
  </si>
  <si>
    <t>E5</t>
  </si>
  <si>
    <t>E6</t>
  </si>
  <si>
    <t>E7</t>
  </si>
  <si>
    <t>E8</t>
  </si>
  <si>
    <t>E9</t>
  </si>
  <si>
    <t>Ladder06</t>
  </si>
  <si>
    <t>Ladder6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</si>
  <si>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</si>
  <si>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</si>
  <si>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</si>
  <si>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</si>
  <si>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</si>
  <si>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</si>
  <si>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</si>
  <si>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</si>
  <si>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</si>
  <si>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Ladder07</t>
  </si>
  <si>
    <t>Ladder7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</si>
  <si>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</si>
  <si>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</si>
  <si>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</si>
  <si>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</si>
  <si>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</si>
  <si>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</si>
  <si>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</si>
  <si>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</si>
  <si>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</si>
  <si>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Ladder08</t>
  </si>
  <si>
    <t>Ladder8</t>
  </si>
  <si>
    <t>H1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</si>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</sst>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E+00"/>
    <numFmt numFmtId="166" formatCode="0.0"/>
    <numFmt numFmtId="167" formatCode=";;;"/>
  </numFmts>
  <fonts count="20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167" fontId="8" fillId="0" borderId="0"/>
    <xf numFmtId="0" fontId="16" fillId="0" borderId="0">
      <alignment horizontal="center" wrapText="1"/>
    </xf>
    <xf numFmtId="0" fontId="19" fillId="0" borderId="0" applyNumberFormat="0" applyFont="0" applyFill="0" applyBorder="0" applyAlignment="0" applyProtection="0"/>
  </cellStyleXfs>
  <cellXfs count="8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4" fillId="0" borderId="0" xfId="0" applyFo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4" fillId="0" borderId="1" xfId="0" applyFont="1" applyBorder="1"/>
    <xf numFmtId="0" fontId="0" fillId="0" borderId="0" xfId="0" applyAlignment="1">
      <alignment horizontal="right"/>
    </xf>
    <xf numFmtId="0" fontId="4" fillId="0" borderId="0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3" borderId="1" xfId="0" applyNumberFormat="1" applyFill="1" applyBorder="1"/>
    <xf numFmtId="0" fontId="5" fillId="2" borderId="1" xfId="0" applyFont="1" applyFill="1" applyBorder="1"/>
    <xf numFmtId="0" fontId="5" fillId="0" borderId="1" xfId="0" applyFont="1" applyBorder="1"/>
    <xf numFmtId="0" fontId="0" fillId="6" borderId="1" xfId="0" applyFill="1" applyBorder="1"/>
    <xf numFmtId="0" fontId="0" fillId="6" borderId="0" xfId="0" applyFill="1" applyBorder="1" applyAlignment="1">
      <alignment horizontal="center"/>
    </xf>
    <xf numFmtId="0" fontId="4" fillId="7" borderId="0" xfId="0" applyFont="1" applyFill="1" applyAlignment="1">
      <alignment horizontal="center" wrapText="1"/>
    </xf>
    <xf numFmtId="0" fontId="4" fillId="7" borderId="0" xfId="0" applyFont="1" applyFill="1"/>
    <xf numFmtId="0" fontId="0" fillId="7" borderId="0" xfId="0" applyFill="1" applyAlignment="1">
      <alignment wrapText="1"/>
    </xf>
    <xf numFmtId="0" fontId="0" fillId="7" borderId="0" xfId="0" applyFill="1"/>
    <xf numFmtId="164" fontId="0" fillId="7" borderId="0" xfId="0" applyNumberFormat="1" applyFill="1"/>
    <xf numFmtId="0" fontId="0" fillId="7" borderId="0" xfId="0" applyFont="1" applyFill="1"/>
    <xf numFmtId="0" fontId="4" fillId="8" borderId="0" xfId="0" applyFont="1" applyFill="1" applyAlignment="1">
      <alignment horizontal="center" wrapText="1"/>
    </xf>
    <xf numFmtId="0" fontId="4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/>
    <xf numFmtId="164" fontId="0" fillId="8" borderId="0" xfId="0" applyNumberFormat="1" applyFill="1"/>
    <xf numFmtId="0" fontId="0" fillId="8" borderId="0" xfId="0" applyFont="1" applyFill="1"/>
    <xf numFmtId="0" fontId="4" fillId="0" borderId="0" xfId="0" applyFont="1" applyAlignment="1">
      <alignment wrapText="1"/>
    </xf>
    <xf numFmtId="0" fontId="0" fillId="9" borderId="0" xfId="0" applyFill="1" applyAlignment="1">
      <alignment horizontal="center"/>
    </xf>
    <xf numFmtId="1" fontId="0" fillId="9" borderId="0" xfId="0" applyNumberFormat="1" applyFill="1" applyAlignment="1">
      <alignment horizontal="center"/>
    </xf>
    <xf numFmtId="165" fontId="0" fillId="9" borderId="0" xfId="0" applyNumberFormat="1" applyFill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0" fillId="2" borderId="0" xfId="0" applyFill="1"/>
    <xf numFmtId="164" fontId="0" fillId="2" borderId="0" xfId="0" applyNumberFormat="1" applyFill="1"/>
    <xf numFmtId="0" fontId="0" fillId="2" borderId="0" xfId="0" applyFont="1" applyFill="1"/>
    <xf numFmtId="0" fontId="0" fillId="10" borderId="0" xfId="0" applyFont="1" applyFill="1"/>
    <xf numFmtId="164" fontId="0" fillId="10" borderId="0" xfId="0" applyNumberFormat="1" applyFill="1"/>
    <xf numFmtId="166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2" borderId="0" xfId="0" applyFont="1" applyFill="1"/>
    <xf numFmtId="0" fontId="10" fillId="0" borderId="1" xfId="0" applyFont="1" applyFill="1" applyBorder="1" applyAlignment="1">
      <alignment horizontal="center"/>
    </xf>
    <xf numFmtId="0" fontId="10" fillId="0" borderId="0" xfId="0" applyFont="1"/>
    <xf numFmtId="49" fontId="15" fillId="0" borderId="1" xfId="0" applyNumberFormat="1" applyFont="1" applyFill="1" applyBorder="1" applyAlignment="1">
      <alignment horizontal="center" wrapText="1"/>
    </xf>
    <xf numFmtId="0" fontId="4" fillId="9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6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49" fontId="9" fillId="0" borderId="1" xfId="0" applyNumberFormat="1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</cellXfs>
  <cellStyles count="6">
    <cellStyle name="CenteredCell" xfId="4"/>
    <cellStyle name="MoleculePictureCell" xfId="3"/>
    <cellStyle name="Normal" xfId="0" builtinId="0"/>
    <cellStyle name="Normal 2" xfId="1"/>
    <cellStyle name="Normal 3" xfId="2"/>
    <cellStyle name="Normal 4" xfId="5"/>
  </cellStyles>
  <dxfs count="0"/>
  <tableStyles count="0" defaultTableStyle="TableStyleMedium9" defaultPivotStyle="PivotStyleLight16"/>
  <colors>
    <mruColors>
      <color rgb="FF0000FF"/>
      <color rgb="FFFFFF66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Herceptin Standard</a:t>
            </a:r>
            <a:r>
              <a:rPr lang="en-US" sz="1200" baseline="0"/>
              <a:t> Curve (in IMAC Elution buffer)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ProtStdCrvSmpls!$N$1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1.2137324705235901E-2"/>
                  <c:y val="-4.4763487897346271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ProtStdCrvSmpls!$N$2:$N$13</c:f>
              <c:numCache>
                <c:formatCode>0.00</c:formatCode>
                <c:ptCount val="12"/>
                <c:pt idx="0">
                  <c:v>17377.816055000003</c:v>
                </c:pt>
                <c:pt idx="1">
                  <c:v>13260.8593</c:v>
                </c:pt>
                <c:pt idx="2">
                  <c:v>10503.049025</c:v>
                </c:pt>
                <c:pt idx="3">
                  <c:v>6856.7621794999995</c:v>
                </c:pt>
                <c:pt idx="4">
                  <c:v>3078.9300130000001</c:v>
                </c:pt>
                <c:pt idx="5">
                  <c:v>2112.2745595000001</c:v>
                </c:pt>
                <c:pt idx="6">
                  <c:v>1221.8973859999999</c:v>
                </c:pt>
                <c:pt idx="7">
                  <c:v>971.6597951</c:v>
                </c:pt>
                <c:pt idx="8">
                  <c:v>665.98596754999994</c:v>
                </c:pt>
                <c:pt idx="9">
                  <c:v>363.66481284999998</c:v>
                </c:pt>
                <c:pt idx="10">
                  <c:v>54.567099595999998</c:v>
                </c:pt>
                <c:pt idx="11">
                  <c:v>37.04</c:v>
                </c:pt>
              </c:numCache>
            </c:numRef>
          </c:xVal>
          <c:yVal>
            <c:numRef>
              <c:f>ProtStdCrvSmpls!$K$2:$K$13</c:f>
              <c:numCache>
                <c:formatCode>General</c:formatCode>
                <c:ptCount val="12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150</c:v>
                </c:pt>
                <c:pt idx="6">
                  <c:v>100</c:v>
                </c:pt>
                <c:pt idx="7">
                  <c:v>80</c:v>
                </c:pt>
                <c:pt idx="8">
                  <c:v>60</c:v>
                </c:pt>
                <c:pt idx="9">
                  <c:v>40</c:v>
                </c:pt>
                <c:pt idx="10">
                  <c:v>20</c:v>
                </c:pt>
                <c:pt idx="1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879240"/>
        <c:axId val="376360672"/>
      </c:scatterChart>
      <c:valAx>
        <c:axId val="244879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Corr.</a:t>
                </a:r>
                <a:r>
                  <a:rPr lang="en-US" baseline="0"/>
                  <a:t> Area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376360672"/>
        <c:crosses val="autoZero"/>
        <c:crossBetween val="midCat"/>
      </c:valAx>
      <c:valAx>
        <c:axId val="376360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 Protein Concentration (ug/mL)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4879240"/>
        <c:crossesAt val="0"/>
        <c:crossBetween val="midCat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Herceptin Standard</a:t>
            </a:r>
            <a:r>
              <a:rPr lang="en-US" sz="1200" baseline="0"/>
              <a:t> Curve (in Diluent buffer)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'Prot 96-well Smpls Analysis'!$N$1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1.2137324705235901E-2"/>
                  <c:y val="-4.4763487897346341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'Prot 96-well Smpls Analysis'!$N$3:$N$10</c:f>
              <c:numCache>
                <c:formatCode>0.00</c:formatCode>
                <c:ptCount val="8"/>
                <c:pt idx="0">
                  <c:v>13260.8593</c:v>
                </c:pt>
                <c:pt idx="1">
                  <c:v>10503.049025</c:v>
                </c:pt>
                <c:pt idx="2">
                  <c:v>6856.7621794999995</c:v>
                </c:pt>
                <c:pt idx="3">
                  <c:v>3078.9300130000001</c:v>
                </c:pt>
                <c:pt idx="4">
                  <c:v>2112.2745595000001</c:v>
                </c:pt>
                <c:pt idx="5">
                  <c:v>1221.8973859999999</c:v>
                </c:pt>
                <c:pt idx="6">
                  <c:v>971.6597951</c:v>
                </c:pt>
                <c:pt idx="7">
                  <c:v>665.98596754999994</c:v>
                </c:pt>
              </c:numCache>
            </c:numRef>
          </c:xVal>
          <c:yVal>
            <c:numRef>
              <c:f>'Prot 96-well Smpls Analysis'!$K$3:$K$10</c:f>
              <c:numCache>
                <c:formatCode>General</c:formatCode>
                <c:ptCount val="8"/>
                <c:pt idx="0">
                  <c:v>800</c:v>
                </c:pt>
                <c:pt idx="1">
                  <c:v>600</c:v>
                </c:pt>
                <c:pt idx="2">
                  <c:v>400</c:v>
                </c:pt>
                <c:pt idx="3">
                  <c:v>200</c:v>
                </c:pt>
                <c:pt idx="4">
                  <c:v>150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361456"/>
        <c:axId val="242917864"/>
      </c:scatterChart>
      <c:valAx>
        <c:axId val="37636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Corr.</a:t>
                </a:r>
                <a:r>
                  <a:rPr lang="en-US" baseline="0"/>
                  <a:t> Area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42917864"/>
        <c:crosses val="autoZero"/>
        <c:crossBetween val="midCat"/>
      </c:valAx>
      <c:valAx>
        <c:axId val="242917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 Protein Concentration (ug/mL)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76361456"/>
        <c:crossesAt val="0"/>
        <c:crossBetween val="midCat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32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948083" y="838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603250</xdr:colOff>
      <xdr:row>12</xdr:row>
      <xdr:rowOff>10584</xdr:rowOff>
    </xdr:from>
    <xdr:ext cx="6477000" cy="1970732"/>
    <xdr:sp macro="" textlink="">
      <xdr:nvSpPr>
        <xdr:cNvPr id="3" name="TextBox 2"/>
        <xdr:cNvSpPr txBox="1"/>
      </xdr:nvSpPr>
      <xdr:spPr>
        <a:xfrm>
          <a:off x="3566583" y="2296584"/>
          <a:ext cx="6477000" cy="197073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Fillout Plate ID, scaffold and description here.</a:t>
          </a:r>
        </a:p>
        <a:p>
          <a:r>
            <a:rPr lang="en-US" sz="2400"/>
            <a:t>The Final</a:t>
          </a:r>
          <a:r>
            <a:rPr lang="en-US" sz="2400" baseline="0"/>
            <a:t> report table will automatically be filled.</a:t>
          </a:r>
        </a:p>
        <a:p>
          <a:endParaRPr lang="en-US" sz="2400" baseline="0"/>
        </a:p>
        <a:p>
          <a:r>
            <a:rPr lang="en-US" sz="2400" baseline="0"/>
            <a:t>The table of protein and molecular weights is part of a lookup table - don't erase</a:t>
          </a:r>
          <a:r>
            <a:rPr lang="en-US" sz="1100" baseline="0"/>
            <a:t>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0</xdr:rowOff>
    </xdr:from>
    <xdr:to>
      <xdr:col>16</xdr:col>
      <xdr:colOff>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0</xdr:rowOff>
    </xdr:from>
    <xdr:to>
      <xdr:col>16</xdr:col>
      <xdr:colOff>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O23"/>
  <sheetViews>
    <sheetView zoomScale="90" zoomScaleNormal="90" workbookViewId="0">
      <selection activeCell="B17" sqref="B17"/>
    </sheetView>
  </sheetViews>
  <sheetFormatPr defaultRowHeight="14.4" x14ac:dyDescent="0.3"/>
  <cols>
    <col min="1" max="1" width="11.33203125" bestFit="1" customWidth="1"/>
    <col min="2" max="2" width="14.6640625" customWidth="1"/>
    <col min="3" max="3" width="15.33203125" bestFit="1" customWidth="1"/>
    <col min="12" max="14" width="25.6640625" customWidth="1"/>
    <col min="15" max="15" width="28.44140625" customWidth="1"/>
  </cols>
  <sheetData>
    <row r="2" spans="1:15" x14ac:dyDescent="0.3">
      <c r="C2" t="s">
        <v>167</v>
      </c>
      <c r="D2" t="s">
        <v>179</v>
      </c>
      <c r="E2" t="s">
        <v>180</v>
      </c>
    </row>
    <row r="3" spans="1:15" x14ac:dyDescent="0.3">
      <c r="C3" s="62" t="str">
        <f>B16</f>
        <v>SRP1947</v>
      </c>
      <c r="D3" s="62">
        <v>1</v>
      </c>
      <c r="E3" s="62">
        <v>2</v>
      </c>
      <c r="F3" s="62">
        <v>3</v>
      </c>
      <c r="G3" s="62">
        <v>4</v>
      </c>
      <c r="H3" s="62">
        <v>5</v>
      </c>
      <c r="I3" s="62">
        <v>6</v>
      </c>
      <c r="J3" s="62">
        <v>7</v>
      </c>
      <c r="K3" s="62">
        <v>8</v>
      </c>
      <c r="L3" s="62">
        <v>9</v>
      </c>
      <c r="M3" s="62">
        <v>10</v>
      </c>
      <c r="N3" s="1">
        <v>11</v>
      </c>
      <c r="O3" s="1">
        <v>12</v>
      </c>
    </row>
    <row r="4" spans="1:15" x14ac:dyDescent="0.3">
      <c r="C4" s="63" t="s">
        <v>0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45"/>
      <c r="O4" s="81"/>
    </row>
    <row r="5" spans="1:15" x14ac:dyDescent="0.3">
      <c r="C5" s="63" t="s">
        <v>1</v>
      </c>
      <c r="D5" s="73"/>
      <c r="E5" s="73"/>
      <c r="F5" s="73"/>
      <c r="G5" s="73"/>
      <c r="H5" s="73"/>
      <c r="I5" s="73"/>
      <c r="J5" s="73"/>
      <c r="K5" s="73"/>
      <c r="L5" s="69"/>
      <c r="M5" s="69"/>
      <c r="N5" s="45"/>
      <c r="O5" s="75"/>
    </row>
    <row r="6" spans="1:15" x14ac:dyDescent="0.3">
      <c r="C6" s="63" t="s">
        <v>2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45"/>
      <c r="O6" s="75"/>
    </row>
    <row r="7" spans="1:15" x14ac:dyDescent="0.3">
      <c r="C7" s="63" t="s">
        <v>3</v>
      </c>
      <c r="D7" s="73"/>
      <c r="E7" s="73"/>
      <c r="F7" s="73"/>
      <c r="G7" s="73"/>
      <c r="H7" s="73"/>
      <c r="I7" s="73"/>
      <c r="J7" s="73"/>
      <c r="K7" s="73"/>
      <c r="L7" s="69"/>
      <c r="M7" s="69"/>
      <c r="N7" s="45"/>
      <c r="O7" s="75"/>
    </row>
    <row r="8" spans="1:15" x14ac:dyDescent="0.3">
      <c r="C8" s="63" t="s">
        <v>4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45"/>
      <c r="O8" s="75"/>
    </row>
    <row r="9" spans="1:15" x14ac:dyDescent="0.3">
      <c r="C9" s="63" t="s">
        <v>5</v>
      </c>
      <c r="D9" s="73"/>
      <c r="E9" s="73"/>
      <c r="F9" s="73"/>
      <c r="G9" s="73"/>
      <c r="H9" s="73"/>
      <c r="I9" s="73"/>
      <c r="J9" s="73"/>
      <c r="K9" s="73"/>
      <c r="L9" s="69"/>
      <c r="M9" s="69"/>
      <c r="N9" s="45"/>
      <c r="O9" s="75"/>
    </row>
    <row r="10" spans="1:15" x14ac:dyDescent="0.3">
      <c r="C10" s="63" t="s">
        <v>6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45"/>
      <c r="O10" s="81"/>
    </row>
    <row r="11" spans="1:15" x14ac:dyDescent="0.3">
      <c r="C11" s="63" t="s">
        <v>7</v>
      </c>
      <c r="D11" s="73"/>
      <c r="E11" s="73"/>
      <c r="F11" s="73"/>
      <c r="G11" s="73"/>
      <c r="H11" s="73"/>
      <c r="I11" s="73"/>
      <c r="J11" s="73"/>
      <c r="K11" s="73"/>
      <c r="L11" s="69"/>
      <c r="M11" s="69"/>
      <c r="N11" s="45"/>
      <c r="O11" s="75"/>
    </row>
    <row r="12" spans="1:15" x14ac:dyDescent="0.3">
      <c r="D12" s="74"/>
      <c r="E12" s="74"/>
      <c r="F12" s="74"/>
      <c r="G12" s="74"/>
      <c r="H12" s="74"/>
      <c r="I12" s="74"/>
      <c r="J12" s="74"/>
      <c r="K12" s="74"/>
      <c r="L12" s="74"/>
      <c r="M12" s="74"/>
    </row>
    <row r="16" spans="1:15" x14ac:dyDescent="0.3">
      <c r="A16" s="46" t="s">
        <v>162</v>
      </c>
      <c r="B16" s="14" t="s">
        <v>214</v>
      </c>
      <c r="C16" s="46"/>
      <c r="D16" s="46"/>
    </row>
    <row r="17" spans="1:4" x14ac:dyDescent="0.3">
      <c r="A17" s="46" t="s">
        <v>169</v>
      </c>
      <c r="B17" s="78" t="s">
        <v>160</v>
      </c>
      <c r="C17" s="79"/>
      <c r="D17" s="80"/>
    </row>
    <row r="18" spans="1:4" x14ac:dyDescent="0.3">
      <c r="A18" s="46"/>
      <c r="B18" s="46"/>
      <c r="C18" s="46"/>
      <c r="D18" s="46"/>
    </row>
    <row r="19" spans="1:4" x14ac:dyDescent="0.3">
      <c r="A19" s="46"/>
      <c r="B19" s="14" t="s">
        <v>168</v>
      </c>
      <c r="C19" s="14">
        <v>28000</v>
      </c>
      <c r="D19" s="46"/>
    </row>
    <row r="20" spans="1:4" x14ac:dyDescent="0.3">
      <c r="A20" s="46"/>
      <c r="B20" s="14" t="s">
        <v>19</v>
      </c>
      <c r="C20" s="14">
        <v>150000</v>
      </c>
      <c r="D20" s="46"/>
    </row>
    <row r="21" spans="1:4" x14ac:dyDescent="0.3">
      <c r="A21" s="46"/>
      <c r="B21" s="14" t="s">
        <v>170</v>
      </c>
      <c r="C21" s="14">
        <v>100000</v>
      </c>
      <c r="D21" s="46"/>
    </row>
    <row r="22" spans="1:4" x14ac:dyDescent="0.3">
      <c r="A22" s="46"/>
      <c r="B22" s="14" t="s">
        <v>171</v>
      </c>
      <c r="C22" s="14">
        <v>23000</v>
      </c>
      <c r="D22" s="46"/>
    </row>
    <row r="23" spans="1:4" x14ac:dyDescent="0.3">
      <c r="A23" s="46"/>
      <c r="B23" s="14" t="s">
        <v>173</v>
      </c>
      <c r="C23" s="14">
        <v>0</v>
      </c>
      <c r="D23" s="46"/>
    </row>
  </sheetData>
  <pageMargins left="0.25" right="0.25" top="0.75" bottom="0.75" header="0.3" footer="0.3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3"/>
  <sheetViews>
    <sheetView workbookViewId="0">
      <selection activeCell="A20" sqref="A20:A31"/>
    </sheetView>
  </sheetViews>
  <sheetFormatPr defaultRowHeight="14.4" x14ac:dyDescent="0.3"/>
  <cols>
    <col min="1" max="1" width="34.109375" bestFit="1" customWidth="1"/>
    <col min="2" max="2" width="21" customWidth="1"/>
    <col min="3" max="3" width="34.44140625" bestFit="1" customWidth="1"/>
    <col min="4" max="4" width="3" bestFit="1" customWidth="1"/>
    <col min="6" max="6" width="45.88671875" bestFit="1" customWidth="1"/>
    <col min="7" max="7" width="20.33203125" bestFit="1" customWidth="1"/>
    <col min="8" max="8" width="34.44140625" bestFit="1" customWidth="1"/>
    <col min="9" max="9" width="3" bestFit="1" customWidth="1"/>
  </cols>
  <sheetData>
    <row r="1" spans="1:8" x14ac:dyDescent="0.3">
      <c r="A1" s="84" t="s">
        <v>135</v>
      </c>
      <c r="B1" s="85"/>
      <c r="C1" s="86"/>
      <c r="F1" s="64" t="s">
        <v>135</v>
      </c>
      <c r="G1" s="65"/>
      <c r="H1" s="66"/>
    </row>
    <row r="2" spans="1:8" x14ac:dyDescent="0.3">
      <c r="A2" s="3" t="s">
        <v>118</v>
      </c>
      <c r="B2" s="14">
        <v>21</v>
      </c>
      <c r="C2" s="3"/>
      <c r="F2" s="3" t="s">
        <v>118</v>
      </c>
      <c r="G2" s="14">
        <v>21</v>
      </c>
      <c r="H2" s="3"/>
    </row>
    <row r="3" spans="1:8" x14ac:dyDescent="0.3">
      <c r="A3" s="10" t="s">
        <v>119</v>
      </c>
      <c r="B3" s="25">
        <v>5</v>
      </c>
      <c r="C3" s="3" t="s">
        <v>126</v>
      </c>
      <c r="F3" s="10" t="s">
        <v>119</v>
      </c>
      <c r="G3" s="14">
        <v>5</v>
      </c>
      <c r="H3" s="3" t="s">
        <v>126</v>
      </c>
    </row>
    <row r="4" spans="1:8" x14ac:dyDescent="0.3">
      <c r="A4" s="10" t="s">
        <v>120</v>
      </c>
      <c r="B4" s="14">
        <v>46</v>
      </c>
      <c r="C4" s="3" t="s">
        <v>10</v>
      </c>
      <c r="F4" s="10" t="s">
        <v>120</v>
      </c>
      <c r="G4" s="14">
        <v>50</v>
      </c>
      <c r="H4" s="3" t="s">
        <v>10</v>
      </c>
    </row>
    <row r="5" spans="1:8" x14ac:dyDescent="0.3">
      <c r="A5" s="16" t="s">
        <v>121</v>
      </c>
      <c r="B5" s="16" t="s">
        <v>128</v>
      </c>
      <c r="C5" s="3"/>
      <c r="F5" s="16" t="s">
        <v>121</v>
      </c>
      <c r="G5" s="16" t="s">
        <v>128</v>
      </c>
      <c r="H5" s="3"/>
    </row>
    <row r="6" spans="1:8" x14ac:dyDescent="0.3">
      <c r="A6" s="26">
        <f>ROUND(B3/B2*B4,1)</f>
        <v>11</v>
      </c>
      <c r="B6" s="3">
        <f>B4-A6</f>
        <v>35</v>
      </c>
      <c r="C6" s="3"/>
      <c r="F6" s="3">
        <f>ROUND(G3/G2*G4,1)</f>
        <v>11.9</v>
      </c>
      <c r="G6" s="3">
        <f>G4-F6</f>
        <v>38.1</v>
      </c>
      <c r="H6" s="3"/>
    </row>
    <row r="7" spans="1:8" x14ac:dyDescent="0.3">
      <c r="A7" s="3"/>
      <c r="B7" s="3"/>
      <c r="C7" s="3"/>
      <c r="F7" s="3"/>
      <c r="G7" s="3"/>
      <c r="H7" s="3"/>
    </row>
    <row r="8" spans="1:8" x14ac:dyDescent="0.3">
      <c r="A8" s="15" t="s">
        <v>122</v>
      </c>
      <c r="B8" s="15" t="s">
        <v>123</v>
      </c>
      <c r="C8" s="15" t="s">
        <v>124</v>
      </c>
      <c r="F8" s="15" t="s">
        <v>122</v>
      </c>
      <c r="G8" s="15" t="s">
        <v>123</v>
      </c>
      <c r="H8" s="15" t="s">
        <v>124</v>
      </c>
    </row>
    <row r="9" spans="1:8" x14ac:dyDescent="0.3">
      <c r="A9" s="15"/>
      <c r="B9" s="15" t="s">
        <v>125</v>
      </c>
      <c r="C9" s="15" t="s">
        <v>149</v>
      </c>
      <c r="F9" s="15"/>
      <c r="G9" s="15" t="s">
        <v>125</v>
      </c>
      <c r="H9" s="15" t="s">
        <v>149</v>
      </c>
    </row>
    <row r="10" spans="1:8" x14ac:dyDescent="0.3">
      <c r="A10" s="3"/>
      <c r="B10" s="3"/>
      <c r="C10" s="3"/>
      <c r="F10" s="3"/>
      <c r="G10" s="3"/>
      <c r="H10" s="3"/>
    </row>
    <row r="11" spans="1:8" x14ac:dyDescent="0.3">
      <c r="A11" s="10" t="s">
        <v>119</v>
      </c>
      <c r="B11" s="14">
        <v>1</v>
      </c>
      <c r="C11" s="3" t="s">
        <v>126</v>
      </c>
      <c r="F11" s="10" t="s">
        <v>119</v>
      </c>
      <c r="G11" s="14">
        <v>2</v>
      </c>
      <c r="H11" s="3" t="s">
        <v>126</v>
      </c>
    </row>
    <row r="12" spans="1:8" x14ac:dyDescent="0.3">
      <c r="A12" s="3" t="s">
        <v>129</v>
      </c>
      <c r="B12" s="3" t="s">
        <v>128</v>
      </c>
      <c r="C12" s="3" t="s">
        <v>127</v>
      </c>
      <c r="F12" s="3" t="s">
        <v>129</v>
      </c>
      <c r="G12" s="3" t="s">
        <v>128</v>
      </c>
      <c r="H12" s="3" t="s">
        <v>127</v>
      </c>
    </row>
    <row r="13" spans="1:8" x14ac:dyDescent="0.3">
      <c r="A13" s="3">
        <f>ROUND(B11/B3*C13,1)</f>
        <v>40</v>
      </c>
      <c r="B13" s="3">
        <f>C13-A13</f>
        <v>160</v>
      </c>
      <c r="C13" s="27">
        <v>200</v>
      </c>
      <c r="F13" s="3">
        <f>(G11/G3)*H13</f>
        <v>40</v>
      </c>
      <c r="G13" s="3">
        <f>H13-F13</f>
        <v>60</v>
      </c>
      <c r="H13" s="3">
        <v>100</v>
      </c>
    </row>
    <row r="14" spans="1:8" x14ac:dyDescent="0.3">
      <c r="A14" s="3"/>
      <c r="B14" s="3"/>
      <c r="C14" s="3"/>
      <c r="F14" s="3"/>
      <c r="G14" s="3"/>
      <c r="H14" s="3"/>
    </row>
    <row r="15" spans="1:8" x14ac:dyDescent="0.3">
      <c r="A15" s="16" t="s">
        <v>130</v>
      </c>
      <c r="B15" s="3"/>
      <c r="C15" s="3"/>
      <c r="F15" s="16" t="s">
        <v>130</v>
      </c>
      <c r="G15" s="3"/>
      <c r="H15" s="3"/>
    </row>
    <row r="16" spans="1:8" x14ac:dyDescent="0.3">
      <c r="A16" s="3" t="s">
        <v>131</v>
      </c>
      <c r="B16" s="9">
        <v>1000</v>
      </c>
      <c r="C16" s="3" t="s">
        <v>8</v>
      </c>
      <c r="F16" s="3" t="s">
        <v>131</v>
      </c>
      <c r="G16" s="9">
        <v>2000</v>
      </c>
      <c r="H16" s="3" t="s">
        <v>8</v>
      </c>
    </row>
    <row r="17" spans="1:9" x14ac:dyDescent="0.3">
      <c r="A17" s="3" t="s">
        <v>9</v>
      </c>
      <c r="B17" s="14">
        <v>100</v>
      </c>
      <c r="C17" s="3" t="s">
        <v>10</v>
      </c>
      <c r="F17" s="3" t="s">
        <v>9</v>
      </c>
      <c r="G17" s="14">
        <v>20</v>
      </c>
      <c r="H17" s="3" t="s">
        <v>10</v>
      </c>
    </row>
    <row r="18" spans="1:9" x14ac:dyDescent="0.3">
      <c r="A18" s="4"/>
      <c r="B18" s="4"/>
      <c r="C18" s="4"/>
      <c r="D18" s="8"/>
      <c r="F18" s="4"/>
      <c r="G18" s="4"/>
      <c r="H18" s="4"/>
      <c r="I18" s="8"/>
    </row>
    <row r="19" spans="1:9" x14ac:dyDescent="0.3">
      <c r="A19" s="10" t="s">
        <v>150</v>
      </c>
      <c r="B19" s="3" t="s">
        <v>133</v>
      </c>
      <c r="C19" s="3" t="s">
        <v>151</v>
      </c>
      <c r="F19" s="3" t="s">
        <v>166</v>
      </c>
      <c r="G19" s="3" t="s">
        <v>133</v>
      </c>
      <c r="H19" s="3" t="s">
        <v>151</v>
      </c>
    </row>
    <row r="20" spans="1:9" x14ac:dyDescent="0.3">
      <c r="A20" s="3">
        <v>1000</v>
      </c>
      <c r="B20" s="13">
        <f>ROUND(A20/$B$16*$B$17,1)</f>
        <v>100</v>
      </c>
      <c r="C20" s="13">
        <f>$B$17-B20</f>
        <v>0</v>
      </c>
      <c r="D20" s="3">
        <v>1</v>
      </c>
      <c r="F20" s="3">
        <v>2000</v>
      </c>
      <c r="G20" s="67">
        <f>ROUND(F20/$G$16*$G$17,1)</f>
        <v>20</v>
      </c>
      <c r="H20" s="67">
        <f>$G$17-G20</f>
        <v>0</v>
      </c>
      <c r="I20" s="3">
        <v>1</v>
      </c>
    </row>
    <row r="21" spans="1:9" x14ac:dyDescent="0.3">
      <c r="A21" s="3">
        <v>800</v>
      </c>
      <c r="B21" s="13">
        <f t="shared" ref="B21:B31" si="0">ROUND(A21/$B$16*$B$17,1)</f>
        <v>80</v>
      </c>
      <c r="C21" s="13">
        <f t="shared" ref="C21:C31" si="1">$B$17-B21</f>
        <v>20</v>
      </c>
      <c r="D21" s="3">
        <v>2</v>
      </c>
      <c r="F21" s="3">
        <v>1500</v>
      </c>
      <c r="G21" s="67">
        <f t="shared" ref="G21:G31" si="2">ROUND(F21/$G$16*$G$17,1)</f>
        <v>15</v>
      </c>
      <c r="H21" s="67">
        <f t="shared" ref="H21:H31" si="3">$G$17-G21</f>
        <v>5</v>
      </c>
      <c r="I21" s="3">
        <v>2</v>
      </c>
    </row>
    <row r="22" spans="1:9" x14ac:dyDescent="0.3">
      <c r="A22" s="3">
        <v>600</v>
      </c>
      <c r="B22" s="13">
        <f t="shared" si="0"/>
        <v>60</v>
      </c>
      <c r="C22" s="13">
        <f t="shared" si="1"/>
        <v>40</v>
      </c>
      <c r="D22" s="3">
        <v>3</v>
      </c>
      <c r="F22" s="3">
        <v>1250</v>
      </c>
      <c r="G22" s="67">
        <f t="shared" si="2"/>
        <v>12.5</v>
      </c>
      <c r="H22" s="67">
        <f t="shared" si="3"/>
        <v>7.5</v>
      </c>
      <c r="I22" s="3">
        <v>3</v>
      </c>
    </row>
    <row r="23" spans="1:9" x14ac:dyDescent="0.3">
      <c r="A23" s="3">
        <v>400</v>
      </c>
      <c r="B23" s="13">
        <f t="shared" si="0"/>
        <v>40</v>
      </c>
      <c r="C23" s="13">
        <f t="shared" si="1"/>
        <v>60</v>
      </c>
      <c r="D23" s="3">
        <v>4</v>
      </c>
      <c r="F23" s="3">
        <v>1000</v>
      </c>
      <c r="G23" s="67">
        <f t="shared" si="2"/>
        <v>10</v>
      </c>
      <c r="H23" s="67">
        <f t="shared" si="3"/>
        <v>10</v>
      </c>
      <c r="I23" s="3">
        <v>4</v>
      </c>
    </row>
    <row r="24" spans="1:9" x14ac:dyDescent="0.3">
      <c r="A24" s="9">
        <v>200</v>
      </c>
      <c r="B24" s="13">
        <f t="shared" si="0"/>
        <v>20</v>
      </c>
      <c r="C24" s="13">
        <f t="shared" si="1"/>
        <v>80</v>
      </c>
      <c r="D24" s="3">
        <v>5</v>
      </c>
      <c r="F24" s="9">
        <v>800</v>
      </c>
      <c r="G24" s="67">
        <f t="shared" si="2"/>
        <v>8</v>
      </c>
      <c r="H24" s="67">
        <f t="shared" si="3"/>
        <v>12</v>
      </c>
      <c r="I24" s="3">
        <v>5</v>
      </c>
    </row>
    <row r="25" spans="1:9" x14ac:dyDescent="0.3">
      <c r="A25" s="9">
        <v>150</v>
      </c>
      <c r="B25" s="13">
        <f t="shared" si="0"/>
        <v>15</v>
      </c>
      <c r="C25" s="13">
        <f t="shared" si="1"/>
        <v>85</v>
      </c>
      <c r="D25" s="3">
        <v>6</v>
      </c>
      <c r="F25" s="9">
        <v>600</v>
      </c>
      <c r="G25" s="67">
        <f t="shared" si="2"/>
        <v>6</v>
      </c>
      <c r="H25" s="67">
        <f t="shared" si="3"/>
        <v>14</v>
      </c>
      <c r="I25" s="3">
        <v>6</v>
      </c>
    </row>
    <row r="26" spans="1:9" x14ac:dyDescent="0.3">
      <c r="A26" s="3">
        <v>100</v>
      </c>
      <c r="B26" s="13">
        <f t="shared" si="0"/>
        <v>10</v>
      </c>
      <c r="C26" s="13">
        <f t="shared" si="1"/>
        <v>90</v>
      </c>
      <c r="D26" s="3">
        <v>7</v>
      </c>
      <c r="F26" s="3">
        <v>400</v>
      </c>
      <c r="G26" s="67">
        <f t="shared" si="2"/>
        <v>4</v>
      </c>
      <c r="H26" s="67">
        <f t="shared" si="3"/>
        <v>16</v>
      </c>
      <c r="I26" s="3">
        <v>7</v>
      </c>
    </row>
    <row r="27" spans="1:9" x14ac:dyDescent="0.3">
      <c r="A27" s="3">
        <v>80</v>
      </c>
      <c r="B27" s="13">
        <f t="shared" si="0"/>
        <v>8</v>
      </c>
      <c r="C27" s="13">
        <f t="shared" si="1"/>
        <v>92</v>
      </c>
      <c r="D27" s="3">
        <v>8</v>
      </c>
      <c r="F27" s="3">
        <v>200</v>
      </c>
      <c r="G27" s="67">
        <f t="shared" si="2"/>
        <v>2</v>
      </c>
      <c r="H27" s="67">
        <f t="shared" si="3"/>
        <v>18</v>
      </c>
      <c r="I27" s="3">
        <v>8</v>
      </c>
    </row>
    <row r="28" spans="1:9" x14ac:dyDescent="0.3">
      <c r="A28" s="3">
        <v>60</v>
      </c>
      <c r="B28" s="13">
        <f t="shared" si="0"/>
        <v>6</v>
      </c>
      <c r="C28" s="13">
        <f t="shared" si="1"/>
        <v>94</v>
      </c>
      <c r="D28" s="3">
        <v>9</v>
      </c>
      <c r="F28" s="3">
        <v>150</v>
      </c>
      <c r="G28" s="67">
        <f t="shared" si="2"/>
        <v>1.5</v>
      </c>
      <c r="H28" s="67">
        <f t="shared" si="3"/>
        <v>18.5</v>
      </c>
      <c r="I28" s="3">
        <v>9</v>
      </c>
    </row>
    <row r="29" spans="1:9" x14ac:dyDescent="0.3">
      <c r="A29" s="3">
        <v>40</v>
      </c>
      <c r="B29" s="13">
        <f t="shared" si="0"/>
        <v>4</v>
      </c>
      <c r="C29" s="13">
        <f t="shared" si="1"/>
        <v>96</v>
      </c>
      <c r="D29" s="3">
        <v>10</v>
      </c>
      <c r="F29" s="3">
        <v>100</v>
      </c>
      <c r="G29" s="67">
        <f t="shared" si="2"/>
        <v>1</v>
      </c>
      <c r="H29" s="67">
        <f t="shared" si="3"/>
        <v>19</v>
      </c>
      <c r="I29" s="3">
        <v>10</v>
      </c>
    </row>
    <row r="30" spans="1:9" x14ac:dyDescent="0.3">
      <c r="A30" s="3">
        <v>20</v>
      </c>
      <c r="B30" s="13">
        <f t="shared" si="0"/>
        <v>2</v>
      </c>
      <c r="C30" s="13">
        <f t="shared" si="1"/>
        <v>98</v>
      </c>
      <c r="D30" s="3">
        <v>11</v>
      </c>
      <c r="F30" s="3">
        <v>75</v>
      </c>
      <c r="G30" s="67">
        <f t="shared" si="2"/>
        <v>0.8</v>
      </c>
      <c r="H30" s="67">
        <f t="shared" si="3"/>
        <v>19.2</v>
      </c>
      <c r="I30" s="3">
        <v>11</v>
      </c>
    </row>
    <row r="31" spans="1:9" x14ac:dyDescent="0.3">
      <c r="A31" s="3">
        <v>10</v>
      </c>
      <c r="B31" s="13">
        <f t="shared" si="0"/>
        <v>1</v>
      </c>
      <c r="C31" s="13">
        <f t="shared" si="1"/>
        <v>99</v>
      </c>
      <c r="D31" s="3">
        <v>12</v>
      </c>
      <c r="F31" s="3">
        <v>50</v>
      </c>
      <c r="G31" s="67">
        <f t="shared" si="2"/>
        <v>0.5</v>
      </c>
      <c r="H31" s="67">
        <f t="shared" si="3"/>
        <v>19.5</v>
      </c>
      <c r="I31" s="3">
        <v>12</v>
      </c>
    </row>
    <row r="33" spans="1:7" x14ac:dyDescent="0.3">
      <c r="A33" t="s">
        <v>152</v>
      </c>
      <c r="B33" s="28">
        <f>SUM(B20:B31)</f>
        <v>346</v>
      </c>
      <c r="F33" t="s">
        <v>152</v>
      </c>
      <c r="G33" s="68">
        <f>SUM(G20:G31)</f>
        <v>81.3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I23" sqref="H23:I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08"/>
  <sheetViews>
    <sheetView zoomScale="80" zoomScaleNormal="80" workbookViewId="0">
      <selection activeCell="L18" sqref="L18:L20"/>
    </sheetView>
  </sheetViews>
  <sheetFormatPr defaultRowHeight="14.4" x14ac:dyDescent="0.3"/>
  <cols>
    <col min="1" max="1" width="10.33203125" style="15" bestFit="1" customWidth="1"/>
    <col min="2" max="2" width="13.44140625" style="15" bestFit="1" customWidth="1"/>
    <col min="3" max="3" width="6.5546875" style="15" bestFit="1" customWidth="1"/>
    <col min="4" max="7" width="13.33203125" style="15" bestFit="1" customWidth="1"/>
    <col min="8" max="8" width="26.88671875" style="15" bestFit="1" customWidth="1"/>
    <col min="11" max="11" width="14.88671875" customWidth="1"/>
    <col min="12" max="12" width="11.44140625" customWidth="1"/>
    <col min="13" max="13" width="11.5546875" customWidth="1"/>
    <col min="15" max="15" width="11.5546875" bestFit="1" customWidth="1"/>
    <col min="19" max="19" width="7.5546875" bestFit="1" customWidth="1"/>
    <col min="21" max="21" width="12" bestFit="1" customWidth="1"/>
    <col min="22" max="22" width="24.44140625" customWidth="1"/>
    <col min="25" max="25" width="7.5546875" bestFit="1" customWidth="1"/>
    <col min="27" max="27" width="26.109375" customWidth="1"/>
    <col min="28" max="28" width="14.33203125" customWidth="1"/>
    <col min="30" max="30" width="7.5546875" bestFit="1" customWidth="1"/>
    <col min="32" max="32" width="26.109375" customWidth="1"/>
  </cols>
  <sheetData>
    <row r="1" spans="1:32" ht="43.2" x14ac:dyDescent="0.3">
      <c r="A1" s="54" t="s">
        <v>11</v>
      </c>
      <c r="B1" s="54" t="s">
        <v>12</v>
      </c>
      <c r="C1" s="54" t="s">
        <v>13</v>
      </c>
      <c r="D1" s="54" t="s">
        <v>14</v>
      </c>
      <c r="E1" s="54" t="s">
        <v>15</v>
      </c>
      <c r="F1" s="54" t="s">
        <v>16</v>
      </c>
      <c r="G1" s="54" t="s">
        <v>17</v>
      </c>
      <c r="H1" s="54" t="s">
        <v>136</v>
      </c>
      <c r="K1" s="19" t="s">
        <v>134</v>
      </c>
      <c r="L1" s="19" t="s">
        <v>153</v>
      </c>
      <c r="M1" s="19" t="s">
        <v>154</v>
      </c>
      <c r="N1" s="19" t="s">
        <v>49</v>
      </c>
      <c r="O1" s="20" t="s">
        <v>144</v>
      </c>
      <c r="P1" s="19" t="s">
        <v>50</v>
      </c>
      <c r="S1" s="5" t="s">
        <v>51</v>
      </c>
      <c r="T1" s="11" t="s">
        <v>132</v>
      </c>
      <c r="U1" s="11" t="s">
        <v>17</v>
      </c>
      <c r="V1" s="2" t="s">
        <v>147</v>
      </c>
      <c r="Y1" s="5" t="s">
        <v>51</v>
      </c>
      <c r="Z1" s="11" t="s">
        <v>132</v>
      </c>
      <c r="AA1" s="2" t="s">
        <v>146</v>
      </c>
      <c r="AD1" s="5" t="s">
        <v>51</v>
      </c>
      <c r="AE1" s="11" t="s">
        <v>132</v>
      </c>
      <c r="AF1" s="2" t="s">
        <v>146</v>
      </c>
    </row>
    <row r="2" spans="1:32" x14ac:dyDescent="0.3">
      <c r="A2" t="s">
        <v>57</v>
      </c>
      <c r="B2" t="s">
        <v>181</v>
      </c>
      <c r="C2" t="s">
        <v>182</v>
      </c>
      <c r="D2">
        <v>0.60214780599999995</v>
      </c>
      <c r="E2"/>
      <c r="F2"/>
      <c r="G2">
        <v>24.455511829999999</v>
      </c>
      <c r="H2">
        <v>12.35351481</v>
      </c>
      <c r="K2" s="21">
        <v>1000</v>
      </c>
      <c r="L2" s="24">
        <f>U2</f>
        <v>20011.264630000001</v>
      </c>
      <c r="M2" s="24">
        <f>U14</f>
        <v>14744.367480000001</v>
      </c>
      <c r="N2" s="22">
        <f>AVERAGE(L2:M2)</f>
        <v>17377.816055000003</v>
      </c>
      <c r="O2" s="22">
        <f>N2^2</f>
        <v>301988490.84141588</v>
      </c>
      <c r="P2" s="22">
        <f>STDEV(L2:M2)</f>
        <v>3724.2586905770845</v>
      </c>
      <c r="S2" s="6" t="s">
        <v>57</v>
      </c>
      <c r="T2" t="s">
        <v>19</v>
      </c>
      <c r="U2" s="12">
        <f t="array" ref="U2">INDEX($G$2:$G$20000,MATCH(1,IF($A$2:$A$20000=$S2,IF($C$2:$C$20000=$T2,1)),0))</f>
        <v>20011.264630000001</v>
      </c>
      <c r="V2">
        <f>$L$18*(U2^2) + $L$19*U2+$L$20</f>
        <v>1155.1411961311624</v>
      </c>
      <c r="Y2" s="6" t="s">
        <v>57</v>
      </c>
      <c r="Z2" t="s">
        <v>145</v>
      </c>
      <c r="AA2" s="12" t="e">
        <f t="array" ref="AA2">INDEX($E$2:$E$5000,MATCH(1,IF($A$2:$A$5000=$Y2,IF($C$2:$C$5000=$Z2,1)),0))</f>
        <v>#N/A</v>
      </c>
      <c r="AB2" s="12"/>
      <c r="AD2" s="6" t="s">
        <v>57</v>
      </c>
      <c r="AE2" t="s">
        <v>148</v>
      </c>
      <c r="AF2" s="12" t="e">
        <f>INDEX($E$2:$E$5000,MATCH(1,IF($A$2:$A$5000=$AD2,IF($C$2:$C$5000=$AE2,1)),0))</f>
        <v>#N/A</v>
      </c>
    </row>
    <row r="3" spans="1:32" x14ac:dyDescent="0.3">
      <c r="A3" t="s">
        <v>57</v>
      </c>
      <c r="B3" t="s">
        <v>181</v>
      </c>
      <c r="C3" t="s">
        <v>183</v>
      </c>
      <c r="D3">
        <v>0.861210637</v>
      </c>
      <c r="E3"/>
      <c r="F3"/>
      <c r="G3">
        <v>1870.919881</v>
      </c>
      <c r="H3">
        <v>12.7</v>
      </c>
      <c r="K3" s="21">
        <v>800</v>
      </c>
      <c r="L3" s="24">
        <f t="shared" ref="L3:L13" si="0">U3</f>
        <v>15165.86958</v>
      </c>
      <c r="M3" s="24">
        <f t="shared" ref="M3:M13" si="1">U15</f>
        <v>11355.84902</v>
      </c>
      <c r="N3" s="22">
        <f t="shared" ref="N3:N12" si="2">AVERAGE(L3:M3)</f>
        <v>13260.8593</v>
      </c>
      <c r="O3" s="22">
        <f t="shared" ref="O3:O13" si="3">N3^2</f>
        <v>175850389.3743965</v>
      </c>
      <c r="P3" s="22">
        <f t="shared" ref="P3:P13" si="4">STDEV(L3:M3)</f>
        <v>2694.0913744361646</v>
      </c>
      <c r="S3" s="6" t="s">
        <v>58</v>
      </c>
      <c r="T3" t="s">
        <v>19</v>
      </c>
      <c r="U3" s="12">
        <f t="array" ref="U3">INDEX($G$2:$G$20000,MATCH(1,IF($A$2:$A$20000=$S3,IF($C$2:$C$20000=$T3,1)),0))</f>
        <v>15165.86958</v>
      </c>
      <c r="V3">
        <f t="shared" ref="V3:V33" si="5">$L$18*(U3^2) + $L$19*U3+$L$20</f>
        <v>881.8780810156486</v>
      </c>
      <c r="Y3" s="6" t="s">
        <v>58</v>
      </c>
      <c r="Z3" t="s">
        <v>145</v>
      </c>
      <c r="AA3" s="12" t="e">
        <f t="array" ref="AA3">INDEX($E$2:$E$5000,MATCH(1,IF($A$2:$A$5000=$Y3,IF($C$2:$C$5000=$Z3,1)),0))</f>
        <v>#N/A</v>
      </c>
      <c r="AB3" s="12"/>
      <c r="AD3" s="6" t="s">
        <v>58</v>
      </c>
      <c r="AE3" t="s">
        <v>148</v>
      </c>
      <c r="AF3" s="12" t="e">
        <f t="shared" ref="AF3:AF66" si="6">INDEX($E$2:$E$5000,MATCH(1,IF($A$2:$A$5000=$AD3,IF($C$2:$C$5000=$AE3,1)),0))</f>
        <v>#N/A</v>
      </c>
    </row>
    <row r="4" spans="1:32" x14ac:dyDescent="0.3">
      <c r="A4" t="s">
        <v>57</v>
      </c>
      <c r="B4" t="s">
        <v>181</v>
      </c>
      <c r="C4" t="s">
        <v>184</v>
      </c>
      <c r="D4">
        <v>1.0909822469999999</v>
      </c>
      <c r="E4"/>
      <c r="F4"/>
      <c r="G4">
        <v>42.690395080000002</v>
      </c>
      <c r="H4">
        <v>12.94748942</v>
      </c>
      <c r="K4" s="21">
        <v>600</v>
      </c>
      <c r="L4" s="24">
        <f t="shared" si="0"/>
        <v>11466.017830000001</v>
      </c>
      <c r="M4" s="24">
        <f t="shared" si="1"/>
        <v>9540.0802199999998</v>
      </c>
      <c r="N4" s="22">
        <f t="shared" si="2"/>
        <v>10503.049025</v>
      </c>
      <c r="O4" s="22">
        <f t="shared" si="3"/>
        <v>110314038.82155345</v>
      </c>
      <c r="P4" s="22">
        <f t="shared" si="4"/>
        <v>1361.8435441732129</v>
      </c>
      <c r="S4" s="6" t="s">
        <v>59</v>
      </c>
      <c r="T4" t="s">
        <v>19</v>
      </c>
      <c r="U4" s="12">
        <f t="array" ref="U4">INDEX($G$2:$G$20000,MATCH(1,IF($A$2:$A$20000=$S4,IF($C$2:$C$20000=$T4,1)),0))</f>
        <v>11466.017830000001</v>
      </c>
      <c r="V4">
        <f t="shared" si="5"/>
        <v>672.58722679544246</v>
      </c>
      <c r="Y4" s="6" t="s">
        <v>59</v>
      </c>
      <c r="Z4" t="s">
        <v>145</v>
      </c>
      <c r="AA4" s="12" t="e">
        <f t="array" ref="AA4">INDEX($E$2:$E$5000,MATCH(1,IF($A$2:$A$5000=$Y4,IF($C$2:$C$5000=$Z4,1)),0))</f>
        <v>#N/A</v>
      </c>
      <c r="AB4" s="12"/>
      <c r="AD4" s="6" t="s">
        <v>59</v>
      </c>
      <c r="AE4" t="s">
        <v>148</v>
      </c>
      <c r="AF4" s="12" t="e">
        <f t="shared" si="6"/>
        <v>#N/A</v>
      </c>
    </row>
    <row r="5" spans="1:32" x14ac:dyDescent="0.3">
      <c r="A5" t="s">
        <v>57</v>
      </c>
      <c r="B5" t="s">
        <v>181</v>
      </c>
      <c r="C5" t="s">
        <v>184</v>
      </c>
      <c r="D5">
        <v>5.2608568480000004</v>
      </c>
      <c r="E5"/>
      <c r="F5"/>
      <c r="G5">
        <v>581.75647059999994</v>
      </c>
      <c r="H5">
        <v>15.10889704</v>
      </c>
      <c r="K5" s="21">
        <v>400</v>
      </c>
      <c r="L5" s="24">
        <f t="shared" si="0"/>
        <v>7804.6944329999997</v>
      </c>
      <c r="M5" s="24">
        <f t="shared" si="1"/>
        <v>5908.8299260000003</v>
      </c>
      <c r="N5" s="22">
        <f t="shared" si="2"/>
        <v>6856.7621794999995</v>
      </c>
      <c r="O5" s="22">
        <f t="shared" si="3"/>
        <v>47015187.586221583</v>
      </c>
      <c r="P5" s="22">
        <f t="shared" si="4"/>
        <v>1340.5786491105939</v>
      </c>
      <c r="S5" s="6" t="s">
        <v>60</v>
      </c>
      <c r="T5" t="s">
        <v>19</v>
      </c>
      <c r="U5" s="12">
        <f t="array" ref="U5">INDEX($G$2:$G$20000,MATCH(1,IF($A$2:$A$20000=$S5,IF($C$2:$C$20000=$T5,1)),0))</f>
        <v>7804.6944329999997</v>
      </c>
      <c r="V5">
        <f t="shared" si="5"/>
        <v>464.93678702044997</v>
      </c>
      <c r="Y5" s="6" t="s">
        <v>60</v>
      </c>
      <c r="Z5" t="s">
        <v>145</v>
      </c>
      <c r="AA5" s="12" t="e">
        <f t="array" ref="AA5">INDEX($E$2:$E$5000,MATCH(1,IF($A$2:$A$5000=$Y5,IF($C$2:$C$5000=$Z5,1)),0))</f>
        <v>#N/A</v>
      </c>
      <c r="AB5" s="12"/>
      <c r="AD5" s="6" t="s">
        <v>60</v>
      </c>
      <c r="AE5" t="s">
        <v>148</v>
      </c>
      <c r="AF5" s="12" t="e">
        <f t="shared" si="6"/>
        <v>#N/A</v>
      </c>
    </row>
    <row r="6" spans="1:32" x14ac:dyDescent="0.3">
      <c r="A6" t="s">
        <v>57</v>
      </c>
      <c r="B6" t="s">
        <v>181</v>
      </c>
      <c r="C6" t="s">
        <v>184</v>
      </c>
      <c r="D6">
        <v>5.9327260610000003</v>
      </c>
      <c r="E6"/>
      <c r="F6"/>
      <c r="G6">
        <v>1366.035603</v>
      </c>
      <c r="H6">
        <v>15.32338788</v>
      </c>
      <c r="K6" s="21">
        <v>200</v>
      </c>
      <c r="L6" s="24">
        <f t="shared" si="0"/>
        <v>3597.2279279999998</v>
      </c>
      <c r="M6" s="24">
        <f t="shared" si="1"/>
        <v>2560.632098</v>
      </c>
      <c r="N6" s="22">
        <f t="shared" si="2"/>
        <v>3078.9300130000001</v>
      </c>
      <c r="O6" s="22">
        <f t="shared" si="3"/>
        <v>9479810.0249521807</v>
      </c>
      <c r="P6" s="22">
        <f t="shared" si="4"/>
        <v>732.98394074269538</v>
      </c>
      <c r="S6" s="6" t="s">
        <v>61</v>
      </c>
      <c r="T6" t="s">
        <v>19</v>
      </c>
      <c r="U6" s="12">
        <f t="array" ref="U6">INDEX($G$2:$G$20000,MATCH(1,IF($A$2:$A$20000=$S6,IF($C$2:$C$20000=$T6,1)),0))</f>
        <v>3597.2279279999998</v>
      </c>
      <c r="V6">
        <f t="shared" si="5"/>
        <v>225.64991371348032</v>
      </c>
      <c r="Y6" s="6" t="s">
        <v>61</v>
      </c>
      <c r="Z6" t="s">
        <v>145</v>
      </c>
      <c r="AA6" s="12" t="e">
        <f t="array" ref="AA6">INDEX($E$2:$E$5000,MATCH(1,IF($A$2:$A$5000=$Y6,IF($C$2:$C$5000=$Z6,1)),0))</f>
        <v>#N/A</v>
      </c>
      <c r="AB6" s="12"/>
      <c r="AD6" s="6" t="s">
        <v>61</v>
      </c>
      <c r="AE6" t="s">
        <v>148</v>
      </c>
      <c r="AF6" s="12" t="e">
        <f t="shared" si="6"/>
        <v>#N/A</v>
      </c>
    </row>
    <row r="7" spans="1:32" x14ac:dyDescent="0.3">
      <c r="A7" t="s">
        <v>57</v>
      </c>
      <c r="B7" t="s">
        <v>181</v>
      </c>
      <c r="C7" t="s">
        <v>184</v>
      </c>
      <c r="D7">
        <v>8.0089749500000007</v>
      </c>
      <c r="E7"/>
      <c r="F7"/>
      <c r="G7">
        <v>4064.3001260000001</v>
      </c>
      <c r="H7">
        <v>15.9008632</v>
      </c>
      <c r="K7" s="21">
        <v>150</v>
      </c>
      <c r="L7" s="24">
        <f t="shared" si="0"/>
        <v>2503.3788610000001</v>
      </c>
      <c r="M7" s="24">
        <f t="shared" si="1"/>
        <v>1721.1702580000001</v>
      </c>
      <c r="N7" s="22">
        <f t="shared" si="2"/>
        <v>2112.2745595000001</v>
      </c>
      <c r="O7" s="22">
        <f t="shared" si="3"/>
        <v>4461703.8147109197</v>
      </c>
      <c r="P7" s="22">
        <f t="shared" si="4"/>
        <v>553.10500748375603</v>
      </c>
      <c r="S7" s="6" t="s">
        <v>62</v>
      </c>
      <c r="T7" t="s">
        <v>19</v>
      </c>
      <c r="U7" s="12">
        <f t="array" ref="U7">INDEX($G$2:$G$20000,MATCH(1,IF($A$2:$A$20000=$S7,IF($C$2:$C$20000=$T7,1)),0))</f>
        <v>2503.3788610000001</v>
      </c>
      <c r="V7">
        <f t="shared" si="5"/>
        <v>163.32459484866595</v>
      </c>
      <c r="Y7" s="6" t="s">
        <v>62</v>
      </c>
      <c r="Z7" t="s">
        <v>145</v>
      </c>
      <c r="AA7" s="12" t="e">
        <f t="array" ref="AA7">INDEX($E$2:$E$5000,MATCH(1,IF($A$2:$A$5000=$Y7,IF($C$2:$C$5000=$Z7,1)),0))</f>
        <v>#N/A</v>
      </c>
      <c r="AB7" s="12"/>
      <c r="AD7" s="6" t="s">
        <v>62</v>
      </c>
      <c r="AE7" t="s">
        <v>148</v>
      </c>
      <c r="AF7" s="12" t="e">
        <f t="shared" si="6"/>
        <v>#N/A</v>
      </c>
    </row>
    <row r="8" spans="1:32" x14ac:dyDescent="0.3">
      <c r="A8" t="s">
        <v>57</v>
      </c>
      <c r="B8" t="s">
        <v>181</v>
      </c>
      <c r="C8"/>
      <c r="D8">
        <v>17.74088428</v>
      </c>
      <c r="E8">
        <v>0.60931500199999999</v>
      </c>
      <c r="F8">
        <v>0.100146476</v>
      </c>
      <c r="G8">
        <v>20.81743732</v>
      </c>
      <c r="H8">
        <v>17.798282100000002</v>
      </c>
      <c r="K8" s="21">
        <v>100</v>
      </c>
      <c r="L8" s="24">
        <f t="shared" si="0"/>
        <v>1433.7039299999999</v>
      </c>
      <c r="M8" s="24">
        <f t="shared" si="1"/>
        <v>1010.090842</v>
      </c>
      <c r="N8" s="22">
        <f t="shared" si="2"/>
        <v>1221.8973859999999</v>
      </c>
      <c r="O8" s="22">
        <f t="shared" si="3"/>
        <v>1493033.2219136327</v>
      </c>
      <c r="P8" s="22">
        <f t="shared" si="4"/>
        <v>299.53968712417395</v>
      </c>
      <c r="S8" s="6" t="s">
        <v>63</v>
      </c>
      <c r="T8" t="s">
        <v>19</v>
      </c>
      <c r="U8" s="12">
        <f t="array" ref="U8">INDEX($G$2:$G$20000,MATCH(1,IF($A$2:$A$20000=$S8,IF($C$2:$C$20000=$T8,1)),0))</f>
        <v>1433.7039299999999</v>
      </c>
      <c r="V8">
        <f t="shared" si="5"/>
        <v>102.33038426382205</v>
      </c>
      <c r="Y8" s="6" t="s">
        <v>63</v>
      </c>
      <c r="Z8" t="s">
        <v>145</v>
      </c>
      <c r="AA8" s="12" t="e">
        <f t="array" ref="AA8">INDEX($E$2:$E$5000,MATCH(1,IF($A$2:$A$5000=$Y8,IF($C$2:$C$5000=$Z8,1)),0))</f>
        <v>#N/A</v>
      </c>
      <c r="AB8" s="12"/>
      <c r="AD8" s="6" t="s">
        <v>63</v>
      </c>
      <c r="AE8" t="s">
        <v>148</v>
      </c>
      <c r="AF8" s="12" t="e">
        <f t="shared" si="6"/>
        <v>#N/A</v>
      </c>
    </row>
    <row r="9" spans="1:32" x14ac:dyDescent="0.3">
      <c r="A9" t="s">
        <v>57</v>
      </c>
      <c r="B9" t="s">
        <v>181</v>
      </c>
      <c r="C9"/>
      <c r="D9">
        <v>30.30968128</v>
      </c>
      <c r="E9">
        <v>3.5104509400000001</v>
      </c>
      <c r="F9">
        <v>0.57697461999999999</v>
      </c>
      <c r="G9">
        <v>119.93565270000001</v>
      </c>
      <c r="H9">
        <v>19.49770947</v>
      </c>
      <c r="K9" s="21">
        <v>80</v>
      </c>
      <c r="L9" s="24">
        <f t="shared" si="0"/>
        <v>1110.755813</v>
      </c>
      <c r="M9" s="24">
        <f t="shared" si="1"/>
        <v>832.5637772</v>
      </c>
      <c r="N9" s="22">
        <f t="shared" si="2"/>
        <v>971.6597951</v>
      </c>
      <c r="O9" s="22">
        <f t="shared" si="3"/>
        <v>944122.75741377403</v>
      </c>
      <c r="P9" s="22">
        <f t="shared" si="4"/>
        <v>196.71147498627101</v>
      </c>
      <c r="S9" s="6" t="s">
        <v>64</v>
      </c>
      <c r="T9" t="s">
        <v>19</v>
      </c>
      <c r="U9" s="12">
        <f t="array" ref="U9">INDEX($G$2:$G$20000,MATCH(1,IF($A$2:$A$20000=$S9,IF($C$2:$C$20000=$T9,1)),0))</f>
        <v>1110.755813</v>
      </c>
      <c r="V9">
        <f t="shared" si="5"/>
        <v>83.906481352777732</v>
      </c>
      <c r="Y9" s="6" t="s">
        <v>64</v>
      </c>
      <c r="Z9" t="s">
        <v>145</v>
      </c>
      <c r="AA9" s="12" t="e">
        <f t="array" ref="AA9">INDEX($E$2:$E$5000,MATCH(1,IF($A$2:$A$5000=$Y9,IF($C$2:$C$5000=$Z9,1)),0))</f>
        <v>#N/A</v>
      </c>
      <c r="AB9" s="12"/>
      <c r="AD9" s="6" t="s">
        <v>64</v>
      </c>
      <c r="AE9" t="s">
        <v>148</v>
      </c>
      <c r="AF9" s="12" t="e">
        <f t="shared" si="6"/>
        <v>#N/A</v>
      </c>
    </row>
    <row r="10" spans="1:32" x14ac:dyDescent="0.3">
      <c r="A10" t="s">
        <v>57</v>
      </c>
      <c r="B10" t="s">
        <v>181</v>
      </c>
      <c r="C10"/>
      <c r="D10">
        <v>55.127236060000001</v>
      </c>
      <c r="E10">
        <v>0.70694849299999996</v>
      </c>
      <c r="F10">
        <v>0.116193431</v>
      </c>
      <c r="G10">
        <v>24.15311604</v>
      </c>
      <c r="H10">
        <v>22.02210157</v>
      </c>
      <c r="K10" s="21">
        <v>60</v>
      </c>
      <c r="L10" s="24">
        <f t="shared" si="0"/>
        <v>789.57091600000001</v>
      </c>
      <c r="M10" s="24">
        <f t="shared" si="1"/>
        <v>542.40101909999998</v>
      </c>
      <c r="N10" s="22">
        <f t="shared" si="2"/>
        <v>665.98596754999994</v>
      </c>
      <c r="O10" s="22">
        <f t="shared" si="3"/>
        <v>443537.30897350959</v>
      </c>
      <c r="P10" s="22">
        <f t="shared" si="4"/>
        <v>174.77551020317</v>
      </c>
      <c r="S10" s="6" t="s">
        <v>65</v>
      </c>
      <c r="T10" t="s">
        <v>19</v>
      </c>
      <c r="U10" s="12">
        <f t="array" ref="U10">INDEX($G$2:$G$20000,MATCH(1,IF($A$2:$A$20000=$S10,IF($C$2:$C$20000=$T10,1)),0))</f>
        <v>789.57091600000001</v>
      </c>
      <c r="V10">
        <f t="shared" si="5"/>
        <v>65.579030858972132</v>
      </c>
      <c r="Y10" s="6" t="s">
        <v>65</v>
      </c>
      <c r="Z10" t="s">
        <v>145</v>
      </c>
      <c r="AA10" s="12" t="e">
        <f t="array" ref="AA10">INDEX($E$2:$E$5000,MATCH(1,IF($A$2:$A$5000=$Y10,IF($C$2:$C$5000=$Z10,1)),0))</f>
        <v>#N/A</v>
      </c>
      <c r="AB10" s="12"/>
      <c r="AD10" s="6" t="s">
        <v>65</v>
      </c>
      <c r="AE10" t="s">
        <v>148</v>
      </c>
      <c r="AF10" s="12" t="e">
        <f t="shared" si="6"/>
        <v>#N/A</v>
      </c>
    </row>
    <row r="11" spans="1:32" x14ac:dyDescent="0.3">
      <c r="A11" t="s">
        <v>57</v>
      </c>
      <c r="B11" t="s">
        <v>181</v>
      </c>
      <c r="C11"/>
      <c r="D11">
        <v>125.53675130000001</v>
      </c>
      <c r="E11">
        <v>3.6506803410000002</v>
      </c>
      <c r="F11">
        <v>0.60002259999999996</v>
      </c>
      <c r="G11">
        <v>124.726634</v>
      </c>
      <c r="H11">
        <v>27.384372389999999</v>
      </c>
      <c r="K11" s="21">
        <v>40</v>
      </c>
      <c r="L11" s="24">
        <f t="shared" si="0"/>
        <v>425.9240873</v>
      </c>
      <c r="M11" s="24">
        <f t="shared" si="1"/>
        <v>301.40553840000001</v>
      </c>
      <c r="N11" s="22">
        <f t="shared" si="2"/>
        <v>363.66481284999998</v>
      </c>
      <c r="O11" s="22">
        <f t="shared" si="3"/>
        <v>132252.0961052255</v>
      </c>
      <c r="P11" s="22">
        <f t="shared" si="4"/>
        <v>88.047910310699024</v>
      </c>
      <c r="S11" s="6" t="s">
        <v>66</v>
      </c>
      <c r="T11" t="s">
        <v>19</v>
      </c>
      <c r="U11" s="12">
        <f t="array" ref="U11">INDEX($G$2:$G$20000,MATCH(1,IF($A$2:$A$20000=$S11,IF($C$2:$C$20000=$T11,1)),0))</f>
        <v>425.9240873</v>
      </c>
      <c r="V11">
        <f t="shared" si="5"/>
        <v>44.823637158267154</v>
      </c>
      <c r="Y11" s="6" t="s">
        <v>66</v>
      </c>
      <c r="Z11" t="s">
        <v>145</v>
      </c>
      <c r="AA11" s="12" t="e">
        <f t="array" ref="AA11">INDEX($E$2:$E$5000,MATCH(1,IF($A$2:$A$5000=$Y11,IF($C$2:$C$5000=$Z11,1)),0))</f>
        <v>#N/A</v>
      </c>
      <c r="AB11" s="12"/>
      <c r="AD11" s="6" t="s">
        <v>66</v>
      </c>
      <c r="AE11" t="s">
        <v>148</v>
      </c>
      <c r="AF11" s="12" t="e">
        <f t="shared" si="6"/>
        <v>#N/A</v>
      </c>
    </row>
    <row r="12" spans="1:32" x14ac:dyDescent="0.3">
      <c r="A12" t="s">
        <v>57</v>
      </c>
      <c r="B12" t="s">
        <v>181</v>
      </c>
      <c r="C12"/>
      <c r="D12">
        <v>145.94172470000001</v>
      </c>
      <c r="E12">
        <v>13.104298099999999</v>
      </c>
      <c r="F12">
        <v>2.1538108760000001</v>
      </c>
      <c r="G12">
        <v>447.71243720000001</v>
      </c>
      <c r="H12">
        <v>28.753813860000001</v>
      </c>
      <c r="K12" s="21">
        <v>20</v>
      </c>
      <c r="L12" s="24">
        <f t="shared" si="0"/>
        <v>1.6301037920000001</v>
      </c>
      <c r="M12" s="24">
        <f t="shared" si="1"/>
        <v>107.5040954</v>
      </c>
      <c r="N12" s="22">
        <f t="shared" si="2"/>
        <v>54.567099595999998</v>
      </c>
      <c r="O12" s="22">
        <f t="shared" si="3"/>
        <v>2977.5683583197833</v>
      </c>
      <c r="P12" s="22">
        <f t="shared" si="4"/>
        <v>74.864217417304417</v>
      </c>
      <c r="S12" s="6" t="s">
        <v>67</v>
      </c>
      <c r="T12" t="s">
        <v>19</v>
      </c>
      <c r="U12" s="12">
        <f t="array" ref="U12">INDEX($G$2:$G$20000,MATCH(1,IF($A$2:$A$20000=$S12,IF($C$2:$C$20000=$T12,1)),0))</f>
        <v>1.6301037920000001</v>
      </c>
      <c r="V12">
        <f t="shared" si="5"/>
        <v>20.600078873378433</v>
      </c>
      <c r="Y12" s="6" t="s">
        <v>67</v>
      </c>
      <c r="Z12" t="s">
        <v>145</v>
      </c>
      <c r="AA12" s="12" t="e">
        <f t="array" ref="AA12">INDEX($E$2:$E$5000,MATCH(1,IF($A$2:$A$5000=$Y12,IF($C$2:$C$5000=$Z12,1)),0))</f>
        <v>#N/A</v>
      </c>
      <c r="AB12" s="12"/>
      <c r="AD12" s="6" t="s">
        <v>67</v>
      </c>
      <c r="AE12" t="s">
        <v>148</v>
      </c>
      <c r="AF12" s="12" t="e">
        <f t="shared" si="6"/>
        <v>#N/A</v>
      </c>
    </row>
    <row r="13" spans="1:32" x14ac:dyDescent="0.3">
      <c r="A13" t="s">
        <v>57</v>
      </c>
      <c r="B13" t="s">
        <v>181</v>
      </c>
      <c r="C13"/>
      <c r="D13">
        <v>153.96665899999999</v>
      </c>
      <c r="E13">
        <v>1.123344992</v>
      </c>
      <c r="F13">
        <v>0.18463199199999999</v>
      </c>
      <c r="G13">
        <v>38.379432469999998</v>
      </c>
      <c r="H13">
        <v>29.281791299999998</v>
      </c>
      <c r="K13" s="21">
        <v>10</v>
      </c>
      <c r="L13" s="24" t="e">
        <f t="shared" si="0"/>
        <v>#N/A</v>
      </c>
      <c r="M13" s="24">
        <f t="shared" si="1"/>
        <v>37.041369109999998</v>
      </c>
      <c r="N13" s="22">
        <v>37.04</v>
      </c>
      <c r="O13" s="22">
        <f t="shared" si="3"/>
        <v>1371.9615999999999</v>
      </c>
      <c r="P13" s="22" t="e">
        <f t="shared" si="4"/>
        <v>#N/A</v>
      </c>
      <c r="S13" s="6" t="s">
        <v>68</v>
      </c>
      <c r="T13" t="s">
        <v>19</v>
      </c>
      <c r="U13" s="12" t="e">
        <f t="array" ref="U13">INDEX($G$2:$G$20000,MATCH(1,IF($A$2:$A$20000=$S13,IF($C$2:$C$20000=$T13,1)),0))</f>
        <v>#N/A</v>
      </c>
      <c r="V13" t="e">
        <f t="shared" si="5"/>
        <v>#N/A</v>
      </c>
      <c r="Y13" s="6" t="s">
        <v>68</v>
      </c>
      <c r="Z13" t="s">
        <v>145</v>
      </c>
      <c r="AA13" s="12" t="e">
        <f t="array" ref="AA13">INDEX($E$2:$E$5000,MATCH(1,IF($A$2:$A$5000=$Y13,IF($C$2:$C$5000=$Z13,1)),0))</f>
        <v>#N/A</v>
      </c>
      <c r="AB13" s="12"/>
      <c r="AD13" s="6" t="s">
        <v>68</v>
      </c>
      <c r="AE13" t="s">
        <v>148</v>
      </c>
      <c r="AF13" s="12" t="e">
        <f t="shared" si="6"/>
        <v>#N/A</v>
      </c>
    </row>
    <row r="14" spans="1:32" x14ac:dyDescent="0.3">
      <c r="A14" t="s">
        <v>57</v>
      </c>
      <c r="B14" t="s">
        <v>181</v>
      </c>
      <c r="C14" t="s">
        <v>19</v>
      </c>
      <c r="D14">
        <v>157.75361319999999</v>
      </c>
      <c r="E14">
        <v>585.71876789999999</v>
      </c>
      <c r="F14">
        <v>96.268220009999993</v>
      </c>
      <c r="G14">
        <v>20011.264630000001</v>
      </c>
      <c r="H14">
        <v>29.529280719999999</v>
      </c>
      <c r="L14" s="87" t="s">
        <v>138</v>
      </c>
      <c r="M14" s="87"/>
      <c r="S14" s="6" t="s">
        <v>69</v>
      </c>
      <c r="T14" t="s">
        <v>19</v>
      </c>
      <c r="U14" s="12">
        <f t="array" ref="U14">INDEX($G$2:$G$20000,MATCH(1,IF($A$2:$A$20000=$S14,IF($C$2:$C$20000=$T14,1)),0))</f>
        <v>14744.367480000001</v>
      </c>
      <c r="V14">
        <f t="shared" si="5"/>
        <v>858.0624556602944</v>
      </c>
      <c r="Y14" s="6" t="s">
        <v>69</v>
      </c>
      <c r="Z14" t="s">
        <v>145</v>
      </c>
      <c r="AA14" s="12" t="e">
        <f t="array" ref="AA14">INDEX($E$2:$E$5000,MATCH(1,IF($A$2:$A$5000=$Y14,IF($C$2:$C$5000=$Z14,1)),0))</f>
        <v>#N/A</v>
      </c>
      <c r="AB14" s="12"/>
      <c r="AD14" s="6" t="s">
        <v>69</v>
      </c>
      <c r="AE14" t="s">
        <v>148</v>
      </c>
      <c r="AF14" s="12" t="e">
        <f t="shared" si="6"/>
        <v>#N/A</v>
      </c>
    </row>
    <row r="15" spans="1:32" x14ac:dyDescent="0.3">
      <c r="A15" t="s">
        <v>58</v>
      </c>
      <c r="B15" t="s">
        <v>185</v>
      </c>
      <c r="C15" t="s">
        <v>183</v>
      </c>
      <c r="D15">
        <v>0.861210637</v>
      </c>
      <c r="E15"/>
      <c r="F15"/>
      <c r="G15">
        <v>1873.96343</v>
      </c>
      <c r="H15">
        <v>12.7</v>
      </c>
      <c r="L15" s="18"/>
      <c r="M15" s="18"/>
      <c r="S15" s="6" t="s">
        <v>70</v>
      </c>
      <c r="T15" t="s">
        <v>19</v>
      </c>
      <c r="U15" s="12">
        <f t="array" ref="U15">INDEX($G$2:$G$20000,MATCH(1,IF($A$2:$A$20000=$S15,IF($C$2:$C$20000=$T15,1)),0))</f>
        <v>11355.84902</v>
      </c>
      <c r="V15">
        <f t="shared" si="5"/>
        <v>666.34687290269915</v>
      </c>
      <c r="Y15" s="6" t="s">
        <v>70</v>
      </c>
      <c r="Z15" t="s">
        <v>145</v>
      </c>
      <c r="AA15" s="12" t="e">
        <f t="array" ref="AA15">INDEX($E$2:$E$5000,MATCH(1,IF($A$2:$A$5000=$Y15,IF($C$2:$C$5000=$Z15,1)),0))</f>
        <v>#N/A</v>
      </c>
      <c r="AB15" s="12"/>
      <c r="AD15" s="6" t="s">
        <v>70</v>
      </c>
      <c r="AE15" t="s">
        <v>148</v>
      </c>
      <c r="AF15" s="12" t="e">
        <f t="shared" si="6"/>
        <v>#N/A</v>
      </c>
    </row>
    <row r="16" spans="1:32" x14ac:dyDescent="0.3">
      <c r="A16" t="s">
        <v>58</v>
      </c>
      <c r="B16" t="s">
        <v>185</v>
      </c>
      <c r="C16" t="s">
        <v>184</v>
      </c>
      <c r="D16">
        <v>1.091069947</v>
      </c>
      <c r="E16"/>
      <c r="F16"/>
      <c r="G16">
        <v>39.992939450000002</v>
      </c>
      <c r="H16">
        <v>12.947576249999999</v>
      </c>
      <c r="K16" s="17" t="s">
        <v>137</v>
      </c>
      <c r="L16" t="s">
        <v>140</v>
      </c>
      <c r="S16" s="6" t="s">
        <v>71</v>
      </c>
      <c r="T16" t="s">
        <v>19</v>
      </c>
      <c r="U16" s="12">
        <f t="array" ref="U16">INDEX($G$2:$G$20000,MATCH(1,IF($A$2:$A$20000=$S16,IF($C$2:$C$20000=$T16,1)),0))</f>
        <v>9540.0802199999998</v>
      </c>
      <c r="V16">
        <f t="shared" si="5"/>
        <v>563.42531794991919</v>
      </c>
      <c r="Y16" s="6" t="s">
        <v>71</v>
      </c>
      <c r="Z16" t="s">
        <v>145</v>
      </c>
      <c r="AA16" s="12" t="e">
        <f t="array" ref="AA16">INDEX($E$2:$E$5000,MATCH(1,IF($A$2:$A$5000=$Y16,IF($C$2:$C$5000=$Z16,1)),0))</f>
        <v>#N/A</v>
      </c>
      <c r="AB16" s="12"/>
      <c r="AD16" s="6" t="s">
        <v>71</v>
      </c>
      <c r="AE16" t="s">
        <v>148</v>
      </c>
      <c r="AF16" s="12" t="e">
        <f t="shared" si="6"/>
        <v>#N/A</v>
      </c>
    </row>
    <row r="17" spans="1:32" x14ac:dyDescent="0.3">
      <c r="A17" t="s">
        <v>58</v>
      </c>
      <c r="B17" t="s">
        <v>185</v>
      </c>
      <c r="C17" t="s">
        <v>184</v>
      </c>
      <c r="D17">
        <v>5.3132587960000004</v>
      </c>
      <c r="E17"/>
      <c r="F17"/>
      <c r="G17">
        <v>475.3164266</v>
      </c>
      <c r="H17">
        <v>15.12624722</v>
      </c>
      <c r="K17" t="s">
        <v>139</v>
      </c>
      <c r="S17" s="6" t="s">
        <v>72</v>
      </c>
      <c r="T17" t="s">
        <v>19</v>
      </c>
      <c r="U17" s="12">
        <f t="array" ref="U17">INDEX($G$2:$G$20000,MATCH(1,IF($A$2:$A$20000=$S17,IF($C$2:$C$20000=$T17,1)),0))</f>
        <v>5908.8299260000003</v>
      </c>
      <c r="V17">
        <f t="shared" si="5"/>
        <v>357.20290335271216</v>
      </c>
      <c r="Y17" s="6" t="s">
        <v>72</v>
      </c>
      <c r="Z17" t="s">
        <v>145</v>
      </c>
      <c r="AA17" s="12" t="e">
        <f t="array" ref="AA17">INDEX($E$2:$E$5000,MATCH(1,IF($A$2:$A$5000=$Y17,IF($C$2:$C$5000=$Z17,1)),0))</f>
        <v>#N/A</v>
      </c>
      <c r="AB17" s="12"/>
      <c r="AD17" s="6" t="s">
        <v>72</v>
      </c>
      <c r="AE17" t="s">
        <v>148</v>
      </c>
      <c r="AF17" s="12" t="e">
        <f t="shared" si="6"/>
        <v>#N/A</v>
      </c>
    </row>
    <row r="18" spans="1:32" x14ac:dyDescent="0.3">
      <c r="A18" t="s">
        <v>58</v>
      </c>
      <c r="B18" t="s">
        <v>185</v>
      </c>
      <c r="C18" t="s">
        <v>184</v>
      </c>
      <c r="D18">
        <v>5.989627134</v>
      </c>
      <c r="E18"/>
      <c r="F18"/>
      <c r="G18">
        <v>1737.6295540000001</v>
      </c>
      <c r="H18">
        <v>15.340813300000001</v>
      </c>
      <c r="K18" s="17" t="s">
        <v>141</v>
      </c>
      <c r="L18">
        <v>-2E-8</v>
      </c>
      <c r="S18" s="6" t="s">
        <v>73</v>
      </c>
      <c r="T18" t="s">
        <v>19</v>
      </c>
      <c r="U18" s="12">
        <f t="array" ref="U18">INDEX($G$2:$G$20000,MATCH(1,IF($A$2:$A$20000=$S18,IF($C$2:$C$20000=$T18,1)),0))</f>
        <v>2560.632098</v>
      </c>
      <c r="V18">
        <f t="shared" si="5"/>
        <v>166.58795606097385</v>
      </c>
      <c r="Y18" s="6" t="s">
        <v>73</v>
      </c>
      <c r="Z18" t="s">
        <v>145</v>
      </c>
      <c r="AA18" s="12" t="e">
        <f t="array" ref="AA18">INDEX($E$2:$E$5000,MATCH(1,IF($A$2:$A$5000=$Y18,IF($C$2:$C$5000=$Z18,1)),0))</f>
        <v>#N/A</v>
      </c>
      <c r="AB18" s="12"/>
      <c r="AD18" s="6" t="s">
        <v>73</v>
      </c>
      <c r="AE18" t="s">
        <v>148</v>
      </c>
      <c r="AF18" s="12" t="e">
        <f t="shared" si="6"/>
        <v>#N/A</v>
      </c>
    </row>
    <row r="19" spans="1:32" x14ac:dyDescent="0.3">
      <c r="A19" t="s">
        <v>58</v>
      </c>
      <c r="B19" t="s">
        <v>185</v>
      </c>
      <c r="C19" t="s">
        <v>184</v>
      </c>
      <c r="D19">
        <v>8.1442132189999992</v>
      </c>
      <c r="E19"/>
      <c r="F19"/>
      <c r="G19">
        <v>3936.0623690000002</v>
      </c>
      <c r="H19">
        <v>15.9349963</v>
      </c>
      <c r="K19" s="17" t="s">
        <v>142</v>
      </c>
      <c r="L19">
        <v>5.7099999999999998E-2</v>
      </c>
      <c r="S19" s="6" t="s">
        <v>74</v>
      </c>
      <c r="T19" t="s">
        <v>19</v>
      </c>
      <c r="U19" s="12">
        <f t="array" ref="U19">INDEX($G$2:$G$20000,MATCH(1,IF($A$2:$A$20000=$S19,IF($C$2:$C$20000=$T19,1)),0))</f>
        <v>1721.1702580000001</v>
      </c>
      <c r="V19">
        <f t="shared" si="5"/>
        <v>118.72657319065954</v>
      </c>
      <c r="Y19" s="6" t="s">
        <v>74</v>
      </c>
      <c r="Z19" t="s">
        <v>145</v>
      </c>
      <c r="AA19" s="12" t="e">
        <f t="array" ref="AA19">INDEX($E$2:$E$5000,MATCH(1,IF($A$2:$A$5000=$Y19,IF($C$2:$C$5000=$Z19,1)),0))</f>
        <v>#N/A</v>
      </c>
      <c r="AB19" s="12"/>
      <c r="AD19" s="6" t="s">
        <v>74</v>
      </c>
      <c r="AE19" t="s">
        <v>148</v>
      </c>
      <c r="AF19" s="12" t="e">
        <f t="shared" si="6"/>
        <v>#N/A</v>
      </c>
    </row>
    <row r="20" spans="1:32" x14ac:dyDescent="0.3">
      <c r="A20" t="s">
        <v>58</v>
      </c>
      <c r="B20" t="s">
        <v>185</v>
      </c>
      <c r="C20"/>
      <c r="D20">
        <v>17.856963579999999</v>
      </c>
      <c r="E20">
        <v>0.44336725999999999</v>
      </c>
      <c r="F20">
        <v>9.5197406999999998E-2</v>
      </c>
      <c r="G20">
        <v>14.96234175</v>
      </c>
      <c r="H20">
        <v>17.816575780000001</v>
      </c>
      <c r="K20" s="17" t="s">
        <v>143</v>
      </c>
      <c r="L20">
        <v>20.507000000000001</v>
      </c>
      <c r="S20" s="6" t="s">
        <v>75</v>
      </c>
      <c r="T20" t="s">
        <v>19</v>
      </c>
      <c r="U20" s="12">
        <f t="array" ref="U20">INDEX($G$2:$G$20000,MATCH(1,IF($A$2:$A$20000=$S20,IF($C$2:$C$20000=$T20,1)),0))</f>
        <v>1010.090842</v>
      </c>
      <c r="V20">
        <f t="shared" si="5"/>
        <v>78.162781408018148</v>
      </c>
      <c r="Y20" s="6" t="s">
        <v>75</v>
      </c>
      <c r="Z20" t="s">
        <v>145</v>
      </c>
      <c r="AA20" s="12" t="e">
        <f t="array" ref="AA20">INDEX($E$2:$E$5000,MATCH(1,IF($A$2:$A$5000=$Y20,IF($C$2:$C$5000=$Z20,1)),0))</f>
        <v>#N/A</v>
      </c>
      <c r="AB20" s="12"/>
      <c r="AD20" s="6" t="s">
        <v>75</v>
      </c>
      <c r="AE20" t="s">
        <v>148</v>
      </c>
      <c r="AF20" s="12" t="e">
        <f t="shared" si="6"/>
        <v>#N/A</v>
      </c>
    </row>
    <row r="21" spans="1:32" x14ac:dyDescent="0.3">
      <c r="A21" t="s">
        <v>58</v>
      </c>
      <c r="B21" t="s">
        <v>185</v>
      </c>
      <c r="C21"/>
      <c r="D21">
        <v>30.46918531</v>
      </c>
      <c r="E21">
        <v>2.7478411290000002</v>
      </c>
      <c r="F21">
        <v>0.59000150100000004</v>
      </c>
      <c r="G21">
        <v>92.731560790000003</v>
      </c>
      <c r="H21">
        <v>19.516599339999999</v>
      </c>
      <c r="S21" s="6" t="s">
        <v>76</v>
      </c>
      <c r="T21" t="s">
        <v>19</v>
      </c>
      <c r="U21" s="12">
        <f t="array" ref="U21">INDEX($G$2:$G$20000,MATCH(1,IF($A$2:$A$20000=$S21,IF($C$2:$C$20000=$T21,1)),0))</f>
        <v>832.5637772</v>
      </c>
      <c r="V21">
        <f t="shared" si="5"/>
        <v>68.032528429257894</v>
      </c>
      <c r="Y21" s="6" t="s">
        <v>76</v>
      </c>
      <c r="Z21" t="s">
        <v>145</v>
      </c>
      <c r="AA21" s="12" t="e">
        <f t="array" ref="AA21">INDEX($E$2:$E$5000,MATCH(1,IF($A$2:$A$5000=$Y21,IF($C$2:$C$5000=$Z21,1)),0))</f>
        <v>#N/A</v>
      </c>
      <c r="AB21" s="12"/>
      <c r="AD21" s="6" t="s">
        <v>76</v>
      </c>
      <c r="AE21" t="s">
        <v>148</v>
      </c>
      <c r="AF21" s="12" t="e">
        <f t="shared" si="6"/>
        <v>#N/A</v>
      </c>
    </row>
    <row r="22" spans="1:32" x14ac:dyDescent="0.3">
      <c r="A22" t="s">
        <v>58</v>
      </c>
      <c r="B22" t="s">
        <v>185</v>
      </c>
      <c r="C22"/>
      <c r="D22">
        <v>55.531497340000001</v>
      </c>
      <c r="E22">
        <v>0.51599988600000002</v>
      </c>
      <c r="F22">
        <v>0.110792689</v>
      </c>
      <c r="G22">
        <v>17.41347936</v>
      </c>
      <c r="H22">
        <v>22.05838215</v>
      </c>
      <c r="S22" s="6" t="s">
        <v>77</v>
      </c>
      <c r="T22" t="s">
        <v>19</v>
      </c>
      <c r="U22" s="12">
        <f t="array" ref="U22">INDEX($G$2:$G$20000,MATCH(1,IF($A$2:$A$20000=$S22,IF($C$2:$C$20000=$T22,1)),0))</f>
        <v>542.40101909999998</v>
      </c>
      <c r="V22">
        <f t="shared" si="5"/>
        <v>51.47221421329958</v>
      </c>
      <c r="Y22" s="6" t="s">
        <v>77</v>
      </c>
      <c r="Z22" t="s">
        <v>145</v>
      </c>
      <c r="AA22" s="12" t="e">
        <f t="array" ref="AA22">INDEX($E$2:$E$5000,MATCH(1,IF($A$2:$A$5000=$Y22,IF($C$2:$C$5000=$Z22,1)),0))</f>
        <v>#N/A</v>
      </c>
      <c r="AB22" s="12"/>
      <c r="AD22" s="6" t="s">
        <v>77</v>
      </c>
      <c r="AE22" t="s">
        <v>148</v>
      </c>
      <c r="AF22" s="12" t="e">
        <f t="shared" si="6"/>
        <v>#N/A</v>
      </c>
    </row>
    <row r="23" spans="1:32" x14ac:dyDescent="0.3">
      <c r="A23" t="s">
        <v>58</v>
      </c>
      <c r="B23" t="s">
        <v>185</v>
      </c>
      <c r="C23"/>
      <c r="D23">
        <v>126.3382704</v>
      </c>
      <c r="E23">
        <v>2.1775167579999999</v>
      </c>
      <c r="F23">
        <v>0.467544554</v>
      </c>
      <c r="G23">
        <v>73.484789750000004</v>
      </c>
      <c r="H23">
        <v>27.43903925</v>
      </c>
      <c r="S23" s="6" t="s">
        <v>78</v>
      </c>
      <c r="T23" t="s">
        <v>19</v>
      </c>
      <c r="U23" s="12">
        <f t="array" ref="U23">INDEX($G$2:$G$20000,MATCH(1,IF($A$2:$A$20000=$S23,IF($C$2:$C$20000=$T23,1)),0))</f>
        <v>301.40553840000001</v>
      </c>
      <c r="V23">
        <f t="shared" si="5"/>
        <v>37.715439336668439</v>
      </c>
      <c r="Y23" s="6" t="s">
        <v>78</v>
      </c>
      <c r="Z23" t="s">
        <v>145</v>
      </c>
      <c r="AA23" s="12" t="e">
        <f t="array" ref="AA23">INDEX($E$2:$E$5000,MATCH(1,IF($A$2:$A$5000=$Y23,IF($C$2:$C$5000=$Z23,1)),0))</f>
        <v>#N/A</v>
      </c>
      <c r="AB23" s="12"/>
      <c r="AD23" s="6" t="s">
        <v>78</v>
      </c>
      <c r="AE23" t="s">
        <v>148</v>
      </c>
      <c r="AF23" s="12" t="e">
        <f t="shared" si="6"/>
        <v>#N/A</v>
      </c>
    </row>
    <row r="24" spans="1:32" x14ac:dyDescent="0.3">
      <c r="A24" t="s">
        <v>58</v>
      </c>
      <c r="B24" t="s">
        <v>185</v>
      </c>
      <c r="C24"/>
      <c r="D24">
        <v>147.02622389999999</v>
      </c>
      <c r="E24">
        <v>9.4813634740000001</v>
      </c>
      <c r="F24">
        <v>2.0357867939999998</v>
      </c>
      <c r="G24">
        <v>319.96814660000001</v>
      </c>
      <c r="H24">
        <v>28.825466240000001</v>
      </c>
      <c r="S24" s="6" t="s">
        <v>79</v>
      </c>
      <c r="T24" t="s">
        <v>19</v>
      </c>
      <c r="U24" s="12">
        <f t="array" ref="U24">INDEX($G$2:$G$20000,MATCH(1,IF($A$2:$A$20000=$S24,IF($C$2:$C$20000=$T24,1)),0))</f>
        <v>107.5040954</v>
      </c>
      <c r="V24">
        <f t="shared" si="5"/>
        <v>26.645252704729444</v>
      </c>
      <c r="Y24" s="6" t="s">
        <v>79</v>
      </c>
      <c r="Z24" t="s">
        <v>145</v>
      </c>
      <c r="AA24" s="12" t="e">
        <f t="array" ref="AA24">INDEX($E$2:$E$5000,MATCH(1,IF($A$2:$A$5000=$Y24,IF($C$2:$C$5000=$Z24,1)),0))</f>
        <v>#N/A</v>
      </c>
      <c r="AB24" s="12"/>
      <c r="AD24" s="6" t="s">
        <v>79</v>
      </c>
      <c r="AE24" t="s">
        <v>148</v>
      </c>
      <c r="AF24" s="12" t="e">
        <f t="shared" si="6"/>
        <v>#N/A</v>
      </c>
    </row>
    <row r="25" spans="1:32" x14ac:dyDescent="0.3">
      <c r="A25" t="s">
        <v>58</v>
      </c>
      <c r="B25" t="s">
        <v>185</v>
      </c>
      <c r="C25"/>
      <c r="D25">
        <v>153.04780170000001</v>
      </c>
      <c r="E25">
        <v>0.97027141100000003</v>
      </c>
      <c r="F25">
        <v>0.2083314</v>
      </c>
      <c r="G25">
        <v>32.743808000000001</v>
      </c>
      <c r="H25">
        <v>29.221588239999999</v>
      </c>
      <c r="S25" s="6" t="s">
        <v>80</v>
      </c>
      <c r="T25" t="s">
        <v>19</v>
      </c>
      <c r="U25" s="12">
        <f t="array" ref="U25">INDEX($G$2:$G$20000,MATCH(1,IF($A$2:$A$20000=$S25,IF($C$2:$C$20000=$T25,1)),0))</f>
        <v>37.041369109999998</v>
      </c>
      <c r="V25">
        <f t="shared" si="5"/>
        <v>22.62203473492049</v>
      </c>
      <c r="Y25" s="6" t="s">
        <v>80</v>
      </c>
      <c r="Z25" t="s">
        <v>145</v>
      </c>
      <c r="AA25" s="12" t="e">
        <f t="array" ref="AA25">INDEX($E$2:$E$5000,MATCH(1,IF($A$2:$A$5000=$Y25,IF($C$2:$C$5000=$Z25,1)),0))</f>
        <v>#N/A</v>
      </c>
      <c r="AB25" s="12"/>
      <c r="AD25" s="6" t="s">
        <v>80</v>
      </c>
      <c r="AE25" t="s">
        <v>148</v>
      </c>
      <c r="AF25" s="12" t="e">
        <f t="shared" si="6"/>
        <v>#N/A</v>
      </c>
    </row>
    <row r="26" spans="1:32" x14ac:dyDescent="0.3">
      <c r="A26" t="s">
        <v>58</v>
      </c>
      <c r="B26" t="s">
        <v>185</v>
      </c>
      <c r="C26" t="s">
        <v>19</v>
      </c>
      <c r="D26">
        <v>159.3637646</v>
      </c>
      <c r="E26">
        <v>449.3982398</v>
      </c>
      <c r="F26">
        <v>96.492345659999998</v>
      </c>
      <c r="G26">
        <v>15165.86958</v>
      </c>
      <c r="H26">
        <v>29.634215309999998</v>
      </c>
      <c r="S26" s="6" t="s">
        <v>81</v>
      </c>
      <c r="T26" t="s">
        <v>19</v>
      </c>
      <c r="U26" s="12" t="e">
        <f t="array" ref="U26">INDEX($G$2:$G$20000,MATCH(1,IF($A$2:$A$20000=$S26,IF($C$2:$C$20000=$T26,1)),0))</f>
        <v>#N/A</v>
      </c>
      <c r="V26" t="e">
        <f t="shared" si="5"/>
        <v>#N/A</v>
      </c>
      <c r="Y26" s="6" t="s">
        <v>81</v>
      </c>
      <c r="Z26" t="s">
        <v>145</v>
      </c>
      <c r="AA26" s="12" t="e">
        <f t="array" ref="AA26">INDEX($E$2:$E$5000,MATCH(1,IF($A$2:$A$5000=$Y26,IF($C$2:$C$5000=$Z26,1)),0))</f>
        <v>#N/A</v>
      </c>
      <c r="AB26" s="12"/>
      <c r="AD26" s="6" t="s">
        <v>81</v>
      </c>
      <c r="AE26" t="s">
        <v>148</v>
      </c>
      <c r="AF26" s="12" t="e">
        <f t="shared" si="6"/>
        <v>#N/A</v>
      </c>
    </row>
    <row r="27" spans="1:32" x14ac:dyDescent="0.3">
      <c r="A27" t="s">
        <v>59</v>
      </c>
      <c r="B27" t="s">
        <v>186</v>
      </c>
      <c r="C27" t="s">
        <v>182</v>
      </c>
      <c r="D27">
        <v>0.61195918299999996</v>
      </c>
      <c r="E27"/>
      <c r="F27"/>
      <c r="G27">
        <v>23.820421849999999</v>
      </c>
      <c r="H27">
        <v>12.368490980000001</v>
      </c>
      <c r="S27" s="6" t="s">
        <v>82</v>
      </c>
      <c r="T27" t="s">
        <v>19</v>
      </c>
      <c r="U27" s="12" t="e">
        <f t="array" ref="U27">INDEX($G$2:$G$20000,MATCH(1,IF($A$2:$A$20000=$S27,IF($C$2:$C$20000=$T27,1)),0))</f>
        <v>#N/A</v>
      </c>
      <c r="V27" t="e">
        <f t="shared" si="5"/>
        <v>#N/A</v>
      </c>
      <c r="Y27" s="6" t="s">
        <v>82</v>
      </c>
      <c r="Z27" t="s">
        <v>145</v>
      </c>
      <c r="AA27" s="12" t="e">
        <f t="array" ref="AA27">INDEX($E$2:$E$5000,MATCH(1,IF($A$2:$A$5000=$Y27,IF($C$2:$C$5000=$Z27,1)),0))</f>
        <v>#N/A</v>
      </c>
      <c r="AB27" s="12"/>
      <c r="AD27" s="6" t="s">
        <v>82</v>
      </c>
      <c r="AE27" t="s">
        <v>148</v>
      </c>
      <c r="AF27" s="12" t="e">
        <f t="shared" si="6"/>
        <v>#N/A</v>
      </c>
    </row>
    <row r="28" spans="1:32" x14ac:dyDescent="0.3">
      <c r="A28" t="s">
        <v>59</v>
      </c>
      <c r="B28" t="s">
        <v>186</v>
      </c>
      <c r="C28" t="s">
        <v>183</v>
      </c>
      <c r="D28">
        <v>0.861210637</v>
      </c>
      <c r="E28"/>
      <c r="F28"/>
      <c r="G28">
        <v>1902.7247809999999</v>
      </c>
      <c r="H28">
        <v>12.7</v>
      </c>
      <c r="S28" s="6" t="s">
        <v>83</v>
      </c>
      <c r="T28" t="s">
        <v>19</v>
      </c>
      <c r="U28" s="12" t="e">
        <f t="array" ref="U28">INDEX($G$2:$G$20000,MATCH(1,IF($A$2:$A$20000=$S28,IF($C$2:$C$20000=$T28,1)),0))</f>
        <v>#N/A</v>
      </c>
      <c r="V28" t="e">
        <f t="shared" si="5"/>
        <v>#N/A</v>
      </c>
      <c r="Y28" s="6" t="s">
        <v>83</v>
      </c>
      <c r="Z28" t="s">
        <v>145</v>
      </c>
      <c r="AA28" s="12" t="e">
        <f t="array" ref="AA28">INDEX($E$2:$E$5000,MATCH(1,IF($A$2:$A$5000=$Y28,IF($C$2:$C$5000=$Z28,1)),0))</f>
        <v>#N/A</v>
      </c>
      <c r="AB28" s="12"/>
      <c r="AD28" s="6" t="s">
        <v>83</v>
      </c>
      <c r="AE28" t="s">
        <v>148</v>
      </c>
      <c r="AF28" s="12" t="e">
        <f t="shared" si="6"/>
        <v>#N/A</v>
      </c>
    </row>
    <row r="29" spans="1:32" x14ac:dyDescent="0.3">
      <c r="A29" t="s">
        <v>59</v>
      </c>
      <c r="B29" t="s">
        <v>186</v>
      </c>
      <c r="C29" t="s">
        <v>184</v>
      </c>
      <c r="D29">
        <v>1.0921365169999999</v>
      </c>
      <c r="E29"/>
      <c r="F29"/>
      <c r="G29">
        <v>39.314418740000001</v>
      </c>
      <c r="H29">
        <v>12.94863177</v>
      </c>
      <c r="S29" s="6" t="s">
        <v>84</v>
      </c>
      <c r="T29" t="s">
        <v>19</v>
      </c>
      <c r="U29" s="12" t="e">
        <f t="array" ref="U29">INDEX($G$2:$G$20000,MATCH(1,IF($A$2:$A$20000=$S29,IF($C$2:$C$20000=$T29,1)),0))</f>
        <v>#N/A</v>
      </c>
      <c r="V29" t="e">
        <f t="shared" si="5"/>
        <v>#N/A</v>
      </c>
      <c r="Y29" s="6" t="s">
        <v>84</v>
      </c>
      <c r="Z29" t="s">
        <v>145</v>
      </c>
      <c r="AA29" s="12" t="e">
        <f t="array" ref="AA29">INDEX($E$2:$E$5000,MATCH(1,IF($A$2:$A$5000=$Y29,IF($C$2:$C$5000=$Z29,1)),0))</f>
        <v>#N/A</v>
      </c>
      <c r="AB29" s="12"/>
      <c r="AD29" s="6" t="s">
        <v>84</v>
      </c>
      <c r="AE29" t="s">
        <v>148</v>
      </c>
      <c r="AF29" s="12" t="e">
        <f t="shared" si="6"/>
        <v>#N/A</v>
      </c>
    </row>
    <row r="30" spans="1:32" x14ac:dyDescent="0.3">
      <c r="A30" t="s">
        <v>59</v>
      </c>
      <c r="B30" t="s">
        <v>186</v>
      </c>
      <c r="C30" t="s">
        <v>184</v>
      </c>
      <c r="D30">
        <v>5.1948032609999997</v>
      </c>
      <c r="E30"/>
      <c r="F30"/>
      <c r="G30">
        <v>821.45297600000004</v>
      </c>
      <c r="H30">
        <v>15.086864970000001</v>
      </c>
      <c r="S30" s="6" t="s">
        <v>85</v>
      </c>
      <c r="T30" t="s">
        <v>19</v>
      </c>
      <c r="U30" s="12" t="e">
        <f t="array" ref="U30">INDEX($G$2:$G$20000,MATCH(1,IF($A$2:$A$20000=$S30,IF($C$2:$C$20000=$T30,1)),0))</f>
        <v>#N/A</v>
      </c>
      <c r="V30" t="e">
        <f t="shared" si="5"/>
        <v>#N/A</v>
      </c>
      <c r="Y30" s="6" t="s">
        <v>85</v>
      </c>
      <c r="Z30" t="s">
        <v>145</v>
      </c>
      <c r="AA30" s="12" t="e">
        <f t="array" ref="AA30">INDEX($E$2:$E$5000,MATCH(1,IF($A$2:$A$5000=$Y30,IF($C$2:$C$5000=$Z30,1)),0))</f>
        <v>#N/A</v>
      </c>
      <c r="AB30" s="12"/>
      <c r="AD30" s="6" t="s">
        <v>85</v>
      </c>
      <c r="AE30" t="s">
        <v>148</v>
      </c>
      <c r="AF30" s="12" t="e">
        <f t="shared" si="6"/>
        <v>#N/A</v>
      </c>
    </row>
    <row r="31" spans="1:32" x14ac:dyDescent="0.3">
      <c r="A31" t="s">
        <v>59</v>
      </c>
      <c r="B31" t="s">
        <v>186</v>
      </c>
      <c r="C31" t="s">
        <v>184</v>
      </c>
      <c r="D31">
        <v>5.9722291470000002</v>
      </c>
      <c r="E31"/>
      <c r="F31"/>
      <c r="G31">
        <v>2099.6689449999999</v>
      </c>
      <c r="H31">
        <v>15.335496729999999</v>
      </c>
      <c r="S31" s="6" t="s">
        <v>86</v>
      </c>
      <c r="T31" t="s">
        <v>19</v>
      </c>
      <c r="U31" s="12" t="e">
        <f t="array" ref="U31">INDEX($G$2:$G$20000,MATCH(1,IF($A$2:$A$20000=$S31,IF($C$2:$C$20000=$T31,1)),0))</f>
        <v>#N/A</v>
      </c>
      <c r="V31" t="e">
        <f t="shared" si="5"/>
        <v>#N/A</v>
      </c>
      <c r="Y31" s="6" t="s">
        <v>86</v>
      </c>
      <c r="Z31" t="s">
        <v>145</v>
      </c>
      <c r="AA31" s="12" t="e">
        <f t="array" ref="AA31">INDEX($E$2:$E$5000,MATCH(1,IF($A$2:$A$5000=$Y31,IF($C$2:$C$5000=$Z31,1)),0))</f>
        <v>#N/A</v>
      </c>
      <c r="AB31" s="12"/>
      <c r="AD31" s="6" t="s">
        <v>86</v>
      </c>
      <c r="AE31" t="s">
        <v>148</v>
      </c>
      <c r="AF31" s="12" t="e">
        <f t="shared" si="6"/>
        <v>#N/A</v>
      </c>
    </row>
    <row r="32" spans="1:32" x14ac:dyDescent="0.3">
      <c r="A32" t="s">
        <v>59</v>
      </c>
      <c r="B32" t="s">
        <v>186</v>
      </c>
      <c r="C32" t="s">
        <v>184</v>
      </c>
      <c r="D32">
        <v>8.6715763950000007</v>
      </c>
      <c r="E32"/>
      <c r="F32"/>
      <c r="G32">
        <v>3721.786979</v>
      </c>
      <c r="H32">
        <v>16.06481659</v>
      </c>
      <c r="S32" s="6" t="s">
        <v>87</v>
      </c>
      <c r="T32" t="s">
        <v>19</v>
      </c>
      <c r="U32" s="12" t="e">
        <f t="array" ref="U32">INDEX($G$2:$G$20000,MATCH(1,IF($A$2:$A$20000=$S32,IF($C$2:$C$20000=$T32,1)),0))</f>
        <v>#N/A</v>
      </c>
      <c r="V32" t="e">
        <f t="shared" si="5"/>
        <v>#N/A</v>
      </c>
      <c r="Y32" s="6" t="s">
        <v>87</v>
      </c>
      <c r="Z32" t="s">
        <v>145</v>
      </c>
      <c r="AA32" s="12" t="e">
        <f t="array" ref="AA32">INDEX($E$2:$E$5000,MATCH(1,IF($A$2:$A$5000=$Y32,IF($C$2:$C$5000=$Z32,1)),0))</f>
        <v>#N/A</v>
      </c>
      <c r="AB32" s="12"/>
      <c r="AD32" s="6" t="s">
        <v>87</v>
      </c>
      <c r="AE32" t="s">
        <v>148</v>
      </c>
      <c r="AF32" s="12" t="e">
        <f t="shared" si="6"/>
        <v>#N/A</v>
      </c>
    </row>
    <row r="33" spans="1:32" x14ac:dyDescent="0.3">
      <c r="A33" t="s">
        <v>59</v>
      </c>
      <c r="B33" t="s">
        <v>186</v>
      </c>
      <c r="C33"/>
      <c r="D33">
        <v>30.434623200000001</v>
      </c>
      <c r="E33">
        <v>2.0626332349999998</v>
      </c>
      <c r="F33">
        <v>0.58949890199999999</v>
      </c>
      <c r="G33">
        <v>69.683801090000003</v>
      </c>
      <c r="H33">
        <v>19.512510429999999</v>
      </c>
      <c r="S33" s="6" t="s">
        <v>88</v>
      </c>
      <c r="T33" t="s">
        <v>19</v>
      </c>
      <c r="U33" s="12" t="e">
        <f t="array" ref="U33">INDEX($G$2:$G$20000,MATCH(1,IF($A$2:$A$20000=$S33,IF($C$2:$C$20000=$T33,1)),0))</f>
        <v>#N/A</v>
      </c>
      <c r="V33" t="e">
        <f t="shared" si="5"/>
        <v>#N/A</v>
      </c>
      <c r="Y33" s="6" t="s">
        <v>88</v>
      </c>
      <c r="Z33" t="s">
        <v>145</v>
      </c>
      <c r="AA33" s="12" t="e">
        <f t="array" ref="AA33">INDEX($E$2:$E$5000,MATCH(1,IF($A$2:$A$5000=$Y33,IF($C$2:$C$5000=$Z33,1)),0))</f>
        <v>#N/A</v>
      </c>
      <c r="AB33" s="12"/>
      <c r="AD33" s="6" t="s">
        <v>88</v>
      </c>
      <c r="AE33" t="s">
        <v>148</v>
      </c>
      <c r="AF33" s="12" t="e">
        <f t="shared" si="6"/>
        <v>#N/A</v>
      </c>
    </row>
    <row r="34" spans="1:32" x14ac:dyDescent="0.3">
      <c r="A34" t="s">
        <v>59</v>
      </c>
      <c r="B34" t="s">
        <v>186</v>
      </c>
      <c r="C34"/>
      <c r="D34">
        <v>126.0443282</v>
      </c>
      <c r="E34">
        <v>0.91956343100000004</v>
      </c>
      <c r="F34">
        <v>0.26281048099999998</v>
      </c>
      <c r="G34">
        <v>31.066441730000001</v>
      </c>
      <c r="H34">
        <v>27.419000629999999</v>
      </c>
      <c r="S34" s="6" t="s">
        <v>89</v>
      </c>
      <c r="T34" t="s">
        <v>19</v>
      </c>
      <c r="U34" s="12" t="e">
        <f t="array" ref="U34">INDEX($G$2:$G$20000,MATCH(1,IF($A$2:$A$20000=$S34,IF($C$2:$C$20000=$T34,1)),0))</f>
        <v>#N/A</v>
      </c>
      <c r="V34" t="e">
        <f t="shared" ref="V34:V65" si="7">$L$18*(U34^2) + $L$19*U34+$L$20</f>
        <v>#N/A</v>
      </c>
      <c r="Y34" s="6" t="s">
        <v>89</v>
      </c>
      <c r="Z34" t="s">
        <v>145</v>
      </c>
      <c r="AA34" s="12" t="e">
        <f t="array" ref="AA34">INDEX($E$2:$E$5000,MATCH(1,IF($A$2:$A$5000=$Y34,IF($C$2:$C$5000=$Z34,1)),0))</f>
        <v>#N/A</v>
      </c>
      <c r="AB34" s="12"/>
      <c r="AD34" s="6" t="s">
        <v>89</v>
      </c>
      <c r="AE34" t="s">
        <v>148</v>
      </c>
      <c r="AF34" s="12" t="e">
        <f t="shared" si="6"/>
        <v>#N/A</v>
      </c>
    </row>
    <row r="35" spans="1:32" x14ac:dyDescent="0.3">
      <c r="A35" t="s">
        <v>59</v>
      </c>
      <c r="B35" t="s">
        <v>186</v>
      </c>
      <c r="C35"/>
      <c r="D35">
        <v>147.31440090000001</v>
      </c>
      <c r="E35">
        <v>6.4992120880000002</v>
      </c>
      <c r="F35">
        <v>1.8574695320000001</v>
      </c>
      <c r="G35">
        <v>219.56875059999999</v>
      </c>
      <c r="H35">
        <v>28.844489429999999</v>
      </c>
      <c r="S35" s="6" t="s">
        <v>90</v>
      </c>
      <c r="T35" t="s">
        <v>19</v>
      </c>
      <c r="U35" s="12" t="e">
        <f t="array" ref="U35">INDEX($G$2:$G$20000,MATCH(1,IF($A$2:$A$20000=$S35,IF($C$2:$C$20000=$T35,1)),0))</f>
        <v>#N/A</v>
      </c>
      <c r="V35" t="e">
        <f t="shared" si="7"/>
        <v>#N/A</v>
      </c>
      <c r="Y35" s="6" t="s">
        <v>90</v>
      </c>
      <c r="Z35" t="s">
        <v>145</v>
      </c>
      <c r="AA35" s="12" t="e">
        <f t="array" ref="AA35">INDEX($E$2:$E$5000,MATCH(1,IF($A$2:$A$5000=$Y35,IF($C$2:$C$5000=$Z35,1)),0))</f>
        <v>#N/A</v>
      </c>
      <c r="AB35" s="12"/>
      <c r="AD35" s="6" t="s">
        <v>90</v>
      </c>
      <c r="AE35" t="s">
        <v>148</v>
      </c>
      <c r="AF35" s="12" t="e">
        <f t="shared" si="6"/>
        <v>#N/A</v>
      </c>
    </row>
    <row r="36" spans="1:32" x14ac:dyDescent="0.3">
      <c r="A36" t="s">
        <v>59</v>
      </c>
      <c r="B36" t="s">
        <v>186</v>
      </c>
      <c r="C36"/>
      <c r="D36">
        <v>153.86984770000001</v>
      </c>
      <c r="E36">
        <v>1.021687542</v>
      </c>
      <c r="F36">
        <v>0.29199746900000001</v>
      </c>
      <c r="G36">
        <v>34.516592770000003</v>
      </c>
      <c r="H36">
        <v>29.275451159999999</v>
      </c>
      <c r="S36" s="6" t="s">
        <v>91</v>
      </c>
      <c r="T36" t="s">
        <v>19</v>
      </c>
      <c r="U36" s="12" t="e">
        <f t="array" ref="U36">INDEX($G$2:$G$20000,MATCH(1,IF($A$2:$A$20000=$S36,IF($C$2:$C$20000=$T36,1)),0))</f>
        <v>#N/A</v>
      </c>
      <c r="V36" t="e">
        <f t="shared" si="7"/>
        <v>#N/A</v>
      </c>
      <c r="Y36" s="6" t="s">
        <v>91</v>
      </c>
      <c r="Z36" t="s">
        <v>145</v>
      </c>
      <c r="AA36" s="12" t="e">
        <f t="array" ref="AA36">INDEX($E$2:$E$5000,MATCH(1,IF($A$2:$A$5000=$Y36,IF($C$2:$C$5000=$Z36,1)),0))</f>
        <v>#N/A</v>
      </c>
      <c r="AB36" s="12"/>
      <c r="AD36" s="6" t="s">
        <v>91</v>
      </c>
      <c r="AE36" t="s">
        <v>148</v>
      </c>
      <c r="AF36" s="12" t="e">
        <f t="shared" si="6"/>
        <v>#N/A</v>
      </c>
    </row>
    <row r="37" spans="1:32" x14ac:dyDescent="0.3">
      <c r="A37" t="s">
        <v>59</v>
      </c>
      <c r="B37" t="s">
        <v>186</v>
      </c>
      <c r="C37" t="s">
        <v>19</v>
      </c>
      <c r="D37">
        <v>160.72793429999999</v>
      </c>
      <c r="E37">
        <v>339.39293029999999</v>
      </c>
      <c r="F37">
        <v>96.998223620000005</v>
      </c>
      <c r="G37">
        <v>11466.017830000001</v>
      </c>
      <c r="H37">
        <v>29.722988340000001</v>
      </c>
      <c r="S37" s="6" t="s">
        <v>92</v>
      </c>
      <c r="T37" t="s">
        <v>19</v>
      </c>
      <c r="U37" s="12" t="e">
        <f t="array" ref="U37">INDEX($G$2:$G$20000,MATCH(1,IF($A$2:$A$20000=$S37,IF($C$2:$C$20000=$T37,1)),0))</f>
        <v>#N/A</v>
      </c>
      <c r="V37" t="e">
        <f t="shared" si="7"/>
        <v>#N/A</v>
      </c>
      <c r="Y37" s="6" t="s">
        <v>92</v>
      </c>
      <c r="Z37" t="s">
        <v>145</v>
      </c>
      <c r="AA37" s="12" t="e">
        <f t="array" ref="AA37">INDEX($E$2:$E$5000,MATCH(1,IF($A$2:$A$5000=$Y37,IF($C$2:$C$5000=$Z37,1)),0))</f>
        <v>#N/A</v>
      </c>
      <c r="AB37" s="12"/>
      <c r="AD37" s="6" t="s">
        <v>92</v>
      </c>
      <c r="AE37" t="s">
        <v>148</v>
      </c>
      <c r="AF37" s="12" t="e">
        <f t="shared" si="6"/>
        <v>#N/A</v>
      </c>
    </row>
    <row r="38" spans="1:32" x14ac:dyDescent="0.3">
      <c r="A38" t="s">
        <v>60</v>
      </c>
      <c r="B38" t="s">
        <v>187</v>
      </c>
      <c r="C38" t="s">
        <v>183</v>
      </c>
      <c r="D38">
        <v>0.861210637</v>
      </c>
      <c r="E38"/>
      <c r="F38"/>
      <c r="G38">
        <v>1920.8637060000001</v>
      </c>
      <c r="H38">
        <v>12.7</v>
      </c>
      <c r="S38" s="7" t="s">
        <v>93</v>
      </c>
      <c r="T38" t="s">
        <v>19</v>
      </c>
      <c r="U38" s="12" t="e">
        <f t="array" ref="U38">INDEX($G$2:$G$20000,MATCH(1,IF($A$2:$A$20000=$S38,IF($C$2:$C$20000=$T38,1)),0))</f>
        <v>#N/A</v>
      </c>
      <c r="V38" t="e">
        <f t="shared" si="7"/>
        <v>#N/A</v>
      </c>
      <c r="Y38" s="7" t="s">
        <v>93</v>
      </c>
      <c r="Z38" t="s">
        <v>145</v>
      </c>
      <c r="AA38" s="12" t="e">
        <f t="array" ref="AA38">INDEX($E$2:$E$5000,MATCH(1,IF($A$2:$A$5000=$Y38,IF($C$2:$C$5000=$Z38,1)),0))</f>
        <v>#N/A</v>
      </c>
      <c r="AB38" s="12"/>
      <c r="AD38" s="7" t="s">
        <v>93</v>
      </c>
      <c r="AE38" t="s">
        <v>148</v>
      </c>
      <c r="AF38" s="12" t="e">
        <f t="shared" si="6"/>
        <v>#N/A</v>
      </c>
    </row>
    <row r="39" spans="1:32" x14ac:dyDescent="0.3">
      <c r="A39" t="s">
        <v>60</v>
      </c>
      <c r="B39" t="s">
        <v>187</v>
      </c>
      <c r="C39" t="s">
        <v>184</v>
      </c>
      <c r="D39">
        <v>1.0758592600000001</v>
      </c>
      <c r="E39"/>
      <c r="F39"/>
      <c r="G39">
        <v>50.039837980000001</v>
      </c>
      <c r="H39">
        <v>12.932440720000001</v>
      </c>
      <c r="S39" s="7" t="s">
        <v>94</v>
      </c>
      <c r="T39" t="s">
        <v>19</v>
      </c>
      <c r="U39" s="12" t="e">
        <f t="array" ref="U39">INDEX($G$2:$G$20000,MATCH(1,IF($A$2:$A$20000=$S39,IF($C$2:$C$20000=$T39,1)),0))</f>
        <v>#N/A</v>
      </c>
      <c r="V39" t="e">
        <f t="shared" si="7"/>
        <v>#N/A</v>
      </c>
      <c r="Y39" s="7" t="s">
        <v>94</v>
      </c>
      <c r="Z39" t="s">
        <v>145</v>
      </c>
      <c r="AA39" s="12" t="e">
        <f t="array" ref="AA39">INDEX($E$2:$E$5000,MATCH(1,IF($A$2:$A$5000=$Y39,IF($C$2:$C$5000=$Z39,1)),0))</f>
        <v>#N/A</v>
      </c>
      <c r="AB39" s="12"/>
      <c r="AD39" s="7" t="s">
        <v>94</v>
      </c>
      <c r="AE39" t="s">
        <v>148</v>
      </c>
      <c r="AF39" s="12" t="e">
        <f t="shared" si="6"/>
        <v>#N/A</v>
      </c>
    </row>
    <row r="40" spans="1:32" x14ac:dyDescent="0.3">
      <c r="A40" t="s">
        <v>60</v>
      </c>
      <c r="B40" t="s">
        <v>187</v>
      </c>
      <c r="C40" t="s">
        <v>184</v>
      </c>
      <c r="D40">
        <v>5.1571273040000003</v>
      </c>
      <c r="E40"/>
      <c r="F40"/>
      <c r="G40">
        <v>675.04467439999996</v>
      </c>
      <c r="H40">
        <v>15.07421594</v>
      </c>
      <c r="S40" s="7" t="s">
        <v>95</v>
      </c>
      <c r="T40" t="s">
        <v>19</v>
      </c>
      <c r="U40" s="12" t="e">
        <f t="array" ref="U40">INDEX($G$2:$G$20000,MATCH(1,IF($A$2:$A$20000=$S40,IF($C$2:$C$20000=$T40,1)),0))</f>
        <v>#N/A</v>
      </c>
      <c r="V40" t="e">
        <f t="shared" si="7"/>
        <v>#N/A</v>
      </c>
      <c r="Y40" s="7" t="s">
        <v>95</v>
      </c>
      <c r="Z40" t="s">
        <v>145</v>
      </c>
      <c r="AA40" s="12" t="e">
        <f t="array" ref="AA40">INDEX($E$2:$E$5000,MATCH(1,IF($A$2:$A$5000=$Y40,IF($C$2:$C$5000=$Z40,1)),0))</f>
        <v>#N/A</v>
      </c>
      <c r="AB40" s="12"/>
      <c r="AD40" s="7" t="s">
        <v>95</v>
      </c>
      <c r="AE40" t="s">
        <v>148</v>
      </c>
      <c r="AF40" s="12" t="e">
        <f t="shared" si="6"/>
        <v>#N/A</v>
      </c>
    </row>
    <row r="41" spans="1:32" x14ac:dyDescent="0.3">
      <c r="A41" t="s">
        <v>60</v>
      </c>
      <c r="B41" t="s">
        <v>187</v>
      </c>
      <c r="C41" t="s">
        <v>184</v>
      </c>
      <c r="D41">
        <v>5.932308398</v>
      </c>
      <c r="E41"/>
      <c r="F41"/>
      <c r="G41">
        <v>2837.484563</v>
      </c>
      <c r="H41">
        <v>15.323259569999999</v>
      </c>
      <c r="S41" s="7" t="s">
        <v>96</v>
      </c>
      <c r="T41" t="s">
        <v>19</v>
      </c>
      <c r="U41" s="12" t="e">
        <f t="array" ref="U41">INDEX($G$2:$G$20000,MATCH(1,IF($A$2:$A$20000=$S41,IF($C$2:$C$20000=$T41,1)),0))</f>
        <v>#N/A</v>
      </c>
      <c r="V41" t="e">
        <f t="shared" si="7"/>
        <v>#N/A</v>
      </c>
      <c r="Y41" s="7" t="s">
        <v>96</v>
      </c>
      <c r="Z41" t="s">
        <v>145</v>
      </c>
      <c r="AA41" s="12" t="e">
        <f t="array" ref="AA41">INDEX($E$2:$E$5000,MATCH(1,IF($A$2:$A$5000=$Y41,IF($C$2:$C$5000=$Z41,1)),0))</f>
        <v>#N/A</v>
      </c>
      <c r="AB41" s="12"/>
      <c r="AD41" s="7" t="s">
        <v>96</v>
      </c>
      <c r="AE41" t="s">
        <v>148</v>
      </c>
      <c r="AF41" s="12" t="e">
        <f t="shared" si="6"/>
        <v>#N/A</v>
      </c>
    </row>
    <row r="42" spans="1:32" x14ac:dyDescent="0.3">
      <c r="A42" t="s">
        <v>60</v>
      </c>
      <c r="B42" t="s">
        <v>187</v>
      </c>
      <c r="C42" t="s">
        <v>184</v>
      </c>
      <c r="D42">
        <v>8.6946816919999996</v>
      </c>
      <c r="E42"/>
      <c r="F42"/>
      <c r="G42">
        <v>3623.5096060000001</v>
      </c>
      <c r="H42">
        <v>16.070390459999999</v>
      </c>
      <c r="S42" s="7" t="s">
        <v>97</v>
      </c>
      <c r="T42" t="s">
        <v>19</v>
      </c>
      <c r="U42" s="12" t="e">
        <f t="array" ref="U42">INDEX($G$2:$G$20000,MATCH(1,IF($A$2:$A$20000=$S42,IF($C$2:$C$20000=$T42,1)),0))</f>
        <v>#N/A</v>
      </c>
      <c r="V42" t="e">
        <f t="shared" si="7"/>
        <v>#N/A</v>
      </c>
      <c r="Y42" s="7" t="s">
        <v>97</v>
      </c>
      <c r="Z42" t="s">
        <v>145</v>
      </c>
      <c r="AA42" s="12" t="e">
        <f t="array" ref="AA42">INDEX($E$2:$E$5000,MATCH(1,IF($A$2:$A$5000=$Y42,IF($C$2:$C$5000=$Z42,1)),0))</f>
        <v>#N/A</v>
      </c>
      <c r="AB42" s="12"/>
      <c r="AD42" s="7" t="s">
        <v>97</v>
      </c>
      <c r="AE42" t="s">
        <v>148</v>
      </c>
      <c r="AF42" s="12" t="e">
        <f t="shared" si="6"/>
        <v>#N/A</v>
      </c>
    </row>
    <row r="43" spans="1:32" x14ac:dyDescent="0.3">
      <c r="A43" t="s">
        <v>60</v>
      </c>
      <c r="B43" t="s">
        <v>187</v>
      </c>
      <c r="C43"/>
      <c r="D43">
        <v>30.10996712</v>
      </c>
      <c r="E43">
        <v>1.3599410999999999</v>
      </c>
      <c r="F43">
        <v>0.56731377100000002</v>
      </c>
      <c r="G43">
        <v>45.721600359999996</v>
      </c>
      <c r="H43">
        <v>19.473986740000001</v>
      </c>
      <c r="S43" s="7" t="s">
        <v>98</v>
      </c>
      <c r="T43" t="s">
        <v>19</v>
      </c>
      <c r="U43" s="12" t="e">
        <f t="array" ref="U43">INDEX($G$2:$G$20000,MATCH(1,IF($A$2:$A$20000=$S43,IF($C$2:$C$20000=$T43,1)),0))</f>
        <v>#N/A</v>
      </c>
      <c r="V43" t="e">
        <f t="shared" si="7"/>
        <v>#N/A</v>
      </c>
      <c r="Y43" s="7" t="s">
        <v>98</v>
      </c>
      <c r="Z43" t="s">
        <v>145</v>
      </c>
      <c r="AA43" s="12" t="e">
        <f t="array" ref="AA43">INDEX($E$2:$E$5000,MATCH(1,IF($A$2:$A$5000=$Y43,IF($C$2:$C$5000=$Z43,1)),0))</f>
        <v>#N/A</v>
      </c>
      <c r="AB43" s="12"/>
      <c r="AD43" s="7" t="s">
        <v>98</v>
      </c>
      <c r="AE43" t="s">
        <v>148</v>
      </c>
      <c r="AF43" s="12" t="e">
        <f t="shared" si="6"/>
        <v>#N/A</v>
      </c>
    </row>
    <row r="44" spans="1:32" x14ac:dyDescent="0.3">
      <c r="A44" t="s">
        <v>60</v>
      </c>
      <c r="B44" t="s">
        <v>187</v>
      </c>
      <c r="C44"/>
      <c r="D44">
        <v>125.4283288</v>
      </c>
      <c r="E44">
        <v>0.65387113200000002</v>
      </c>
      <c r="F44">
        <v>0.27276923800000002</v>
      </c>
      <c r="G44">
        <v>21.98333044</v>
      </c>
      <c r="H44">
        <v>27.376971279999999</v>
      </c>
      <c r="S44" s="7" t="s">
        <v>99</v>
      </c>
      <c r="T44" t="s">
        <v>19</v>
      </c>
      <c r="U44" s="12" t="e">
        <f t="array" ref="U44">INDEX($G$2:$G$20000,MATCH(1,IF($A$2:$A$20000=$S44,IF($C$2:$C$20000=$T44,1)),0))</f>
        <v>#N/A</v>
      </c>
      <c r="V44" t="e">
        <f t="shared" si="7"/>
        <v>#N/A</v>
      </c>
      <c r="Y44" s="7" t="s">
        <v>99</v>
      </c>
      <c r="Z44" t="s">
        <v>145</v>
      </c>
      <c r="AA44" s="12" t="e">
        <f t="array" ref="AA44">INDEX($E$2:$E$5000,MATCH(1,IF($A$2:$A$5000=$Y44,IF($C$2:$C$5000=$Z44,1)),0))</f>
        <v>#N/A</v>
      </c>
      <c r="AB44" s="12"/>
      <c r="AD44" s="7" t="s">
        <v>99</v>
      </c>
      <c r="AE44" t="s">
        <v>148</v>
      </c>
      <c r="AF44" s="12" t="e">
        <f t="shared" si="6"/>
        <v>#N/A</v>
      </c>
    </row>
    <row r="45" spans="1:32" x14ac:dyDescent="0.3">
      <c r="A45" t="s">
        <v>60</v>
      </c>
      <c r="B45" t="s">
        <v>187</v>
      </c>
      <c r="C45"/>
      <c r="D45">
        <v>146.46227189999999</v>
      </c>
      <c r="E45">
        <v>4.4337537459999998</v>
      </c>
      <c r="F45">
        <v>1.84958713</v>
      </c>
      <c r="G45">
        <v>149.06404169999999</v>
      </c>
      <c r="H45">
        <v>28.788218520000001</v>
      </c>
      <c r="S45" s="7" t="s">
        <v>100</v>
      </c>
      <c r="T45" t="s">
        <v>19</v>
      </c>
      <c r="U45" s="12" t="e">
        <f t="array" ref="U45">INDEX($G$2:$G$20000,MATCH(1,IF($A$2:$A$20000=$S45,IF($C$2:$C$20000=$T45,1)),0))</f>
        <v>#N/A</v>
      </c>
      <c r="V45" t="e">
        <f t="shared" si="7"/>
        <v>#N/A</v>
      </c>
      <c r="Y45" s="7" t="s">
        <v>100</v>
      </c>
      <c r="Z45" t="s">
        <v>145</v>
      </c>
      <c r="AA45" s="12" t="e">
        <f t="array" ref="AA45">INDEX($E$2:$E$5000,MATCH(1,IF($A$2:$A$5000=$Y45,IF($C$2:$C$5000=$Z45,1)),0))</f>
        <v>#N/A</v>
      </c>
      <c r="AB45" s="12"/>
      <c r="AD45" s="7" t="s">
        <v>100</v>
      </c>
      <c r="AE45" t="s">
        <v>148</v>
      </c>
      <c r="AF45" s="12" t="e">
        <f t="shared" si="6"/>
        <v>#N/A</v>
      </c>
    </row>
    <row r="46" spans="1:32" x14ac:dyDescent="0.3">
      <c r="A46" t="s">
        <v>60</v>
      </c>
      <c r="B46" t="s">
        <v>187</v>
      </c>
      <c r="C46"/>
      <c r="D46">
        <v>153.52863669999999</v>
      </c>
      <c r="E46">
        <v>1.1258377939999999</v>
      </c>
      <c r="F46">
        <v>0.46965510799999999</v>
      </c>
      <c r="G46">
        <v>37.850981709999999</v>
      </c>
      <c r="H46">
        <v>29.25309996</v>
      </c>
      <c r="S46" s="7" t="s">
        <v>101</v>
      </c>
      <c r="T46" t="s">
        <v>19</v>
      </c>
      <c r="U46" s="12" t="e">
        <f t="array" ref="U46">INDEX($G$2:$G$20000,MATCH(1,IF($A$2:$A$20000=$S46,IF($C$2:$C$20000=$T46,1)),0))</f>
        <v>#N/A</v>
      </c>
      <c r="V46" t="e">
        <f t="shared" si="7"/>
        <v>#N/A</v>
      </c>
      <c r="Y46" s="7" t="s">
        <v>101</v>
      </c>
      <c r="Z46" t="s">
        <v>145</v>
      </c>
      <c r="AA46" s="12" t="e">
        <f t="array" ref="AA46">INDEX($E$2:$E$5000,MATCH(1,IF($A$2:$A$5000=$Y46,IF($C$2:$C$5000=$Z46,1)),0))</f>
        <v>#N/A</v>
      </c>
      <c r="AB46" s="12"/>
      <c r="AD46" s="7" t="s">
        <v>101</v>
      </c>
      <c r="AE46" t="s">
        <v>148</v>
      </c>
      <c r="AF46" s="12" t="e">
        <f t="shared" si="6"/>
        <v>#N/A</v>
      </c>
    </row>
    <row r="47" spans="1:32" x14ac:dyDescent="0.3">
      <c r="A47" t="s">
        <v>60</v>
      </c>
      <c r="B47" t="s">
        <v>187</v>
      </c>
      <c r="C47" t="s">
        <v>19</v>
      </c>
      <c r="D47">
        <v>160.90626209999999</v>
      </c>
      <c r="E47">
        <v>232.14245890000001</v>
      </c>
      <c r="F47">
        <v>96.840674750000005</v>
      </c>
      <c r="G47">
        <v>7804.6944329999997</v>
      </c>
      <c r="H47">
        <v>29.734584309999999</v>
      </c>
      <c r="S47" s="7" t="s">
        <v>102</v>
      </c>
      <c r="T47" t="s">
        <v>19</v>
      </c>
      <c r="U47" s="12" t="e">
        <f t="array" ref="U47">INDEX($G$2:$G$20000,MATCH(1,IF($A$2:$A$20000=$S47,IF($C$2:$C$20000=$T47,1)),0))</f>
        <v>#N/A</v>
      </c>
      <c r="V47" t="e">
        <f t="shared" si="7"/>
        <v>#N/A</v>
      </c>
      <c r="Y47" s="7" t="s">
        <v>102</v>
      </c>
      <c r="Z47" t="s">
        <v>145</v>
      </c>
      <c r="AA47" s="12" t="e">
        <f t="array" ref="AA47">INDEX($E$2:$E$5000,MATCH(1,IF($A$2:$A$5000=$Y47,IF($C$2:$C$5000=$Z47,1)),0))</f>
        <v>#N/A</v>
      </c>
      <c r="AB47" s="12"/>
      <c r="AD47" s="7" t="s">
        <v>102</v>
      </c>
      <c r="AE47" t="s">
        <v>148</v>
      </c>
      <c r="AF47" s="12" t="e">
        <f t="shared" si="6"/>
        <v>#N/A</v>
      </c>
    </row>
    <row r="48" spans="1:32" x14ac:dyDescent="0.3">
      <c r="A48" t="s">
        <v>61</v>
      </c>
      <c r="B48" t="s">
        <v>188</v>
      </c>
      <c r="C48" t="s">
        <v>183</v>
      </c>
      <c r="D48">
        <v>0.861210637</v>
      </c>
      <c r="E48"/>
      <c r="F48"/>
      <c r="G48">
        <v>1904.8924030000001</v>
      </c>
      <c r="H48">
        <v>12.7</v>
      </c>
      <c r="S48" s="7" t="s">
        <v>103</v>
      </c>
      <c r="T48" t="s">
        <v>19</v>
      </c>
      <c r="U48" s="12" t="e">
        <f t="array" ref="U48">INDEX($G$2:$G$20000,MATCH(1,IF($A$2:$A$20000=$S48,IF($C$2:$C$20000=$T48,1)),0))</f>
        <v>#N/A</v>
      </c>
      <c r="V48" t="e">
        <f t="shared" si="7"/>
        <v>#N/A</v>
      </c>
      <c r="Y48" s="7" t="s">
        <v>103</v>
      </c>
      <c r="Z48" t="s">
        <v>145</v>
      </c>
      <c r="AA48" s="12" t="e">
        <f t="array" ref="AA48">INDEX($E$2:$E$5000,MATCH(1,IF($A$2:$A$5000=$Y48,IF($C$2:$C$5000=$Z48,1)),0))</f>
        <v>#N/A</v>
      </c>
      <c r="AB48" s="12"/>
      <c r="AD48" s="7" t="s">
        <v>103</v>
      </c>
      <c r="AE48" t="s">
        <v>148</v>
      </c>
      <c r="AF48" s="12" t="e">
        <f t="shared" si="6"/>
        <v>#N/A</v>
      </c>
    </row>
    <row r="49" spans="1:32" x14ac:dyDescent="0.3">
      <c r="A49" t="s">
        <v>61</v>
      </c>
      <c r="B49" t="s">
        <v>188</v>
      </c>
      <c r="C49" t="s">
        <v>184</v>
      </c>
      <c r="D49">
        <v>1.076549462</v>
      </c>
      <c r="E49"/>
      <c r="F49"/>
      <c r="G49">
        <v>34.948794579999998</v>
      </c>
      <c r="H49">
        <v>12.93313088</v>
      </c>
      <c r="S49" s="7" t="s">
        <v>104</v>
      </c>
      <c r="T49" t="s">
        <v>19</v>
      </c>
      <c r="U49" s="12" t="e">
        <f t="array" ref="U49">INDEX($G$2:$G$20000,MATCH(1,IF($A$2:$A$20000=$S49,IF($C$2:$C$20000=$T49,1)),0))</f>
        <v>#N/A</v>
      </c>
      <c r="V49" t="e">
        <f t="shared" si="7"/>
        <v>#N/A</v>
      </c>
      <c r="Y49" s="7" t="s">
        <v>104</v>
      </c>
      <c r="Z49" t="s">
        <v>145</v>
      </c>
      <c r="AA49" s="12" t="e">
        <f t="array" ref="AA49">INDEX($E$2:$E$5000,MATCH(1,IF($A$2:$A$5000=$Y49,IF($C$2:$C$5000=$Z49,1)),0))</f>
        <v>#N/A</v>
      </c>
      <c r="AB49" s="12"/>
      <c r="AD49" s="7" t="s">
        <v>104</v>
      </c>
      <c r="AE49" t="s">
        <v>148</v>
      </c>
      <c r="AF49" s="12" t="e">
        <f t="shared" si="6"/>
        <v>#N/A</v>
      </c>
    </row>
    <row r="50" spans="1:32" x14ac:dyDescent="0.3">
      <c r="A50" t="s">
        <v>61</v>
      </c>
      <c r="B50" t="s">
        <v>188</v>
      </c>
      <c r="C50" t="s">
        <v>184</v>
      </c>
      <c r="D50">
        <v>5.1286447920000002</v>
      </c>
      <c r="E50"/>
      <c r="F50"/>
      <c r="G50">
        <v>806.34040430000005</v>
      </c>
      <c r="H50">
        <v>15.064613189999999</v>
      </c>
      <c r="S50" s="7" t="s">
        <v>105</v>
      </c>
      <c r="T50" t="s">
        <v>19</v>
      </c>
      <c r="U50" s="12" t="e">
        <f t="array" ref="U50">INDEX($G$2:$G$20000,MATCH(1,IF($A$2:$A$20000=$S50,IF($C$2:$C$20000=$T50,1)),0))</f>
        <v>#N/A</v>
      </c>
      <c r="V50" t="e">
        <f t="shared" si="7"/>
        <v>#N/A</v>
      </c>
      <c r="Y50" s="7" t="s">
        <v>105</v>
      </c>
      <c r="Z50" t="s">
        <v>145</v>
      </c>
      <c r="AA50" s="12" t="e">
        <f t="array" ref="AA50">INDEX($E$2:$E$5000,MATCH(1,IF($A$2:$A$5000=$Y50,IF($C$2:$C$5000=$Z50,1)),0))</f>
        <v>#N/A</v>
      </c>
      <c r="AB50" s="12"/>
      <c r="AD50" s="7" t="s">
        <v>105</v>
      </c>
      <c r="AE50" t="s">
        <v>148</v>
      </c>
      <c r="AF50" s="12" t="e">
        <f t="shared" si="6"/>
        <v>#N/A</v>
      </c>
    </row>
    <row r="51" spans="1:32" x14ac:dyDescent="0.3">
      <c r="A51" t="s">
        <v>61</v>
      </c>
      <c r="B51" t="s">
        <v>188</v>
      </c>
      <c r="C51" t="s">
        <v>184</v>
      </c>
      <c r="D51">
        <v>5.9576977800000002</v>
      </c>
      <c r="E51"/>
      <c r="F51"/>
      <c r="G51">
        <v>3672.7946139999999</v>
      </c>
      <c r="H51">
        <v>15.33104848</v>
      </c>
      <c r="S51" s="7" t="s">
        <v>106</v>
      </c>
      <c r="T51" t="s">
        <v>19</v>
      </c>
      <c r="U51" s="12" t="e">
        <f t="array" ref="U51">INDEX($G$2:$G$20000,MATCH(1,IF($A$2:$A$20000=$S51,IF($C$2:$C$20000=$T51,1)),0))</f>
        <v>#N/A</v>
      </c>
      <c r="V51" t="e">
        <f t="shared" si="7"/>
        <v>#N/A</v>
      </c>
      <c r="Y51" s="7" t="s">
        <v>106</v>
      </c>
      <c r="Z51" t="s">
        <v>145</v>
      </c>
      <c r="AA51" s="12" t="e">
        <f t="array" ref="AA51">INDEX($E$2:$E$5000,MATCH(1,IF($A$2:$A$5000=$Y51,IF($C$2:$C$5000=$Z51,1)),0))</f>
        <v>#N/A</v>
      </c>
      <c r="AB51" s="12"/>
      <c r="AD51" s="7" t="s">
        <v>106</v>
      </c>
      <c r="AE51" t="s">
        <v>148</v>
      </c>
      <c r="AF51" s="12" t="e">
        <f t="shared" si="6"/>
        <v>#N/A</v>
      </c>
    </row>
    <row r="52" spans="1:32" x14ac:dyDescent="0.3">
      <c r="A52" t="s">
        <v>61</v>
      </c>
      <c r="B52" t="s">
        <v>188</v>
      </c>
      <c r="C52" t="s">
        <v>184</v>
      </c>
      <c r="D52">
        <v>7.1707308530000002</v>
      </c>
      <c r="E52"/>
      <c r="F52"/>
      <c r="G52">
        <v>702.66786249999996</v>
      </c>
      <c r="H52">
        <v>15.680744799999999</v>
      </c>
      <c r="S52" s="7" t="s">
        <v>107</v>
      </c>
      <c r="T52" t="s">
        <v>19</v>
      </c>
      <c r="U52" s="12" t="e">
        <f t="array" ref="U52">INDEX($G$2:$G$20000,MATCH(1,IF($A$2:$A$20000=$S52,IF($C$2:$C$20000=$T52,1)),0))</f>
        <v>#N/A</v>
      </c>
      <c r="V52" t="e">
        <f t="shared" si="7"/>
        <v>#N/A</v>
      </c>
      <c r="Y52" s="7" t="s">
        <v>107</v>
      </c>
      <c r="Z52" t="s">
        <v>145</v>
      </c>
      <c r="AA52" s="12" t="e">
        <f t="array" ref="AA52">INDEX($E$2:$E$5000,MATCH(1,IF($A$2:$A$5000=$Y52,IF($C$2:$C$5000=$Z52,1)),0))</f>
        <v>#N/A</v>
      </c>
      <c r="AB52" s="12"/>
      <c r="AD52" s="7" t="s">
        <v>107</v>
      </c>
      <c r="AE52" t="s">
        <v>148</v>
      </c>
      <c r="AF52" s="12" t="e">
        <f t="shared" si="6"/>
        <v>#N/A</v>
      </c>
    </row>
    <row r="53" spans="1:32" x14ac:dyDescent="0.3">
      <c r="A53" t="s">
        <v>61</v>
      </c>
      <c r="B53" t="s">
        <v>188</v>
      </c>
      <c r="C53" t="s">
        <v>184</v>
      </c>
      <c r="D53">
        <v>8.7362605589999998</v>
      </c>
      <c r="E53"/>
      <c r="F53"/>
      <c r="G53">
        <v>2837.2664420000001</v>
      </c>
      <c r="H53">
        <v>16.080397730000001</v>
      </c>
      <c r="S53" s="7" t="s">
        <v>108</v>
      </c>
      <c r="T53" t="s">
        <v>19</v>
      </c>
      <c r="U53" s="12" t="e">
        <f t="array" ref="U53">INDEX($G$2:$G$20000,MATCH(1,IF($A$2:$A$20000=$S53,IF($C$2:$C$20000=$T53,1)),0))</f>
        <v>#N/A</v>
      </c>
      <c r="V53" t="e">
        <f t="shared" si="7"/>
        <v>#N/A</v>
      </c>
      <c r="Y53" s="7" t="s">
        <v>108</v>
      </c>
      <c r="Z53" t="s">
        <v>145</v>
      </c>
      <c r="AA53" s="12" t="e">
        <f t="array" ref="AA53">INDEX($E$2:$E$5000,MATCH(1,IF($A$2:$A$5000=$Y53,IF($C$2:$C$5000=$Z53,1)),0))</f>
        <v>#N/A</v>
      </c>
      <c r="AB53" s="12"/>
      <c r="AD53" s="7" t="s">
        <v>108</v>
      </c>
      <c r="AE53" t="s">
        <v>148</v>
      </c>
      <c r="AF53" s="12" t="e">
        <f t="shared" si="6"/>
        <v>#N/A</v>
      </c>
    </row>
    <row r="54" spans="1:32" x14ac:dyDescent="0.3">
      <c r="A54" t="s">
        <v>61</v>
      </c>
      <c r="B54" t="s">
        <v>188</v>
      </c>
      <c r="C54"/>
      <c r="D54">
        <v>29.999202270000001</v>
      </c>
      <c r="E54">
        <v>0.49376792200000003</v>
      </c>
      <c r="F54">
        <v>0.43748863199999999</v>
      </c>
      <c r="G54">
        <v>16.22476356</v>
      </c>
      <c r="H54">
        <v>19.460795470000001</v>
      </c>
      <c r="S54" s="7" t="s">
        <v>109</v>
      </c>
      <c r="T54" t="s">
        <v>19</v>
      </c>
      <c r="U54" s="12" t="e">
        <f t="array" ref="U54">INDEX($G$2:$G$20000,MATCH(1,IF($A$2:$A$20000=$S54,IF($C$2:$C$20000=$T54,1)),0))</f>
        <v>#N/A</v>
      </c>
      <c r="V54" t="e">
        <f t="shared" si="7"/>
        <v>#N/A</v>
      </c>
      <c r="Y54" s="7" t="s">
        <v>109</v>
      </c>
      <c r="Z54" t="s">
        <v>145</v>
      </c>
      <c r="AA54" s="12" t="e">
        <f t="array" ref="AA54">INDEX($E$2:$E$5000,MATCH(1,IF($A$2:$A$5000=$Y54,IF($C$2:$C$5000=$Z54,1)),0))</f>
        <v>#N/A</v>
      </c>
      <c r="AB54" s="12"/>
      <c r="AD54" s="7" t="s">
        <v>109</v>
      </c>
      <c r="AE54" t="s">
        <v>148</v>
      </c>
      <c r="AF54" s="12" t="e">
        <f t="shared" si="6"/>
        <v>#N/A</v>
      </c>
    </row>
    <row r="55" spans="1:32" x14ac:dyDescent="0.3">
      <c r="A55" t="s">
        <v>61</v>
      </c>
      <c r="B55" t="s">
        <v>188</v>
      </c>
      <c r="C55"/>
      <c r="D55">
        <v>146.17717519999999</v>
      </c>
      <c r="E55">
        <v>2.2465758199999999</v>
      </c>
      <c r="F55">
        <v>1.990512826</v>
      </c>
      <c r="G55">
        <v>73.820432420000003</v>
      </c>
      <c r="H55">
        <v>28.76937839</v>
      </c>
      <c r="S55" s="7" t="s">
        <v>110</v>
      </c>
      <c r="T55" t="s">
        <v>19</v>
      </c>
      <c r="U55" s="12" t="e">
        <f t="array" ref="U55">INDEX($G$2:$G$20000,MATCH(1,IF($A$2:$A$20000=$S55,IF($C$2:$C$20000=$T55,1)),0))</f>
        <v>#N/A</v>
      </c>
      <c r="V55" t="e">
        <f t="shared" si="7"/>
        <v>#N/A</v>
      </c>
      <c r="Y55" s="7" t="s">
        <v>110</v>
      </c>
      <c r="Z55" t="s">
        <v>145</v>
      </c>
      <c r="AA55" s="12" t="e">
        <f t="array" ref="AA55">INDEX($E$2:$E$5000,MATCH(1,IF($A$2:$A$5000=$Y55,IF($C$2:$C$5000=$Z55,1)),0))</f>
        <v>#N/A</v>
      </c>
      <c r="AB55" s="12"/>
      <c r="AD55" s="7" t="s">
        <v>110</v>
      </c>
      <c r="AE55" t="s">
        <v>148</v>
      </c>
      <c r="AF55" s="12" t="e">
        <f t="shared" si="6"/>
        <v>#N/A</v>
      </c>
    </row>
    <row r="56" spans="1:32" x14ac:dyDescent="0.3">
      <c r="A56" t="s">
        <v>61</v>
      </c>
      <c r="B56" t="s">
        <v>188</v>
      </c>
      <c r="C56"/>
      <c r="D56">
        <v>153.7705053</v>
      </c>
      <c r="E56">
        <v>0.64945898400000002</v>
      </c>
      <c r="F56">
        <v>0.57543414599999998</v>
      </c>
      <c r="G56">
        <v>21.340629880000002</v>
      </c>
      <c r="H56">
        <v>29.268944560000001</v>
      </c>
      <c r="S56" s="7" t="s">
        <v>111</v>
      </c>
      <c r="T56" t="s">
        <v>19</v>
      </c>
      <c r="U56" s="12" t="e">
        <f t="array" ref="U56">INDEX($G$2:$G$20000,MATCH(1,IF($A$2:$A$20000=$S56,IF($C$2:$C$20000=$T56,1)),0))</f>
        <v>#N/A</v>
      </c>
      <c r="V56" t="e">
        <f t="shared" si="7"/>
        <v>#N/A</v>
      </c>
      <c r="Y56" s="7" t="s">
        <v>111</v>
      </c>
      <c r="Z56" t="s">
        <v>145</v>
      </c>
      <c r="AA56" s="12" t="e">
        <f t="array" ref="AA56">INDEX($E$2:$E$5000,MATCH(1,IF($A$2:$A$5000=$Y56,IF($C$2:$C$5000=$Z56,1)),0))</f>
        <v>#N/A</v>
      </c>
      <c r="AB56" s="12"/>
      <c r="AD56" s="7" t="s">
        <v>111</v>
      </c>
      <c r="AE56" t="s">
        <v>148</v>
      </c>
      <c r="AF56" s="12" t="e">
        <f t="shared" si="6"/>
        <v>#N/A</v>
      </c>
    </row>
    <row r="57" spans="1:32" x14ac:dyDescent="0.3">
      <c r="A57" t="s">
        <v>61</v>
      </c>
      <c r="B57" t="s">
        <v>188</v>
      </c>
      <c r="C57" t="s">
        <v>19</v>
      </c>
      <c r="D57">
        <v>162.45360109999999</v>
      </c>
      <c r="E57">
        <v>109.47436930000001</v>
      </c>
      <c r="F57">
        <v>96.996564399999997</v>
      </c>
      <c r="G57">
        <v>3597.2279279999998</v>
      </c>
      <c r="H57">
        <v>29.835119550000002</v>
      </c>
      <c r="S57" s="7" t="s">
        <v>112</v>
      </c>
      <c r="T57" t="s">
        <v>19</v>
      </c>
      <c r="U57" s="12" t="e">
        <f t="array" ref="U57">INDEX($G$2:$G$20000,MATCH(1,IF($A$2:$A$20000=$S57,IF($C$2:$C$20000=$T57,1)),0))</f>
        <v>#N/A</v>
      </c>
      <c r="V57" t="e">
        <f t="shared" si="7"/>
        <v>#N/A</v>
      </c>
      <c r="Y57" s="7" t="s">
        <v>112</v>
      </c>
      <c r="Z57" t="s">
        <v>145</v>
      </c>
      <c r="AA57" s="12" t="e">
        <f t="array" ref="AA57">INDEX($E$2:$E$5000,MATCH(1,IF($A$2:$A$5000=$Y57,IF($C$2:$C$5000=$Z57,1)),0))</f>
        <v>#N/A</v>
      </c>
      <c r="AB57" s="12"/>
      <c r="AD57" s="7" t="s">
        <v>112</v>
      </c>
      <c r="AE57" t="s">
        <v>148</v>
      </c>
      <c r="AF57" s="12" t="e">
        <f t="shared" si="6"/>
        <v>#N/A</v>
      </c>
    </row>
    <row r="58" spans="1:32" x14ac:dyDescent="0.3">
      <c r="A58" t="s">
        <v>62</v>
      </c>
      <c r="B58" t="s">
        <v>189</v>
      </c>
      <c r="C58" t="s">
        <v>183</v>
      </c>
      <c r="D58">
        <v>0.861210637</v>
      </c>
      <c r="E58"/>
      <c r="F58"/>
      <c r="G58">
        <v>1953.257171</v>
      </c>
      <c r="H58">
        <v>12.7</v>
      </c>
      <c r="S58" s="7" t="s">
        <v>113</v>
      </c>
      <c r="T58" t="s">
        <v>19</v>
      </c>
      <c r="U58" s="12" t="e">
        <f t="array" ref="U58">INDEX($G$2:$G$20000,MATCH(1,IF($A$2:$A$20000=$S58,IF($C$2:$C$20000=$T58,1)),0))</f>
        <v>#N/A</v>
      </c>
      <c r="V58" t="e">
        <f t="shared" si="7"/>
        <v>#N/A</v>
      </c>
      <c r="Y58" s="7" t="s">
        <v>113</v>
      </c>
      <c r="Z58" t="s">
        <v>145</v>
      </c>
      <c r="AA58" s="12" t="e">
        <f t="array" ref="AA58">INDEX($E$2:$E$5000,MATCH(1,IF($A$2:$A$5000=$Y58,IF($C$2:$C$5000=$Z58,1)),0))</f>
        <v>#N/A</v>
      </c>
      <c r="AB58" s="12"/>
      <c r="AD58" s="7" t="s">
        <v>113</v>
      </c>
      <c r="AE58" t="s">
        <v>148</v>
      </c>
      <c r="AF58" s="12" t="e">
        <f t="shared" si="6"/>
        <v>#N/A</v>
      </c>
    </row>
    <row r="59" spans="1:32" x14ac:dyDescent="0.3">
      <c r="A59" t="s">
        <v>62</v>
      </c>
      <c r="B59" t="s">
        <v>189</v>
      </c>
      <c r="C59" t="s">
        <v>184</v>
      </c>
      <c r="D59">
        <v>1.077243612</v>
      </c>
      <c r="E59"/>
      <c r="F59"/>
      <c r="G59">
        <v>37.269677999999999</v>
      </c>
      <c r="H59">
        <v>12.933824660000001</v>
      </c>
      <c r="S59" s="7" t="s">
        <v>114</v>
      </c>
      <c r="T59" t="s">
        <v>19</v>
      </c>
      <c r="U59" s="12" t="e">
        <f t="array" ref="U59">INDEX($G$2:$G$20000,MATCH(1,IF($A$2:$A$20000=$S59,IF($C$2:$C$20000=$T59,1)),0))</f>
        <v>#N/A</v>
      </c>
      <c r="V59" t="e">
        <f t="shared" si="7"/>
        <v>#N/A</v>
      </c>
      <c r="Y59" s="7" t="s">
        <v>114</v>
      </c>
      <c r="Z59" t="s">
        <v>145</v>
      </c>
      <c r="AA59" s="12" t="e">
        <f t="array" ref="AA59">INDEX($E$2:$E$5000,MATCH(1,IF($A$2:$A$5000=$Y59,IF($C$2:$C$5000=$Z59,1)),0))</f>
        <v>#N/A</v>
      </c>
      <c r="AB59" s="12"/>
      <c r="AD59" s="7" t="s">
        <v>114</v>
      </c>
      <c r="AE59" t="s">
        <v>148</v>
      </c>
      <c r="AF59" s="12" t="e">
        <f t="shared" si="6"/>
        <v>#N/A</v>
      </c>
    </row>
    <row r="60" spans="1:32" x14ac:dyDescent="0.3">
      <c r="A60" t="s">
        <v>62</v>
      </c>
      <c r="B60" t="s">
        <v>189</v>
      </c>
      <c r="C60" t="s">
        <v>184</v>
      </c>
      <c r="D60">
        <v>5.8745982149999998</v>
      </c>
      <c r="E60"/>
      <c r="F60"/>
      <c r="G60">
        <v>4755.7350299999998</v>
      </c>
      <c r="H60">
        <v>15.305474759999999</v>
      </c>
      <c r="S60" s="7" t="s">
        <v>115</v>
      </c>
      <c r="T60" t="s">
        <v>19</v>
      </c>
      <c r="U60" s="12" t="e">
        <f t="array" ref="U60">INDEX($G$2:$G$20000,MATCH(1,IF($A$2:$A$20000=$S60,IF($C$2:$C$20000=$T60,1)),0))</f>
        <v>#N/A</v>
      </c>
      <c r="V60" t="e">
        <f t="shared" si="7"/>
        <v>#N/A</v>
      </c>
      <c r="Y60" s="7" t="s">
        <v>115</v>
      </c>
      <c r="Z60" t="s">
        <v>145</v>
      </c>
      <c r="AA60" s="12" t="e">
        <f t="array" ref="AA60">INDEX($E$2:$E$5000,MATCH(1,IF($A$2:$A$5000=$Y60,IF($C$2:$C$5000=$Z60,1)),0))</f>
        <v>#N/A</v>
      </c>
      <c r="AB60" s="12"/>
      <c r="AD60" s="7" t="s">
        <v>115</v>
      </c>
      <c r="AE60" t="s">
        <v>148</v>
      </c>
      <c r="AF60" s="12" t="e">
        <f t="shared" si="6"/>
        <v>#N/A</v>
      </c>
    </row>
    <row r="61" spans="1:32" x14ac:dyDescent="0.3">
      <c r="A61" t="s">
        <v>62</v>
      </c>
      <c r="B61" t="s">
        <v>189</v>
      </c>
      <c r="C61" t="s">
        <v>184</v>
      </c>
      <c r="D61">
        <v>8.6394619899999991</v>
      </c>
      <c r="E61"/>
      <c r="F61"/>
      <c r="G61">
        <v>3341.6015430000002</v>
      </c>
      <c r="H61">
        <v>16.057054010000002</v>
      </c>
      <c r="S61" s="7" t="s">
        <v>116</v>
      </c>
      <c r="T61" t="s">
        <v>19</v>
      </c>
      <c r="U61" s="12" t="e">
        <f t="array" ref="U61">INDEX($G$2:$G$20000,MATCH(1,IF($A$2:$A$20000=$S61,IF($C$2:$C$20000=$T61,1)),0))</f>
        <v>#N/A</v>
      </c>
      <c r="V61" t="e">
        <f t="shared" si="7"/>
        <v>#N/A</v>
      </c>
      <c r="Y61" s="7" t="s">
        <v>116</v>
      </c>
      <c r="Z61" t="s">
        <v>145</v>
      </c>
      <c r="AA61" s="12" t="e">
        <f t="array" ref="AA61">INDEX($E$2:$E$5000,MATCH(1,IF($A$2:$A$5000=$Y61,IF($C$2:$C$5000=$Z61,1)),0))</f>
        <v>#N/A</v>
      </c>
      <c r="AB61" s="12"/>
      <c r="AD61" s="7" t="s">
        <v>116</v>
      </c>
      <c r="AE61" t="s">
        <v>148</v>
      </c>
      <c r="AF61" s="12" t="e">
        <f t="shared" si="6"/>
        <v>#N/A</v>
      </c>
    </row>
    <row r="62" spans="1:32" x14ac:dyDescent="0.3">
      <c r="A62" t="s">
        <v>62</v>
      </c>
      <c r="B62" t="s">
        <v>189</v>
      </c>
      <c r="C62"/>
      <c r="D62">
        <v>29.887868019999999</v>
      </c>
      <c r="E62">
        <v>0.35814221299999999</v>
      </c>
      <c r="F62">
        <v>0.46034276099999999</v>
      </c>
      <c r="G62">
        <v>11.890139639999999</v>
      </c>
      <c r="H62">
        <v>19.447511550000002</v>
      </c>
      <c r="S62" s="7" t="s">
        <v>18</v>
      </c>
      <c r="T62" t="s">
        <v>19</v>
      </c>
      <c r="U62" s="12" t="e">
        <f t="array" ref="U62">INDEX($G$2:$G$20000,MATCH(1,IF($A$2:$A$20000=$S62,IF($C$2:$C$20000=$T62,1)),0))</f>
        <v>#N/A</v>
      </c>
      <c r="V62" t="e">
        <f t="shared" si="7"/>
        <v>#N/A</v>
      </c>
      <c r="Y62" s="7" t="s">
        <v>18</v>
      </c>
      <c r="Z62" t="s">
        <v>145</v>
      </c>
      <c r="AA62" s="12" t="e">
        <f t="array" ref="AA62">INDEX($E$2:$E$5000,MATCH(1,IF($A$2:$A$5000=$Y62,IF($C$2:$C$5000=$Z62,1)),0))</f>
        <v>#N/A</v>
      </c>
      <c r="AB62" s="12"/>
      <c r="AD62" s="7" t="s">
        <v>18</v>
      </c>
      <c r="AE62" t="s">
        <v>148</v>
      </c>
      <c r="AF62" s="12" t="e">
        <f t="shared" si="6"/>
        <v>#N/A</v>
      </c>
    </row>
    <row r="63" spans="1:32" x14ac:dyDescent="0.3">
      <c r="A63" t="s">
        <v>62</v>
      </c>
      <c r="B63" t="s">
        <v>189</v>
      </c>
      <c r="C63"/>
      <c r="D63">
        <v>145.38494600000001</v>
      </c>
      <c r="E63">
        <v>1.5706748109999999</v>
      </c>
      <c r="F63">
        <v>2.0188873369999998</v>
      </c>
      <c r="G63">
        <v>52.145606209999997</v>
      </c>
      <c r="H63">
        <v>28.716989049999999</v>
      </c>
      <c r="S63" s="7" t="s">
        <v>20</v>
      </c>
      <c r="T63" t="s">
        <v>19</v>
      </c>
      <c r="U63" s="12" t="e">
        <f t="array" ref="U63">INDEX($G$2:$G$20000,MATCH(1,IF($A$2:$A$20000=$S63,IF($C$2:$C$20000=$T63,1)),0))</f>
        <v>#N/A</v>
      </c>
      <c r="V63" t="e">
        <f t="shared" si="7"/>
        <v>#N/A</v>
      </c>
      <c r="Y63" s="7" t="s">
        <v>20</v>
      </c>
      <c r="Z63" t="s">
        <v>145</v>
      </c>
      <c r="AA63" s="12" t="e">
        <f t="array" ref="AA63">INDEX($E$2:$E$5000,MATCH(1,IF($A$2:$A$5000=$Y63,IF($C$2:$C$5000=$Z63,1)),0))</f>
        <v>#N/A</v>
      </c>
      <c r="AB63" s="12"/>
      <c r="AD63" s="7" t="s">
        <v>20</v>
      </c>
      <c r="AE63" t="s">
        <v>148</v>
      </c>
      <c r="AF63" s="12" t="e">
        <f t="shared" si="6"/>
        <v>#N/A</v>
      </c>
    </row>
    <row r="64" spans="1:32" x14ac:dyDescent="0.3">
      <c r="A64" t="s">
        <v>62</v>
      </c>
      <c r="B64" t="s">
        <v>189</v>
      </c>
      <c r="C64"/>
      <c r="D64">
        <v>152.99370450000001</v>
      </c>
      <c r="E64">
        <v>0.466084304</v>
      </c>
      <c r="F64">
        <v>0.59908753400000003</v>
      </c>
      <c r="G64">
        <v>15.473762239999999</v>
      </c>
      <c r="H64">
        <v>29.218041889999999</v>
      </c>
      <c r="S64" s="7" t="s">
        <v>21</v>
      </c>
      <c r="T64" t="s">
        <v>19</v>
      </c>
      <c r="U64" s="12" t="e">
        <f t="array" ref="U64">INDEX($G$2:$G$20000,MATCH(1,IF($A$2:$A$20000=$S64,IF($C$2:$C$20000=$T64,1)),0))</f>
        <v>#N/A</v>
      </c>
      <c r="V64" t="e">
        <f t="shared" si="7"/>
        <v>#N/A</v>
      </c>
      <c r="Y64" s="7" t="s">
        <v>21</v>
      </c>
      <c r="Z64" t="s">
        <v>145</v>
      </c>
      <c r="AA64" s="12" t="e">
        <f t="array" ref="AA64">INDEX($E$2:$E$5000,MATCH(1,IF($A$2:$A$5000=$Y64,IF($C$2:$C$5000=$Z64,1)),0))</f>
        <v>#N/A</v>
      </c>
      <c r="AB64" s="12"/>
      <c r="AD64" s="7" t="s">
        <v>21</v>
      </c>
      <c r="AE64" t="s">
        <v>148</v>
      </c>
      <c r="AF64" s="12" t="e">
        <f t="shared" si="6"/>
        <v>#N/A</v>
      </c>
    </row>
    <row r="65" spans="1:32" x14ac:dyDescent="0.3">
      <c r="A65" t="s">
        <v>62</v>
      </c>
      <c r="B65" t="s">
        <v>189</v>
      </c>
      <c r="C65" t="s">
        <v>19</v>
      </c>
      <c r="D65">
        <v>162.72454809999999</v>
      </c>
      <c r="E65">
        <v>75.404130940000002</v>
      </c>
      <c r="F65">
        <v>96.921682369999999</v>
      </c>
      <c r="G65">
        <v>2503.3788610000001</v>
      </c>
      <c r="H65">
        <v>29.85270882</v>
      </c>
      <c r="S65" s="7" t="s">
        <v>22</v>
      </c>
      <c r="T65" t="s">
        <v>19</v>
      </c>
      <c r="U65" s="12" t="e">
        <f t="array" ref="U65">INDEX($G$2:$G$20000,MATCH(1,IF($A$2:$A$20000=$S65,IF($C$2:$C$20000=$T65,1)),0))</f>
        <v>#N/A</v>
      </c>
      <c r="V65" t="e">
        <f t="shared" si="7"/>
        <v>#N/A</v>
      </c>
      <c r="Y65" s="7" t="s">
        <v>22</v>
      </c>
      <c r="Z65" t="s">
        <v>145</v>
      </c>
      <c r="AA65" s="12" t="e">
        <f t="array" ref="AA65">INDEX($E$2:$E$5000,MATCH(1,IF($A$2:$A$5000=$Y65,IF($C$2:$C$5000=$Z65,1)),0))</f>
        <v>#N/A</v>
      </c>
      <c r="AB65" s="12"/>
      <c r="AD65" s="7" t="s">
        <v>22</v>
      </c>
      <c r="AE65" t="s">
        <v>148</v>
      </c>
      <c r="AF65" s="12" t="e">
        <f t="shared" si="6"/>
        <v>#N/A</v>
      </c>
    </row>
    <row r="66" spans="1:32" x14ac:dyDescent="0.3">
      <c r="A66" t="s">
        <v>63</v>
      </c>
      <c r="B66" t="s">
        <v>190</v>
      </c>
      <c r="C66" t="s">
        <v>183</v>
      </c>
      <c r="D66">
        <v>0.861210637</v>
      </c>
      <c r="E66"/>
      <c r="F66"/>
      <c r="G66">
        <v>1947.7412280000001</v>
      </c>
      <c r="H66">
        <v>12.7</v>
      </c>
      <c r="S66" s="7" t="s">
        <v>23</v>
      </c>
      <c r="T66" t="s">
        <v>19</v>
      </c>
      <c r="U66" s="12" t="e">
        <f t="array" ref="U66">INDEX($G$2:$G$20000,MATCH(1,IF($A$2:$A$20000=$S66,IF($C$2:$C$20000=$T66,1)),0))</f>
        <v>#N/A</v>
      </c>
      <c r="V66" t="e">
        <f t="shared" ref="V66" si="8">$L$18*(U66^2) + $L$19*U66+$L$20</f>
        <v>#N/A</v>
      </c>
      <c r="Y66" s="7" t="s">
        <v>23</v>
      </c>
      <c r="Z66" t="s">
        <v>145</v>
      </c>
      <c r="AA66" s="12" t="e">
        <f t="array" ref="AA66">INDEX($E$2:$E$5000,MATCH(1,IF($A$2:$A$5000=$Y66,IF($C$2:$C$5000=$Z66,1)),0))</f>
        <v>#N/A</v>
      </c>
      <c r="AB66" s="12"/>
      <c r="AD66" s="7" t="s">
        <v>23</v>
      </c>
      <c r="AE66" t="s">
        <v>148</v>
      </c>
      <c r="AF66" s="12" t="e">
        <f t="shared" si="6"/>
        <v>#N/A</v>
      </c>
    </row>
    <row r="67" spans="1:32" x14ac:dyDescent="0.3">
      <c r="A67" t="s">
        <v>63</v>
      </c>
      <c r="B67" t="s">
        <v>190</v>
      </c>
      <c r="C67" t="s">
        <v>184</v>
      </c>
      <c r="D67">
        <v>1.0776332179999999</v>
      </c>
      <c r="E67"/>
      <c r="F67"/>
      <c r="G67">
        <v>36.284838360000002</v>
      </c>
      <c r="H67">
        <v>12.93421391</v>
      </c>
      <c r="S67" s="7" t="s">
        <v>24</v>
      </c>
      <c r="T67" t="s">
        <v>19</v>
      </c>
      <c r="U67" s="12" t="e">
        <f t="array" ref="U67">INDEX($G$2:$G$20000,MATCH(1,IF($A$2:$A$20000=$S67,IF($C$2:$C$20000=$T67,1)),0))</f>
        <v>#N/A</v>
      </c>
      <c r="V67" t="e">
        <f t="shared" ref="V67:V97" si="9">$L$18*(U67^2) + $L$19*U67+$L$20</f>
        <v>#N/A</v>
      </c>
      <c r="Y67" s="7" t="s">
        <v>24</v>
      </c>
      <c r="Z67" t="s">
        <v>145</v>
      </c>
      <c r="AA67" s="12" t="e">
        <f t="array" ref="AA67">INDEX($E$2:$E$5000,MATCH(1,IF($A$2:$A$5000=$Y67,IF($C$2:$C$5000=$Z67,1)),0))</f>
        <v>#N/A</v>
      </c>
      <c r="AB67" s="12"/>
      <c r="AD67" s="7" t="s">
        <v>24</v>
      </c>
      <c r="AE67" t="s">
        <v>148</v>
      </c>
      <c r="AF67" s="12" t="e">
        <f t="shared" ref="AF67:AF97" si="10">INDEX($E$2:$E$5000,MATCH(1,IF($A$2:$A$5000=$AD67,IF($C$2:$C$5000=$AE67,1)),0))</f>
        <v>#N/A</v>
      </c>
    </row>
    <row r="68" spans="1:32" x14ac:dyDescent="0.3">
      <c r="A68" t="s">
        <v>63</v>
      </c>
      <c r="B68" t="s">
        <v>190</v>
      </c>
      <c r="C68" t="s">
        <v>184</v>
      </c>
      <c r="D68">
        <v>5.0134346499999998</v>
      </c>
      <c r="E68"/>
      <c r="F68"/>
      <c r="G68">
        <v>1985.1397019999999</v>
      </c>
      <c r="H68">
        <v>15.02540956</v>
      </c>
      <c r="S68" s="7" t="s">
        <v>37</v>
      </c>
      <c r="T68" t="s">
        <v>19</v>
      </c>
      <c r="U68" s="12" t="e">
        <f t="array" ref="U68">INDEX($G$2:$G$20000,MATCH(1,IF($A$2:$A$20000=$S68,IF($C$2:$C$20000=$T68,1)),0))</f>
        <v>#N/A</v>
      </c>
      <c r="V68" t="e">
        <f t="shared" si="9"/>
        <v>#N/A</v>
      </c>
      <c r="Y68" s="7" t="s">
        <v>37</v>
      </c>
      <c r="Z68" t="s">
        <v>145</v>
      </c>
      <c r="AA68" s="12" t="e">
        <f t="array" ref="AA68">INDEX($E$2:$E$5000,MATCH(1,IF($A$2:$A$5000=$Y68,IF($C$2:$C$5000=$Z68,1)),0))</f>
        <v>#N/A</v>
      </c>
      <c r="AB68" s="12"/>
      <c r="AD68" s="7" t="s">
        <v>37</v>
      </c>
      <c r="AE68" t="s">
        <v>148</v>
      </c>
      <c r="AF68" s="12" t="e">
        <f t="shared" si="10"/>
        <v>#N/A</v>
      </c>
    </row>
    <row r="69" spans="1:32" x14ac:dyDescent="0.3">
      <c r="A69" t="s">
        <v>63</v>
      </c>
      <c r="B69" t="s">
        <v>190</v>
      </c>
      <c r="C69" t="s">
        <v>184</v>
      </c>
      <c r="D69">
        <v>5.8886390720000001</v>
      </c>
      <c r="E69"/>
      <c r="F69"/>
      <c r="G69">
        <v>3512.0204469999999</v>
      </c>
      <c r="H69">
        <v>15.309812170000001</v>
      </c>
      <c r="S69" s="7" t="s">
        <v>38</v>
      </c>
      <c r="T69" t="s">
        <v>19</v>
      </c>
      <c r="U69" s="12" t="e">
        <f t="array" ref="U69">INDEX($G$2:$G$20000,MATCH(1,IF($A$2:$A$20000=$S69,IF($C$2:$C$20000=$T69,1)),0))</f>
        <v>#N/A</v>
      </c>
      <c r="V69" t="e">
        <f t="shared" si="9"/>
        <v>#N/A</v>
      </c>
      <c r="Y69" s="7" t="s">
        <v>38</v>
      </c>
      <c r="Z69" t="s">
        <v>145</v>
      </c>
      <c r="AA69" s="12" t="e">
        <f t="array" ref="AA69">INDEX($E$2:$E$5000,MATCH(1,IF($A$2:$A$5000=$Y69,IF($C$2:$C$5000=$Z69,1)),0))</f>
        <v>#N/A</v>
      </c>
      <c r="AB69" s="12"/>
      <c r="AD69" s="7" t="s">
        <v>38</v>
      </c>
      <c r="AE69" t="s">
        <v>148</v>
      </c>
      <c r="AF69" s="12" t="e">
        <f t="shared" si="10"/>
        <v>#N/A</v>
      </c>
    </row>
    <row r="70" spans="1:32" x14ac:dyDescent="0.3">
      <c r="A70" t="s">
        <v>63</v>
      </c>
      <c r="B70" t="s">
        <v>190</v>
      </c>
      <c r="C70" t="s">
        <v>184</v>
      </c>
      <c r="D70">
        <v>8.4563816979999995</v>
      </c>
      <c r="E70"/>
      <c r="F70"/>
      <c r="G70">
        <v>3324.1083979999999</v>
      </c>
      <c r="H70">
        <v>16.012453900000001</v>
      </c>
      <c r="S70" s="7" t="s">
        <v>39</v>
      </c>
      <c r="T70" t="s">
        <v>19</v>
      </c>
      <c r="U70" s="12" t="e">
        <f t="array" ref="U70">INDEX($G$2:$G$20000,MATCH(1,IF($A$2:$A$20000=$S70,IF($C$2:$C$20000=$T70,1)),0))</f>
        <v>#N/A</v>
      </c>
      <c r="V70" t="e">
        <f t="shared" si="9"/>
        <v>#N/A</v>
      </c>
      <c r="Y70" s="7" t="s">
        <v>39</v>
      </c>
      <c r="Z70" t="s">
        <v>145</v>
      </c>
      <c r="AA70" s="12" t="e">
        <f t="array" ref="AA70">INDEX($E$2:$E$5000,MATCH(1,IF($A$2:$A$5000=$Y70,IF($C$2:$C$5000=$Z70,1)),0))</f>
        <v>#N/A</v>
      </c>
      <c r="AB70" s="12"/>
      <c r="AD70" s="7" t="s">
        <v>39</v>
      </c>
      <c r="AE70" t="s">
        <v>148</v>
      </c>
      <c r="AF70" s="12" t="e">
        <f t="shared" si="10"/>
        <v>#N/A</v>
      </c>
    </row>
    <row r="71" spans="1:32" x14ac:dyDescent="0.3">
      <c r="A71" t="s">
        <v>63</v>
      </c>
      <c r="B71" t="s">
        <v>190</v>
      </c>
      <c r="C71"/>
      <c r="D71">
        <v>145.02947019999999</v>
      </c>
      <c r="E71">
        <v>1.0181167090000001</v>
      </c>
      <c r="F71">
        <v>2.2635432180000001</v>
      </c>
      <c r="G71">
        <v>33.204097160000003</v>
      </c>
      <c r="H71">
        <v>28.693464299999999</v>
      </c>
      <c r="S71" s="7" t="s">
        <v>40</v>
      </c>
      <c r="T71" t="s">
        <v>19</v>
      </c>
      <c r="U71" s="12" t="e">
        <f t="array" ref="U71">INDEX($G$2:$G$20000,MATCH(1,IF($A$2:$A$20000=$S71,IF($C$2:$C$20000=$T71,1)),0))</f>
        <v>#N/A</v>
      </c>
      <c r="V71" t="e">
        <f t="shared" si="9"/>
        <v>#N/A</v>
      </c>
      <c r="Y71" s="7" t="s">
        <v>40</v>
      </c>
      <c r="Z71" t="s">
        <v>145</v>
      </c>
      <c r="AA71" s="12" t="e">
        <f t="array" ref="AA71">INDEX($E$2:$E$5000,MATCH(1,IF($A$2:$A$5000=$Y71,IF($C$2:$C$5000=$Z71,1)),0))</f>
        <v>#N/A</v>
      </c>
      <c r="AB71" s="12"/>
      <c r="AD71" s="7" t="s">
        <v>40</v>
      </c>
      <c r="AE71" t="s">
        <v>148</v>
      </c>
      <c r="AF71" s="12" t="e">
        <f t="shared" si="10"/>
        <v>#N/A</v>
      </c>
    </row>
    <row r="72" spans="1:32" x14ac:dyDescent="0.3">
      <c r="A72" t="s">
        <v>63</v>
      </c>
      <c r="B72" t="s">
        <v>190</v>
      </c>
      <c r="C72" t="s">
        <v>19</v>
      </c>
      <c r="D72">
        <v>162.90674050000001</v>
      </c>
      <c r="E72">
        <v>43.960777479999997</v>
      </c>
      <c r="F72">
        <v>97.736456779999997</v>
      </c>
      <c r="G72">
        <v>1433.7039299999999</v>
      </c>
      <c r="H72">
        <v>29.864533869999999</v>
      </c>
      <c r="S72" s="7" t="s">
        <v>41</v>
      </c>
      <c r="T72" t="s">
        <v>19</v>
      </c>
      <c r="U72" s="12" t="e">
        <f t="array" ref="U72">INDEX($G$2:$G$20000,MATCH(1,IF($A$2:$A$20000=$S72,IF($C$2:$C$20000=$T72,1)),0))</f>
        <v>#N/A</v>
      </c>
      <c r="V72" t="e">
        <f t="shared" si="9"/>
        <v>#N/A</v>
      </c>
      <c r="Y72" s="7" t="s">
        <v>41</v>
      </c>
      <c r="Z72" t="s">
        <v>145</v>
      </c>
      <c r="AA72" s="12" t="e">
        <f t="array" ref="AA72">INDEX($E$2:$E$5000,MATCH(1,IF($A$2:$A$5000=$Y72,IF($C$2:$C$5000=$Z72,1)),0))</f>
        <v>#N/A</v>
      </c>
      <c r="AB72" s="12"/>
      <c r="AD72" s="7" t="s">
        <v>41</v>
      </c>
      <c r="AE72" t="s">
        <v>148</v>
      </c>
      <c r="AF72" s="12" t="e">
        <f t="shared" si="10"/>
        <v>#N/A</v>
      </c>
    </row>
    <row r="73" spans="1:32" x14ac:dyDescent="0.3">
      <c r="A73" t="s">
        <v>64</v>
      </c>
      <c r="B73" t="s">
        <v>191</v>
      </c>
      <c r="C73" t="s">
        <v>183</v>
      </c>
      <c r="D73">
        <v>0.861210637</v>
      </c>
      <c r="E73"/>
      <c r="F73"/>
      <c r="G73">
        <v>1972.0589540000001</v>
      </c>
      <c r="H73">
        <v>12.7</v>
      </c>
      <c r="S73" s="7" t="s">
        <v>42</v>
      </c>
      <c r="T73" t="s">
        <v>19</v>
      </c>
      <c r="U73" s="12" t="e">
        <f t="array" ref="U73">INDEX($G$2:$G$20000,MATCH(1,IF($A$2:$A$20000=$S73,IF($C$2:$C$20000=$T73,1)),0))</f>
        <v>#N/A</v>
      </c>
      <c r="V73" t="e">
        <f t="shared" si="9"/>
        <v>#N/A</v>
      </c>
      <c r="Y73" s="7" t="s">
        <v>42</v>
      </c>
      <c r="Z73" t="s">
        <v>145</v>
      </c>
      <c r="AA73" s="12" t="e">
        <f t="array" ref="AA73">INDEX($E$2:$E$5000,MATCH(1,IF($A$2:$A$5000=$Y73,IF($C$2:$C$5000=$Z73,1)),0))</f>
        <v>#N/A</v>
      </c>
      <c r="AB73" s="12"/>
      <c r="AD73" s="7" t="s">
        <v>42</v>
      </c>
      <c r="AE73" t="s">
        <v>148</v>
      </c>
      <c r="AF73" s="12" t="e">
        <f t="shared" si="10"/>
        <v>#N/A</v>
      </c>
    </row>
    <row r="74" spans="1:32" x14ac:dyDescent="0.3">
      <c r="A74" t="s">
        <v>64</v>
      </c>
      <c r="B74" t="s">
        <v>191</v>
      </c>
      <c r="C74" t="s">
        <v>184</v>
      </c>
      <c r="D74">
        <v>1.078023951</v>
      </c>
      <c r="E74"/>
      <c r="F74"/>
      <c r="G74">
        <v>37.175470359999998</v>
      </c>
      <c r="H74">
        <v>12.93460419</v>
      </c>
      <c r="S74" s="7" t="s">
        <v>25</v>
      </c>
      <c r="T74" t="s">
        <v>19</v>
      </c>
      <c r="U74" s="12" t="e">
        <f t="array" ref="U74">INDEX($G$2:$G$20000,MATCH(1,IF($A$2:$A$20000=$S74,IF($C$2:$C$20000=$T74,1)),0))</f>
        <v>#N/A</v>
      </c>
      <c r="V74" t="e">
        <f t="shared" si="9"/>
        <v>#N/A</v>
      </c>
      <c r="Y74" s="7" t="s">
        <v>25</v>
      </c>
      <c r="Z74" t="s">
        <v>145</v>
      </c>
      <c r="AA74" s="12" t="e">
        <f t="array" ref="AA74">INDEX($E$2:$E$5000,MATCH(1,IF($A$2:$A$5000=$Y74,IF($C$2:$C$5000=$Z74,1)),0))</f>
        <v>#N/A</v>
      </c>
      <c r="AB74" s="12"/>
      <c r="AD74" s="7" t="s">
        <v>25</v>
      </c>
      <c r="AE74" t="s">
        <v>148</v>
      </c>
      <c r="AF74" s="12" t="e">
        <f t="shared" si="10"/>
        <v>#N/A</v>
      </c>
    </row>
    <row r="75" spans="1:32" x14ac:dyDescent="0.3">
      <c r="A75" t="s">
        <v>64</v>
      </c>
      <c r="B75" t="s">
        <v>191</v>
      </c>
      <c r="C75" t="s">
        <v>184</v>
      </c>
      <c r="D75">
        <v>5.173013482</v>
      </c>
      <c r="E75"/>
      <c r="F75"/>
      <c r="G75">
        <v>690.63427960000001</v>
      </c>
      <c r="H75">
        <v>15.079556800000001</v>
      </c>
      <c r="S75" s="7" t="s">
        <v>26</v>
      </c>
      <c r="T75" t="s">
        <v>19</v>
      </c>
      <c r="U75" s="12" t="e">
        <f t="array" ref="U75">INDEX($G$2:$G$20000,MATCH(1,IF($A$2:$A$20000=$S75,IF($C$2:$C$20000=$T75,1)),0))</f>
        <v>#N/A</v>
      </c>
      <c r="V75" t="e">
        <f t="shared" si="9"/>
        <v>#N/A</v>
      </c>
      <c r="Y75" s="7" t="s">
        <v>26</v>
      </c>
      <c r="Z75" t="s">
        <v>145</v>
      </c>
      <c r="AA75" s="12" t="e">
        <f t="array" ref="AA75">INDEX($E$2:$E$5000,MATCH(1,IF($A$2:$A$5000=$Y75,IF($C$2:$C$5000=$Z75,1)),0))</f>
        <v>#N/A</v>
      </c>
      <c r="AB75" s="12"/>
      <c r="AD75" s="7" t="s">
        <v>26</v>
      </c>
      <c r="AE75" t="s">
        <v>148</v>
      </c>
      <c r="AF75" s="12" t="e">
        <f t="shared" si="10"/>
        <v>#N/A</v>
      </c>
    </row>
    <row r="76" spans="1:32" x14ac:dyDescent="0.3">
      <c r="A76" t="s">
        <v>64</v>
      </c>
      <c r="B76" t="s">
        <v>191</v>
      </c>
      <c r="C76" t="s">
        <v>184</v>
      </c>
      <c r="D76">
        <v>5.9027386719999999</v>
      </c>
      <c r="E76"/>
      <c r="F76"/>
      <c r="G76">
        <v>3955.8160549999998</v>
      </c>
      <c r="H76">
        <v>15.31416099</v>
      </c>
      <c r="S76" s="7" t="s">
        <v>27</v>
      </c>
      <c r="T76" t="s">
        <v>19</v>
      </c>
      <c r="U76" s="12" t="e">
        <f t="array" ref="U76">INDEX($G$2:$G$20000,MATCH(1,IF($A$2:$A$20000=$S76,IF($C$2:$C$20000=$T76,1)),0))</f>
        <v>#N/A</v>
      </c>
      <c r="V76" t="e">
        <f t="shared" si="9"/>
        <v>#N/A</v>
      </c>
      <c r="Y76" s="7" t="s">
        <v>27</v>
      </c>
      <c r="Z76" t="s">
        <v>145</v>
      </c>
      <c r="AA76" s="12" t="e">
        <f t="array" ref="AA76">INDEX($E$2:$E$5000,MATCH(1,IF($A$2:$A$5000=$Y76,IF($C$2:$C$5000=$Z76,1)),0))</f>
        <v>#N/A</v>
      </c>
      <c r="AB76" s="12"/>
      <c r="AD76" s="7" t="s">
        <v>27</v>
      </c>
      <c r="AE76" t="s">
        <v>148</v>
      </c>
      <c r="AF76" s="12" t="e">
        <f t="shared" si="10"/>
        <v>#N/A</v>
      </c>
    </row>
    <row r="77" spans="1:32" x14ac:dyDescent="0.3">
      <c r="A77" t="s">
        <v>64</v>
      </c>
      <c r="B77" t="s">
        <v>191</v>
      </c>
      <c r="C77" t="s">
        <v>184</v>
      </c>
      <c r="D77">
        <v>8.5475224539999992</v>
      </c>
      <c r="E77"/>
      <c r="F77"/>
      <c r="G77">
        <v>3366.8334020000002</v>
      </c>
      <c r="H77">
        <v>16.034731010000002</v>
      </c>
      <c r="S77" s="7" t="s">
        <v>28</v>
      </c>
      <c r="T77" t="s">
        <v>19</v>
      </c>
      <c r="U77" s="12" t="e">
        <f t="array" ref="U77">INDEX($G$2:$G$20000,MATCH(1,IF($A$2:$A$20000=$S77,IF($C$2:$C$20000=$T77,1)),0))</f>
        <v>#N/A</v>
      </c>
      <c r="V77" t="e">
        <f t="shared" si="9"/>
        <v>#N/A</v>
      </c>
      <c r="Y77" s="7" t="s">
        <v>28</v>
      </c>
      <c r="Z77" t="s">
        <v>145</v>
      </c>
      <c r="AA77" s="12" t="e">
        <f t="array" ref="AA77">INDEX($E$2:$E$5000,MATCH(1,IF($A$2:$A$5000=$Y77,IF($C$2:$C$5000=$Z77,1)),0))</f>
        <v>#N/A</v>
      </c>
      <c r="AB77" s="12"/>
      <c r="AD77" s="7" t="s">
        <v>28</v>
      </c>
      <c r="AE77" t="s">
        <v>148</v>
      </c>
      <c r="AF77" s="12" t="e">
        <f t="shared" si="10"/>
        <v>#N/A</v>
      </c>
    </row>
    <row r="78" spans="1:32" x14ac:dyDescent="0.3">
      <c r="A78" t="s">
        <v>64</v>
      </c>
      <c r="B78" t="s">
        <v>191</v>
      </c>
      <c r="C78"/>
      <c r="D78">
        <v>87.028674559999999</v>
      </c>
      <c r="E78">
        <v>0.56441078200000006</v>
      </c>
      <c r="F78">
        <v>1.5886808640000001</v>
      </c>
      <c r="G78">
        <v>18.355653199999999</v>
      </c>
      <c r="H78">
        <v>24.631298879999999</v>
      </c>
      <c r="S78" s="7" t="s">
        <v>29</v>
      </c>
      <c r="T78" t="s">
        <v>19</v>
      </c>
      <c r="U78" s="12" t="e">
        <f t="array" ref="U78">INDEX($G$2:$G$20000,MATCH(1,IF($A$2:$A$20000=$S78,IF($C$2:$C$20000=$T78,1)),0))</f>
        <v>#N/A</v>
      </c>
      <c r="V78" t="e">
        <f t="shared" si="9"/>
        <v>#N/A</v>
      </c>
      <c r="Y78" s="7" t="s">
        <v>29</v>
      </c>
      <c r="Z78" t="s">
        <v>145</v>
      </c>
      <c r="AA78" s="12" t="e">
        <f t="array" ref="AA78">INDEX($E$2:$E$5000,MATCH(1,IF($A$2:$A$5000=$Y78,IF($C$2:$C$5000=$Z78,1)),0))</f>
        <v>#N/A</v>
      </c>
      <c r="AB78" s="12"/>
      <c r="AD78" s="7" t="s">
        <v>29</v>
      </c>
      <c r="AE78" t="s">
        <v>148</v>
      </c>
      <c r="AF78" s="12" t="e">
        <f t="shared" si="10"/>
        <v>#N/A</v>
      </c>
    </row>
    <row r="79" spans="1:32" x14ac:dyDescent="0.3">
      <c r="A79" t="s">
        <v>64</v>
      </c>
      <c r="B79" t="s">
        <v>191</v>
      </c>
      <c r="C79"/>
      <c r="D79">
        <v>145.43219049999999</v>
      </c>
      <c r="E79">
        <v>0.80840259400000003</v>
      </c>
      <c r="F79">
        <v>2.275459245</v>
      </c>
      <c r="G79">
        <v>26.29070553</v>
      </c>
      <c r="H79">
        <v>28.72011479</v>
      </c>
      <c r="S79" s="7" t="s">
        <v>30</v>
      </c>
      <c r="T79" t="s">
        <v>19</v>
      </c>
      <c r="U79" s="12" t="e">
        <f t="array" ref="U79">INDEX($G$2:$G$20000,MATCH(1,IF($A$2:$A$20000=$S79,IF($C$2:$C$20000=$T79,1)),0))</f>
        <v>#N/A</v>
      </c>
      <c r="V79" t="e">
        <f t="shared" si="9"/>
        <v>#N/A</v>
      </c>
      <c r="Y79" s="7" t="s">
        <v>30</v>
      </c>
      <c r="Z79" t="s">
        <v>145</v>
      </c>
      <c r="AA79" s="12" t="e">
        <f t="array" ref="AA79">INDEX($E$2:$E$5000,MATCH(1,IF($A$2:$A$5000=$Y79,IF($C$2:$C$5000=$Z79,1)),0))</f>
        <v>#N/A</v>
      </c>
      <c r="AB79" s="12"/>
      <c r="AD79" s="7" t="s">
        <v>30</v>
      </c>
      <c r="AE79" t="s">
        <v>148</v>
      </c>
      <c r="AF79" s="12" t="e">
        <f t="shared" si="10"/>
        <v>#N/A</v>
      </c>
    </row>
    <row r="80" spans="1:32" x14ac:dyDescent="0.3">
      <c r="A80" t="s">
        <v>64</v>
      </c>
      <c r="B80" t="s">
        <v>191</v>
      </c>
      <c r="C80" t="s">
        <v>19</v>
      </c>
      <c r="D80">
        <v>163.08926220000001</v>
      </c>
      <c r="E80">
        <v>34.154194889999999</v>
      </c>
      <c r="F80">
        <v>96.135859890000006</v>
      </c>
      <c r="G80">
        <v>1110.755813</v>
      </c>
      <c r="H80">
        <v>29.876378299999999</v>
      </c>
      <c r="S80" s="7" t="s">
        <v>43</v>
      </c>
      <c r="T80" t="s">
        <v>19</v>
      </c>
      <c r="U80" s="12" t="e">
        <f t="array" ref="U80">INDEX($G$2:$G$20000,MATCH(1,IF($A$2:$A$20000=$S80,IF($C$2:$C$20000=$T80,1)),0))</f>
        <v>#N/A</v>
      </c>
      <c r="V80" t="e">
        <f t="shared" si="9"/>
        <v>#N/A</v>
      </c>
      <c r="Y80" s="7" t="s">
        <v>43</v>
      </c>
      <c r="Z80" t="s">
        <v>145</v>
      </c>
      <c r="AA80" s="12" t="e">
        <f t="array" ref="AA80">INDEX($E$2:$E$5000,MATCH(1,IF($A$2:$A$5000=$Y80,IF($C$2:$C$5000=$Z80,1)),0))</f>
        <v>#N/A</v>
      </c>
      <c r="AB80" s="12"/>
      <c r="AD80" s="7" t="s">
        <v>43</v>
      </c>
      <c r="AE80" t="s">
        <v>148</v>
      </c>
      <c r="AF80" s="12" t="e">
        <f t="shared" si="10"/>
        <v>#N/A</v>
      </c>
    </row>
    <row r="81" spans="1:32" x14ac:dyDescent="0.3">
      <c r="A81" t="s">
        <v>65</v>
      </c>
      <c r="B81" t="s">
        <v>192</v>
      </c>
      <c r="C81" t="s">
        <v>183</v>
      </c>
      <c r="D81">
        <v>0.861210637</v>
      </c>
      <c r="E81"/>
      <c r="F81"/>
      <c r="G81">
        <v>1939.5374429999999</v>
      </c>
      <c r="H81">
        <v>12.7</v>
      </c>
      <c r="S81" s="7" t="s">
        <v>44</v>
      </c>
      <c r="T81" t="s">
        <v>19</v>
      </c>
      <c r="U81" s="12" t="e">
        <f t="array" ref="U81">INDEX($G$2:$G$20000,MATCH(1,IF($A$2:$A$20000=$S81,IF($C$2:$C$20000=$T81,1)),0))</f>
        <v>#N/A</v>
      </c>
      <c r="V81" t="e">
        <f t="shared" si="9"/>
        <v>#N/A</v>
      </c>
      <c r="Y81" s="7" t="s">
        <v>44</v>
      </c>
      <c r="Z81" t="s">
        <v>145</v>
      </c>
      <c r="AA81" s="12" t="e">
        <f t="array" ref="AA81">INDEX($E$2:$E$5000,MATCH(1,IF($A$2:$A$5000=$Y81,IF($C$2:$C$5000=$Z81,1)),0))</f>
        <v>#N/A</v>
      </c>
      <c r="AB81" s="12"/>
      <c r="AD81" s="7" t="s">
        <v>44</v>
      </c>
      <c r="AE81" t="s">
        <v>148</v>
      </c>
      <c r="AF81" s="12" t="e">
        <f t="shared" si="10"/>
        <v>#N/A</v>
      </c>
    </row>
    <row r="82" spans="1:32" x14ac:dyDescent="0.3">
      <c r="A82" t="s">
        <v>65</v>
      </c>
      <c r="B82" t="s">
        <v>192</v>
      </c>
      <c r="C82" t="s">
        <v>184</v>
      </c>
      <c r="D82">
        <v>1.076570987</v>
      </c>
      <c r="E82"/>
      <c r="F82"/>
      <c r="G82">
        <v>41.561590729999999</v>
      </c>
      <c r="H82">
        <v>12.933152400000001</v>
      </c>
      <c r="S82" s="7" t="s">
        <v>45</v>
      </c>
      <c r="T82" t="s">
        <v>19</v>
      </c>
      <c r="U82" s="12" t="e">
        <f t="array" ref="U82">INDEX($G$2:$G$20000,MATCH(1,IF($A$2:$A$20000=$S82,IF($C$2:$C$20000=$T82,1)),0))</f>
        <v>#N/A</v>
      </c>
      <c r="V82" t="e">
        <f t="shared" si="9"/>
        <v>#N/A</v>
      </c>
      <c r="Y82" s="7" t="s">
        <v>45</v>
      </c>
      <c r="Z82" t="s">
        <v>145</v>
      </c>
      <c r="AA82" s="12" t="e">
        <f t="array" ref="AA82">INDEX($E$2:$E$5000,MATCH(1,IF($A$2:$A$5000=$Y82,IF($C$2:$C$5000=$Z82,1)),0))</f>
        <v>#N/A</v>
      </c>
      <c r="AB82" s="12"/>
      <c r="AD82" s="7" t="s">
        <v>45</v>
      </c>
      <c r="AE82" t="s">
        <v>148</v>
      </c>
      <c r="AF82" s="12" t="e">
        <f t="shared" si="10"/>
        <v>#N/A</v>
      </c>
    </row>
    <row r="83" spans="1:32" x14ac:dyDescent="0.3">
      <c r="A83" t="s">
        <v>65</v>
      </c>
      <c r="B83" t="s">
        <v>192</v>
      </c>
      <c r="C83" t="s">
        <v>184</v>
      </c>
      <c r="D83">
        <v>5.1292910269999998</v>
      </c>
      <c r="E83"/>
      <c r="F83"/>
      <c r="G83">
        <v>679.90380879999998</v>
      </c>
      <c r="H83">
        <v>15.064831460000001</v>
      </c>
      <c r="S83" s="7" t="s">
        <v>46</v>
      </c>
      <c r="T83" t="s">
        <v>19</v>
      </c>
      <c r="U83" s="12" t="e">
        <f t="array" ref="U83">INDEX($G$2:$G$20000,MATCH(1,IF($A$2:$A$20000=$S83,IF($C$2:$C$20000=$T83,1)),0))</f>
        <v>#N/A</v>
      </c>
      <c r="V83" t="e">
        <f t="shared" si="9"/>
        <v>#N/A</v>
      </c>
      <c r="Y83" s="7" t="s">
        <v>46</v>
      </c>
      <c r="Z83" t="s">
        <v>145</v>
      </c>
      <c r="AA83" s="12" t="e">
        <f t="array" ref="AA83">INDEX($E$2:$E$5000,MATCH(1,IF($A$2:$A$5000=$Y83,IF($C$2:$C$5000=$Z83,1)),0))</f>
        <v>#N/A</v>
      </c>
      <c r="AB83" s="12"/>
      <c r="AD83" s="7" t="s">
        <v>46</v>
      </c>
      <c r="AE83" t="s">
        <v>148</v>
      </c>
      <c r="AF83" s="12" t="e">
        <f t="shared" si="10"/>
        <v>#N/A</v>
      </c>
    </row>
    <row r="84" spans="1:32" x14ac:dyDescent="0.3">
      <c r="A84" t="s">
        <v>65</v>
      </c>
      <c r="B84" t="s">
        <v>192</v>
      </c>
      <c r="C84" t="s">
        <v>184</v>
      </c>
      <c r="D84">
        <v>5.850400102</v>
      </c>
      <c r="E84"/>
      <c r="F84"/>
      <c r="G84">
        <v>3743.5911590000001</v>
      </c>
      <c r="H84">
        <v>15.29798385</v>
      </c>
      <c r="S84" s="7" t="s">
        <v>47</v>
      </c>
      <c r="T84" t="s">
        <v>19</v>
      </c>
      <c r="U84" s="12" t="e">
        <f t="array" ref="U84">INDEX($G$2:$G$20000,MATCH(1,IF($A$2:$A$20000=$S84,IF($C$2:$C$20000=$T84,1)),0))</f>
        <v>#N/A</v>
      </c>
      <c r="V84" t="e">
        <f t="shared" si="9"/>
        <v>#N/A</v>
      </c>
      <c r="Y84" s="7" t="s">
        <v>47</v>
      </c>
      <c r="Z84" t="s">
        <v>145</v>
      </c>
      <c r="AA84" s="12" t="e">
        <f t="array" ref="AA84">INDEX($E$2:$E$5000,MATCH(1,IF($A$2:$A$5000=$Y84,IF($C$2:$C$5000=$Z84,1)),0))</f>
        <v>#N/A</v>
      </c>
      <c r="AB84" s="12"/>
      <c r="AD84" s="7" t="s">
        <v>47</v>
      </c>
      <c r="AE84" t="s">
        <v>148</v>
      </c>
      <c r="AF84" s="12" t="e">
        <f t="shared" si="10"/>
        <v>#N/A</v>
      </c>
    </row>
    <row r="85" spans="1:32" x14ac:dyDescent="0.3">
      <c r="A85" t="s">
        <v>65</v>
      </c>
      <c r="B85" t="s">
        <v>192</v>
      </c>
      <c r="C85" t="s">
        <v>184</v>
      </c>
      <c r="D85">
        <v>8.4630741629999999</v>
      </c>
      <c r="E85"/>
      <c r="F85"/>
      <c r="G85">
        <v>3247.5342820000001</v>
      </c>
      <c r="H85">
        <v>16.014094790000001</v>
      </c>
      <c r="S85" s="7" t="s">
        <v>48</v>
      </c>
      <c r="T85" t="s">
        <v>19</v>
      </c>
      <c r="U85" s="12" t="e">
        <f t="array" ref="U85">INDEX($G$2:$G$20000,MATCH(1,IF($A$2:$A$20000=$S85,IF($C$2:$C$20000=$T85,1)),0))</f>
        <v>#N/A</v>
      </c>
      <c r="V85" t="e">
        <f t="shared" si="9"/>
        <v>#N/A</v>
      </c>
      <c r="Y85" s="7" t="s">
        <v>48</v>
      </c>
      <c r="Z85" t="s">
        <v>145</v>
      </c>
      <c r="AA85" s="12" t="e">
        <f t="array" ref="AA85">INDEX($E$2:$E$5000,MATCH(1,IF($A$2:$A$5000=$Y85,IF($C$2:$C$5000=$Z85,1)),0))</f>
        <v>#N/A</v>
      </c>
      <c r="AB85" s="12"/>
      <c r="AD85" s="7" t="s">
        <v>48</v>
      </c>
      <c r="AE85" t="s">
        <v>148</v>
      </c>
      <c r="AF85" s="12" t="e">
        <f t="shared" si="10"/>
        <v>#N/A</v>
      </c>
    </row>
    <row r="86" spans="1:32" x14ac:dyDescent="0.3">
      <c r="A86" t="s">
        <v>65</v>
      </c>
      <c r="B86" t="s">
        <v>192</v>
      </c>
      <c r="C86"/>
      <c r="D86">
        <v>143.68400629999999</v>
      </c>
      <c r="E86">
        <v>0.52810289099999996</v>
      </c>
      <c r="F86">
        <v>2.063081307</v>
      </c>
      <c r="G86">
        <v>16.632634750000001</v>
      </c>
      <c r="H86">
        <v>28.604324219999999</v>
      </c>
      <c r="S86" s="7" t="s">
        <v>31</v>
      </c>
      <c r="T86" t="s">
        <v>19</v>
      </c>
      <c r="U86" s="12" t="e">
        <f t="array" ref="U86">INDEX($G$2:$G$20000,MATCH(1,IF($A$2:$A$20000=$S86,IF($C$2:$C$20000=$T86,1)),0))</f>
        <v>#N/A</v>
      </c>
      <c r="V86" t="e">
        <f t="shared" si="9"/>
        <v>#N/A</v>
      </c>
      <c r="Y86" s="7" t="s">
        <v>31</v>
      </c>
      <c r="Z86" t="s">
        <v>145</v>
      </c>
      <c r="AA86" s="12" t="e">
        <f t="array" ref="AA86">INDEX($E$2:$E$5000,MATCH(1,IF($A$2:$A$5000=$Y86,IF($C$2:$C$5000=$Z86,1)),0))</f>
        <v>#N/A</v>
      </c>
      <c r="AB86" s="12"/>
      <c r="AD86" s="7" t="s">
        <v>31</v>
      </c>
      <c r="AE86" t="s">
        <v>148</v>
      </c>
      <c r="AF86" s="12" t="e">
        <f t="shared" si="10"/>
        <v>#N/A</v>
      </c>
    </row>
    <row r="87" spans="1:32" x14ac:dyDescent="0.3">
      <c r="A87" t="s">
        <v>65</v>
      </c>
      <c r="B87" t="s">
        <v>192</v>
      </c>
      <c r="C87" t="s">
        <v>19</v>
      </c>
      <c r="D87">
        <v>161.96506500000001</v>
      </c>
      <c r="E87">
        <v>25.069671159999999</v>
      </c>
      <c r="F87">
        <v>97.936918689999999</v>
      </c>
      <c r="G87">
        <v>789.57091600000001</v>
      </c>
      <c r="H87">
        <v>29.80339369</v>
      </c>
      <c r="S87" s="7" t="s">
        <v>32</v>
      </c>
      <c r="T87" t="s">
        <v>19</v>
      </c>
      <c r="U87" s="12" t="e">
        <f t="array" ref="U87">INDEX($G$2:$G$20000,MATCH(1,IF($A$2:$A$20000=$S87,IF($C$2:$C$20000=$T87,1)),0))</f>
        <v>#N/A</v>
      </c>
      <c r="V87" t="e">
        <f t="shared" si="9"/>
        <v>#N/A</v>
      </c>
      <c r="Y87" s="7" t="s">
        <v>32</v>
      </c>
      <c r="Z87" t="s">
        <v>145</v>
      </c>
      <c r="AA87" s="12" t="e">
        <f t="array" ref="AA87">INDEX($E$2:$E$5000,MATCH(1,IF($A$2:$A$5000=$Y87,IF($C$2:$C$5000=$Z87,1)),0))</f>
        <v>#N/A</v>
      </c>
      <c r="AB87" s="12"/>
      <c r="AD87" s="7" t="s">
        <v>32</v>
      </c>
      <c r="AE87" t="s">
        <v>148</v>
      </c>
      <c r="AF87" s="12" t="e">
        <f t="shared" si="10"/>
        <v>#N/A</v>
      </c>
    </row>
    <row r="88" spans="1:32" x14ac:dyDescent="0.3">
      <c r="A88" t="s">
        <v>66</v>
      </c>
      <c r="B88" t="s">
        <v>66</v>
      </c>
      <c r="C88" t="s">
        <v>183</v>
      </c>
      <c r="D88">
        <v>0.861210637</v>
      </c>
      <c r="E88"/>
      <c r="F88"/>
      <c r="G88">
        <v>2005.782637</v>
      </c>
      <c r="H88">
        <v>12.7</v>
      </c>
      <c r="S88" s="7" t="s">
        <v>33</v>
      </c>
      <c r="T88" t="s">
        <v>19</v>
      </c>
      <c r="U88" s="12" t="e">
        <f t="array" ref="U88">INDEX($G$2:$G$20000,MATCH(1,IF($A$2:$A$20000=$S88,IF($C$2:$C$20000=$T88,1)),0))</f>
        <v>#N/A</v>
      </c>
      <c r="V88" t="e">
        <f t="shared" si="9"/>
        <v>#N/A</v>
      </c>
      <c r="Y88" s="7" t="s">
        <v>33</v>
      </c>
      <c r="Z88" t="s">
        <v>145</v>
      </c>
      <c r="AA88" s="12" t="e">
        <f t="array" ref="AA88">INDEX($E$2:$E$5000,MATCH(1,IF($A$2:$A$5000=$Y88,IF($C$2:$C$5000=$Z88,1)),0))</f>
        <v>#N/A</v>
      </c>
      <c r="AB88" s="12"/>
      <c r="AD88" s="7" t="s">
        <v>33</v>
      </c>
      <c r="AE88" t="s">
        <v>148</v>
      </c>
      <c r="AF88" s="12" t="e">
        <f t="shared" si="10"/>
        <v>#N/A</v>
      </c>
    </row>
    <row r="89" spans="1:32" x14ac:dyDescent="0.3">
      <c r="A89" t="s">
        <v>66</v>
      </c>
      <c r="B89" t="s">
        <v>66</v>
      </c>
      <c r="C89" t="s">
        <v>184</v>
      </c>
      <c r="D89">
        <v>1.0934124869999999</v>
      </c>
      <c r="E89"/>
      <c r="F89"/>
      <c r="G89">
        <v>93.138580570000002</v>
      </c>
      <c r="H89">
        <v>12.949893530000001</v>
      </c>
      <c r="S89" s="7" t="s">
        <v>34</v>
      </c>
      <c r="T89" t="s">
        <v>19</v>
      </c>
      <c r="U89" s="12" t="e">
        <f t="array" ref="U89">INDEX($G$2:$G$20000,MATCH(1,IF($A$2:$A$20000=$S89,IF($C$2:$C$20000=$T89,1)),0))</f>
        <v>#N/A</v>
      </c>
      <c r="V89" t="e">
        <f t="shared" si="9"/>
        <v>#N/A</v>
      </c>
      <c r="Y89" s="7" t="s">
        <v>34</v>
      </c>
      <c r="Z89" t="s">
        <v>145</v>
      </c>
      <c r="AA89" s="12" t="e">
        <f t="array" ref="AA89">INDEX($E$2:$E$5000,MATCH(1,IF($A$2:$A$5000=$Y89,IF($C$2:$C$5000=$Z89,1)),0))</f>
        <v>#N/A</v>
      </c>
      <c r="AB89" s="12"/>
      <c r="AD89" s="7" t="s">
        <v>34</v>
      </c>
      <c r="AE89" t="s">
        <v>148</v>
      </c>
      <c r="AF89" s="12" t="e">
        <f t="shared" si="10"/>
        <v>#N/A</v>
      </c>
    </row>
    <row r="90" spans="1:32" x14ac:dyDescent="0.3">
      <c r="A90" t="s">
        <v>66</v>
      </c>
      <c r="B90" t="s">
        <v>66</v>
      </c>
      <c r="C90" t="s">
        <v>184</v>
      </c>
      <c r="D90">
        <v>1.6664761079999999</v>
      </c>
      <c r="E90"/>
      <c r="F90"/>
      <c r="G90">
        <v>290.19948829999998</v>
      </c>
      <c r="H90">
        <v>13.433021030000001</v>
      </c>
      <c r="S90" s="7" t="s">
        <v>35</v>
      </c>
      <c r="T90" t="s">
        <v>19</v>
      </c>
      <c r="U90" s="12" t="e">
        <f t="array" ref="U90">INDEX($G$2:$G$20000,MATCH(1,IF($A$2:$A$20000=$S90,IF($C$2:$C$20000=$T90,1)),0))</f>
        <v>#N/A</v>
      </c>
      <c r="V90" t="e">
        <f t="shared" si="9"/>
        <v>#N/A</v>
      </c>
      <c r="Y90" s="7" t="s">
        <v>35</v>
      </c>
      <c r="Z90" t="s">
        <v>145</v>
      </c>
      <c r="AA90" s="12" t="e">
        <f t="array" ref="AA90">INDEX($E$2:$E$5000,MATCH(1,IF($A$2:$A$5000=$Y90,IF($C$2:$C$5000=$Z90,1)),0))</f>
        <v>#N/A</v>
      </c>
      <c r="AB90" s="12"/>
      <c r="AD90" s="7" t="s">
        <v>35</v>
      </c>
      <c r="AE90" t="s">
        <v>148</v>
      </c>
      <c r="AF90" s="12" t="e">
        <f t="shared" si="10"/>
        <v>#N/A</v>
      </c>
    </row>
    <row r="91" spans="1:32" x14ac:dyDescent="0.3">
      <c r="A91" t="s">
        <v>66</v>
      </c>
      <c r="B91" t="s">
        <v>66</v>
      </c>
      <c r="C91" t="s">
        <v>184</v>
      </c>
      <c r="D91">
        <v>5.1317410399999996</v>
      </c>
      <c r="E91"/>
      <c r="F91"/>
      <c r="G91">
        <v>792.37032639999995</v>
      </c>
      <c r="H91">
        <v>15.065658770000001</v>
      </c>
      <c r="S91" s="7" t="s">
        <v>36</v>
      </c>
      <c r="T91" t="s">
        <v>19</v>
      </c>
      <c r="U91" s="12" t="e">
        <f t="array" ref="U91">INDEX($G$2:$G$20000,MATCH(1,IF($A$2:$A$20000=$S91,IF($C$2:$C$20000=$T91,1)),0))</f>
        <v>#N/A</v>
      </c>
      <c r="V91" t="e">
        <f t="shared" si="9"/>
        <v>#N/A</v>
      </c>
      <c r="Y91" s="7" t="s">
        <v>36</v>
      </c>
      <c r="Z91" t="s">
        <v>145</v>
      </c>
      <c r="AA91" s="12" t="e">
        <f t="array" ref="AA91">INDEX($E$2:$E$5000,MATCH(1,IF($A$2:$A$5000=$Y91,IF($C$2:$C$5000=$Z91,1)),0))</f>
        <v>#N/A</v>
      </c>
      <c r="AB91" s="12"/>
      <c r="AD91" s="7" t="s">
        <v>36</v>
      </c>
      <c r="AE91" t="s">
        <v>148</v>
      </c>
      <c r="AF91" s="12" t="e">
        <f t="shared" si="10"/>
        <v>#N/A</v>
      </c>
    </row>
    <row r="92" spans="1:32" x14ac:dyDescent="0.3">
      <c r="A92" t="s">
        <v>66</v>
      </c>
      <c r="B92" t="s">
        <v>66</v>
      </c>
      <c r="C92" t="s">
        <v>184</v>
      </c>
      <c r="D92">
        <v>5.9072541410000001</v>
      </c>
      <c r="E92"/>
      <c r="F92"/>
      <c r="G92">
        <v>3702.1768969999998</v>
      </c>
      <c r="H92">
        <v>15.3155523</v>
      </c>
      <c r="S92" s="7" t="s">
        <v>52</v>
      </c>
      <c r="T92" t="s">
        <v>19</v>
      </c>
      <c r="U92" s="12" t="e">
        <f t="array" ref="U92">INDEX($G$2:$G$20000,MATCH(1,IF($A$2:$A$20000=$S92,IF($C$2:$C$20000=$T92,1)),0))</f>
        <v>#N/A</v>
      </c>
      <c r="V92" t="e">
        <f t="shared" si="9"/>
        <v>#N/A</v>
      </c>
      <c r="Y92" s="7" t="s">
        <v>52</v>
      </c>
      <c r="Z92" t="s">
        <v>145</v>
      </c>
      <c r="AA92" s="12" t="e">
        <f t="array" ref="AA92">INDEX($E$2:$E$5000,MATCH(1,IF($A$2:$A$5000=$Y92,IF($C$2:$C$5000=$Z92,1)),0))</f>
        <v>#N/A</v>
      </c>
      <c r="AB92" s="12"/>
      <c r="AD92" s="7" t="s">
        <v>52</v>
      </c>
      <c r="AE92" t="s">
        <v>148</v>
      </c>
      <c r="AF92" s="12" t="e">
        <f t="shared" si="10"/>
        <v>#N/A</v>
      </c>
    </row>
    <row r="93" spans="1:32" x14ac:dyDescent="0.3">
      <c r="A93" t="s">
        <v>66</v>
      </c>
      <c r="B93" t="s">
        <v>66</v>
      </c>
      <c r="C93" t="s">
        <v>184</v>
      </c>
      <c r="D93">
        <v>8.4678048809999993</v>
      </c>
      <c r="E93"/>
      <c r="F93"/>
      <c r="G93">
        <v>3306.4638880000002</v>
      </c>
      <c r="H93">
        <v>16.01525419</v>
      </c>
      <c r="S93" s="7" t="s">
        <v>53</v>
      </c>
      <c r="T93" t="s">
        <v>19</v>
      </c>
      <c r="U93" s="12" t="e">
        <f t="array" ref="U93">INDEX($G$2:$G$20000,MATCH(1,IF($A$2:$A$20000=$S93,IF($C$2:$C$20000=$T93,1)),0))</f>
        <v>#N/A</v>
      </c>
      <c r="V93" t="e">
        <f t="shared" si="9"/>
        <v>#N/A</v>
      </c>
      <c r="Y93" s="7" t="s">
        <v>53</v>
      </c>
      <c r="Z93" t="s">
        <v>145</v>
      </c>
      <c r="AA93" s="12" t="e">
        <f t="array" ref="AA93">INDEX($E$2:$E$5000,MATCH(1,IF($A$2:$A$5000=$Y93,IF($C$2:$C$5000=$Z93,1)),0))</f>
        <v>#N/A</v>
      </c>
      <c r="AB93" s="12"/>
      <c r="AD93" s="7" t="s">
        <v>53</v>
      </c>
      <c r="AE93" t="s">
        <v>148</v>
      </c>
      <c r="AF93" s="12" t="e">
        <f t="shared" si="10"/>
        <v>#N/A</v>
      </c>
    </row>
    <row r="94" spans="1:32" x14ac:dyDescent="0.3">
      <c r="A94" t="s">
        <v>66</v>
      </c>
      <c r="B94" t="s">
        <v>66</v>
      </c>
      <c r="C94" t="s">
        <v>19</v>
      </c>
      <c r="D94">
        <v>162.82695770000001</v>
      </c>
      <c r="E94">
        <v>13.28371712</v>
      </c>
      <c r="F94">
        <v>100</v>
      </c>
      <c r="G94">
        <v>425.9240873</v>
      </c>
      <c r="H94">
        <v>29.859355870000002</v>
      </c>
      <c r="S94" s="7" t="s">
        <v>54</v>
      </c>
      <c r="T94" t="s">
        <v>19</v>
      </c>
      <c r="U94" s="12" t="e">
        <f t="array" ref="U94">INDEX($G$2:$G$20000,MATCH(1,IF($A$2:$A$20000=$S94,IF($C$2:$C$20000=$T94,1)),0))</f>
        <v>#N/A</v>
      </c>
      <c r="V94" t="e">
        <f t="shared" si="9"/>
        <v>#N/A</v>
      </c>
      <c r="Y94" s="7" t="s">
        <v>54</v>
      </c>
      <c r="Z94" t="s">
        <v>145</v>
      </c>
      <c r="AA94" s="12" t="e">
        <f t="array" ref="AA94">INDEX($E$2:$E$5000,MATCH(1,IF($A$2:$A$5000=$Y94,IF($C$2:$C$5000=$Z94,1)),0))</f>
        <v>#N/A</v>
      </c>
      <c r="AB94" s="12"/>
      <c r="AD94" s="7" t="s">
        <v>54</v>
      </c>
      <c r="AE94" t="s">
        <v>148</v>
      </c>
      <c r="AF94" s="12" t="e">
        <f t="shared" si="10"/>
        <v>#N/A</v>
      </c>
    </row>
    <row r="95" spans="1:32" x14ac:dyDescent="0.3">
      <c r="A95" t="s">
        <v>67</v>
      </c>
      <c r="B95" t="s">
        <v>67</v>
      </c>
      <c r="C95" t="s">
        <v>183</v>
      </c>
      <c r="D95">
        <v>0.861210637</v>
      </c>
      <c r="E95"/>
      <c r="F95"/>
      <c r="G95">
        <v>1950.1240769999999</v>
      </c>
      <c r="H95">
        <v>12.7</v>
      </c>
      <c r="S95" s="7" t="s">
        <v>55</v>
      </c>
      <c r="T95" t="s">
        <v>19</v>
      </c>
      <c r="U95" s="12" t="e">
        <f t="array" ref="U95">INDEX($G$2:$G$20000,MATCH(1,IF($A$2:$A$20000=$S95,IF($C$2:$C$20000=$T95,1)),0))</f>
        <v>#N/A</v>
      </c>
      <c r="V95" t="e">
        <f t="shared" si="9"/>
        <v>#N/A</v>
      </c>
      <c r="Y95" s="7" t="s">
        <v>55</v>
      </c>
      <c r="Z95" t="s">
        <v>145</v>
      </c>
      <c r="AA95" s="12" t="e">
        <f t="array" ref="AA95">INDEX($E$2:$E$5000,MATCH(1,IF($A$2:$A$5000=$Y95,IF($C$2:$C$5000=$Z95,1)),0))</f>
        <v>#N/A</v>
      </c>
      <c r="AB95" s="12"/>
      <c r="AD95" s="7" t="s">
        <v>55</v>
      </c>
      <c r="AE95" t="s">
        <v>148</v>
      </c>
      <c r="AF95" s="12" t="e">
        <f t="shared" si="10"/>
        <v>#N/A</v>
      </c>
    </row>
    <row r="96" spans="1:32" x14ac:dyDescent="0.3">
      <c r="A96" t="s">
        <v>67</v>
      </c>
      <c r="B96" t="s">
        <v>67</v>
      </c>
      <c r="C96" t="s">
        <v>184</v>
      </c>
      <c r="D96">
        <v>1.076429493</v>
      </c>
      <c r="E96"/>
      <c r="F96"/>
      <c r="G96">
        <v>42.016060660000001</v>
      </c>
      <c r="H96">
        <v>12.933010940000001</v>
      </c>
      <c r="S96" s="7" t="s">
        <v>56</v>
      </c>
      <c r="T96" t="s">
        <v>19</v>
      </c>
      <c r="U96" s="12" t="e">
        <f t="array" ref="U96">INDEX($G$2:$G$20000,MATCH(1,IF($A$2:$A$20000=$S96,IF($C$2:$C$20000=$T96,1)),0))</f>
        <v>#N/A</v>
      </c>
      <c r="V96" t="e">
        <f t="shared" si="9"/>
        <v>#N/A</v>
      </c>
      <c r="Y96" s="7" t="s">
        <v>56</v>
      </c>
      <c r="Z96" t="s">
        <v>145</v>
      </c>
      <c r="AA96" s="12" t="e">
        <f t="array" ref="AA96">INDEX($E$2:$E$5000,MATCH(1,IF($A$2:$A$5000=$Y96,IF($C$2:$C$5000=$Z96,1)),0))</f>
        <v>#N/A</v>
      </c>
      <c r="AB96" s="12"/>
      <c r="AD96" s="7" t="s">
        <v>56</v>
      </c>
      <c r="AE96" t="s">
        <v>148</v>
      </c>
      <c r="AF96" s="12" t="e">
        <f t="shared" si="10"/>
        <v>#N/A</v>
      </c>
    </row>
    <row r="97" spans="1:32" x14ac:dyDescent="0.3">
      <c r="A97" t="s">
        <v>67</v>
      </c>
      <c r="B97" t="s">
        <v>67</v>
      </c>
      <c r="C97" t="s">
        <v>184</v>
      </c>
      <c r="D97">
        <v>5.075944947</v>
      </c>
      <c r="E97"/>
      <c r="F97"/>
      <c r="G97">
        <v>787.64628230000005</v>
      </c>
      <c r="H97">
        <v>15.04675304</v>
      </c>
      <c r="S97" s="7" t="s">
        <v>117</v>
      </c>
      <c r="T97" t="s">
        <v>19</v>
      </c>
      <c r="U97" s="12" t="e">
        <f t="array" ref="U97">INDEX($G$2:$G$20000,MATCH(1,IF($A$2:$A$20000=$S97,IF($C$2:$C$20000=$T97,1)),0))</f>
        <v>#N/A</v>
      </c>
      <c r="V97" t="e">
        <f t="shared" si="9"/>
        <v>#N/A</v>
      </c>
      <c r="Y97" s="7" t="s">
        <v>117</v>
      </c>
      <c r="Z97" t="s">
        <v>145</v>
      </c>
      <c r="AA97" s="12" t="e">
        <f t="array" ref="AA97">INDEX($E$2:$E$5000,MATCH(1,IF($A$2:$A$5000=$Y97,IF($C$2:$C$5000=$Z97,1)),0))</f>
        <v>#N/A</v>
      </c>
      <c r="AB97" s="12"/>
      <c r="AD97" s="7" t="s">
        <v>117</v>
      </c>
      <c r="AE97" t="s">
        <v>148</v>
      </c>
      <c r="AF97" s="12" t="e">
        <f t="shared" si="10"/>
        <v>#N/A</v>
      </c>
    </row>
    <row r="98" spans="1:32" x14ac:dyDescent="0.3">
      <c r="A98" t="s">
        <v>67</v>
      </c>
      <c r="B98" t="s">
        <v>67</v>
      </c>
      <c r="C98" t="s">
        <v>184</v>
      </c>
      <c r="D98">
        <v>5.8453165770000002</v>
      </c>
      <c r="E98"/>
      <c r="F98"/>
      <c r="G98">
        <v>3387.0670639999998</v>
      </c>
      <c r="H98">
        <v>15.29640762</v>
      </c>
    </row>
    <row r="99" spans="1:32" x14ac:dyDescent="0.3">
      <c r="A99" t="s">
        <v>67</v>
      </c>
      <c r="B99" t="s">
        <v>67</v>
      </c>
      <c r="C99" t="s">
        <v>184</v>
      </c>
      <c r="D99">
        <v>8.3871853850000004</v>
      </c>
      <c r="E99"/>
      <c r="F99"/>
      <c r="G99">
        <v>3231.0097959999998</v>
      </c>
      <c r="H99">
        <v>15.995440439999999</v>
      </c>
    </row>
    <row r="100" spans="1:32" x14ac:dyDescent="0.3">
      <c r="A100" t="s">
        <v>67</v>
      </c>
      <c r="B100" t="s">
        <v>67</v>
      </c>
      <c r="C100" t="s">
        <v>19</v>
      </c>
      <c r="D100">
        <v>162.57417899999999</v>
      </c>
      <c r="E100">
        <v>5.3131073000000001E-2</v>
      </c>
      <c r="F100">
        <v>100</v>
      </c>
      <c r="G100">
        <v>1.6301037920000001</v>
      </c>
      <c r="H100">
        <v>29.842947729999999</v>
      </c>
    </row>
    <row r="101" spans="1:32" x14ac:dyDescent="0.3">
      <c r="A101" t="s">
        <v>68</v>
      </c>
      <c r="B101" t="s">
        <v>68</v>
      </c>
      <c r="C101" t="s">
        <v>183</v>
      </c>
      <c r="D101">
        <v>0.861210637</v>
      </c>
      <c r="E101"/>
      <c r="F101"/>
      <c r="G101">
        <v>1966.8634770000001</v>
      </c>
      <c r="H101">
        <v>12.7</v>
      </c>
    </row>
    <row r="102" spans="1:32" x14ac:dyDescent="0.3">
      <c r="A102" t="s">
        <v>68</v>
      </c>
      <c r="B102" t="s">
        <v>68</v>
      </c>
      <c r="C102" t="s">
        <v>184</v>
      </c>
      <c r="D102">
        <v>1.076815783</v>
      </c>
      <c r="E102"/>
      <c r="F102"/>
      <c r="G102">
        <v>37.076822970000002</v>
      </c>
      <c r="H102">
        <v>12.933397100000001</v>
      </c>
    </row>
    <row r="103" spans="1:32" x14ac:dyDescent="0.3">
      <c r="A103" t="s">
        <v>68</v>
      </c>
      <c r="B103" t="s">
        <v>68</v>
      </c>
      <c r="C103" t="s">
        <v>184</v>
      </c>
      <c r="D103">
        <v>5.1366433689999997</v>
      </c>
      <c r="E103"/>
      <c r="F103"/>
      <c r="G103">
        <v>826.08396570000002</v>
      </c>
      <c r="H103">
        <v>15.0673134</v>
      </c>
    </row>
    <row r="104" spans="1:32" x14ac:dyDescent="0.3">
      <c r="A104" t="s">
        <v>68</v>
      </c>
      <c r="B104" t="s">
        <v>68</v>
      </c>
      <c r="C104" t="s">
        <v>184</v>
      </c>
      <c r="D104">
        <v>5.8592005800000004</v>
      </c>
      <c r="E104"/>
      <c r="F104"/>
      <c r="G104">
        <v>3663.267683</v>
      </c>
      <c r="H104">
        <v>15.300710499999999</v>
      </c>
    </row>
    <row r="105" spans="1:32" x14ac:dyDescent="0.3">
      <c r="A105" t="s">
        <v>68</v>
      </c>
      <c r="B105" t="s">
        <v>68</v>
      </c>
      <c r="C105" t="s">
        <v>184</v>
      </c>
      <c r="D105">
        <v>8.4772712590000001</v>
      </c>
      <c r="E105"/>
      <c r="F105"/>
      <c r="G105">
        <v>3200.5444649999999</v>
      </c>
      <c r="H105">
        <v>16.017572999999999</v>
      </c>
    </row>
    <row r="106" spans="1:32" x14ac:dyDescent="0.3">
      <c r="A106" t="s">
        <v>68</v>
      </c>
      <c r="B106" t="s">
        <v>68</v>
      </c>
      <c r="C106"/>
      <c r="D106">
        <v>163.2688278</v>
      </c>
      <c r="E106">
        <v>0</v>
      </c>
      <c r="F106">
        <v>0</v>
      </c>
      <c r="G106">
        <v>0</v>
      </c>
      <c r="H106">
        <v>29.888028980000001</v>
      </c>
    </row>
    <row r="107" spans="1:32" x14ac:dyDescent="0.3">
      <c r="A107" t="s">
        <v>69</v>
      </c>
      <c r="B107" t="s">
        <v>193</v>
      </c>
      <c r="C107" t="s">
        <v>182</v>
      </c>
      <c r="D107">
        <v>0.63422439600000002</v>
      </c>
      <c r="E107"/>
      <c r="F107"/>
      <c r="G107">
        <v>25.003831349999999</v>
      </c>
      <c r="H107">
        <v>12.367032</v>
      </c>
    </row>
    <row r="108" spans="1:32" x14ac:dyDescent="0.3">
      <c r="A108" t="s">
        <v>69</v>
      </c>
      <c r="B108" t="s">
        <v>193</v>
      </c>
      <c r="C108" t="s">
        <v>183</v>
      </c>
      <c r="D108">
        <v>0.87498721599999996</v>
      </c>
      <c r="E108"/>
      <c r="F108"/>
      <c r="G108">
        <v>2015.674708</v>
      </c>
      <c r="H108">
        <v>12.68333333</v>
      </c>
    </row>
    <row r="109" spans="1:32" x14ac:dyDescent="0.3">
      <c r="A109" t="s">
        <v>69</v>
      </c>
      <c r="B109" t="s">
        <v>193</v>
      </c>
      <c r="C109" t="s">
        <v>184</v>
      </c>
      <c r="D109">
        <v>1.091305988</v>
      </c>
      <c r="E109"/>
      <c r="F109"/>
      <c r="G109">
        <v>50.691274980000003</v>
      </c>
      <c r="H109">
        <v>12.916397480000001</v>
      </c>
    </row>
    <row r="110" spans="1:32" x14ac:dyDescent="0.3">
      <c r="A110" t="s">
        <v>69</v>
      </c>
      <c r="B110" t="s">
        <v>193</v>
      </c>
      <c r="C110" t="s">
        <v>184</v>
      </c>
      <c r="D110">
        <v>5.0949035900000004</v>
      </c>
      <c r="E110"/>
      <c r="F110"/>
      <c r="G110">
        <v>748.11586829999999</v>
      </c>
      <c r="H110">
        <v>15.030622190000001</v>
      </c>
    </row>
    <row r="111" spans="1:32" x14ac:dyDescent="0.3">
      <c r="A111" t="s">
        <v>69</v>
      </c>
      <c r="B111" t="s">
        <v>193</v>
      </c>
      <c r="C111" t="s">
        <v>184</v>
      </c>
      <c r="D111">
        <v>5.7576266479999996</v>
      </c>
      <c r="E111"/>
      <c r="F111"/>
      <c r="G111">
        <v>1801.204686</v>
      </c>
      <c r="H111">
        <v>15.247038890000001</v>
      </c>
    </row>
    <row r="112" spans="1:32" x14ac:dyDescent="0.3">
      <c r="A112" t="s">
        <v>69</v>
      </c>
      <c r="B112" t="s">
        <v>193</v>
      </c>
      <c r="C112" t="s">
        <v>184</v>
      </c>
      <c r="D112">
        <v>8.1393425920000002</v>
      </c>
      <c r="E112"/>
      <c r="F112"/>
      <c r="G112">
        <v>2951.938674</v>
      </c>
      <c r="H112">
        <v>15.912936439999999</v>
      </c>
    </row>
    <row r="113" spans="1:8" x14ac:dyDescent="0.3">
      <c r="A113" t="s">
        <v>69</v>
      </c>
      <c r="B113" t="s">
        <v>193</v>
      </c>
      <c r="C113"/>
      <c r="D113">
        <v>17.011354860000001</v>
      </c>
      <c r="E113">
        <v>0.52121556700000005</v>
      </c>
      <c r="F113">
        <v>0.103876045</v>
      </c>
      <c r="G113">
        <v>15.82057483</v>
      </c>
      <c r="H113">
        <v>17.6609175</v>
      </c>
    </row>
    <row r="114" spans="1:8" x14ac:dyDescent="0.3">
      <c r="A114" t="s">
        <v>69</v>
      </c>
      <c r="B114" t="s">
        <v>193</v>
      </c>
      <c r="C114"/>
      <c r="D114">
        <v>29.220937670000001</v>
      </c>
      <c r="E114">
        <v>3.1039350240000001</v>
      </c>
      <c r="F114">
        <v>0.61860104500000002</v>
      </c>
      <c r="G114">
        <v>94.214446870000003</v>
      </c>
      <c r="H114">
        <v>19.342308809999999</v>
      </c>
    </row>
    <row r="115" spans="1:8" x14ac:dyDescent="0.3">
      <c r="A115" t="s">
        <v>69</v>
      </c>
      <c r="B115" t="s">
        <v>193</v>
      </c>
      <c r="C115"/>
      <c r="D115">
        <v>53.173225819999999</v>
      </c>
      <c r="E115">
        <v>0.57304831599999995</v>
      </c>
      <c r="F115">
        <v>0.114206091</v>
      </c>
      <c r="G115">
        <v>17.393866070000001</v>
      </c>
      <c r="H115">
        <v>21.806129739999999</v>
      </c>
    </row>
    <row r="116" spans="1:8" x14ac:dyDescent="0.3">
      <c r="A116" t="s">
        <v>69</v>
      </c>
      <c r="B116" t="s">
        <v>193</v>
      </c>
      <c r="C116"/>
      <c r="D116">
        <v>122.3480867</v>
      </c>
      <c r="E116">
        <v>1.041240757</v>
      </c>
      <c r="F116">
        <v>0.207514853</v>
      </c>
      <c r="G116">
        <v>31.6050179</v>
      </c>
      <c r="H116">
        <v>27.066720369999999</v>
      </c>
    </row>
    <row r="117" spans="1:8" x14ac:dyDescent="0.3">
      <c r="A117" t="s">
        <v>69</v>
      </c>
      <c r="B117" t="s">
        <v>193</v>
      </c>
      <c r="C117"/>
      <c r="D117">
        <v>143.17589570000001</v>
      </c>
      <c r="E117">
        <v>10.76796027</v>
      </c>
      <c r="F117">
        <v>2.1460086700000001</v>
      </c>
      <c r="G117">
        <v>326.84235100000001</v>
      </c>
      <c r="H117">
        <v>28.448457779999998</v>
      </c>
    </row>
    <row r="118" spans="1:8" x14ac:dyDescent="0.3">
      <c r="A118" t="s">
        <v>69</v>
      </c>
      <c r="B118" t="s">
        <v>193</v>
      </c>
      <c r="C118" t="s">
        <v>19</v>
      </c>
      <c r="D118">
        <v>155.532107</v>
      </c>
      <c r="E118">
        <v>485.75945769999998</v>
      </c>
      <c r="F118">
        <v>96.809793299999995</v>
      </c>
      <c r="G118">
        <v>14744.367480000001</v>
      </c>
      <c r="H118">
        <v>29.247534829999999</v>
      </c>
    </row>
    <row r="119" spans="1:8" x14ac:dyDescent="0.3">
      <c r="A119" t="s">
        <v>70</v>
      </c>
      <c r="B119" t="s">
        <v>194</v>
      </c>
      <c r="C119" t="s">
        <v>183</v>
      </c>
      <c r="D119">
        <v>0.87498721599999996</v>
      </c>
      <c r="E119"/>
      <c r="F119"/>
      <c r="G119">
        <v>2049.398322</v>
      </c>
      <c r="H119">
        <v>12.68333333</v>
      </c>
    </row>
    <row r="120" spans="1:8" x14ac:dyDescent="0.3">
      <c r="A120" t="s">
        <v>70</v>
      </c>
      <c r="B120" t="s">
        <v>194</v>
      </c>
      <c r="C120" t="s">
        <v>184</v>
      </c>
      <c r="D120">
        <v>1.0749925410000001</v>
      </c>
      <c r="E120"/>
      <c r="F120"/>
      <c r="G120">
        <v>49.287086649999999</v>
      </c>
      <c r="H120">
        <v>12.900067180000001</v>
      </c>
    </row>
    <row r="121" spans="1:8" x14ac:dyDescent="0.3">
      <c r="A121" t="s">
        <v>70</v>
      </c>
      <c r="B121" t="s">
        <v>194</v>
      </c>
      <c r="C121" t="s">
        <v>184</v>
      </c>
      <c r="D121">
        <v>5.1050236580000004</v>
      </c>
      <c r="E121"/>
      <c r="F121"/>
      <c r="G121">
        <v>591.81244879999997</v>
      </c>
      <c r="H121">
        <v>15.034061919999999</v>
      </c>
    </row>
    <row r="122" spans="1:8" x14ac:dyDescent="0.3">
      <c r="A122" t="s">
        <v>70</v>
      </c>
      <c r="B122" t="s">
        <v>194</v>
      </c>
      <c r="C122" t="s">
        <v>184</v>
      </c>
      <c r="D122">
        <v>5.7165827570000003</v>
      </c>
      <c r="E122"/>
      <c r="F122"/>
      <c r="G122">
        <v>1926.456169</v>
      </c>
      <c r="H122">
        <v>15.234123930000001</v>
      </c>
    </row>
    <row r="123" spans="1:8" x14ac:dyDescent="0.3">
      <c r="A123" t="s">
        <v>70</v>
      </c>
      <c r="B123" t="s">
        <v>194</v>
      </c>
      <c r="C123" t="s">
        <v>184</v>
      </c>
      <c r="D123">
        <v>8.158174249</v>
      </c>
      <c r="E123"/>
      <c r="F123"/>
      <c r="G123">
        <v>2978.9754579999999</v>
      </c>
      <c r="H123">
        <v>15.917669119999999</v>
      </c>
    </row>
    <row r="124" spans="1:8" x14ac:dyDescent="0.3">
      <c r="A124" t="s">
        <v>70</v>
      </c>
      <c r="B124" t="s">
        <v>194</v>
      </c>
      <c r="C124"/>
      <c r="D124">
        <v>29.163517729999999</v>
      </c>
      <c r="E124">
        <v>2.3000604199999999</v>
      </c>
      <c r="F124">
        <v>0.60152945300000005</v>
      </c>
      <c r="G124">
        <v>70.18827478</v>
      </c>
      <c r="H124">
        <v>19.335395089999999</v>
      </c>
    </row>
    <row r="125" spans="1:8" x14ac:dyDescent="0.3">
      <c r="A125" t="s">
        <v>70</v>
      </c>
      <c r="B125" t="s">
        <v>194</v>
      </c>
      <c r="C125"/>
      <c r="D125">
        <v>122.413236</v>
      </c>
      <c r="E125">
        <v>0.91892131700000002</v>
      </c>
      <c r="F125">
        <v>0.24032335499999999</v>
      </c>
      <c r="G125">
        <v>28.041655500000001</v>
      </c>
      <c r="H125">
        <v>27.07112605</v>
      </c>
    </row>
    <row r="126" spans="1:8" x14ac:dyDescent="0.3">
      <c r="A126" t="s">
        <v>70</v>
      </c>
      <c r="B126" t="s">
        <v>194</v>
      </c>
      <c r="C126"/>
      <c r="D126">
        <v>143.5302538</v>
      </c>
      <c r="E126">
        <v>7.0200694160000001</v>
      </c>
      <c r="F126">
        <v>1.8359424310000001</v>
      </c>
      <c r="G126">
        <v>214.22331209999999</v>
      </c>
      <c r="H126">
        <v>28.471560109999999</v>
      </c>
    </row>
    <row r="127" spans="1:8" x14ac:dyDescent="0.3">
      <c r="A127" t="s">
        <v>70</v>
      </c>
      <c r="B127" t="s">
        <v>194</v>
      </c>
      <c r="C127" t="s">
        <v>19</v>
      </c>
      <c r="D127">
        <v>156.95077000000001</v>
      </c>
      <c r="E127">
        <v>372.12966039999998</v>
      </c>
      <c r="F127">
        <v>97.322204760000005</v>
      </c>
      <c r="G127">
        <v>11355.84902</v>
      </c>
      <c r="H127">
        <v>29.338495479999999</v>
      </c>
    </row>
    <row r="128" spans="1:8" x14ac:dyDescent="0.3">
      <c r="A128" t="s">
        <v>71</v>
      </c>
      <c r="B128" t="s">
        <v>195</v>
      </c>
      <c r="C128" t="s">
        <v>183</v>
      </c>
      <c r="D128">
        <v>0.87498721599999996</v>
      </c>
      <c r="E128"/>
      <c r="F128"/>
      <c r="G128">
        <v>2031.1292249999999</v>
      </c>
      <c r="H128">
        <v>12.68333333</v>
      </c>
    </row>
    <row r="129" spans="1:8" x14ac:dyDescent="0.3">
      <c r="A129" t="s">
        <v>71</v>
      </c>
      <c r="B129" t="s">
        <v>195</v>
      </c>
      <c r="C129" t="s">
        <v>184</v>
      </c>
      <c r="D129">
        <v>1.0926064099999999</v>
      </c>
      <c r="E129"/>
      <c r="F129"/>
      <c r="G129">
        <v>43.629378770000002</v>
      </c>
      <c r="H129">
        <v>12.917691550000001</v>
      </c>
    </row>
    <row r="130" spans="1:8" x14ac:dyDescent="0.3">
      <c r="A130" t="s">
        <v>71</v>
      </c>
      <c r="B130" t="s">
        <v>195</v>
      </c>
      <c r="C130" t="s">
        <v>184</v>
      </c>
      <c r="D130">
        <v>5.1333186130000001</v>
      </c>
      <c r="E130"/>
      <c r="F130"/>
      <c r="G130">
        <v>760.03071069999999</v>
      </c>
      <c r="H130">
        <v>15.0436554</v>
      </c>
    </row>
    <row r="131" spans="1:8" x14ac:dyDescent="0.3">
      <c r="A131" t="s">
        <v>71</v>
      </c>
      <c r="B131" t="s">
        <v>195</v>
      </c>
      <c r="C131" t="s">
        <v>184</v>
      </c>
      <c r="D131">
        <v>5.8030870390000002</v>
      </c>
      <c r="E131"/>
      <c r="F131"/>
      <c r="G131">
        <v>2302.0838119999999</v>
      </c>
      <c r="H131">
        <v>15.26127374</v>
      </c>
    </row>
    <row r="132" spans="1:8" x14ac:dyDescent="0.3">
      <c r="A132" t="s">
        <v>71</v>
      </c>
      <c r="B132" t="s">
        <v>195</v>
      </c>
      <c r="C132" t="s">
        <v>184</v>
      </c>
      <c r="D132">
        <v>8.2779399090000005</v>
      </c>
      <c r="E132"/>
      <c r="F132"/>
      <c r="G132">
        <v>2918.8150380000002</v>
      </c>
      <c r="H132">
        <v>15.94760853</v>
      </c>
    </row>
    <row r="133" spans="1:8" x14ac:dyDescent="0.3">
      <c r="A133" t="s">
        <v>71</v>
      </c>
      <c r="B133" t="s">
        <v>195</v>
      </c>
      <c r="C133"/>
      <c r="D133">
        <v>29.389316869999998</v>
      </c>
      <c r="E133">
        <v>1.962802808</v>
      </c>
      <c r="F133">
        <v>0.59691054099999996</v>
      </c>
      <c r="G133">
        <v>58.691079889999997</v>
      </c>
      <c r="H133">
        <v>19.36254258</v>
      </c>
    </row>
    <row r="134" spans="1:8" x14ac:dyDescent="0.3">
      <c r="A134" t="s">
        <v>71</v>
      </c>
      <c r="B134" t="s">
        <v>195</v>
      </c>
      <c r="C134"/>
      <c r="D134">
        <v>123.2823628</v>
      </c>
      <c r="E134">
        <v>0.84124196900000003</v>
      </c>
      <c r="F134">
        <v>0.25583120100000001</v>
      </c>
      <c r="G134">
        <v>25.154538909999999</v>
      </c>
      <c r="H134">
        <v>27.129843560000001</v>
      </c>
    </row>
    <row r="135" spans="1:8" x14ac:dyDescent="0.3">
      <c r="A135" t="s">
        <v>71</v>
      </c>
      <c r="B135" t="s">
        <v>195</v>
      </c>
      <c r="C135"/>
      <c r="D135">
        <v>144.2623696</v>
      </c>
      <c r="E135">
        <v>5.770784967</v>
      </c>
      <c r="F135">
        <v>1.754961</v>
      </c>
      <c r="G135">
        <v>172.55610200000001</v>
      </c>
      <c r="H135">
        <v>28.519252999999999</v>
      </c>
    </row>
    <row r="136" spans="1:8" x14ac:dyDescent="0.3">
      <c r="A136" t="s">
        <v>71</v>
      </c>
      <c r="B136" t="s">
        <v>195</v>
      </c>
      <c r="C136"/>
      <c r="D136">
        <v>150.97781570000001</v>
      </c>
      <c r="E136">
        <v>1.203714781</v>
      </c>
      <c r="F136">
        <v>0.36606328399999999</v>
      </c>
      <c r="G136">
        <v>35.99308096</v>
      </c>
      <c r="H136">
        <v>28.9544897</v>
      </c>
    </row>
    <row r="137" spans="1:8" x14ac:dyDescent="0.3">
      <c r="A137" t="s">
        <v>71</v>
      </c>
      <c r="B137" t="s">
        <v>195</v>
      </c>
      <c r="C137" t="s">
        <v>19</v>
      </c>
      <c r="D137">
        <v>158.274012</v>
      </c>
      <c r="E137">
        <v>319.04841900000002</v>
      </c>
      <c r="F137">
        <v>97.026233970000007</v>
      </c>
      <c r="G137">
        <v>9540.0802199999998</v>
      </c>
      <c r="H137">
        <v>29.423206140000001</v>
      </c>
    </row>
    <row r="138" spans="1:8" x14ac:dyDescent="0.3">
      <c r="A138" t="s">
        <v>72</v>
      </c>
      <c r="B138" t="s">
        <v>196</v>
      </c>
      <c r="C138" t="s">
        <v>182</v>
      </c>
      <c r="D138">
        <v>0.16266978000000001</v>
      </c>
      <c r="E138"/>
      <c r="F138"/>
      <c r="G138">
        <v>42.039885060000003</v>
      </c>
      <c r="H138">
        <v>11.27145378</v>
      </c>
    </row>
    <row r="139" spans="1:8" x14ac:dyDescent="0.3">
      <c r="A139" t="s">
        <v>72</v>
      </c>
      <c r="B139" t="s">
        <v>196</v>
      </c>
      <c r="C139" t="s">
        <v>182</v>
      </c>
      <c r="D139">
        <v>0.64352577399999999</v>
      </c>
      <c r="E139"/>
      <c r="F139"/>
      <c r="G139">
        <v>26.58019041</v>
      </c>
      <c r="H139">
        <v>12.38078771</v>
      </c>
    </row>
    <row r="140" spans="1:8" x14ac:dyDescent="0.3">
      <c r="A140" t="s">
        <v>72</v>
      </c>
      <c r="B140" t="s">
        <v>196</v>
      </c>
      <c r="C140" t="s">
        <v>183</v>
      </c>
      <c r="D140">
        <v>0.87498721599999996</v>
      </c>
      <c r="E140"/>
      <c r="F140"/>
      <c r="G140">
        <v>2035.487421</v>
      </c>
      <c r="H140">
        <v>12.68333333</v>
      </c>
    </row>
    <row r="141" spans="1:8" x14ac:dyDescent="0.3">
      <c r="A141" t="s">
        <v>72</v>
      </c>
      <c r="B141" t="s">
        <v>196</v>
      </c>
      <c r="C141" t="s">
        <v>184</v>
      </c>
      <c r="D141">
        <v>1.0935668569999999</v>
      </c>
      <c r="E141"/>
      <c r="F141"/>
      <c r="G141">
        <v>49.786155049999998</v>
      </c>
      <c r="H141">
        <v>12.91864659</v>
      </c>
    </row>
    <row r="142" spans="1:8" x14ac:dyDescent="0.3">
      <c r="A142" t="s">
        <v>72</v>
      </c>
      <c r="B142" t="s">
        <v>196</v>
      </c>
      <c r="C142" t="s">
        <v>184</v>
      </c>
      <c r="D142">
        <v>5.1617911860000003</v>
      </c>
      <c r="E142"/>
      <c r="F142"/>
      <c r="G142">
        <v>757.2420813</v>
      </c>
      <c r="H142">
        <v>15.05327402</v>
      </c>
    </row>
    <row r="143" spans="1:8" x14ac:dyDescent="0.3">
      <c r="A143" t="s">
        <v>72</v>
      </c>
      <c r="B143" t="s">
        <v>196</v>
      </c>
      <c r="C143" t="s">
        <v>184</v>
      </c>
      <c r="D143">
        <v>5.8367866270000004</v>
      </c>
      <c r="E143"/>
      <c r="F143"/>
      <c r="G143">
        <v>1876.800688</v>
      </c>
      <c r="H143">
        <v>15.27177919</v>
      </c>
    </row>
    <row r="144" spans="1:8" x14ac:dyDescent="0.3">
      <c r="A144" t="s">
        <v>72</v>
      </c>
      <c r="B144" t="s">
        <v>196</v>
      </c>
      <c r="C144" t="s">
        <v>184</v>
      </c>
      <c r="D144">
        <v>8.3315050540000009</v>
      </c>
      <c r="E144"/>
      <c r="F144"/>
      <c r="G144">
        <v>2796.3967590000002</v>
      </c>
      <c r="H144">
        <v>15.96091088</v>
      </c>
    </row>
    <row r="145" spans="1:8" x14ac:dyDescent="0.3">
      <c r="A145" t="s">
        <v>72</v>
      </c>
      <c r="B145" t="s">
        <v>196</v>
      </c>
      <c r="C145"/>
      <c r="D145">
        <v>29.616605190000001</v>
      </c>
      <c r="E145">
        <v>1.0376134159999999</v>
      </c>
      <c r="F145">
        <v>0.50492997900000003</v>
      </c>
      <c r="G145">
        <v>30.737174339999999</v>
      </c>
      <c r="H145">
        <v>19.389761230000001</v>
      </c>
    </row>
    <row r="146" spans="1:8" x14ac:dyDescent="0.3">
      <c r="A146" t="s">
        <v>72</v>
      </c>
      <c r="B146" t="s">
        <v>196</v>
      </c>
      <c r="C146"/>
      <c r="D146">
        <v>145.7714235</v>
      </c>
      <c r="E146">
        <v>3.6628272320000002</v>
      </c>
      <c r="F146">
        <v>1.7824280699999999</v>
      </c>
      <c r="G146">
        <v>108.5037621</v>
      </c>
      <c r="H146">
        <v>28.617402630000001</v>
      </c>
    </row>
    <row r="147" spans="1:8" x14ac:dyDescent="0.3">
      <c r="A147" t="s">
        <v>72</v>
      </c>
      <c r="B147" t="s">
        <v>196</v>
      </c>
      <c r="C147"/>
      <c r="D147">
        <v>153.3112635</v>
      </c>
      <c r="E147">
        <v>1.3281040040000001</v>
      </c>
      <c r="F147">
        <v>0.64629033999999996</v>
      </c>
      <c r="G147">
        <v>39.34236362</v>
      </c>
      <c r="H147">
        <v>29.104837239999998</v>
      </c>
    </row>
    <row r="148" spans="1:8" x14ac:dyDescent="0.3">
      <c r="A148" t="s">
        <v>72</v>
      </c>
      <c r="B148" t="s">
        <v>196</v>
      </c>
      <c r="C148" t="s">
        <v>19</v>
      </c>
      <c r="D148">
        <v>161.18423609999999</v>
      </c>
      <c r="E148">
        <v>199.4679515</v>
      </c>
      <c r="F148">
        <v>97.066351609999998</v>
      </c>
      <c r="G148">
        <v>5908.8299260000003</v>
      </c>
      <c r="H148">
        <v>29.609079940000001</v>
      </c>
    </row>
    <row r="149" spans="1:8" x14ac:dyDescent="0.3">
      <c r="A149" t="s">
        <v>73</v>
      </c>
      <c r="B149" t="s">
        <v>197</v>
      </c>
      <c r="C149" t="s">
        <v>182</v>
      </c>
      <c r="D149">
        <v>0.63158446499999998</v>
      </c>
      <c r="E149"/>
      <c r="F149"/>
      <c r="G149">
        <v>25.226700910000002</v>
      </c>
      <c r="H149">
        <v>12.36310035</v>
      </c>
    </row>
    <row r="150" spans="1:8" x14ac:dyDescent="0.3">
      <c r="A150" t="s">
        <v>73</v>
      </c>
      <c r="B150" t="s">
        <v>197</v>
      </c>
      <c r="C150" t="s">
        <v>183</v>
      </c>
      <c r="D150">
        <v>0.87498721599999996</v>
      </c>
      <c r="E150"/>
      <c r="F150"/>
      <c r="G150">
        <v>2061.3083780000002</v>
      </c>
      <c r="H150">
        <v>12.68333333</v>
      </c>
    </row>
    <row r="151" spans="1:8" x14ac:dyDescent="0.3">
      <c r="A151" t="s">
        <v>73</v>
      </c>
      <c r="B151" t="s">
        <v>197</v>
      </c>
      <c r="C151" t="s">
        <v>184</v>
      </c>
      <c r="D151">
        <v>1.0942187619999999</v>
      </c>
      <c r="E151"/>
      <c r="F151"/>
      <c r="G151">
        <v>42.040105730000001</v>
      </c>
      <c r="H151">
        <v>12.91929448</v>
      </c>
    </row>
    <row r="152" spans="1:8" x14ac:dyDescent="0.3">
      <c r="A152" t="s">
        <v>73</v>
      </c>
      <c r="B152" t="s">
        <v>197</v>
      </c>
      <c r="C152" t="s">
        <v>184</v>
      </c>
      <c r="D152">
        <v>5.1312192369999998</v>
      </c>
      <c r="E152"/>
      <c r="F152"/>
      <c r="G152">
        <v>748.54724969999995</v>
      </c>
      <c r="H152">
        <v>15.042944800000001</v>
      </c>
    </row>
    <row r="153" spans="1:8" x14ac:dyDescent="0.3">
      <c r="A153" t="s">
        <v>73</v>
      </c>
      <c r="B153" t="s">
        <v>197</v>
      </c>
      <c r="C153" t="s">
        <v>184</v>
      </c>
      <c r="D153">
        <v>5.8597203130000004</v>
      </c>
      <c r="E153"/>
      <c r="F153"/>
      <c r="G153">
        <v>1963.1337619999999</v>
      </c>
      <c r="H153">
        <v>15.27890594</v>
      </c>
    </row>
    <row r="154" spans="1:8" x14ac:dyDescent="0.3">
      <c r="A154" t="s">
        <v>73</v>
      </c>
      <c r="B154" t="s">
        <v>197</v>
      </c>
      <c r="C154" t="s">
        <v>184</v>
      </c>
      <c r="D154">
        <v>8.3679664480000007</v>
      </c>
      <c r="E154"/>
      <c r="F154"/>
      <c r="G154">
        <v>2632.6071529999999</v>
      </c>
      <c r="H154">
        <v>15.969935019999999</v>
      </c>
    </row>
    <row r="155" spans="1:8" x14ac:dyDescent="0.3">
      <c r="A155" t="s">
        <v>73</v>
      </c>
      <c r="B155" t="s">
        <v>197</v>
      </c>
      <c r="C155"/>
      <c r="D155">
        <v>29.77130537</v>
      </c>
      <c r="E155">
        <v>0.45603642100000003</v>
      </c>
      <c r="F155">
        <v>0.51111581399999995</v>
      </c>
      <c r="G155">
        <v>13.52216758</v>
      </c>
      <c r="H155">
        <v>19.40822601</v>
      </c>
    </row>
    <row r="156" spans="1:8" x14ac:dyDescent="0.3">
      <c r="A156" t="s">
        <v>73</v>
      </c>
      <c r="B156" t="s">
        <v>197</v>
      </c>
      <c r="C156"/>
      <c r="D156">
        <v>146.44697239999999</v>
      </c>
      <c r="E156">
        <v>1.7573993489999999</v>
      </c>
      <c r="F156">
        <v>1.9696553990000001</v>
      </c>
      <c r="G156">
        <v>52.109540799999998</v>
      </c>
      <c r="H156">
        <v>28.661273820000002</v>
      </c>
    </row>
    <row r="157" spans="1:8" x14ac:dyDescent="0.3">
      <c r="A157" t="s">
        <v>73</v>
      </c>
      <c r="B157" t="s">
        <v>197</v>
      </c>
      <c r="C157"/>
      <c r="D157">
        <v>154.80121299999999</v>
      </c>
      <c r="E157">
        <v>0.65269301300000004</v>
      </c>
      <c r="F157">
        <v>0.73152429299999999</v>
      </c>
      <c r="G157">
        <v>19.35333206</v>
      </c>
      <c r="H157">
        <v>29.200613579999999</v>
      </c>
    </row>
    <row r="158" spans="1:8" x14ac:dyDescent="0.3">
      <c r="A158" t="s">
        <v>73</v>
      </c>
      <c r="B158" t="s">
        <v>197</v>
      </c>
      <c r="C158" t="s">
        <v>19</v>
      </c>
      <c r="D158">
        <v>163.50357790000001</v>
      </c>
      <c r="E158">
        <v>86.357567410000001</v>
      </c>
      <c r="F158">
        <v>96.787704489999996</v>
      </c>
      <c r="G158">
        <v>2560.632098</v>
      </c>
      <c r="H158">
        <v>29.75680771</v>
      </c>
    </row>
    <row r="159" spans="1:8" x14ac:dyDescent="0.3">
      <c r="A159" t="s">
        <v>74</v>
      </c>
      <c r="B159" t="s">
        <v>198</v>
      </c>
      <c r="C159" t="s">
        <v>182</v>
      </c>
      <c r="D159">
        <v>0.63071292599999995</v>
      </c>
      <c r="E159"/>
      <c r="F159"/>
      <c r="G159">
        <v>26.346540709999999</v>
      </c>
      <c r="H159">
        <v>12.36179967</v>
      </c>
    </row>
    <row r="160" spans="1:8" x14ac:dyDescent="0.3">
      <c r="A160" t="s">
        <v>74</v>
      </c>
      <c r="B160" t="s">
        <v>198</v>
      </c>
      <c r="C160" t="s">
        <v>183</v>
      </c>
      <c r="D160">
        <v>0.87498721599999996</v>
      </c>
      <c r="E160"/>
      <c r="F160"/>
      <c r="G160">
        <v>2025.5800079999999</v>
      </c>
      <c r="H160">
        <v>12.68333333</v>
      </c>
    </row>
    <row r="161" spans="1:8" x14ac:dyDescent="0.3">
      <c r="A161" t="s">
        <v>74</v>
      </c>
      <c r="B161" t="s">
        <v>198</v>
      </c>
      <c r="C161" t="s">
        <v>184</v>
      </c>
      <c r="D161">
        <v>1.0951836239999999</v>
      </c>
      <c r="E161"/>
      <c r="F161"/>
      <c r="G161">
        <v>42.533950400000002</v>
      </c>
      <c r="H161">
        <v>12.92025288</v>
      </c>
    </row>
    <row r="162" spans="1:8" x14ac:dyDescent="0.3">
      <c r="A162" t="s">
        <v>74</v>
      </c>
      <c r="B162" t="s">
        <v>198</v>
      </c>
      <c r="C162" t="s">
        <v>184</v>
      </c>
      <c r="D162">
        <v>5.2099132370000003</v>
      </c>
      <c r="E162"/>
      <c r="F162"/>
      <c r="G162">
        <v>484.4799764</v>
      </c>
      <c r="H162">
        <v>15.06945159</v>
      </c>
    </row>
    <row r="163" spans="1:8" x14ac:dyDescent="0.3">
      <c r="A163" t="s">
        <v>74</v>
      </c>
      <c r="B163" t="s">
        <v>198</v>
      </c>
      <c r="C163" t="s">
        <v>184</v>
      </c>
      <c r="D163">
        <v>5.8937526890000003</v>
      </c>
      <c r="E163"/>
      <c r="F163"/>
      <c r="G163">
        <v>1986.54729</v>
      </c>
      <c r="H163">
        <v>15.289448309999999</v>
      </c>
    </row>
    <row r="164" spans="1:8" x14ac:dyDescent="0.3">
      <c r="A164" t="s">
        <v>74</v>
      </c>
      <c r="B164" t="s">
        <v>198</v>
      </c>
      <c r="C164" t="s">
        <v>184</v>
      </c>
      <c r="D164">
        <v>8.4220858080000003</v>
      </c>
      <c r="E164"/>
      <c r="F164"/>
      <c r="G164">
        <v>2428.0949989999999</v>
      </c>
      <c r="H164">
        <v>15.98328412</v>
      </c>
    </row>
    <row r="165" spans="1:8" x14ac:dyDescent="0.3">
      <c r="A165" t="s">
        <v>74</v>
      </c>
      <c r="B165" t="s">
        <v>198</v>
      </c>
      <c r="C165"/>
      <c r="D165">
        <v>147.44743560000001</v>
      </c>
      <c r="E165">
        <v>1.2534329280000001</v>
      </c>
      <c r="F165">
        <v>2.0403431470000002</v>
      </c>
      <c r="G165">
        <v>36.094301090000002</v>
      </c>
      <c r="H165">
        <v>28.726171010000002</v>
      </c>
    </row>
    <row r="166" spans="1:8" x14ac:dyDescent="0.3">
      <c r="A166" t="s">
        <v>74</v>
      </c>
      <c r="B166" t="s">
        <v>198</v>
      </c>
      <c r="C166"/>
      <c r="D166">
        <v>155.31896280000001</v>
      </c>
      <c r="E166">
        <v>0.40860579299999999</v>
      </c>
      <c r="F166">
        <v>0.665130149</v>
      </c>
      <c r="G166">
        <v>11.76635797</v>
      </c>
      <c r="H166">
        <v>29.233855739999999</v>
      </c>
    </row>
    <row r="167" spans="1:8" x14ac:dyDescent="0.3">
      <c r="A167" t="s">
        <v>74</v>
      </c>
      <c r="B167" t="s">
        <v>198</v>
      </c>
      <c r="C167" t="s">
        <v>19</v>
      </c>
      <c r="D167">
        <v>165.1269312</v>
      </c>
      <c r="E167">
        <v>59.770418339999999</v>
      </c>
      <c r="F167">
        <v>97.294526700000006</v>
      </c>
      <c r="G167">
        <v>1721.1702580000001</v>
      </c>
      <c r="H167">
        <v>29.860000249999999</v>
      </c>
    </row>
    <row r="168" spans="1:8" x14ac:dyDescent="0.3">
      <c r="A168" t="s">
        <v>75</v>
      </c>
      <c r="B168" t="s">
        <v>199</v>
      </c>
      <c r="C168" t="s">
        <v>182</v>
      </c>
      <c r="D168">
        <v>0.62984000100000004</v>
      </c>
      <c r="E168"/>
      <c r="F168"/>
      <c r="G168">
        <v>26.588077219999999</v>
      </c>
      <c r="H168">
        <v>12.360495569999999</v>
      </c>
    </row>
    <row r="169" spans="1:8" x14ac:dyDescent="0.3">
      <c r="A169" t="s">
        <v>75</v>
      </c>
      <c r="B169" t="s">
        <v>199</v>
      </c>
      <c r="C169" t="s">
        <v>183</v>
      </c>
      <c r="D169">
        <v>0.87498721599999996</v>
      </c>
      <c r="E169"/>
      <c r="F169"/>
      <c r="G169">
        <v>2021.1240009999999</v>
      </c>
      <c r="H169">
        <v>12.68333333</v>
      </c>
    </row>
    <row r="170" spans="1:8" x14ac:dyDescent="0.3">
      <c r="A170" t="s">
        <v>75</v>
      </c>
      <c r="B170" t="s">
        <v>199</v>
      </c>
      <c r="C170" t="s">
        <v>184</v>
      </c>
      <c r="D170">
        <v>1.0791264039999999</v>
      </c>
      <c r="E170"/>
      <c r="F170"/>
      <c r="G170">
        <v>42.738080199999999</v>
      </c>
      <c r="H170">
        <v>12.90422233</v>
      </c>
    </row>
    <row r="171" spans="1:8" x14ac:dyDescent="0.3">
      <c r="A171" t="s">
        <v>75</v>
      </c>
      <c r="B171" t="s">
        <v>199</v>
      </c>
      <c r="C171" t="s">
        <v>184</v>
      </c>
      <c r="D171">
        <v>5.1377256229999997</v>
      </c>
      <c r="E171"/>
      <c r="F171"/>
      <c r="G171">
        <v>939.82816849999995</v>
      </c>
      <c r="H171">
        <v>15.045146470000001</v>
      </c>
    </row>
    <row r="172" spans="1:8" x14ac:dyDescent="0.3">
      <c r="A172" t="s">
        <v>75</v>
      </c>
      <c r="B172" t="s">
        <v>199</v>
      </c>
      <c r="C172" t="s">
        <v>184</v>
      </c>
      <c r="D172">
        <v>5.8730082279999998</v>
      </c>
      <c r="E172"/>
      <c r="F172"/>
      <c r="G172">
        <v>1874.4863769999999</v>
      </c>
      <c r="H172">
        <v>15.28302693</v>
      </c>
    </row>
    <row r="173" spans="1:8" x14ac:dyDescent="0.3">
      <c r="A173" t="s">
        <v>75</v>
      </c>
      <c r="B173" t="s">
        <v>199</v>
      </c>
      <c r="C173" t="s">
        <v>184</v>
      </c>
      <c r="D173">
        <v>8.4765671000000005</v>
      </c>
      <c r="E173"/>
      <c r="F173"/>
      <c r="G173">
        <v>2231.1107830000001</v>
      </c>
      <c r="H173">
        <v>15.99666831</v>
      </c>
    </row>
    <row r="174" spans="1:8" x14ac:dyDescent="0.3">
      <c r="A174" t="s">
        <v>75</v>
      </c>
      <c r="B174" t="s">
        <v>199</v>
      </c>
      <c r="C174"/>
      <c r="D174">
        <v>147.9271224</v>
      </c>
      <c r="E174">
        <v>0.76422026499999995</v>
      </c>
      <c r="F174">
        <v>2.102965218</v>
      </c>
      <c r="G174">
        <v>21.698163910000002</v>
      </c>
      <c r="H174">
        <v>28.757255829999998</v>
      </c>
    </row>
    <row r="175" spans="1:8" x14ac:dyDescent="0.3">
      <c r="A175" t="s">
        <v>75</v>
      </c>
      <c r="B175" t="s">
        <v>199</v>
      </c>
      <c r="C175" t="s">
        <v>19</v>
      </c>
      <c r="D175">
        <v>165.95657019999999</v>
      </c>
      <c r="E175">
        <v>35.57590836</v>
      </c>
      <c r="F175">
        <v>97.897034779999998</v>
      </c>
      <c r="G175">
        <v>1010.090842</v>
      </c>
      <c r="H175">
        <v>29.91267521</v>
      </c>
    </row>
    <row r="176" spans="1:8" x14ac:dyDescent="0.3">
      <c r="A176" t="s">
        <v>76</v>
      </c>
      <c r="B176" t="s">
        <v>200</v>
      </c>
      <c r="C176" t="s">
        <v>182</v>
      </c>
      <c r="D176">
        <v>0.628965687</v>
      </c>
      <c r="E176"/>
      <c r="F176"/>
      <c r="G176">
        <v>26.294175330000002</v>
      </c>
      <c r="H176">
        <v>12.35918803</v>
      </c>
    </row>
    <row r="177" spans="1:8" x14ac:dyDescent="0.3">
      <c r="A177" t="s">
        <v>76</v>
      </c>
      <c r="B177" t="s">
        <v>200</v>
      </c>
      <c r="C177" t="s">
        <v>183</v>
      </c>
      <c r="D177">
        <v>0.87498721599999996</v>
      </c>
      <c r="E177"/>
      <c r="F177"/>
      <c r="G177">
        <v>2038.2297659999999</v>
      </c>
      <c r="H177">
        <v>12.68333333</v>
      </c>
    </row>
    <row r="178" spans="1:8" x14ac:dyDescent="0.3">
      <c r="A178" t="s">
        <v>76</v>
      </c>
      <c r="B178" t="s">
        <v>200</v>
      </c>
      <c r="C178" t="s">
        <v>184</v>
      </c>
      <c r="D178">
        <v>1.080017963</v>
      </c>
      <c r="E178"/>
      <c r="F178"/>
      <c r="G178">
        <v>43.211284290000002</v>
      </c>
      <c r="H178">
        <v>12.905116960000001</v>
      </c>
    </row>
    <row r="179" spans="1:8" x14ac:dyDescent="0.3">
      <c r="A179" t="s">
        <v>76</v>
      </c>
      <c r="B179" t="s">
        <v>200</v>
      </c>
      <c r="C179" t="s">
        <v>184</v>
      </c>
      <c r="D179">
        <v>5.1660570339999996</v>
      </c>
      <c r="E179"/>
      <c r="F179"/>
      <c r="G179">
        <v>589.50882790000003</v>
      </c>
      <c r="H179">
        <v>15.0547121</v>
      </c>
    </row>
    <row r="180" spans="1:8" x14ac:dyDescent="0.3">
      <c r="A180" t="s">
        <v>76</v>
      </c>
      <c r="B180" t="s">
        <v>200</v>
      </c>
      <c r="C180" t="s">
        <v>184</v>
      </c>
      <c r="D180">
        <v>5.8519577580000002</v>
      </c>
      <c r="E180"/>
      <c r="F180"/>
      <c r="G180">
        <v>2012.7798419999999</v>
      </c>
      <c r="H180">
        <v>15.276495730000001</v>
      </c>
    </row>
    <row r="181" spans="1:8" x14ac:dyDescent="0.3">
      <c r="A181" t="s">
        <v>76</v>
      </c>
      <c r="B181" t="s">
        <v>200</v>
      </c>
      <c r="C181" t="s">
        <v>184</v>
      </c>
      <c r="D181">
        <v>8.4617248909999994</v>
      </c>
      <c r="E181"/>
      <c r="F181"/>
      <c r="G181">
        <v>2130.8675229999999</v>
      </c>
      <c r="H181">
        <v>15.993027440000001</v>
      </c>
    </row>
    <row r="182" spans="1:8" x14ac:dyDescent="0.3">
      <c r="A182" t="s">
        <v>76</v>
      </c>
      <c r="B182" t="s">
        <v>200</v>
      </c>
      <c r="C182"/>
      <c r="D182">
        <v>147.6153693</v>
      </c>
      <c r="E182">
        <v>0.57922712099999996</v>
      </c>
      <c r="F182">
        <v>1.9301558139999999</v>
      </c>
      <c r="G182">
        <v>16.38605454</v>
      </c>
      <c r="H182">
        <v>28.737055779999999</v>
      </c>
    </row>
    <row r="183" spans="1:8" x14ac:dyDescent="0.3">
      <c r="A183" t="s">
        <v>76</v>
      </c>
      <c r="B183" t="s">
        <v>200</v>
      </c>
      <c r="C183" t="s">
        <v>19</v>
      </c>
      <c r="D183">
        <v>165.98083249999999</v>
      </c>
      <c r="E183">
        <v>29.430118050000001</v>
      </c>
      <c r="F183">
        <v>98.069844189999998</v>
      </c>
      <c r="G183">
        <v>832.5637772</v>
      </c>
      <c r="H183">
        <v>29.91421502</v>
      </c>
    </row>
    <row r="184" spans="1:8" x14ac:dyDescent="0.3">
      <c r="A184" t="s">
        <v>77</v>
      </c>
      <c r="B184" t="s">
        <v>201</v>
      </c>
      <c r="C184" t="s">
        <v>182</v>
      </c>
      <c r="D184">
        <v>0.64069878499999999</v>
      </c>
      <c r="E184"/>
      <c r="F184"/>
      <c r="G184">
        <v>27.264442450000001</v>
      </c>
      <c r="H184">
        <v>12.376622729999999</v>
      </c>
    </row>
    <row r="185" spans="1:8" x14ac:dyDescent="0.3">
      <c r="A185" t="s">
        <v>77</v>
      </c>
      <c r="B185" t="s">
        <v>201</v>
      </c>
      <c r="C185" t="s">
        <v>183</v>
      </c>
      <c r="D185">
        <v>0.87498721599999996</v>
      </c>
      <c r="E185"/>
      <c r="F185"/>
      <c r="G185">
        <v>2045.069898</v>
      </c>
      <c r="H185">
        <v>12.68333333</v>
      </c>
    </row>
    <row r="186" spans="1:8" x14ac:dyDescent="0.3">
      <c r="A186" t="s">
        <v>77</v>
      </c>
      <c r="B186" t="s">
        <v>201</v>
      </c>
      <c r="C186" t="s">
        <v>184</v>
      </c>
      <c r="D186">
        <v>1.0797484230000001</v>
      </c>
      <c r="E186"/>
      <c r="F186"/>
      <c r="G186">
        <v>42.083001639999999</v>
      </c>
      <c r="H186">
        <v>12.90484655</v>
      </c>
    </row>
    <row r="187" spans="1:8" x14ac:dyDescent="0.3">
      <c r="A187" t="s">
        <v>77</v>
      </c>
      <c r="B187" t="s">
        <v>201</v>
      </c>
      <c r="C187" t="s">
        <v>184</v>
      </c>
      <c r="D187">
        <v>5.1574827589999996</v>
      </c>
      <c r="E187"/>
      <c r="F187"/>
      <c r="G187">
        <v>506.11408180000001</v>
      </c>
      <c r="H187">
        <v>15.051820790000001</v>
      </c>
    </row>
    <row r="188" spans="1:8" x14ac:dyDescent="0.3">
      <c r="A188" t="s">
        <v>77</v>
      </c>
      <c r="B188" t="s">
        <v>201</v>
      </c>
      <c r="C188" t="s">
        <v>184</v>
      </c>
      <c r="D188">
        <v>5.8417849899999998</v>
      </c>
      <c r="E188"/>
      <c r="F188"/>
      <c r="G188">
        <v>2290.9822300000001</v>
      </c>
      <c r="H188">
        <v>15.273334009999999</v>
      </c>
    </row>
    <row r="189" spans="1:8" x14ac:dyDescent="0.3">
      <c r="A189" t="s">
        <v>77</v>
      </c>
      <c r="B189" t="s">
        <v>201</v>
      </c>
      <c r="C189" t="s">
        <v>184</v>
      </c>
      <c r="D189">
        <v>8.4452935710000006</v>
      </c>
      <c r="E189"/>
      <c r="F189"/>
      <c r="G189">
        <v>1979.0460270000001</v>
      </c>
      <c r="H189">
        <v>15.98899209</v>
      </c>
    </row>
    <row r="190" spans="1:8" x14ac:dyDescent="0.3">
      <c r="A190" t="s">
        <v>77</v>
      </c>
      <c r="B190" t="s">
        <v>201</v>
      </c>
      <c r="C190" t="s">
        <v>19</v>
      </c>
      <c r="D190">
        <v>164.8449588</v>
      </c>
      <c r="E190">
        <v>19.34385623</v>
      </c>
      <c r="F190">
        <v>100</v>
      </c>
      <c r="G190">
        <v>542.40101909999998</v>
      </c>
      <c r="H190">
        <v>29.842087790000001</v>
      </c>
    </row>
    <row r="191" spans="1:8" x14ac:dyDescent="0.3">
      <c r="A191" t="s">
        <v>78</v>
      </c>
      <c r="B191" t="s">
        <v>78</v>
      </c>
      <c r="C191" t="s">
        <v>182</v>
      </c>
      <c r="D191">
        <v>0.62864223900000005</v>
      </c>
      <c r="E191"/>
      <c r="F191"/>
      <c r="G191">
        <v>27.925073749999999</v>
      </c>
      <c r="H191">
        <v>12.358703970000001</v>
      </c>
    </row>
    <row r="192" spans="1:8" x14ac:dyDescent="0.3">
      <c r="A192" t="s">
        <v>78</v>
      </c>
      <c r="B192" t="s">
        <v>78</v>
      </c>
      <c r="C192" t="s">
        <v>183</v>
      </c>
      <c r="D192">
        <v>0.87498721599999996</v>
      </c>
      <c r="E192"/>
      <c r="F192"/>
      <c r="G192">
        <v>2077.0319549999999</v>
      </c>
      <c r="H192">
        <v>12.68333333</v>
      </c>
    </row>
    <row r="193" spans="1:8" x14ac:dyDescent="0.3">
      <c r="A193" t="s">
        <v>78</v>
      </c>
      <c r="B193" t="s">
        <v>78</v>
      </c>
      <c r="C193" t="s">
        <v>184</v>
      </c>
      <c r="D193">
        <v>1.063409931</v>
      </c>
      <c r="E193"/>
      <c r="F193"/>
      <c r="G193">
        <v>46.023990249999997</v>
      </c>
      <c r="H193">
        <v>12.8883624</v>
      </c>
    </row>
    <row r="194" spans="1:8" x14ac:dyDescent="0.3">
      <c r="A194" t="s">
        <v>78</v>
      </c>
      <c r="B194" t="s">
        <v>78</v>
      </c>
      <c r="C194" t="s">
        <v>184</v>
      </c>
      <c r="D194">
        <v>5.7549442969999998</v>
      </c>
      <c r="E194"/>
      <c r="F194"/>
      <c r="G194">
        <v>2687.1083749999998</v>
      </c>
      <c r="H194">
        <v>15.24619669</v>
      </c>
    </row>
    <row r="195" spans="1:8" x14ac:dyDescent="0.3">
      <c r="A195" t="s">
        <v>78</v>
      </c>
      <c r="B195" t="s">
        <v>78</v>
      </c>
      <c r="C195" t="s">
        <v>184</v>
      </c>
      <c r="D195">
        <v>8.4123399840000008</v>
      </c>
      <c r="E195"/>
      <c r="F195"/>
      <c r="G195">
        <v>1844.760207</v>
      </c>
      <c r="H195">
        <v>15.980884189999999</v>
      </c>
    </row>
    <row r="196" spans="1:8" x14ac:dyDescent="0.3">
      <c r="A196" t="s">
        <v>78</v>
      </c>
      <c r="B196" t="s">
        <v>78</v>
      </c>
      <c r="C196" t="s">
        <v>19</v>
      </c>
      <c r="D196">
        <v>164.502816</v>
      </c>
      <c r="E196">
        <v>10.715375740000001</v>
      </c>
      <c r="F196">
        <v>100</v>
      </c>
      <c r="G196">
        <v>301.40553840000001</v>
      </c>
      <c r="H196">
        <v>29.82034633</v>
      </c>
    </row>
    <row r="197" spans="1:8" x14ac:dyDescent="0.3">
      <c r="A197" t="s">
        <v>79</v>
      </c>
      <c r="B197" t="s">
        <v>79</v>
      </c>
      <c r="C197" t="s">
        <v>182</v>
      </c>
      <c r="D197">
        <v>0.63957059400000005</v>
      </c>
      <c r="E197"/>
      <c r="F197"/>
      <c r="G197">
        <v>35.763420170000003</v>
      </c>
      <c r="H197">
        <v>12.374956729999999</v>
      </c>
    </row>
    <row r="198" spans="1:8" x14ac:dyDescent="0.3">
      <c r="A198" t="s">
        <v>79</v>
      </c>
      <c r="B198" t="s">
        <v>79</v>
      </c>
      <c r="C198" t="s">
        <v>183</v>
      </c>
      <c r="D198">
        <v>0.87498721599999996</v>
      </c>
      <c r="E198"/>
      <c r="F198"/>
      <c r="G198">
        <v>2091.8424479999999</v>
      </c>
      <c r="H198">
        <v>12.68333333</v>
      </c>
    </row>
    <row r="199" spans="1:8" x14ac:dyDescent="0.3">
      <c r="A199" t="s">
        <v>79</v>
      </c>
      <c r="B199" t="s">
        <v>79</v>
      </c>
      <c r="C199" t="s">
        <v>184</v>
      </c>
      <c r="D199">
        <v>1.063957397</v>
      </c>
      <c r="E199"/>
      <c r="F199"/>
      <c r="G199">
        <v>42.423649709999999</v>
      </c>
      <c r="H199">
        <v>12.888917729999999</v>
      </c>
    </row>
    <row r="200" spans="1:8" x14ac:dyDescent="0.3">
      <c r="A200" t="s">
        <v>79</v>
      </c>
      <c r="B200" t="s">
        <v>79</v>
      </c>
      <c r="C200" t="s">
        <v>184</v>
      </c>
      <c r="D200">
        <v>5.7770773130000004</v>
      </c>
      <c r="E200"/>
      <c r="F200"/>
      <c r="G200">
        <v>2856.7452870000002</v>
      </c>
      <c r="H200">
        <v>15.25313834</v>
      </c>
    </row>
    <row r="201" spans="1:8" x14ac:dyDescent="0.3">
      <c r="A201" t="s">
        <v>79</v>
      </c>
      <c r="B201" t="s">
        <v>79</v>
      </c>
      <c r="C201" t="s">
        <v>184</v>
      </c>
      <c r="D201">
        <v>8.4486458629999994</v>
      </c>
      <c r="E201"/>
      <c r="F201"/>
      <c r="G201">
        <v>1704.204778</v>
      </c>
      <c r="H201">
        <v>15.98981577</v>
      </c>
    </row>
    <row r="202" spans="1:8" x14ac:dyDescent="0.3">
      <c r="A202" t="s">
        <v>79</v>
      </c>
      <c r="B202" t="s">
        <v>79</v>
      </c>
      <c r="C202" t="s">
        <v>19</v>
      </c>
      <c r="D202">
        <v>164.1549651</v>
      </c>
      <c r="E202">
        <v>3.8426535259999999</v>
      </c>
      <c r="F202">
        <v>100</v>
      </c>
      <c r="G202">
        <v>107.5040954</v>
      </c>
      <c r="H202">
        <v>29.798234659999999</v>
      </c>
    </row>
    <row r="203" spans="1:8" x14ac:dyDescent="0.3">
      <c r="A203" t="s">
        <v>80</v>
      </c>
      <c r="B203" t="s">
        <v>80</v>
      </c>
      <c r="C203" t="s">
        <v>182</v>
      </c>
      <c r="D203">
        <v>0.63845764900000002</v>
      </c>
      <c r="E203"/>
      <c r="F203"/>
      <c r="G203">
        <v>23.429062099999999</v>
      </c>
      <c r="H203">
        <v>12.3733111</v>
      </c>
    </row>
    <row r="204" spans="1:8" x14ac:dyDescent="0.3">
      <c r="A204" t="s">
        <v>80</v>
      </c>
      <c r="B204" t="s">
        <v>80</v>
      </c>
      <c r="C204" t="s">
        <v>183</v>
      </c>
      <c r="D204">
        <v>0.87498721599999996</v>
      </c>
      <c r="E204"/>
      <c r="F204"/>
      <c r="G204">
        <v>2088.2043410000001</v>
      </c>
      <c r="H204">
        <v>12.68333333</v>
      </c>
    </row>
    <row r="205" spans="1:8" x14ac:dyDescent="0.3">
      <c r="A205" t="s">
        <v>80</v>
      </c>
      <c r="B205" t="s">
        <v>80</v>
      </c>
      <c r="C205" t="s">
        <v>184</v>
      </c>
      <c r="D205">
        <v>1.0821341609999999</v>
      </c>
      <c r="E205"/>
      <c r="F205"/>
      <c r="G205">
        <v>41.510441870000001</v>
      </c>
      <c r="H205">
        <v>12.90723828</v>
      </c>
    </row>
    <row r="206" spans="1:8" x14ac:dyDescent="0.3">
      <c r="A206" t="s">
        <v>80</v>
      </c>
      <c r="B206" t="s">
        <v>80</v>
      </c>
      <c r="C206" t="s">
        <v>184</v>
      </c>
      <c r="D206">
        <v>5.7658795710000001</v>
      </c>
      <c r="E206"/>
      <c r="F206"/>
      <c r="G206">
        <v>2692.0309699999998</v>
      </c>
      <c r="H206">
        <v>15.249628530000001</v>
      </c>
    </row>
    <row r="207" spans="1:8" x14ac:dyDescent="0.3">
      <c r="A207" t="s">
        <v>80</v>
      </c>
      <c r="B207" t="s">
        <v>80</v>
      </c>
      <c r="C207" t="s">
        <v>184</v>
      </c>
      <c r="D207">
        <v>8.5206584900000006</v>
      </c>
      <c r="E207"/>
      <c r="F207"/>
      <c r="G207">
        <v>1619.438093</v>
      </c>
      <c r="H207">
        <v>16.00746066</v>
      </c>
    </row>
    <row r="208" spans="1:8" x14ac:dyDescent="0.3">
      <c r="A208" t="s">
        <v>80</v>
      </c>
      <c r="B208" t="s">
        <v>80</v>
      </c>
      <c r="C208" t="s">
        <v>19</v>
      </c>
      <c r="D208">
        <v>164.77900260000001</v>
      </c>
      <c r="E208">
        <v>1.343241076</v>
      </c>
      <c r="F208">
        <v>100</v>
      </c>
      <c r="G208">
        <v>37.041369109999998</v>
      </c>
      <c r="H208">
        <v>29.837897170000002</v>
      </c>
    </row>
  </sheetData>
  <mergeCells count="1">
    <mergeCell ref="L14:M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D1721"/>
  <sheetViews>
    <sheetView topLeftCell="L7" zoomScale="90" zoomScaleNormal="90" workbookViewId="0">
      <selection activeCell="M21" sqref="M21"/>
    </sheetView>
  </sheetViews>
  <sheetFormatPr defaultRowHeight="14.4" x14ac:dyDescent="0.3"/>
  <cols>
    <col min="1" max="1" width="6.5546875" style="15" customWidth="1"/>
    <col min="2" max="2" width="13.44140625" style="15" bestFit="1" customWidth="1"/>
    <col min="3" max="3" width="8.109375" style="15" bestFit="1" customWidth="1"/>
    <col min="4" max="7" width="13.33203125" style="15" bestFit="1" customWidth="1"/>
    <col min="8" max="8" width="26.88671875" style="15" bestFit="1" customWidth="1"/>
    <col min="11" max="11" width="14.88671875" customWidth="1"/>
    <col min="12" max="12" width="11.44140625" customWidth="1"/>
    <col min="13" max="13" width="11.5546875" customWidth="1"/>
    <col min="15" max="15" width="11.5546875" bestFit="1" customWidth="1"/>
    <col min="19" max="19" width="7.5546875" style="32" bestFit="1" customWidth="1"/>
    <col min="20" max="21" width="12" style="32" bestFit="1" customWidth="1"/>
    <col min="22" max="22" width="24.44140625" style="32" customWidth="1"/>
    <col min="24" max="24" width="7.5546875" style="38" bestFit="1" customWidth="1"/>
    <col min="25" max="25" width="9.109375" style="38"/>
    <col min="26" max="26" width="12" style="38" bestFit="1" customWidth="1"/>
    <col min="27" max="27" width="24.44140625" style="38" customWidth="1"/>
    <col min="29" max="29" width="7.5546875" bestFit="1" customWidth="1"/>
    <col min="30" max="30" width="19.33203125" bestFit="1" customWidth="1"/>
  </cols>
  <sheetData>
    <row r="1" spans="1:30" ht="43.2" x14ac:dyDescent="0.3">
      <c r="A1" s="54" t="s">
        <v>11</v>
      </c>
      <c r="B1" s="54" t="s">
        <v>12</v>
      </c>
      <c r="C1" s="54" t="s">
        <v>13</v>
      </c>
      <c r="D1" s="54" t="s">
        <v>14</v>
      </c>
      <c r="E1" s="54" t="s">
        <v>15</v>
      </c>
      <c r="F1" s="54" t="s">
        <v>16</v>
      </c>
      <c r="G1" s="54" t="s">
        <v>17</v>
      </c>
      <c r="H1" s="54" t="s">
        <v>136</v>
      </c>
      <c r="K1" s="19" t="str">
        <f>ProtStdCrvSmpls!K1</f>
        <v>Std Protein Concentration (ug/mL)</v>
      </c>
      <c r="L1" s="19" t="str">
        <f>ProtStdCrvSmpls!L1</f>
        <v>Replicate 1 (A1-A12)</v>
      </c>
      <c r="M1" s="19" t="str">
        <f>ProtStdCrvSmpls!M1</f>
        <v>Replicate 2 (B1-B12)</v>
      </c>
      <c r="N1" s="19" t="str">
        <f>ProtStdCrvSmpls!N1</f>
        <v>Average</v>
      </c>
      <c r="O1" s="20" t="str">
        <f>ProtStdCrvSmpls!O1</f>
        <v>(Average)²</v>
      </c>
      <c r="P1" s="19" t="str">
        <f>ProtStdCrvSmpls!P1</f>
        <v>Std Dev</v>
      </c>
      <c r="R1" s="2"/>
      <c r="S1" s="29" t="s">
        <v>174</v>
      </c>
      <c r="T1" s="30" t="s">
        <v>132</v>
      </c>
      <c r="U1" s="30" t="s">
        <v>17</v>
      </c>
      <c r="V1" s="31" t="s">
        <v>147</v>
      </c>
      <c r="X1" s="35" t="s">
        <v>174</v>
      </c>
      <c r="Y1" s="36" t="s">
        <v>132</v>
      </c>
      <c r="Z1" s="36" t="s">
        <v>17</v>
      </c>
      <c r="AA1" s="37" t="s">
        <v>147</v>
      </c>
      <c r="AC1" s="5" t="s">
        <v>51</v>
      </c>
      <c r="AD1" s="41" t="s">
        <v>155</v>
      </c>
    </row>
    <row r="2" spans="1:30" x14ac:dyDescent="0.3">
      <c r="A2" t="s">
        <v>57</v>
      </c>
      <c r="B2" t="s">
        <v>181</v>
      </c>
      <c r="C2" t="s">
        <v>182</v>
      </c>
      <c r="D2">
        <v>0.72523264899999995</v>
      </c>
      <c r="E2"/>
      <c r="F2"/>
      <c r="G2">
        <v>47.109015069999998</v>
      </c>
      <c r="H2">
        <v>12.219762019999999</v>
      </c>
      <c r="K2" s="21">
        <f>ProtStdCrvSmpls!K2</f>
        <v>1000</v>
      </c>
      <c r="L2" s="23">
        <f>ProtStdCrvSmpls!L2</f>
        <v>20011.264630000001</v>
      </c>
      <c r="M2" s="23">
        <f>ProtStdCrvSmpls!M2</f>
        <v>14744.367480000001</v>
      </c>
      <c r="N2" s="22">
        <f>ProtStdCrvSmpls!N2</f>
        <v>17377.816055000003</v>
      </c>
      <c r="O2" s="22">
        <f>ProtStdCrvSmpls!O2</f>
        <v>301988490.84141588</v>
      </c>
      <c r="P2" s="22">
        <f>ProtStdCrvSmpls!P2</f>
        <v>3724.2586905770845</v>
      </c>
      <c r="S2" s="32" t="s">
        <v>57</v>
      </c>
      <c r="T2" s="32" t="s">
        <v>19</v>
      </c>
      <c r="U2" s="33">
        <f t="array" ref="U2">INDEX($G$2:$G$20000,MATCH(1,IF($A$2:$A$20000=$S2,IF($C$2:$C$20000=$T2,1)),0))</f>
        <v>20464.51597</v>
      </c>
      <c r="V2" s="32">
        <f>IFERROR(($L$18*(U2^2) + 'Prot 96-well Smpls Analysis'!$L$19*U2+$L$20),0)</f>
        <v>1180.6549336092723</v>
      </c>
      <c r="X2" s="38" t="s">
        <v>57</v>
      </c>
      <c r="Y2" s="38" t="s">
        <v>175</v>
      </c>
      <c r="Z2" s="39" t="e">
        <f t="array" ref="Z2">INDEX($G$2:$G$20000,MATCH(1,IF($A$2:$A$20000=$X2,IF($C$2:$C$20000=$Y2,1)),0))</f>
        <v>#N/A</v>
      </c>
      <c r="AA2" s="38">
        <f>IFERROR(($L$18*(Z2^2) + $L$19*Z2),0)</f>
        <v>0</v>
      </c>
      <c r="AC2" s="6" t="s">
        <v>57</v>
      </c>
      <c r="AD2" s="51">
        <f>SUM(VLOOKUP(AC2,$S$2:$V$97,4,FALSE), VLOOKUP(AC2,$X$2:$AA$97,4,FALSE))</f>
        <v>1180.6549336092723</v>
      </c>
    </row>
    <row r="3" spans="1:30" x14ac:dyDescent="0.3">
      <c r="A3" t="s">
        <v>57</v>
      </c>
      <c r="B3" t="s">
        <v>181</v>
      </c>
      <c r="C3" t="s">
        <v>183</v>
      </c>
      <c r="D3">
        <v>0.99558342799999999</v>
      </c>
      <c r="E3"/>
      <c r="F3"/>
      <c r="G3">
        <v>2616.2321189999998</v>
      </c>
      <c r="H3">
        <v>12.53333333</v>
      </c>
      <c r="K3" s="21">
        <f>ProtStdCrvSmpls!K3</f>
        <v>800</v>
      </c>
      <c r="L3" s="23">
        <f>ProtStdCrvSmpls!L3</f>
        <v>15165.86958</v>
      </c>
      <c r="M3" s="23">
        <f>ProtStdCrvSmpls!M3</f>
        <v>11355.84902</v>
      </c>
      <c r="N3" s="22">
        <f>ProtStdCrvSmpls!N3</f>
        <v>13260.8593</v>
      </c>
      <c r="O3" s="22">
        <f>ProtStdCrvSmpls!O3</f>
        <v>175850389.3743965</v>
      </c>
      <c r="P3" s="22">
        <f>ProtStdCrvSmpls!P3</f>
        <v>2694.0913744361646</v>
      </c>
      <c r="S3" s="32" t="s">
        <v>58</v>
      </c>
      <c r="T3" s="32" t="s">
        <v>19</v>
      </c>
      <c r="U3" s="33">
        <f t="array" ref="U3">INDEX($G$2:$G$20000,MATCH(1,IF($A$2:$A$20000=$S3,IF($C$2:$C$20000=$T3,1)),0))</f>
        <v>18153.547259999999</v>
      </c>
      <c r="V3" s="32">
        <f>IFERROR(($L$18*(U3^2) + 'Prot 96-well Smpls Analysis'!$L$19*U3+$L$20),0)</f>
        <v>1050.483522983579</v>
      </c>
      <c r="X3" s="38" t="s">
        <v>58</v>
      </c>
      <c r="Y3" s="38" t="s">
        <v>175</v>
      </c>
      <c r="Z3" s="39" t="e">
        <f t="array" ref="Z3">INDEX($G$2:$G$20000,MATCH(1,IF($A$2:$A$20000=$X3,IF($C$2:$C$20000=$Y3,1)),0))</f>
        <v>#N/A</v>
      </c>
      <c r="AA3" s="38">
        <f t="shared" ref="AA3:AA66" si="0">IFERROR(($L$18*(Z3^2) + $L$19*Z3),0)</f>
        <v>0</v>
      </c>
      <c r="AC3" s="6" t="s">
        <v>58</v>
      </c>
      <c r="AD3" s="51">
        <f t="shared" ref="AD3:AD66" si="1">SUM(VLOOKUP(AC3,$S$2:$V$97,4,FALSE), VLOOKUP(AC3,$X$2:$AA$97,4,FALSE))</f>
        <v>1050.483522983579</v>
      </c>
    </row>
    <row r="4" spans="1:30" x14ac:dyDescent="0.3">
      <c r="A4" t="s">
        <v>57</v>
      </c>
      <c r="B4" t="s">
        <v>181</v>
      </c>
      <c r="C4" t="s">
        <v>184</v>
      </c>
      <c r="D4">
        <v>1.164677194</v>
      </c>
      <c r="E4"/>
      <c r="F4"/>
      <c r="G4">
        <v>62.682000809999998</v>
      </c>
      <c r="H4">
        <v>12.69837087</v>
      </c>
      <c r="K4" s="21">
        <f>ProtStdCrvSmpls!K4</f>
        <v>600</v>
      </c>
      <c r="L4" s="23">
        <f>ProtStdCrvSmpls!L4</f>
        <v>11466.017830000001</v>
      </c>
      <c r="M4" s="23">
        <f>ProtStdCrvSmpls!M4</f>
        <v>9540.0802199999998</v>
      </c>
      <c r="N4" s="22">
        <f>ProtStdCrvSmpls!N4</f>
        <v>10503.049025</v>
      </c>
      <c r="O4" s="22">
        <f>ProtStdCrvSmpls!O4</f>
        <v>110314038.82155345</v>
      </c>
      <c r="P4" s="22">
        <f>ProtStdCrvSmpls!P4</f>
        <v>1361.8435441732129</v>
      </c>
      <c r="S4" s="32" t="s">
        <v>59</v>
      </c>
      <c r="T4" s="32" t="s">
        <v>19</v>
      </c>
      <c r="U4" s="33">
        <f t="array" ref="U4">INDEX($G$2:$G$20000,MATCH(1,IF($A$2:$A$20000=$S4,IF($C$2:$C$20000=$T4,1)),0))</f>
        <v>9434.1140899999991</v>
      </c>
      <c r="V4" s="32">
        <f>IFERROR(($L$18*(U4^2) + 'Prot 96-well Smpls Analysis'!$L$19*U4+$L$20),0)</f>
        <v>557.41486436573723</v>
      </c>
      <c r="X4" s="38" t="s">
        <v>59</v>
      </c>
      <c r="Y4" s="38" t="s">
        <v>175</v>
      </c>
      <c r="Z4" s="39" t="e">
        <f t="array" ref="Z4">INDEX($G$2:$G$20000,MATCH(1,IF($A$2:$A$20000=$X4,IF($C$2:$C$20000=$Y4,1)),0))</f>
        <v>#N/A</v>
      </c>
      <c r="AA4" s="38">
        <f t="shared" si="0"/>
        <v>0</v>
      </c>
      <c r="AC4" s="6" t="s">
        <v>59</v>
      </c>
      <c r="AD4" s="51">
        <f t="shared" si="1"/>
        <v>557.41486436573723</v>
      </c>
    </row>
    <row r="5" spans="1:30" x14ac:dyDescent="0.3">
      <c r="A5" t="s">
        <v>57</v>
      </c>
      <c r="B5" t="s">
        <v>181</v>
      </c>
      <c r="C5" t="s">
        <v>184</v>
      </c>
      <c r="D5">
        <v>5.6443828910000002</v>
      </c>
      <c r="E5"/>
      <c r="F5"/>
      <c r="G5">
        <v>2125.4511940000002</v>
      </c>
      <c r="H5">
        <v>14.84385881</v>
      </c>
      <c r="K5" s="21">
        <f>ProtStdCrvSmpls!K5</f>
        <v>400</v>
      </c>
      <c r="L5" s="23">
        <f>ProtStdCrvSmpls!L5</f>
        <v>7804.6944329999997</v>
      </c>
      <c r="M5" s="23">
        <f>ProtStdCrvSmpls!M5</f>
        <v>5908.8299260000003</v>
      </c>
      <c r="N5" s="22">
        <f>ProtStdCrvSmpls!N5</f>
        <v>6856.7621794999995</v>
      </c>
      <c r="O5" s="22">
        <f>ProtStdCrvSmpls!O5</f>
        <v>47015187.586221583</v>
      </c>
      <c r="P5" s="22">
        <f>ProtStdCrvSmpls!P5</f>
        <v>1340.5786491105939</v>
      </c>
      <c r="S5" s="32" t="s">
        <v>60</v>
      </c>
      <c r="T5" s="32" t="s">
        <v>19</v>
      </c>
      <c r="U5" s="33">
        <f t="array" ref="U5">INDEX($G$2:$G$20000,MATCH(1,IF($A$2:$A$20000=$S5,IF($C$2:$C$20000=$T5,1)),0))</f>
        <v>21627.413700000001</v>
      </c>
      <c r="V5" s="32">
        <f>IFERROR(($L$18*(U5^2) + 'Prot 96-well Smpls Analysis'!$L$19*U5+$L$20),0)</f>
        <v>1246.077421802981</v>
      </c>
      <c r="X5" s="38" t="s">
        <v>60</v>
      </c>
      <c r="Y5" s="38" t="s">
        <v>175</v>
      </c>
      <c r="Z5" s="39" t="e">
        <f t="array" ref="Z5">INDEX($G$2:$G$20000,MATCH(1,IF($A$2:$A$20000=$X5,IF($C$2:$C$20000=$Y5,1)),0))</f>
        <v>#N/A</v>
      </c>
      <c r="AA5" s="38">
        <f t="shared" si="0"/>
        <v>0</v>
      </c>
      <c r="AC5" s="6" t="s">
        <v>60</v>
      </c>
      <c r="AD5" s="51">
        <f t="shared" si="1"/>
        <v>1246.077421802981</v>
      </c>
    </row>
    <row r="6" spans="1:30" x14ac:dyDescent="0.3">
      <c r="A6" t="s">
        <v>57</v>
      </c>
      <c r="B6" t="s">
        <v>181</v>
      </c>
      <c r="C6" t="s">
        <v>184</v>
      </c>
      <c r="D6">
        <v>6.7970178079999997</v>
      </c>
      <c r="E6"/>
      <c r="F6"/>
      <c r="G6">
        <v>559.34881359999997</v>
      </c>
      <c r="H6">
        <v>15.173933870000001</v>
      </c>
      <c r="K6" s="21">
        <f>ProtStdCrvSmpls!K6</f>
        <v>200</v>
      </c>
      <c r="L6" s="23">
        <f>ProtStdCrvSmpls!L6</f>
        <v>3597.2279279999998</v>
      </c>
      <c r="M6" s="23">
        <f>ProtStdCrvSmpls!M6</f>
        <v>2560.632098</v>
      </c>
      <c r="N6" s="22">
        <f>ProtStdCrvSmpls!N6</f>
        <v>3078.9300130000001</v>
      </c>
      <c r="O6" s="22">
        <f>ProtStdCrvSmpls!O6</f>
        <v>9479810.0249521807</v>
      </c>
      <c r="P6" s="22">
        <f>ProtStdCrvSmpls!P6</f>
        <v>732.98394074269538</v>
      </c>
      <c r="S6" s="32" t="s">
        <v>61</v>
      </c>
      <c r="T6" s="32" t="s">
        <v>19</v>
      </c>
      <c r="U6" s="33">
        <f t="array" ref="U6">INDEX($G$2:$G$20000,MATCH(1,IF($A$2:$A$20000=$S6,IF($C$2:$C$20000=$T6,1)),0))</f>
        <v>15981.539629999999</v>
      </c>
      <c r="V6" s="32">
        <f>IFERROR(($L$18*(U6^2) + 'Prot 96-well Smpls Analysis'!$L$19*U6+$L$20),0)</f>
        <v>927.9447206940946</v>
      </c>
      <c r="X6" s="38" t="s">
        <v>61</v>
      </c>
      <c r="Y6" s="38" t="s">
        <v>175</v>
      </c>
      <c r="Z6" s="39" t="e">
        <f t="array" ref="Z6">INDEX($G$2:$G$20000,MATCH(1,IF($A$2:$A$20000=$X6,IF($C$2:$C$20000=$Y6,1)),0))</f>
        <v>#N/A</v>
      </c>
      <c r="AA6" s="38">
        <f t="shared" si="0"/>
        <v>0</v>
      </c>
      <c r="AC6" s="6" t="s">
        <v>61</v>
      </c>
      <c r="AD6" s="51">
        <f t="shared" si="1"/>
        <v>927.9447206940946</v>
      </c>
    </row>
    <row r="7" spans="1:30" x14ac:dyDescent="0.3">
      <c r="A7" t="s">
        <v>57</v>
      </c>
      <c r="B7" t="s">
        <v>181</v>
      </c>
      <c r="C7" t="s">
        <v>184</v>
      </c>
      <c r="D7">
        <v>8.3701950319999998</v>
      </c>
      <c r="E7"/>
      <c r="F7"/>
      <c r="G7">
        <v>1295.2876349999999</v>
      </c>
      <c r="H7">
        <v>15.57002395</v>
      </c>
      <c r="K7" s="21">
        <f>ProtStdCrvSmpls!K7</f>
        <v>150</v>
      </c>
      <c r="L7" s="23">
        <f>ProtStdCrvSmpls!L7</f>
        <v>2503.3788610000001</v>
      </c>
      <c r="M7" s="23">
        <f>ProtStdCrvSmpls!M7</f>
        <v>1721.1702580000001</v>
      </c>
      <c r="N7" s="22">
        <f>ProtStdCrvSmpls!N7</f>
        <v>2112.2745595000001</v>
      </c>
      <c r="O7" s="22">
        <f>ProtStdCrvSmpls!O7</f>
        <v>4461703.8147109197</v>
      </c>
      <c r="P7" s="22">
        <f>ProtStdCrvSmpls!P7</f>
        <v>553.10500748375603</v>
      </c>
      <c r="S7" s="32" t="s">
        <v>62</v>
      </c>
      <c r="T7" s="32" t="s">
        <v>19</v>
      </c>
      <c r="U7" s="33">
        <f t="array" ref="U7">INDEX($G$2:$G$20000,MATCH(1,IF($A$2:$A$20000=$S7,IF($C$2:$C$20000=$T7,1)),0))</f>
        <v>13950.340679999999</v>
      </c>
      <c r="V7" s="32">
        <f>IFERROR(($L$18*(U7^2) + 'Prot 96-well Smpls Analysis'!$L$19*U7+$L$20),0)</f>
        <v>813.17921272623869</v>
      </c>
      <c r="X7" s="38" t="s">
        <v>62</v>
      </c>
      <c r="Y7" s="38" t="s">
        <v>175</v>
      </c>
      <c r="Z7" s="39" t="e">
        <f t="array" ref="Z7">INDEX($G$2:$G$20000,MATCH(1,IF($A$2:$A$20000=$X7,IF($C$2:$C$20000=$Y7,1)),0))</f>
        <v>#N/A</v>
      </c>
      <c r="AA7" s="38">
        <f t="shared" si="0"/>
        <v>0</v>
      </c>
      <c r="AC7" s="6" t="s">
        <v>62</v>
      </c>
      <c r="AD7" s="51">
        <f t="shared" si="1"/>
        <v>813.17921272623869</v>
      </c>
    </row>
    <row r="8" spans="1:30" x14ac:dyDescent="0.3">
      <c r="A8" t="s">
        <v>57</v>
      </c>
      <c r="B8" t="s">
        <v>181</v>
      </c>
      <c r="C8" t="s">
        <v>184</v>
      </c>
      <c r="D8">
        <v>10.47818762</v>
      </c>
      <c r="E8"/>
      <c r="F8"/>
      <c r="G8">
        <v>185.45096179999999</v>
      </c>
      <c r="H8">
        <v>16.032129050000002</v>
      </c>
      <c r="K8" s="21">
        <f>ProtStdCrvSmpls!K8</f>
        <v>100</v>
      </c>
      <c r="L8" s="23">
        <f>ProtStdCrvSmpls!L8</f>
        <v>1433.7039299999999</v>
      </c>
      <c r="M8" s="23">
        <f>ProtStdCrvSmpls!M8</f>
        <v>1010.090842</v>
      </c>
      <c r="N8" s="22">
        <f>ProtStdCrvSmpls!N8</f>
        <v>1221.8973859999999</v>
      </c>
      <c r="O8" s="22">
        <f>ProtStdCrvSmpls!O8</f>
        <v>1493033.2219136327</v>
      </c>
      <c r="P8" s="22">
        <f>ProtStdCrvSmpls!P8</f>
        <v>299.53968712417395</v>
      </c>
      <c r="S8" s="32" t="s">
        <v>63</v>
      </c>
      <c r="T8" s="32" t="s">
        <v>19</v>
      </c>
      <c r="U8" s="33">
        <f t="array" ref="U8">INDEX($G$2:$G$20000,MATCH(1,IF($A$2:$A$20000=$S8,IF($C$2:$C$20000=$T8,1)),0))</f>
        <v>11887.1942</v>
      </c>
      <c r="V8" s="32">
        <f>IFERROR(($L$18*(U8^2) + 'Prot 96-well Smpls Analysis'!$L$19*U8+$L$20),0)</f>
        <v>696.43968110102958</v>
      </c>
      <c r="X8" s="38" t="s">
        <v>63</v>
      </c>
      <c r="Y8" s="38" t="s">
        <v>175</v>
      </c>
      <c r="Z8" s="39" t="e">
        <f t="array" ref="Z8">INDEX($G$2:$G$20000,MATCH(1,IF($A$2:$A$20000=$X8,IF($C$2:$C$20000=$Y8,1)),0))</f>
        <v>#N/A</v>
      </c>
      <c r="AA8" s="38">
        <f t="shared" si="0"/>
        <v>0</v>
      </c>
      <c r="AC8" s="6" t="s">
        <v>63</v>
      </c>
      <c r="AD8" s="51">
        <f t="shared" si="1"/>
        <v>696.43968110102958</v>
      </c>
    </row>
    <row r="9" spans="1:30" x14ac:dyDescent="0.3">
      <c r="A9" t="s">
        <v>57</v>
      </c>
      <c r="B9" t="s">
        <v>181</v>
      </c>
      <c r="C9"/>
      <c r="D9">
        <v>11.219791560000001</v>
      </c>
      <c r="E9">
        <v>3.3864864689999998</v>
      </c>
      <c r="F9">
        <v>0.462956645</v>
      </c>
      <c r="G9">
        <v>106.64916599999999</v>
      </c>
      <c r="H9">
        <v>16.180662829999999</v>
      </c>
      <c r="K9" s="21">
        <f>ProtStdCrvSmpls!K9</f>
        <v>80</v>
      </c>
      <c r="L9" s="23">
        <f>ProtStdCrvSmpls!L9</f>
        <v>1110.755813</v>
      </c>
      <c r="M9" s="23">
        <f>ProtStdCrvSmpls!M9</f>
        <v>832.5637772</v>
      </c>
      <c r="N9" s="22">
        <f>ProtStdCrvSmpls!N9</f>
        <v>971.6597951</v>
      </c>
      <c r="O9" s="22">
        <f>ProtStdCrvSmpls!O9</f>
        <v>944122.75741377403</v>
      </c>
      <c r="P9" s="22">
        <f>ProtStdCrvSmpls!P9</f>
        <v>196.71147498627101</v>
      </c>
      <c r="S9" s="32" t="s">
        <v>64</v>
      </c>
      <c r="T9" s="32" t="s">
        <v>19</v>
      </c>
      <c r="U9" s="33">
        <f t="array" ref="U9">INDEX($G$2:$G$20000,MATCH(1,IF($A$2:$A$20000=$S9,IF($C$2:$C$20000=$T9,1)),0))</f>
        <v>15820.438690000001</v>
      </c>
      <c r="V9" s="32">
        <f>IFERROR(($L$18*(U9^2) + 'Prot 96-well Smpls Analysis'!$L$19*U9+$L$20),0)</f>
        <v>918.84832359211896</v>
      </c>
      <c r="X9" s="38" t="s">
        <v>64</v>
      </c>
      <c r="Y9" s="38" t="s">
        <v>175</v>
      </c>
      <c r="Z9" s="39" t="e">
        <f t="array" ref="Z9">INDEX($G$2:$G$20000,MATCH(1,IF($A$2:$A$20000=$X9,IF($C$2:$C$20000=$Y9,1)),0))</f>
        <v>#N/A</v>
      </c>
      <c r="AA9" s="38">
        <f t="shared" si="0"/>
        <v>0</v>
      </c>
      <c r="AC9" s="6" t="s">
        <v>64</v>
      </c>
      <c r="AD9" s="51">
        <f t="shared" si="1"/>
        <v>918.84832359211896</v>
      </c>
    </row>
    <row r="10" spans="1:30" x14ac:dyDescent="0.3">
      <c r="A10" t="s">
        <v>57</v>
      </c>
      <c r="B10" t="s">
        <v>181</v>
      </c>
      <c r="C10"/>
      <c r="D10">
        <v>12.436405000000001</v>
      </c>
      <c r="E10">
        <v>1.7458188290000001</v>
      </c>
      <c r="F10">
        <v>0.238665778</v>
      </c>
      <c r="G10">
        <v>54.980323640000002</v>
      </c>
      <c r="H10">
        <v>16.41171538</v>
      </c>
      <c r="K10" s="21">
        <f>ProtStdCrvSmpls!K10</f>
        <v>60</v>
      </c>
      <c r="L10" s="23">
        <f>ProtStdCrvSmpls!L10</f>
        <v>789.57091600000001</v>
      </c>
      <c r="M10" s="23">
        <f>ProtStdCrvSmpls!M10</f>
        <v>542.40101909999998</v>
      </c>
      <c r="N10" s="22">
        <f>ProtStdCrvSmpls!N10</f>
        <v>665.98596754999994</v>
      </c>
      <c r="O10" s="22">
        <f>ProtStdCrvSmpls!O10</f>
        <v>443537.30897350959</v>
      </c>
      <c r="P10" s="22">
        <f>ProtStdCrvSmpls!P10</f>
        <v>174.77551020317</v>
      </c>
      <c r="S10" s="32" t="s">
        <v>65</v>
      </c>
      <c r="T10" s="32" t="s">
        <v>19</v>
      </c>
      <c r="U10" s="33">
        <f t="array" ref="U10">INDEX($G$2:$G$20000,MATCH(1,IF($A$2:$A$20000=$S10,IF($C$2:$C$20000=$T10,1)),0))</f>
        <v>15806.93194</v>
      </c>
      <c r="V10" s="32">
        <f>IFERROR(($L$18*(U10^2) + 'Prot 96-well Smpls Analysis'!$L$19*U10+$L$20),0)</f>
        <v>918.0856318268842</v>
      </c>
      <c r="X10" s="38" t="s">
        <v>65</v>
      </c>
      <c r="Y10" s="38" t="s">
        <v>175</v>
      </c>
      <c r="Z10" s="39" t="e">
        <f t="array" ref="Z10">INDEX($G$2:$G$20000,MATCH(1,IF($A$2:$A$20000=$X10,IF($C$2:$C$20000=$Y10,1)),0))</f>
        <v>#N/A</v>
      </c>
      <c r="AA10" s="38">
        <f t="shared" si="0"/>
        <v>0</v>
      </c>
      <c r="AC10" s="6" t="s">
        <v>65</v>
      </c>
      <c r="AD10" s="51">
        <f t="shared" si="1"/>
        <v>918.0856318268842</v>
      </c>
    </row>
    <row r="11" spans="1:30" x14ac:dyDescent="0.3">
      <c r="A11" t="s">
        <v>57</v>
      </c>
      <c r="B11" t="s">
        <v>181</v>
      </c>
      <c r="C11"/>
      <c r="D11">
        <v>13.07371277</v>
      </c>
      <c r="E11">
        <v>3.2913306919999998</v>
      </c>
      <c r="F11">
        <v>0.44994817799999998</v>
      </c>
      <c r="G11">
        <v>103.6524659</v>
      </c>
      <c r="H11">
        <v>16.527241650000001</v>
      </c>
      <c r="K11" s="21">
        <f>ProtStdCrvSmpls!K11</f>
        <v>40</v>
      </c>
      <c r="L11" s="23">
        <f>ProtStdCrvSmpls!L11</f>
        <v>425.9240873</v>
      </c>
      <c r="M11" s="23">
        <f>ProtStdCrvSmpls!M11</f>
        <v>301.40553840000001</v>
      </c>
      <c r="N11" s="22">
        <f>ProtStdCrvSmpls!N11</f>
        <v>363.66481284999998</v>
      </c>
      <c r="O11" s="22">
        <f>ProtStdCrvSmpls!O11</f>
        <v>132252.0961052255</v>
      </c>
      <c r="P11" s="22">
        <f>ProtStdCrvSmpls!P11</f>
        <v>88.047910310699024</v>
      </c>
      <c r="S11" s="32" t="s">
        <v>66</v>
      </c>
      <c r="T11" s="32" t="s">
        <v>19</v>
      </c>
      <c r="U11" s="33">
        <f t="array" ref="U11">INDEX($G$2:$G$20000,MATCH(1,IF($A$2:$A$20000=$S11,IF($C$2:$C$20000=$T11,1)),0))</f>
        <v>9489.0558380000002</v>
      </c>
      <c r="V11" s="32">
        <f>IFERROR(($L$18*(U11^2) + 'Prot 96-well Smpls Analysis'!$L$19*U11+$L$20),0)</f>
        <v>560.53124473586627</v>
      </c>
      <c r="X11" s="38" t="s">
        <v>66</v>
      </c>
      <c r="Y11" s="38" t="s">
        <v>175</v>
      </c>
      <c r="Z11" s="39" t="e">
        <f t="array" ref="Z11">INDEX($G$2:$G$20000,MATCH(1,IF($A$2:$A$20000=$X11,IF($C$2:$C$20000=$Y11,1)),0))</f>
        <v>#N/A</v>
      </c>
      <c r="AA11" s="38">
        <f t="shared" si="0"/>
        <v>0</v>
      </c>
      <c r="AC11" s="6" t="s">
        <v>66</v>
      </c>
      <c r="AD11" s="51">
        <f t="shared" si="1"/>
        <v>560.53124473586627</v>
      </c>
    </row>
    <row r="12" spans="1:30" x14ac:dyDescent="0.3">
      <c r="A12" t="s">
        <v>57</v>
      </c>
      <c r="B12" t="s">
        <v>181</v>
      </c>
      <c r="C12"/>
      <c r="D12">
        <v>15.00208529</v>
      </c>
      <c r="E12">
        <v>3.1943207029999998</v>
      </c>
      <c r="F12">
        <v>0.43668622600000001</v>
      </c>
      <c r="G12">
        <v>100.59737199999999</v>
      </c>
      <c r="H12">
        <v>16.85731672</v>
      </c>
      <c r="K12" s="21">
        <f>ProtStdCrvSmpls!K12</f>
        <v>20</v>
      </c>
      <c r="L12" s="23">
        <f>ProtStdCrvSmpls!L12</f>
        <v>1.6301037920000001</v>
      </c>
      <c r="M12" s="23">
        <f>ProtStdCrvSmpls!M12</f>
        <v>107.5040954</v>
      </c>
      <c r="N12" s="22">
        <f>ProtStdCrvSmpls!N12</f>
        <v>54.567099595999998</v>
      </c>
      <c r="O12" s="22">
        <f>ProtStdCrvSmpls!O12</f>
        <v>2977.5683583197833</v>
      </c>
      <c r="P12" s="22">
        <f>ProtStdCrvSmpls!P12</f>
        <v>74.864217417304417</v>
      </c>
      <c r="S12" s="32" t="s">
        <v>67</v>
      </c>
      <c r="T12" s="32" t="s">
        <v>19</v>
      </c>
      <c r="U12" s="33">
        <f t="array" ref="U12">INDEX($G$2:$G$20000,MATCH(1,IF($A$2:$A$20000=$S12,IF($C$2:$C$20000=$T12,1)),0))</f>
        <v>13869.9295</v>
      </c>
      <c r="V12" s="32">
        <f>IFERROR(($L$18*(U12^2) + 'Prot 96-well Smpls Analysis'!$L$19*U12+$L$20),0)</f>
        <v>808.63247556330055</v>
      </c>
      <c r="X12" s="38" t="s">
        <v>67</v>
      </c>
      <c r="Y12" s="38" t="s">
        <v>175</v>
      </c>
      <c r="Z12" s="39" t="e">
        <f t="array" ref="Z12">INDEX($G$2:$G$20000,MATCH(1,IF($A$2:$A$20000=$X12,IF($C$2:$C$20000=$Y12,1)),0))</f>
        <v>#N/A</v>
      </c>
      <c r="AA12" s="38">
        <f t="shared" si="0"/>
        <v>0</v>
      </c>
      <c r="AC12" s="6" t="s">
        <v>67</v>
      </c>
      <c r="AD12" s="51">
        <f t="shared" si="1"/>
        <v>808.63247556330055</v>
      </c>
    </row>
    <row r="13" spans="1:30" x14ac:dyDescent="0.3">
      <c r="A13" t="s">
        <v>57</v>
      </c>
      <c r="B13" t="s">
        <v>181</v>
      </c>
      <c r="C13"/>
      <c r="D13">
        <v>16.130995739999999</v>
      </c>
      <c r="E13">
        <v>1.1651096910000001</v>
      </c>
      <c r="F13">
        <v>0.15927873300000001</v>
      </c>
      <c r="G13">
        <v>36.692299820000002</v>
      </c>
      <c r="H13">
        <v>17.038858000000001</v>
      </c>
      <c r="K13" s="21">
        <f>ProtStdCrvSmpls!K13</f>
        <v>10</v>
      </c>
      <c r="L13" s="23" t="e">
        <f>ProtStdCrvSmpls!L13</f>
        <v>#N/A</v>
      </c>
      <c r="M13" s="23">
        <f>ProtStdCrvSmpls!M13</f>
        <v>37.041369109999998</v>
      </c>
      <c r="N13" s="22">
        <f>ProtStdCrvSmpls!N13</f>
        <v>37.04</v>
      </c>
      <c r="O13" s="22">
        <f>ProtStdCrvSmpls!O13</f>
        <v>1371.9615999999999</v>
      </c>
      <c r="P13" s="22" t="e">
        <f>ProtStdCrvSmpls!P13</f>
        <v>#N/A</v>
      </c>
      <c r="S13" s="32" t="s">
        <v>68</v>
      </c>
      <c r="T13" s="32" t="s">
        <v>19</v>
      </c>
      <c r="U13" s="33" t="e">
        <f t="array" ref="U13">INDEX($G$2:$G$20000,MATCH(1,IF($A$2:$A$20000=$S13,IF($C$2:$C$20000=$T13,1)),0))</f>
        <v>#N/A</v>
      </c>
      <c r="V13" s="32">
        <f>IFERROR(($L$18*(U13^2) + 'Prot 96-well Smpls Analysis'!$L$19*U13+$L$20),0)</f>
        <v>0</v>
      </c>
      <c r="X13" s="38" t="s">
        <v>68</v>
      </c>
      <c r="Y13" s="38" t="s">
        <v>175</v>
      </c>
      <c r="Z13" s="39" t="e">
        <f t="array" ref="Z13">INDEX($G$2:$G$20000,MATCH(1,IF($A$2:$A$20000=$X13,IF($C$2:$C$20000=$Y13,1)),0))</f>
        <v>#N/A</v>
      </c>
      <c r="AA13" s="38">
        <f t="shared" si="0"/>
        <v>0</v>
      </c>
      <c r="AC13" s="6" t="s">
        <v>68</v>
      </c>
      <c r="AD13" s="51">
        <f t="shared" si="1"/>
        <v>0</v>
      </c>
    </row>
    <row r="14" spans="1:30" x14ac:dyDescent="0.3">
      <c r="A14" t="s">
        <v>57</v>
      </c>
      <c r="B14" t="s">
        <v>181</v>
      </c>
      <c r="C14"/>
      <c r="D14">
        <v>17.090876430000002</v>
      </c>
      <c r="E14">
        <v>1.0232914399999999</v>
      </c>
      <c r="F14">
        <v>0.13989117500000001</v>
      </c>
      <c r="G14">
        <v>32.226078450000003</v>
      </c>
      <c r="H14">
        <v>17.187391779999999</v>
      </c>
      <c r="L14" s="88" t="s">
        <v>138</v>
      </c>
      <c r="M14" s="88"/>
      <c r="S14" s="32" t="s">
        <v>69</v>
      </c>
      <c r="T14" s="32" t="s">
        <v>19</v>
      </c>
      <c r="U14" s="33">
        <f t="array" ref="U14">INDEX($G$2:$G$20000,MATCH(1,IF($A$2:$A$20000=$S14,IF($C$2:$C$20000=$T14,1)),0))</f>
        <v>13827.75649</v>
      </c>
      <c r="V14" s="32">
        <f>IFERROR(($L$18*(U14^2) + 'Prot 96-well Smpls Analysis'!$L$19*U14+$L$20),0)</f>
        <v>806.24775858806515</v>
      </c>
      <c r="X14" s="38" t="s">
        <v>69</v>
      </c>
      <c r="Y14" s="38" t="s">
        <v>175</v>
      </c>
      <c r="Z14" s="39" t="e">
        <f t="array" ref="Z14">INDEX($G$2:$G$20000,MATCH(1,IF($A$2:$A$20000=$X14,IF($C$2:$C$20000=$Y14,1)),0))</f>
        <v>#N/A</v>
      </c>
      <c r="AA14" s="38">
        <f t="shared" si="0"/>
        <v>0</v>
      </c>
      <c r="AC14" s="6" t="s">
        <v>69</v>
      </c>
      <c r="AD14" s="51">
        <f t="shared" si="1"/>
        <v>806.24775858806515</v>
      </c>
    </row>
    <row r="15" spans="1:30" x14ac:dyDescent="0.3">
      <c r="A15" t="s">
        <v>57</v>
      </c>
      <c r="B15" t="s">
        <v>181</v>
      </c>
      <c r="C15"/>
      <c r="D15">
        <v>19.340968719999999</v>
      </c>
      <c r="E15">
        <v>6.4963560559999998</v>
      </c>
      <c r="F15">
        <v>0.88809780699999996</v>
      </c>
      <c r="G15">
        <v>204.58695520000001</v>
      </c>
      <c r="H15">
        <v>17.517466850000002</v>
      </c>
      <c r="L15" s="18"/>
      <c r="M15" s="18"/>
      <c r="S15" s="32" t="s">
        <v>70</v>
      </c>
      <c r="T15" s="32" t="s">
        <v>19</v>
      </c>
      <c r="U15" s="33">
        <f t="array" ref="U15">INDEX($G$2:$G$20000,MATCH(1,IF($A$2:$A$20000=$S15,IF($C$2:$C$20000=$T15,1)),0))</f>
        <v>19420.446090000001</v>
      </c>
      <c r="V15" s="32">
        <f>IFERROR(($L$18*(U15^2) + 'Prot 96-well Smpls Analysis'!$L$19*U15+$L$20),0)</f>
        <v>1121.8713972123082</v>
      </c>
      <c r="X15" s="38" t="s">
        <v>70</v>
      </c>
      <c r="Y15" s="38" t="s">
        <v>175</v>
      </c>
      <c r="Z15" s="39" t="e">
        <f t="array" ref="Z15">INDEX($G$2:$G$20000,MATCH(1,IF($A$2:$A$20000=$X15,IF($C$2:$C$20000=$Y15,1)),0))</f>
        <v>#N/A</v>
      </c>
      <c r="AA15" s="38">
        <f t="shared" si="0"/>
        <v>0</v>
      </c>
      <c r="AC15" s="6" t="s">
        <v>70</v>
      </c>
      <c r="AD15" s="51">
        <f t="shared" si="1"/>
        <v>1121.8713972123082</v>
      </c>
    </row>
    <row r="16" spans="1:30" x14ac:dyDescent="0.3">
      <c r="A16" t="s">
        <v>57</v>
      </c>
      <c r="B16" t="s">
        <v>181</v>
      </c>
      <c r="C16"/>
      <c r="D16">
        <v>20.890147150000001</v>
      </c>
      <c r="E16">
        <v>8.1183604809999999</v>
      </c>
      <c r="F16">
        <v>1.10983728</v>
      </c>
      <c r="G16">
        <v>255.66804490000001</v>
      </c>
      <c r="H16">
        <v>17.73201564</v>
      </c>
      <c r="K16" s="17" t="s">
        <v>137</v>
      </c>
      <c r="L16" t="s">
        <v>140</v>
      </c>
      <c r="S16" s="32" t="s">
        <v>71</v>
      </c>
      <c r="T16" s="32" t="s">
        <v>19</v>
      </c>
      <c r="U16" s="33">
        <f t="array" ref="U16">INDEX($G$2:$G$20000,MATCH(1,IF($A$2:$A$20000=$S16,IF($C$2:$C$20000=$T16,1)),0))</f>
        <v>17038.390609999999</v>
      </c>
      <c r="V16" s="32">
        <f>IFERROR(($L$18*(U16^2) + 'Prot 96-well Smpls Analysis'!$L$19*U16+$L$20),0)</f>
        <v>987.59296873942105</v>
      </c>
      <c r="X16" s="38" t="s">
        <v>71</v>
      </c>
      <c r="Y16" s="38" t="s">
        <v>175</v>
      </c>
      <c r="Z16" s="39" t="e">
        <f t="array" ref="Z16">INDEX($G$2:$G$20000,MATCH(1,IF($A$2:$A$20000=$X16,IF($C$2:$C$20000=$Y16,1)),0))</f>
        <v>#N/A</v>
      </c>
      <c r="AA16" s="38">
        <f t="shared" si="0"/>
        <v>0</v>
      </c>
      <c r="AC16" s="6" t="s">
        <v>71</v>
      </c>
      <c r="AD16" s="51">
        <f t="shared" si="1"/>
        <v>987.59296873942105</v>
      </c>
    </row>
    <row r="17" spans="1:30" x14ac:dyDescent="0.3">
      <c r="A17" t="s">
        <v>57</v>
      </c>
      <c r="B17" t="s">
        <v>181</v>
      </c>
      <c r="C17"/>
      <c r="D17">
        <v>23.79784269</v>
      </c>
      <c r="E17">
        <v>4.0959064190000003</v>
      </c>
      <c r="F17">
        <v>0.55993936799999999</v>
      </c>
      <c r="G17">
        <v>128.99062430000001</v>
      </c>
      <c r="H17">
        <v>18.111601969999999</v>
      </c>
      <c r="K17" t="s">
        <v>139</v>
      </c>
      <c r="S17" s="32" t="s">
        <v>72</v>
      </c>
      <c r="T17" s="32" t="s">
        <v>19</v>
      </c>
      <c r="U17" s="33">
        <f t="array" ref="U17">INDEX($G$2:$G$20000,MATCH(1,IF($A$2:$A$20000=$S17,IF($C$2:$C$20000=$T17,1)),0))</f>
        <v>15120.2014</v>
      </c>
      <c r="V17" s="32">
        <f>IFERROR(($L$18*(U17^2) + 'Prot 96-well Smpls Analysis'!$L$19*U17+$L$20),0)</f>
        <v>879.2980901324687</v>
      </c>
      <c r="X17" s="38" t="s">
        <v>72</v>
      </c>
      <c r="Y17" s="38" t="s">
        <v>175</v>
      </c>
      <c r="Z17" s="39" t="e">
        <f t="array" ref="Z17">INDEX($G$2:$G$20000,MATCH(1,IF($A$2:$A$20000=$X17,IF($C$2:$C$20000=$Y17,1)),0))</f>
        <v>#N/A</v>
      </c>
      <c r="AA17" s="38">
        <f t="shared" si="0"/>
        <v>0</v>
      </c>
      <c r="AC17" s="6" t="s">
        <v>72</v>
      </c>
      <c r="AD17" s="51">
        <f t="shared" si="1"/>
        <v>879.2980901324687</v>
      </c>
    </row>
    <row r="18" spans="1:30" x14ac:dyDescent="0.3">
      <c r="A18" t="s">
        <v>57</v>
      </c>
      <c r="B18" t="s">
        <v>181</v>
      </c>
      <c r="C18"/>
      <c r="D18">
        <v>27.765955229999999</v>
      </c>
      <c r="E18">
        <v>5.1933748020000001</v>
      </c>
      <c r="F18">
        <v>0.70997105599999999</v>
      </c>
      <c r="G18">
        <v>163.55272529999999</v>
      </c>
      <c r="H18">
        <v>18.590210819999999</v>
      </c>
      <c r="K18" s="17" t="s">
        <v>141</v>
      </c>
      <c r="L18">
        <f>ProtStdCrvSmpls!L18</f>
        <v>-2E-8</v>
      </c>
      <c r="S18" s="32" t="s">
        <v>73</v>
      </c>
      <c r="T18" s="32" t="s">
        <v>19</v>
      </c>
      <c r="U18" s="33">
        <f t="array" ref="U18">INDEX($G$2:$G$20000,MATCH(1,IF($A$2:$A$20000=$S18,IF($C$2:$C$20000=$T18,1)),0))</f>
        <v>12350.276169999999</v>
      </c>
      <c r="V18" s="32">
        <f>IFERROR(($L$18*(U18^2) + 'Prot 96-well Smpls Analysis'!$L$19*U18+$L$20),0)</f>
        <v>722.65718287749451</v>
      </c>
      <c r="X18" s="38" t="s">
        <v>73</v>
      </c>
      <c r="Y18" s="38" t="s">
        <v>175</v>
      </c>
      <c r="Z18" s="39" t="e">
        <f t="array" ref="Z18">INDEX($G$2:$G$20000,MATCH(1,IF($A$2:$A$20000=$X18,IF($C$2:$C$20000=$Y18,1)),0))</f>
        <v>#N/A</v>
      </c>
      <c r="AA18" s="38">
        <f t="shared" si="0"/>
        <v>0</v>
      </c>
      <c r="AC18" s="6" t="s">
        <v>73</v>
      </c>
      <c r="AD18" s="51">
        <f t="shared" si="1"/>
        <v>722.65718287749451</v>
      </c>
    </row>
    <row r="19" spans="1:30" x14ac:dyDescent="0.3">
      <c r="A19" t="s">
        <v>57</v>
      </c>
      <c r="B19" t="s">
        <v>181</v>
      </c>
      <c r="C19"/>
      <c r="D19">
        <v>28.773776550000001</v>
      </c>
      <c r="E19">
        <v>5.7097151820000001</v>
      </c>
      <c r="F19">
        <v>0.78055843700000005</v>
      </c>
      <c r="G19">
        <v>179.81361150000001</v>
      </c>
      <c r="H19">
        <v>18.70573709</v>
      </c>
      <c r="K19" s="17" t="s">
        <v>142</v>
      </c>
      <c r="L19">
        <f>ProtStdCrvSmpls!L19</f>
        <v>5.7099999999999998E-2</v>
      </c>
      <c r="S19" s="32" t="s">
        <v>74</v>
      </c>
      <c r="T19" s="32" t="s">
        <v>19</v>
      </c>
      <c r="U19" s="33">
        <f t="array" ref="U19">INDEX($G$2:$G$20000,MATCH(1,IF($A$2:$A$20000=$S19,IF($C$2:$C$20000=$T19,1)),0))</f>
        <v>14115.74589</v>
      </c>
      <c r="V19" s="32">
        <f>IFERROR(($L$18*(U19^2) + 'Prot 96-well Smpls Analysis'!$L$19*U19+$L$20),0)</f>
        <v>822.53100467837885</v>
      </c>
      <c r="X19" s="38" t="s">
        <v>74</v>
      </c>
      <c r="Y19" s="38" t="s">
        <v>175</v>
      </c>
      <c r="Z19" s="39" t="e">
        <f t="array" ref="Z19">INDEX($G$2:$G$20000,MATCH(1,IF($A$2:$A$20000=$X19,IF($C$2:$C$20000=$Y19,1)),0))</f>
        <v>#N/A</v>
      </c>
      <c r="AA19" s="38">
        <f t="shared" si="0"/>
        <v>0</v>
      </c>
      <c r="AC19" s="6" t="s">
        <v>74</v>
      </c>
      <c r="AD19" s="51">
        <f t="shared" si="1"/>
        <v>822.53100467837885</v>
      </c>
    </row>
    <row r="20" spans="1:30" x14ac:dyDescent="0.3">
      <c r="A20" t="s">
        <v>57</v>
      </c>
      <c r="B20" t="s">
        <v>181</v>
      </c>
      <c r="C20"/>
      <c r="D20">
        <v>32.220456499999997</v>
      </c>
      <c r="E20">
        <v>9.3052058399999993</v>
      </c>
      <c r="F20">
        <v>1.272087433</v>
      </c>
      <c r="G20">
        <v>293.04485679999999</v>
      </c>
      <c r="H20">
        <v>19.085323420000002</v>
      </c>
      <c r="K20" s="17" t="s">
        <v>143</v>
      </c>
      <c r="L20">
        <f>ProtStdCrvSmpls!L20</f>
        <v>20.507000000000001</v>
      </c>
      <c r="S20" s="32" t="s">
        <v>75</v>
      </c>
      <c r="T20" s="32" t="s">
        <v>19</v>
      </c>
      <c r="U20" s="33">
        <f t="array" ref="U20">INDEX($G$2:$G$20000,MATCH(1,IF($A$2:$A$20000=$S20,IF($C$2:$C$20000=$T20,1)),0))</f>
        <v>8934.5205050000004</v>
      </c>
      <c r="V20" s="32">
        <f>IFERROR(($L$18*(U20^2) + 'Prot 96-well Smpls Analysis'!$L$19*U20+$L$20),0)</f>
        <v>529.07160770241467</v>
      </c>
      <c r="X20" s="38" t="s">
        <v>75</v>
      </c>
      <c r="Y20" s="38" t="s">
        <v>175</v>
      </c>
      <c r="Z20" s="39" t="e">
        <f t="array" ref="Z20">INDEX($G$2:$G$20000,MATCH(1,IF($A$2:$A$20000=$X20,IF($C$2:$C$20000=$Y20,1)),0))</f>
        <v>#N/A</v>
      </c>
      <c r="AA20" s="38">
        <f t="shared" si="0"/>
        <v>0</v>
      </c>
      <c r="AC20" s="6" t="s">
        <v>75</v>
      </c>
      <c r="AD20" s="51">
        <f t="shared" si="1"/>
        <v>529.07160770241467</v>
      </c>
    </row>
    <row r="21" spans="1:30" x14ac:dyDescent="0.3">
      <c r="A21" t="s">
        <v>57</v>
      </c>
      <c r="B21" t="s">
        <v>181</v>
      </c>
      <c r="C21"/>
      <c r="D21">
        <v>34.100209530000001</v>
      </c>
      <c r="E21">
        <v>4.105876308</v>
      </c>
      <c r="F21">
        <v>0.56130232300000005</v>
      </c>
      <c r="G21">
        <v>129.30460170000001</v>
      </c>
      <c r="H21">
        <v>19.283368459999998</v>
      </c>
      <c r="S21" s="32" t="s">
        <v>76</v>
      </c>
      <c r="T21" s="32" t="s">
        <v>19</v>
      </c>
      <c r="U21" s="33">
        <f t="array" ref="U21">INDEX($G$2:$G$20000,MATCH(1,IF($A$2:$A$20000=$S21,IF($C$2:$C$20000=$T21,1)),0))</f>
        <v>9051.3067520000004</v>
      </c>
      <c r="V21" s="32">
        <f>IFERROR(($L$18*(U21^2) + 'Prot 96-well Smpls Analysis'!$L$19*U21+$L$20),0)</f>
        <v>535.69809246082389</v>
      </c>
      <c r="X21" s="38" t="s">
        <v>76</v>
      </c>
      <c r="Y21" s="38" t="s">
        <v>175</v>
      </c>
      <c r="Z21" s="39" t="e">
        <f t="array" ref="Z21">INDEX($G$2:$G$20000,MATCH(1,IF($A$2:$A$20000=$X21,IF($C$2:$C$20000=$Y21,1)),0))</f>
        <v>#N/A</v>
      </c>
      <c r="AA21" s="38">
        <f t="shared" si="0"/>
        <v>0</v>
      </c>
      <c r="AC21" s="6" t="s">
        <v>76</v>
      </c>
      <c r="AD21" s="51">
        <f t="shared" si="1"/>
        <v>535.69809246082389</v>
      </c>
    </row>
    <row r="22" spans="1:30" x14ac:dyDescent="0.3">
      <c r="A22" t="s">
        <v>57</v>
      </c>
      <c r="B22" t="s">
        <v>181</v>
      </c>
      <c r="C22"/>
      <c r="D22">
        <v>40.413604370000002</v>
      </c>
      <c r="E22">
        <v>5.7054721009999998</v>
      </c>
      <c r="F22">
        <v>0.77997837800000003</v>
      </c>
      <c r="G22">
        <v>179.67998600000001</v>
      </c>
      <c r="H22">
        <v>19.91051109</v>
      </c>
      <c r="S22" s="32" t="s">
        <v>77</v>
      </c>
      <c r="T22" s="32" t="s">
        <v>19</v>
      </c>
      <c r="U22" s="33" t="e">
        <f t="array" ref="U22">INDEX($G$2:$G$20000,MATCH(1,IF($A$2:$A$20000=$S22,IF($C$2:$C$20000=$T22,1)),0))</f>
        <v>#N/A</v>
      </c>
      <c r="V22" s="32">
        <f>IFERROR(($L$18*(U22^2) + 'Prot 96-well Smpls Analysis'!$L$19*U22+$L$20),0)</f>
        <v>0</v>
      </c>
      <c r="X22" s="38" t="s">
        <v>77</v>
      </c>
      <c r="Y22" s="38" t="s">
        <v>175</v>
      </c>
      <c r="Z22" s="39" t="e">
        <f t="array" ref="Z22">INDEX($G$2:$G$20000,MATCH(1,IF($A$2:$A$20000=$X22,IF($C$2:$C$20000=$Y22,1)),0))</f>
        <v>#N/A</v>
      </c>
      <c r="AA22" s="38">
        <f t="shared" si="0"/>
        <v>0</v>
      </c>
      <c r="AC22" s="6" t="s">
        <v>77</v>
      </c>
      <c r="AD22" s="51">
        <f t="shared" si="1"/>
        <v>0</v>
      </c>
    </row>
    <row r="23" spans="1:30" x14ac:dyDescent="0.3">
      <c r="A23" t="s">
        <v>57</v>
      </c>
      <c r="B23" t="s">
        <v>181</v>
      </c>
      <c r="C23"/>
      <c r="D23">
        <v>49.14566834</v>
      </c>
      <c r="E23">
        <v>1.1507760339999999</v>
      </c>
      <c r="F23">
        <v>0.15731922100000001</v>
      </c>
      <c r="G23">
        <v>36.240896110000001</v>
      </c>
      <c r="H23">
        <v>20.702691250000001</v>
      </c>
      <c r="S23" s="32" t="s">
        <v>78</v>
      </c>
      <c r="T23" s="32" t="s">
        <v>19</v>
      </c>
      <c r="U23" s="33">
        <f t="array" ref="U23">INDEX($G$2:$G$20000,MATCH(1,IF($A$2:$A$20000=$S23,IF($C$2:$C$20000=$T23,1)),0))</f>
        <v>10989.406059999999</v>
      </c>
      <c r="V23" s="32">
        <f>IFERROR(($L$18*(U23^2) + 'Prot 96-well Smpls Analysis'!$L$19*U23+$L$20),0)</f>
        <v>645.58674511496861</v>
      </c>
      <c r="X23" s="38" t="s">
        <v>78</v>
      </c>
      <c r="Y23" s="38" t="s">
        <v>175</v>
      </c>
      <c r="Z23" s="39" t="e">
        <f t="array" ref="Z23">INDEX($G$2:$G$20000,MATCH(1,IF($A$2:$A$20000=$X23,IF($C$2:$C$20000=$Y23,1)),0))</f>
        <v>#N/A</v>
      </c>
      <c r="AA23" s="38">
        <f t="shared" si="0"/>
        <v>0</v>
      </c>
      <c r="AC23" s="6" t="s">
        <v>78</v>
      </c>
      <c r="AD23" s="51">
        <f t="shared" si="1"/>
        <v>645.58674511496861</v>
      </c>
    </row>
    <row r="24" spans="1:30" x14ac:dyDescent="0.3">
      <c r="A24" t="s">
        <v>57</v>
      </c>
      <c r="B24" t="s">
        <v>181</v>
      </c>
      <c r="C24"/>
      <c r="D24">
        <v>53.022848439999997</v>
      </c>
      <c r="E24">
        <v>1.3566171840000001</v>
      </c>
      <c r="F24">
        <v>0.18545916100000001</v>
      </c>
      <c r="G24">
        <v>42.723363159999998</v>
      </c>
      <c r="H24">
        <v>21.03276632</v>
      </c>
      <c r="S24" s="32" t="s">
        <v>79</v>
      </c>
      <c r="T24" s="32" t="s">
        <v>19</v>
      </c>
      <c r="U24" s="33">
        <f t="array" ref="U24">INDEX($G$2:$G$20000,MATCH(1,IF($A$2:$A$20000=$S24,IF($C$2:$C$20000=$T24,1)),0))</f>
        <v>10691.88823</v>
      </c>
      <c r="V24" s="32">
        <f>IFERROR(($L$18*(U24^2) + 'Prot 96-well Smpls Analysis'!$L$19*U24+$L$20),0)</f>
        <v>628.72748845454373</v>
      </c>
      <c r="X24" s="38" t="s">
        <v>79</v>
      </c>
      <c r="Y24" s="38" t="s">
        <v>175</v>
      </c>
      <c r="Z24" s="39" t="e">
        <f t="array" ref="Z24">INDEX($G$2:$G$20000,MATCH(1,IF($A$2:$A$20000=$X24,IF($C$2:$C$20000=$Y24,1)),0))</f>
        <v>#N/A</v>
      </c>
      <c r="AA24" s="38">
        <f t="shared" si="0"/>
        <v>0</v>
      </c>
      <c r="AC24" s="6" t="s">
        <v>79</v>
      </c>
      <c r="AD24" s="51">
        <f t="shared" si="1"/>
        <v>628.72748845454373</v>
      </c>
    </row>
    <row r="25" spans="1:30" x14ac:dyDescent="0.3">
      <c r="A25" t="s">
        <v>57</v>
      </c>
      <c r="B25" t="s">
        <v>181</v>
      </c>
      <c r="C25"/>
      <c r="D25">
        <v>86.835720039999998</v>
      </c>
      <c r="E25">
        <v>16.626615869999998</v>
      </c>
      <c r="F25">
        <v>2.2729759509999998</v>
      </c>
      <c r="G25">
        <v>523.61488280000003</v>
      </c>
      <c r="H25">
        <v>23.557840580000001</v>
      </c>
      <c r="S25" s="46" t="s">
        <v>80</v>
      </c>
      <c r="T25" s="32" t="s">
        <v>19</v>
      </c>
      <c r="U25" s="47">
        <f t="array" ref="U25">INDEX($G$2:$G$20000,MATCH(1,IF($A$2:$A$20000=$S25,IF($C$2:$C$20000=$T25,1)),0))</f>
        <v>5962.4571459999997</v>
      </c>
      <c r="V25" s="32">
        <f>IFERROR(($L$18*(U25^2) + 'Prot 96-well Smpls Analysis'!$L$19*U25+$L$20),0)</f>
        <v>360.25228513224226</v>
      </c>
      <c r="X25" s="38" t="s">
        <v>80</v>
      </c>
      <c r="Y25" s="38" t="s">
        <v>175</v>
      </c>
      <c r="Z25" s="39" t="e">
        <f t="array" ref="Z25">INDEX($G$2:$G$20000,MATCH(1,IF($A$2:$A$20000=$X25,IF($C$2:$C$20000=$Y25,1)),0))</f>
        <v>#N/A</v>
      </c>
      <c r="AA25" s="38">
        <f t="shared" si="0"/>
        <v>0</v>
      </c>
      <c r="AC25" s="6" t="s">
        <v>80</v>
      </c>
      <c r="AD25" s="51">
        <f t="shared" si="1"/>
        <v>360.25228513224226</v>
      </c>
    </row>
    <row r="26" spans="1:30" x14ac:dyDescent="0.3">
      <c r="A26" t="s">
        <v>57</v>
      </c>
      <c r="B26" t="s">
        <v>181</v>
      </c>
      <c r="C26" t="s">
        <v>19</v>
      </c>
      <c r="D26">
        <v>150.62065229999999</v>
      </c>
      <c r="E26">
        <v>649.82042539999998</v>
      </c>
      <c r="F26">
        <v>88.835046849999998</v>
      </c>
      <c r="G26">
        <v>20464.51597</v>
      </c>
      <c r="H26">
        <v>27.485733889999999</v>
      </c>
      <c r="S26" s="32" t="s">
        <v>81</v>
      </c>
      <c r="T26" s="32" t="s">
        <v>19</v>
      </c>
      <c r="U26" s="33">
        <f t="array" ref="U26">INDEX($G$2:$G$20000,MATCH(1,IF($A$2:$A$20000=$S26,IF($C$2:$C$20000=$T26,1)),0))</f>
        <v>8108.4226840000001</v>
      </c>
      <c r="V26" s="32">
        <f>IFERROR(($L$18*(U26^2) + 'Prot 96-well Smpls Analysis'!$L$19*U26+$L$20),0)</f>
        <v>482.18300488795188</v>
      </c>
      <c r="X26" s="38" t="s">
        <v>81</v>
      </c>
      <c r="Y26" s="38" t="s">
        <v>175</v>
      </c>
      <c r="Z26" s="39" t="e">
        <f t="array" ref="Z26">INDEX($G$2:$G$20000,MATCH(1,IF($A$2:$A$20000=$X26,IF($C$2:$C$20000=$Y26,1)),0))</f>
        <v>#N/A</v>
      </c>
      <c r="AA26" s="38">
        <f t="shared" si="0"/>
        <v>0</v>
      </c>
      <c r="AC26" s="6" t="s">
        <v>81</v>
      </c>
      <c r="AD26" s="51">
        <f t="shared" si="1"/>
        <v>482.18300488795188</v>
      </c>
    </row>
    <row r="27" spans="1:30" x14ac:dyDescent="0.3">
      <c r="A27" t="s">
        <v>58</v>
      </c>
      <c r="B27" t="s">
        <v>185</v>
      </c>
      <c r="C27" t="s">
        <v>182</v>
      </c>
      <c r="D27">
        <v>0.71318703000000006</v>
      </c>
      <c r="E27"/>
      <c r="F27"/>
      <c r="G27">
        <v>48.84417449</v>
      </c>
      <c r="H27">
        <v>12.203876380000001</v>
      </c>
      <c r="S27" s="32" t="s">
        <v>82</v>
      </c>
      <c r="T27" s="32" t="s">
        <v>19</v>
      </c>
      <c r="U27" s="33">
        <f t="array" ref="U27">INDEX($G$2:$G$20000,MATCH(1,IF($A$2:$A$20000=$S27,IF($C$2:$C$20000=$T27,1)),0))</f>
        <v>11280.39926</v>
      </c>
      <c r="V27" s="32">
        <f>IFERROR(($L$18*(U27^2) + 'Prot 96-well Smpls Analysis'!$L$19*U27+$L$20),0)</f>
        <v>662.07284959669983</v>
      </c>
      <c r="X27" s="38" t="s">
        <v>82</v>
      </c>
      <c r="Y27" s="38" t="s">
        <v>175</v>
      </c>
      <c r="Z27" s="39" t="e">
        <f t="array" ref="Z27">INDEX($G$2:$G$20000,MATCH(1,IF($A$2:$A$20000=$X27,IF($C$2:$C$20000=$Y27,1)),0))</f>
        <v>#N/A</v>
      </c>
      <c r="AA27" s="38">
        <f t="shared" si="0"/>
        <v>0</v>
      </c>
      <c r="AC27" s="6" t="s">
        <v>82</v>
      </c>
      <c r="AD27" s="51">
        <f t="shared" si="1"/>
        <v>662.07284959669983</v>
      </c>
    </row>
    <row r="28" spans="1:30" x14ac:dyDescent="0.3">
      <c r="A28" t="s">
        <v>58</v>
      </c>
      <c r="B28" t="s">
        <v>185</v>
      </c>
      <c r="C28" t="s">
        <v>183</v>
      </c>
      <c r="D28">
        <v>0.99558342799999999</v>
      </c>
      <c r="E28"/>
      <c r="F28"/>
      <c r="G28">
        <v>2647.8076310000001</v>
      </c>
      <c r="H28">
        <v>12.53333333</v>
      </c>
      <c r="S28" s="32" t="s">
        <v>83</v>
      </c>
      <c r="T28" s="32" t="s">
        <v>19</v>
      </c>
      <c r="U28" s="33">
        <f t="array" ref="U28">INDEX($G$2:$G$20000,MATCH(1,IF($A$2:$A$20000=$S28,IF($C$2:$C$20000=$T28,1)),0))</f>
        <v>9119.1228780000001</v>
      </c>
      <c r="V28" s="32">
        <f>IFERROR(($L$18*(U28^2) + 'Prot 96-well Smpls Analysis'!$L$19*U28+$L$20),0)</f>
        <v>539.54574829251874</v>
      </c>
      <c r="X28" s="38" t="s">
        <v>83</v>
      </c>
      <c r="Y28" s="38" t="s">
        <v>175</v>
      </c>
      <c r="Z28" s="39" t="e">
        <f t="array" ref="Z28">INDEX($G$2:$G$20000,MATCH(1,IF($A$2:$A$20000=$X28,IF($C$2:$C$20000=$Y28,1)),0))</f>
        <v>#N/A</v>
      </c>
      <c r="AA28" s="38">
        <f t="shared" si="0"/>
        <v>0</v>
      </c>
      <c r="AC28" s="6" t="s">
        <v>83</v>
      </c>
      <c r="AD28" s="51">
        <f t="shared" si="1"/>
        <v>539.54574829251874</v>
      </c>
    </row>
    <row r="29" spans="1:30" x14ac:dyDescent="0.3">
      <c r="A29" t="s">
        <v>58</v>
      </c>
      <c r="B29" t="s">
        <v>185</v>
      </c>
      <c r="C29" t="s">
        <v>184</v>
      </c>
      <c r="D29">
        <v>1.164342086</v>
      </c>
      <c r="E29"/>
      <c r="F29"/>
      <c r="G29">
        <v>66.668155040000002</v>
      </c>
      <c r="H29">
        <v>12.69806181</v>
      </c>
      <c r="S29" s="32" t="s">
        <v>84</v>
      </c>
      <c r="T29" s="32" t="s">
        <v>19</v>
      </c>
      <c r="U29" s="33">
        <f t="array" ref="U29">INDEX($G$2:$G$20000,MATCH(1,IF($A$2:$A$20000=$S29,IF($C$2:$C$20000=$T29,1)),0))</f>
        <v>9960.5129730000008</v>
      </c>
      <c r="V29" s="32">
        <f>IFERROR(($L$18*(U29^2) + 'Prot 96-well Smpls Analysis'!$L$19*U29+$L$20),0)</f>
        <v>587.26805438459394</v>
      </c>
      <c r="X29" s="38" t="s">
        <v>84</v>
      </c>
      <c r="Y29" s="38" t="s">
        <v>175</v>
      </c>
      <c r="Z29" s="39" t="e">
        <f t="array" ref="Z29">INDEX($G$2:$G$20000,MATCH(1,IF($A$2:$A$20000=$X29,IF($C$2:$C$20000=$Y29,1)),0))</f>
        <v>#N/A</v>
      </c>
      <c r="AA29" s="38">
        <f t="shared" si="0"/>
        <v>0</v>
      </c>
      <c r="AC29" s="6" t="s">
        <v>84</v>
      </c>
      <c r="AD29" s="51">
        <f t="shared" si="1"/>
        <v>587.26805438459394</v>
      </c>
    </row>
    <row r="30" spans="1:30" x14ac:dyDescent="0.3">
      <c r="A30" t="s">
        <v>58</v>
      </c>
      <c r="B30" t="s">
        <v>185</v>
      </c>
      <c r="C30" t="s">
        <v>184</v>
      </c>
      <c r="D30">
        <v>5.4171550069999999</v>
      </c>
      <c r="E30"/>
      <c r="F30"/>
      <c r="G30">
        <v>1303.342328</v>
      </c>
      <c r="H30">
        <v>14.773640629999999</v>
      </c>
      <c r="S30" s="32" t="s">
        <v>85</v>
      </c>
      <c r="T30" s="32" t="s">
        <v>19</v>
      </c>
      <c r="U30" s="33">
        <f t="array" ref="U30">INDEX($G$2:$G$20000,MATCH(1,IF($A$2:$A$20000=$S30,IF($C$2:$C$20000=$T30,1)),0))</f>
        <v>6358.227903</v>
      </c>
      <c r="V30" s="32">
        <f>IFERROR(($L$18*(U30^2) + 'Prot 96-well Smpls Analysis'!$L$19*U30+$L$20),0)</f>
        <v>382.75327201997027</v>
      </c>
      <c r="X30" s="38" t="s">
        <v>85</v>
      </c>
      <c r="Y30" s="38" t="s">
        <v>175</v>
      </c>
      <c r="Z30" s="39" t="e">
        <f t="array" ref="Z30">INDEX($G$2:$G$20000,MATCH(1,IF($A$2:$A$20000=$X30,IF($C$2:$C$20000=$Y30,1)),0))</f>
        <v>#N/A</v>
      </c>
      <c r="AA30" s="38">
        <f t="shared" si="0"/>
        <v>0</v>
      </c>
      <c r="AC30" s="6" t="s">
        <v>85</v>
      </c>
      <c r="AD30" s="51">
        <f t="shared" si="1"/>
        <v>382.75327201997027</v>
      </c>
    </row>
    <row r="31" spans="1:30" x14ac:dyDescent="0.3">
      <c r="A31" t="s">
        <v>58</v>
      </c>
      <c r="B31" t="s">
        <v>185</v>
      </c>
      <c r="C31" t="s">
        <v>184</v>
      </c>
      <c r="D31">
        <v>6.7179287099999998</v>
      </c>
      <c r="E31"/>
      <c r="F31"/>
      <c r="G31">
        <v>174.51606889999999</v>
      </c>
      <c r="H31">
        <v>15.15251612</v>
      </c>
      <c r="S31" s="32" t="s">
        <v>86</v>
      </c>
      <c r="T31" s="32" t="s">
        <v>19</v>
      </c>
      <c r="U31" s="33">
        <f t="array" ref="U31">INDEX($G$2:$G$20000,MATCH(1,IF($A$2:$A$20000=$S31,IF($C$2:$C$20000=$T31,1)),0))</f>
        <v>940.32249469999999</v>
      </c>
      <c r="V31" s="32">
        <f>IFERROR(($L$18*(U31^2) + 'Prot 96-well Smpls Analysis'!$L$19*U31+$L$20),0)</f>
        <v>74.181730319489219</v>
      </c>
      <c r="X31" s="38" t="s">
        <v>86</v>
      </c>
      <c r="Y31" s="38" t="s">
        <v>175</v>
      </c>
      <c r="Z31" s="39" t="e">
        <f t="array" ref="Z31">INDEX($G$2:$G$20000,MATCH(1,IF($A$2:$A$20000=$X31,IF($C$2:$C$20000=$Y31,1)),0))</f>
        <v>#N/A</v>
      </c>
      <c r="AA31" s="38">
        <f t="shared" si="0"/>
        <v>0</v>
      </c>
      <c r="AC31" s="6" t="s">
        <v>86</v>
      </c>
      <c r="AD31" s="51">
        <f t="shared" si="1"/>
        <v>74.181730319489219</v>
      </c>
    </row>
    <row r="32" spans="1:30" x14ac:dyDescent="0.3">
      <c r="A32" t="s">
        <v>58</v>
      </c>
      <c r="B32" t="s">
        <v>185</v>
      </c>
      <c r="C32" t="s">
        <v>184</v>
      </c>
      <c r="D32">
        <v>8.276568374</v>
      </c>
      <c r="E32"/>
      <c r="F32"/>
      <c r="G32">
        <v>640.38656570000001</v>
      </c>
      <c r="H32">
        <v>15.54786447</v>
      </c>
      <c r="S32" s="32" t="s">
        <v>87</v>
      </c>
      <c r="T32" s="32" t="s">
        <v>19</v>
      </c>
      <c r="U32" s="33">
        <f t="array" ref="U32">INDEX($G$2:$G$20000,MATCH(1,IF($A$2:$A$20000=$S32,IF($C$2:$C$20000=$T32,1)),0))</f>
        <v>11401.188050000001</v>
      </c>
      <c r="V32" s="32">
        <f>IFERROR(($L$18*(U32^2) + 'Prot 96-well Smpls Analysis'!$L$19*U32+$L$20),0)</f>
        <v>668.91509587597068</v>
      </c>
      <c r="X32" s="38" t="s">
        <v>87</v>
      </c>
      <c r="Y32" s="38" t="s">
        <v>175</v>
      </c>
      <c r="Z32" s="39" t="e">
        <f t="array" ref="Z32">INDEX($G$2:$G$20000,MATCH(1,IF($A$2:$A$20000=$X32,IF($C$2:$C$20000=$Y32,1)),0))</f>
        <v>#N/A</v>
      </c>
      <c r="AA32" s="38">
        <f t="shared" si="0"/>
        <v>0</v>
      </c>
      <c r="AC32" s="6" t="s">
        <v>87</v>
      </c>
      <c r="AD32" s="51">
        <f t="shared" si="1"/>
        <v>668.91509587597068</v>
      </c>
    </row>
    <row r="33" spans="1:30" x14ac:dyDescent="0.3">
      <c r="A33" t="s">
        <v>58</v>
      </c>
      <c r="B33" t="s">
        <v>185</v>
      </c>
      <c r="C33" t="s">
        <v>184</v>
      </c>
      <c r="D33">
        <v>10.44619936</v>
      </c>
      <c r="E33"/>
      <c r="F33"/>
      <c r="G33">
        <v>59.926221150000003</v>
      </c>
      <c r="H33">
        <v>16.025577049999999</v>
      </c>
      <c r="S33" s="32" t="s">
        <v>88</v>
      </c>
      <c r="T33" s="32" t="s">
        <v>19</v>
      </c>
      <c r="U33" s="33">
        <f t="array" ref="U33">INDEX($G$2:$G$20000,MATCH(1,IF($A$2:$A$20000=$S33,IF($C$2:$C$20000=$T33,1)),0))</f>
        <v>8839.8140810000004</v>
      </c>
      <c r="V33" s="32">
        <f>IFERROR(($L$18*(U33^2) + 'Prot 96-well Smpls Analysis'!$L$19*U33+$L$20),0)</f>
        <v>523.69753776536709</v>
      </c>
      <c r="X33" s="38" t="s">
        <v>88</v>
      </c>
      <c r="Y33" s="38" t="s">
        <v>175</v>
      </c>
      <c r="Z33" s="39" t="e">
        <f t="array" ref="Z33">INDEX($G$2:$G$20000,MATCH(1,IF($A$2:$A$20000=$X33,IF($C$2:$C$20000=$Y33,1)),0))</f>
        <v>#N/A</v>
      </c>
      <c r="AA33" s="38">
        <f t="shared" si="0"/>
        <v>0</v>
      </c>
      <c r="AC33" s="6" t="s">
        <v>88</v>
      </c>
      <c r="AD33" s="51">
        <f t="shared" si="1"/>
        <v>523.69753776536709</v>
      </c>
    </row>
    <row r="34" spans="1:30" x14ac:dyDescent="0.3">
      <c r="A34" t="s">
        <v>58</v>
      </c>
      <c r="B34" t="s">
        <v>185</v>
      </c>
      <c r="C34"/>
      <c r="D34">
        <v>11.695026929999999</v>
      </c>
      <c r="E34">
        <v>0.331379535</v>
      </c>
      <c r="F34">
        <v>5.3724312000000003E-2</v>
      </c>
      <c r="G34">
        <v>10.54289537</v>
      </c>
      <c r="H34">
        <v>16.27266977</v>
      </c>
      <c r="S34" s="32" t="s">
        <v>89</v>
      </c>
      <c r="T34" s="32" t="s">
        <v>19</v>
      </c>
      <c r="U34" s="33">
        <f t="array" ref="U34">INDEX($G$2:$G$20000,MATCH(1,IF($A$2:$A$20000=$S34,IF($C$2:$C$20000=$T34,1)),0))</f>
        <v>11894.16373</v>
      </c>
      <c r="V34" s="32">
        <f>IFERROR(($L$18*(U34^2) + 'Prot 96-well Smpls Analysis'!$L$19*U34+$L$20),0)</f>
        <v>696.8343263662789</v>
      </c>
      <c r="X34" s="38" t="s">
        <v>89</v>
      </c>
      <c r="Y34" s="38" t="s">
        <v>175</v>
      </c>
      <c r="Z34" s="39" t="e">
        <f t="array" ref="Z34">INDEX($G$2:$G$20000,MATCH(1,IF($A$2:$A$20000=$X34,IF($C$2:$C$20000=$Y34,1)),0))</f>
        <v>#N/A</v>
      </c>
      <c r="AA34" s="38">
        <f t="shared" si="0"/>
        <v>0</v>
      </c>
      <c r="AC34" s="6" t="s">
        <v>89</v>
      </c>
      <c r="AD34" s="51">
        <f t="shared" si="1"/>
        <v>696.8343263662789</v>
      </c>
    </row>
    <row r="35" spans="1:30" x14ac:dyDescent="0.3">
      <c r="A35" t="s">
        <v>58</v>
      </c>
      <c r="B35" t="s">
        <v>185</v>
      </c>
      <c r="C35"/>
      <c r="D35">
        <v>13.0318653</v>
      </c>
      <c r="E35">
        <v>1.1064650709999999</v>
      </c>
      <c r="F35">
        <v>0.179383663</v>
      </c>
      <c r="G35">
        <v>35.202371409999998</v>
      </c>
      <c r="H35">
        <v>16.519762490000002</v>
      </c>
      <c r="S35" s="32" t="s">
        <v>90</v>
      </c>
      <c r="T35" s="32" t="s">
        <v>19</v>
      </c>
      <c r="U35" s="33">
        <f t="array" ref="U35">INDEX($G$2:$G$20000,MATCH(1,IF($A$2:$A$20000=$S35,IF($C$2:$C$20000=$T35,1)),0))</f>
        <v>9723.7475360000008</v>
      </c>
      <c r="V35" s="32">
        <f>IFERROR(($L$18*(U35^2) + 'Prot 96-well Smpls Analysis'!$L$19*U35+$L$20),0)</f>
        <v>573.84195898272264</v>
      </c>
      <c r="X35" s="38" t="s">
        <v>90</v>
      </c>
      <c r="Y35" s="38" t="s">
        <v>175</v>
      </c>
      <c r="Z35" s="39" t="e">
        <f t="array" ref="Z35">INDEX($G$2:$G$20000,MATCH(1,IF($A$2:$A$20000=$X35,IF($C$2:$C$20000=$Y35,1)),0))</f>
        <v>#N/A</v>
      </c>
      <c r="AA35" s="38">
        <f t="shared" si="0"/>
        <v>0</v>
      </c>
      <c r="AC35" s="6" t="s">
        <v>90</v>
      </c>
      <c r="AD35" s="51">
        <f t="shared" si="1"/>
        <v>573.84195898272264</v>
      </c>
    </row>
    <row r="36" spans="1:30" x14ac:dyDescent="0.3">
      <c r="A36" t="s">
        <v>58</v>
      </c>
      <c r="B36" t="s">
        <v>185</v>
      </c>
      <c r="C36"/>
      <c r="D36">
        <v>14.952864890000001</v>
      </c>
      <c r="E36">
        <v>0.37173748699999998</v>
      </c>
      <c r="F36">
        <v>6.0267273000000003E-2</v>
      </c>
      <c r="G36">
        <v>11.82689038</v>
      </c>
      <c r="H36">
        <v>16.849219439999999</v>
      </c>
      <c r="S36" s="32" t="s">
        <v>91</v>
      </c>
      <c r="T36" s="32" t="s">
        <v>19</v>
      </c>
      <c r="U36" s="33">
        <f t="array" ref="U36">INDEX($G$2:$G$20000,MATCH(1,IF($A$2:$A$20000=$S36,IF($C$2:$C$20000=$T36,1)),0))</f>
        <v>5964.9621569999999</v>
      </c>
      <c r="V36" s="32">
        <f>IFERROR(($L$18*(U36^2) + 'Prot 96-well Smpls Analysis'!$L$19*U36+$L$20),0)</f>
        <v>360.39472369401113</v>
      </c>
      <c r="X36" s="38" t="s">
        <v>91</v>
      </c>
      <c r="Y36" s="38" t="s">
        <v>175</v>
      </c>
      <c r="Z36" s="39" t="e">
        <f t="array" ref="Z36">INDEX($G$2:$G$20000,MATCH(1,IF($A$2:$A$20000=$X36,IF($C$2:$C$20000=$Y36,1)),0))</f>
        <v>#N/A</v>
      </c>
      <c r="AA36" s="38">
        <f t="shared" si="0"/>
        <v>0</v>
      </c>
      <c r="AC36" s="6" t="s">
        <v>91</v>
      </c>
      <c r="AD36" s="51">
        <f t="shared" si="1"/>
        <v>360.39472369401113</v>
      </c>
    </row>
    <row r="37" spans="1:30" x14ac:dyDescent="0.3">
      <c r="A37" t="s">
        <v>58</v>
      </c>
      <c r="B37" t="s">
        <v>185</v>
      </c>
      <c r="C37"/>
      <c r="D37">
        <v>19.043734600000001</v>
      </c>
      <c r="E37">
        <v>2.7917442719999999</v>
      </c>
      <c r="F37">
        <v>0.45260652699999998</v>
      </c>
      <c r="G37">
        <v>88.819811250000001</v>
      </c>
      <c r="H37">
        <v>17.47518766</v>
      </c>
      <c r="S37" s="46" t="s">
        <v>92</v>
      </c>
      <c r="T37" s="32" t="s">
        <v>19</v>
      </c>
      <c r="U37" s="47" t="e">
        <f t="array" ref="U37">INDEX($G$2:$G$20000,MATCH(1,IF($A$2:$A$20000=$S37,IF($C$2:$C$20000=$T37,1)),0))</f>
        <v>#N/A</v>
      </c>
      <c r="V37" s="32">
        <f>IFERROR(($L$18*(U37^2) + 'Prot 96-well Smpls Analysis'!$L$19*U37+$L$20),0)</f>
        <v>0</v>
      </c>
      <c r="X37" s="38" t="s">
        <v>92</v>
      </c>
      <c r="Y37" s="38" t="s">
        <v>175</v>
      </c>
      <c r="Z37" s="39" t="e">
        <f t="array" ref="Z37">INDEX($G$2:$G$20000,MATCH(1,IF($A$2:$A$20000=$X37,IF($C$2:$C$20000=$Y37,1)),0))</f>
        <v>#N/A</v>
      </c>
      <c r="AA37" s="38">
        <f t="shared" si="0"/>
        <v>0</v>
      </c>
      <c r="AC37" s="6" t="s">
        <v>92</v>
      </c>
      <c r="AD37" s="51">
        <f t="shared" si="1"/>
        <v>0</v>
      </c>
    </row>
    <row r="38" spans="1:30" x14ac:dyDescent="0.3">
      <c r="A38" t="s">
        <v>58</v>
      </c>
      <c r="B38" t="s">
        <v>185</v>
      </c>
      <c r="C38"/>
      <c r="D38">
        <v>20.69725077</v>
      </c>
      <c r="E38">
        <v>4.6345611819999997</v>
      </c>
      <c r="F38">
        <v>0.75136990999999997</v>
      </c>
      <c r="G38">
        <v>147.4493397</v>
      </c>
      <c r="H38">
        <v>17.70580752</v>
      </c>
      <c r="S38" s="34" t="s">
        <v>93</v>
      </c>
      <c r="T38" s="32" t="s">
        <v>19</v>
      </c>
      <c r="U38" s="33">
        <f t="array" ref="U38">INDEX($G$2:$G$20000,MATCH(1,IF($A$2:$A$20000=$S38,IF($C$2:$C$20000=$T38,1)),0))</f>
        <v>6321.6455150000002</v>
      </c>
      <c r="V38" s="32">
        <f>IFERROR(($L$18*(U38^2) + 'Prot 96-well Smpls Analysis'!$L$19*U38+$L$20),0)</f>
        <v>380.67369486615365</v>
      </c>
      <c r="X38" s="40" t="s">
        <v>93</v>
      </c>
      <c r="Y38" s="38" t="s">
        <v>175</v>
      </c>
      <c r="Z38" s="39" t="e">
        <f t="array" ref="Z38">INDEX($G$2:$G$20000,MATCH(1,IF($A$2:$A$20000=$X38,IF($C$2:$C$20000=$Y38,1)),0))</f>
        <v>#N/A</v>
      </c>
      <c r="AA38" s="38">
        <f t="shared" si="0"/>
        <v>0</v>
      </c>
      <c r="AC38" s="7" t="s">
        <v>93</v>
      </c>
      <c r="AD38" s="51">
        <f t="shared" si="1"/>
        <v>380.67369486615365</v>
      </c>
    </row>
    <row r="39" spans="1:30" x14ac:dyDescent="0.3">
      <c r="A39" t="s">
        <v>58</v>
      </c>
      <c r="B39" t="s">
        <v>185</v>
      </c>
      <c r="C39"/>
      <c r="D39">
        <v>23.584634690000001</v>
      </c>
      <c r="E39">
        <v>0.86400750699999995</v>
      </c>
      <c r="F39">
        <v>0.14007566599999999</v>
      </c>
      <c r="G39">
        <v>27.48854343</v>
      </c>
      <c r="H39">
        <v>18.08468302</v>
      </c>
      <c r="S39" s="34" t="s">
        <v>94</v>
      </c>
      <c r="T39" s="32" t="s">
        <v>19</v>
      </c>
      <c r="U39" s="33">
        <f t="array" ref="U39">INDEX($G$2:$G$20000,MATCH(1,IF($A$2:$A$20000=$S39,IF($C$2:$C$20000=$T39,1)),0))</f>
        <v>3039.558219</v>
      </c>
      <c r="V39" s="32">
        <f>IFERROR(($L$18*(U39^2) + 'Prot 96-well Smpls Analysis'!$L$19*U39+$L$20),0)</f>
        <v>193.8809960215662</v>
      </c>
      <c r="X39" s="40" t="s">
        <v>94</v>
      </c>
      <c r="Y39" s="38" t="s">
        <v>175</v>
      </c>
      <c r="Z39" s="39" t="e">
        <f t="array" ref="Z39">INDEX($G$2:$G$20000,MATCH(1,IF($A$2:$A$20000=$X39,IF($C$2:$C$20000=$Y39,1)),0))</f>
        <v>#N/A</v>
      </c>
      <c r="AA39" s="38">
        <f t="shared" si="0"/>
        <v>0</v>
      </c>
      <c r="AC39" s="7" t="s">
        <v>94</v>
      </c>
      <c r="AD39" s="51">
        <f t="shared" si="1"/>
        <v>193.8809960215662</v>
      </c>
    </row>
    <row r="40" spans="1:30" x14ac:dyDescent="0.3">
      <c r="A40" t="s">
        <v>58</v>
      </c>
      <c r="B40" t="s">
        <v>185</v>
      </c>
      <c r="C40"/>
      <c r="D40">
        <v>27.81030187</v>
      </c>
      <c r="E40">
        <v>4.9638744959999999</v>
      </c>
      <c r="F40">
        <v>0.80475923900000002</v>
      </c>
      <c r="G40">
        <v>157.92649789999999</v>
      </c>
      <c r="H40">
        <v>18.595341300000001</v>
      </c>
      <c r="S40" s="34" t="s">
        <v>95</v>
      </c>
      <c r="T40" s="32" t="s">
        <v>19</v>
      </c>
      <c r="U40" s="33">
        <f t="array" ref="U40">INDEX($G$2:$G$20000,MATCH(1,IF($A$2:$A$20000=$S40,IF($C$2:$C$20000=$T40,1)),0))</f>
        <v>4159.3103579999997</v>
      </c>
      <c r="V40" s="32">
        <f>IFERROR(($L$18*(U40^2) + 'Prot 96-well Smpls Analysis'!$L$19*U40+$L$20),0)</f>
        <v>257.65762418871668</v>
      </c>
      <c r="X40" s="40" t="s">
        <v>95</v>
      </c>
      <c r="Y40" s="38" t="s">
        <v>175</v>
      </c>
      <c r="Z40" s="39" t="e">
        <f t="array" ref="Z40">INDEX($G$2:$G$20000,MATCH(1,IF($A$2:$A$20000=$X40,IF($C$2:$C$20000=$Y40,1)),0))</f>
        <v>#N/A</v>
      </c>
      <c r="AA40" s="38">
        <f t="shared" si="0"/>
        <v>0</v>
      </c>
      <c r="AC40" s="7" t="s">
        <v>95</v>
      </c>
      <c r="AD40" s="51">
        <f t="shared" si="1"/>
        <v>257.65762418871668</v>
      </c>
    </row>
    <row r="41" spans="1:30" x14ac:dyDescent="0.3">
      <c r="A41" t="s">
        <v>58</v>
      </c>
      <c r="B41" t="s">
        <v>185</v>
      </c>
      <c r="C41"/>
      <c r="D41">
        <v>31.95226396</v>
      </c>
      <c r="E41">
        <v>6.0427426689999999</v>
      </c>
      <c r="F41">
        <v>0.97966880499999998</v>
      </c>
      <c r="G41">
        <v>192.2508694</v>
      </c>
      <c r="H41">
        <v>19.056581040000001</v>
      </c>
      <c r="S41" s="34" t="s">
        <v>96</v>
      </c>
      <c r="T41" s="32" t="s">
        <v>19</v>
      </c>
      <c r="U41" s="33">
        <f t="array" ref="U41">INDEX($G$2:$G$20000,MATCH(1,IF($A$2:$A$20000=$S41,IF($C$2:$C$20000=$T41,1)),0))</f>
        <v>2176.9534680000002</v>
      </c>
      <c r="V41" s="32">
        <f>IFERROR(($L$18*(U41^2) + 'Prot 96-well Smpls Analysis'!$L$19*U41+$L$20),0)</f>
        <v>144.71626049476325</v>
      </c>
      <c r="X41" s="40" t="s">
        <v>96</v>
      </c>
      <c r="Y41" s="38" t="s">
        <v>175</v>
      </c>
      <c r="Z41" s="39" t="e">
        <f t="array" ref="Z41">INDEX($G$2:$G$20000,MATCH(1,IF($A$2:$A$20000=$X41,IF($C$2:$C$20000=$Y41,1)),0))</f>
        <v>#N/A</v>
      </c>
      <c r="AA41" s="38">
        <f t="shared" si="0"/>
        <v>0</v>
      </c>
      <c r="AC41" s="7" t="s">
        <v>96</v>
      </c>
      <c r="AD41" s="51">
        <f t="shared" si="1"/>
        <v>144.71626049476325</v>
      </c>
    </row>
    <row r="42" spans="1:30" x14ac:dyDescent="0.3">
      <c r="A42" t="s">
        <v>58</v>
      </c>
      <c r="B42" t="s">
        <v>185</v>
      </c>
      <c r="C42"/>
      <c r="D42">
        <v>34.296065130000002</v>
      </c>
      <c r="E42">
        <v>1.48560855</v>
      </c>
      <c r="F42">
        <v>0.24085161799999999</v>
      </c>
      <c r="G42">
        <v>47.264884639999998</v>
      </c>
      <c r="H42">
        <v>19.303673750000002</v>
      </c>
      <c r="S42" s="34" t="s">
        <v>97</v>
      </c>
      <c r="T42" s="32" t="s">
        <v>19</v>
      </c>
      <c r="U42" s="33">
        <f t="array" ref="U42">INDEX($G$2:$G$20000,MATCH(1,IF($A$2:$A$20000=$S42,IF($C$2:$C$20000=$T42,1)),0))</f>
        <v>2046.9508880000001</v>
      </c>
      <c r="V42" s="32">
        <f>IFERROR(($L$18*(U42^2) + 'Prot 96-well Smpls Analysis'!$L$19*U42+$L$20),0)</f>
        <v>137.3040955460423</v>
      </c>
      <c r="X42" s="40" t="s">
        <v>97</v>
      </c>
      <c r="Y42" s="38" t="s">
        <v>175</v>
      </c>
      <c r="Z42" s="39" t="e">
        <f t="array" ref="Z42">INDEX($G$2:$G$20000,MATCH(1,IF($A$2:$A$20000=$X42,IF($C$2:$C$20000=$Y42,1)),0))</f>
        <v>#N/A</v>
      </c>
      <c r="AA42" s="38">
        <f t="shared" si="0"/>
        <v>0</v>
      </c>
      <c r="AC42" s="7" t="s">
        <v>97</v>
      </c>
      <c r="AD42" s="51">
        <f t="shared" si="1"/>
        <v>137.3040955460423</v>
      </c>
    </row>
    <row r="43" spans="1:30" x14ac:dyDescent="0.3">
      <c r="A43" t="s">
        <v>58</v>
      </c>
      <c r="B43" t="s">
        <v>185</v>
      </c>
      <c r="C43"/>
      <c r="D43">
        <v>37.055970160000001</v>
      </c>
      <c r="E43">
        <v>1.239541598</v>
      </c>
      <c r="F43">
        <v>0.20095845600000001</v>
      </c>
      <c r="G43">
        <v>39.436223390000002</v>
      </c>
      <c r="H43">
        <v>19.583712169999998</v>
      </c>
      <c r="S43" s="34" t="s">
        <v>98</v>
      </c>
      <c r="T43" s="32" t="s">
        <v>19</v>
      </c>
      <c r="U43" s="33">
        <f t="array" ref="U43">INDEX($G$2:$G$20000,MATCH(1,IF($A$2:$A$20000=$S43,IF($C$2:$C$20000=$T43,1)),0))</f>
        <v>2870.9637080000002</v>
      </c>
      <c r="V43" s="32">
        <f>IFERROR(($L$18*(U43^2) + 'Prot 96-well Smpls Analysis'!$L$19*U43+$L$20),0)</f>
        <v>184.27417907454696</v>
      </c>
      <c r="X43" s="40" t="s">
        <v>98</v>
      </c>
      <c r="Y43" s="38" t="s">
        <v>175</v>
      </c>
      <c r="Z43" s="39" t="e">
        <f t="array" ref="Z43">INDEX($G$2:$G$20000,MATCH(1,IF($A$2:$A$20000=$X43,IF($C$2:$C$20000=$Y43,1)),0))</f>
        <v>#N/A</v>
      </c>
      <c r="AA43" s="38">
        <f t="shared" si="0"/>
        <v>0</v>
      </c>
      <c r="AC43" s="7" t="s">
        <v>98</v>
      </c>
      <c r="AD43" s="51">
        <f t="shared" si="1"/>
        <v>184.27417907454696</v>
      </c>
    </row>
    <row r="44" spans="1:30" x14ac:dyDescent="0.3">
      <c r="A44" t="s">
        <v>58</v>
      </c>
      <c r="B44" t="s">
        <v>185</v>
      </c>
      <c r="C44"/>
      <c r="D44">
        <v>39.239703480000003</v>
      </c>
      <c r="E44">
        <v>6.4029768410000001</v>
      </c>
      <c r="F44">
        <v>1.0380711229999999</v>
      </c>
      <c r="G44">
        <v>203.71177979999999</v>
      </c>
      <c r="H44">
        <v>19.79785919</v>
      </c>
      <c r="S44" s="34" t="s">
        <v>99</v>
      </c>
      <c r="T44" s="32" t="s">
        <v>19</v>
      </c>
      <c r="U44" s="33">
        <f t="array" ref="U44">INDEX($G$2:$G$20000,MATCH(1,IF($A$2:$A$20000=$S44,IF($C$2:$C$20000=$T44,1)),0))</f>
        <v>6406.6435160000001</v>
      </c>
      <c r="V44" s="32">
        <f>IFERROR(($L$18*(U44^2) + 'Prot 96-well Smpls Analysis'!$L$19*U44+$L$20),0)</f>
        <v>385.50544314077791</v>
      </c>
      <c r="X44" s="40" t="s">
        <v>99</v>
      </c>
      <c r="Y44" s="38" t="s">
        <v>175</v>
      </c>
      <c r="Z44" s="39" t="e">
        <f t="array" ref="Z44">INDEX($G$2:$G$20000,MATCH(1,IF($A$2:$A$20000=$X44,IF($C$2:$C$20000=$Y44,1)),0))</f>
        <v>#N/A</v>
      </c>
      <c r="AA44" s="38">
        <f t="shared" si="0"/>
        <v>0</v>
      </c>
      <c r="AC44" s="7" t="s">
        <v>99</v>
      </c>
      <c r="AD44" s="51">
        <f t="shared" si="1"/>
        <v>385.50544314077791</v>
      </c>
    </row>
    <row r="45" spans="1:30" x14ac:dyDescent="0.3">
      <c r="A45" t="s">
        <v>58</v>
      </c>
      <c r="B45" t="s">
        <v>185</v>
      </c>
      <c r="C45"/>
      <c r="D45">
        <v>52.636362740000003</v>
      </c>
      <c r="E45">
        <v>0.38477804100000002</v>
      </c>
      <c r="F45">
        <v>6.2381448999999999E-2</v>
      </c>
      <c r="G45">
        <v>12.24177778</v>
      </c>
      <c r="H45">
        <v>21.000377069999999</v>
      </c>
      <c r="S45" s="34" t="s">
        <v>100</v>
      </c>
      <c r="T45" s="32" t="s">
        <v>19</v>
      </c>
      <c r="U45" s="33">
        <f t="array" ref="U45">INDEX($G$2:$G$20000,MATCH(1,IF($A$2:$A$20000=$S45,IF($C$2:$C$20000=$T45,1)),0))</f>
        <v>2100.7479859999999</v>
      </c>
      <c r="V45" s="32">
        <f>IFERROR(($L$18*(U45^2) + 'Prot 96-well Smpls Analysis'!$L$19*U45+$L$20),0)</f>
        <v>140.37144715858634</v>
      </c>
      <c r="X45" s="40" t="s">
        <v>100</v>
      </c>
      <c r="Y45" s="38" t="s">
        <v>175</v>
      </c>
      <c r="Z45" s="39" t="e">
        <f t="array" ref="Z45">INDEX($G$2:$G$20000,MATCH(1,IF($A$2:$A$20000=$X45,IF($C$2:$C$20000=$Y45,1)),0))</f>
        <v>#N/A</v>
      </c>
      <c r="AA45" s="38">
        <f t="shared" si="0"/>
        <v>0</v>
      </c>
      <c r="AC45" s="7" t="s">
        <v>100</v>
      </c>
      <c r="AD45" s="51">
        <f t="shared" si="1"/>
        <v>140.37144715858634</v>
      </c>
    </row>
    <row r="46" spans="1:30" x14ac:dyDescent="0.3">
      <c r="A46" t="s">
        <v>58</v>
      </c>
      <c r="B46" t="s">
        <v>185</v>
      </c>
      <c r="C46"/>
      <c r="D46">
        <v>64.782792790000002</v>
      </c>
      <c r="E46">
        <v>2.2174122330000001</v>
      </c>
      <c r="F46">
        <v>0.35949397700000002</v>
      </c>
      <c r="G46">
        <v>70.547341290000006</v>
      </c>
      <c r="H46">
        <v>21.97227509</v>
      </c>
      <c r="S46" s="34" t="s">
        <v>101</v>
      </c>
      <c r="T46" s="32" t="s">
        <v>19</v>
      </c>
      <c r="U46" s="33">
        <f t="array" ref="U46">INDEX($G$2:$G$20000,MATCH(1,IF($A$2:$A$20000=$S46,IF($C$2:$C$20000=$T46,1)),0))</f>
        <v>7513.7416519999997</v>
      </c>
      <c r="V46" s="32">
        <f>IFERROR(($L$18*(U46^2) + 'Prot 96-well Smpls Analysis'!$L$19*U46+$L$20),0)</f>
        <v>448.41252205693996</v>
      </c>
      <c r="X46" s="40" t="s">
        <v>101</v>
      </c>
      <c r="Y46" s="38" t="s">
        <v>175</v>
      </c>
      <c r="Z46" s="39" t="e">
        <f t="array" ref="Z46">INDEX($G$2:$G$20000,MATCH(1,IF($A$2:$A$20000=$X46,IF($C$2:$C$20000=$Y46,1)),0))</f>
        <v>#N/A</v>
      </c>
      <c r="AA46" s="38">
        <f t="shared" si="0"/>
        <v>0</v>
      </c>
      <c r="AC46" s="7" t="s">
        <v>101</v>
      </c>
      <c r="AD46" s="51">
        <f t="shared" si="1"/>
        <v>448.41252205693996</v>
      </c>
    </row>
    <row r="47" spans="1:30" x14ac:dyDescent="0.3">
      <c r="A47" t="s">
        <v>58</v>
      </c>
      <c r="B47" t="s">
        <v>185</v>
      </c>
      <c r="C47"/>
      <c r="D47">
        <v>87.259124889999995</v>
      </c>
      <c r="E47">
        <v>13.38390579</v>
      </c>
      <c r="F47">
        <v>2.169841693</v>
      </c>
      <c r="G47">
        <v>425.8112026</v>
      </c>
      <c r="H47">
        <v>23.586614170000001</v>
      </c>
      <c r="S47" s="34" t="s">
        <v>102</v>
      </c>
      <c r="T47" s="32" t="s">
        <v>19</v>
      </c>
      <c r="U47" s="33">
        <f t="array" ref="U47">INDEX($G$2:$G$20000,MATCH(1,IF($A$2:$A$20000=$S47,IF($C$2:$C$20000=$T47,1)),0))</f>
        <v>7136.7508619999999</v>
      </c>
      <c r="V47" s="32">
        <f>IFERROR(($L$18*(U47^2) + 'Prot 96-well Smpls Analysis'!$L$19*U47+$L$20),0)</f>
        <v>426.99680996287481</v>
      </c>
      <c r="X47" s="40" t="s">
        <v>102</v>
      </c>
      <c r="Y47" s="38" t="s">
        <v>175</v>
      </c>
      <c r="Z47" s="39" t="e">
        <f t="array" ref="Z47">INDEX($G$2:$G$20000,MATCH(1,IF($A$2:$A$20000=$X47,IF($C$2:$C$20000=$Y47,1)),0))</f>
        <v>#N/A</v>
      </c>
      <c r="AA47" s="38">
        <f t="shared" si="0"/>
        <v>0</v>
      </c>
      <c r="AC47" s="7" t="s">
        <v>102</v>
      </c>
      <c r="AD47" s="51">
        <f t="shared" si="1"/>
        <v>426.99680996287481</v>
      </c>
    </row>
    <row r="48" spans="1:30" x14ac:dyDescent="0.3">
      <c r="A48" t="s">
        <v>58</v>
      </c>
      <c r="B48" t="s">
        <v>185</v>
      </c>
      <c r="C48" t="s">
        <v>19</v>
      </c>
      <c r="D48">
        <v>150.9953792</v>
      </c>
      <c r="E48">
        <v>570.59411480000006</v>
      </c>
      <c r="F48">
        <v>92.506546290000003</v>
      </c>
      <c r="G48">
        <v>18153.547259999999</v>
      </c>
      <c r="H48">
        <v>27.507151929999999</v>
      </c>
      <c r="S48" s="34" t="s">
        <v>103</v>
      </c>
      <c r="T48" s="32" t="s">
        <v>19</v>
      </c>
      <c r="U48" s="33">
        <f t="array" ref="U48">INDEX($G$2:$G$20000,MATCH(1,IF($A$2:$A$20000=$S48,IF($C$2:$C$20000=$T48,1)),0))</f>
        <v>8500.6812210000007</v>
      </c>
      <c r="V48" s="32">
        <f>IFERROR(($L$18*(U48^2) + 'Prot 96-well Smpls Analysis'!$L$19*U48+$L$20),0)</f>
        <v>504.45066609467881</v>
      </c>
      <c r="X48" s="40" t="s">
        <v>103</v>
      </c>
      <c r="Y48" s="38" t="s">
        <v>175</v>
      </c>
      <c r="Z48" s="39" t="e">
        <f t="array" ref="Z48">INDEX($G$2:$G$20000,MATCH(1,IF($A$2:$A$20000=$X48,IF($C$2:$C$20000=$Y48,1)),0))</f>
        <v>#N/A</v>
      </c>
      <c r="AA48" s="38">
        <f t="shared" si="0"/>
        <v>0</v>
      </c>
      <c r="AC48" s="7" t="s">
        <v>103</v>
      </c>
      <c r="AD48" s="51">
        <f t="shared" si="1"/>
        <v>504.45066609467881</v>
      </c>
    </row>
    <row r="49" spans="1:30" x14ac:dyDescent="0.3">
      <c r="A49" t="s">
        <v>59</v>
      </c>
      <c r="B49" t="s">
        <v>186</v>
      </c>
      <c r="C49" t="s">
        <v>182</v>
      </c>
      <c r="D49">
        <v>0.72581412199999995</v>
      </c>
      <c r="E49"/>
      <c r="F49"/>
      <c r="G49">
        <v>44.0408592</v>
      </c>
      <c r="H49">
        <v>12.22052384</v>
      </c>
      <c r="S49" s="34" t="s">
        <v>104</v>
      </c>
      <c r="T49" s="32" t="s">
        <v>19</v>
      </c>
      <c r="U49" s="33" t="e">
        <f t="array" ref="U49">INDEX($G$2:$G$20000,MATCH(1,IF($A$2:$A$20000=$S49,IF($C$2:$C$20000=$T49,1)),0))</f>
        <v>#N/A</v>
      </c>
      <c r="V49" s="32">
        <f>IFERROR(($L$18*(U49^2) + 'Prot 96-well Smpls Analysis'!$L$19*U49+$L$20),0)</f>
        <v>0</v>
      </c>
      <c r="X49" s="40" t="s">
        <v>104</v>
      </c>
      <c r="Y49" s="38" t="s">
        <v>175</v>
      </c>
      <c r="Z49" s="39" t="e">
        <f t="array" ref="Z49">INDEX($G$2:$G$20000,MATCH(1,IF($A$2:$A$20000=$X49,IF($C$2:$C$20000=$Y49,1)),0))</f>
        <v>#N/A</v>
      </c>
      <c r="AA49" s="38">
        <f t="shared" ref="AA49" si="2">IFERROR(($L$18*(Z49^2) + $L$19*Z49),0)</f>
        <v>0</v>
      </c>
      <c r="AC49" s="7" t="s">
        <v>104</v>
      </c>
      <c r="AD49" s="51">
        <f t="shared" si="1"/>
        <v>0</v>
      </c>
    </row>
    <row r="50" spans="1:30" x14ac:dyDescent="0.3">
      <c r="A50" t="s">
        <v>59</v>
      </c>
      <c r="B50" t="s">
        <v>186</v>
      </c>
      <c r="C50" t="s">
        <v>183</v>
      </c>
      <c r="D50">
        <v>0.99558342799999999</v>
      </c>
      <c r="E50"/>
      <c r="F50"/>
      <c r="G50">
        <v>2638.0299879999998</v>
      </c>
      <c r="H50">
        <v>12.53333333</v>
      </c>
      <c r="S50" s="34" t="s">
        <v>105</v>
      </c>
      <c r="T50" s="32" t="s">
        <v>19</v>
      </c>
      <c r="U50" s="33">
        <f t="array" ref="U50">INDEX($G$2:$G$20000,MATCH(1,IF($A$2:$A$20000=$S50,IF($C$2:$C$20000=$T50,1)),0))</f>
        <v>5912.3374160000003</v>
      </c>
      <c r="V50" s="32">
        <f>IFERROR(($L$18*(U50^2) + 'Prot 96-well Smpls Analysis'!$L$19*U50+$L$20),0)</f>
        <v>357.40235177918731</v>
      </c>
      <c r="X50" s="40" t="s">
        <v>105</v>
      </c>
      <c r="Y50" s="38" t="s">
        <v>175</v>
      </c>
      <c r="Z50" s="39" t="e">
        <f t="array" ref="Z50">INDEX($G$2:$G$20000,MATCH(1,IF($A$2:$A$20000=$X50,IF($C$2:$C$20000=$Y50,1)),0))</f>
        <v>#N/A</v>
      </c>
      <c r="AA50" s="38">
        <f t="shared" si="0"/>
        <v>0</v>
      </c>
      <c r="AC50" s="7" t="s">
        <v>105</v>
      </c>
      <c r="AD50" s="51">
        <f t="shared" si="1"/>
        <v>357.40235177918731</v>
      </c>
    </row>
    <row r="51" spans="1:30" x14ac:dyDescent="0.3">
      <c r="A51" t="s">
        <v>59</v>
      </c>
      <c r="B51" t="s">
        <v>186</v>
      </c>
      <c r="C51" t="s">
        <v>184</v>
      </c>
      <c r="D51">
        <v>1.164242451</v>
      </c>
      <c r="E51"/>
      <c r="F51"/>
      <c r="G51">
        <v>65.787123899999997</v>
      </c>
      <c r="H51">
        <v>12.697969909999999</v>
      </c>
      <c r="S51" s="34" t="s">
        <v>106</v>
      </c>
      <c r="T51" s="32" t="s">
        <v>19</v>
      </c>
      <c r="U51" s="33">
        <f t="array" ref="U51">INDEX($G$2:$G$20000,MATCH(1,IF($A$2:$A$20000=$S51,IF($C$2:$C$20000=$T51,1)),0))</f>
        <v>4066.4860520000002</v>
      </c>
      <c r="V51" s="32">
        <f>IFERROR(($L$18*(U51^2) + 'Prot 96-well Smpls Analysis'!$L$19*U51+$L$20),0)</f>
        <v>252.37262739297779</v>
      </c>
      <c r="X51" s="40" t="s">
        <v>106</v>
      </c>
      <c r="Y51" s="38" t="s">
        <v>175</v>
      </c>
      <c r="Z51" s="39" t="e">
        <f t="array" ref="Z51">INDEX($G$2:$G$20000,MATCH(1,IF($A$2:$A$20000=$X51,IF($C$2:$C$20000=$Y51,1)),0))</f>
        <v>#N/A</v>
      </c>
      <c r="AA51" s="38">
        <f t="shared" si="0"/>
        <v>0</v>
      </c>
      <c r="AC51" s="7" t="s">
        <v>106</v>
      </c>
      <c r="AD51" s="51">
        <f t="shared" si="1"/>
        <v>252.37262739297779</v>
      </c>
    </row>
    <row r="52" spans="1:30" x14ac:dyDescent="0.3">
      <c r="A52" t="s">
        <v>59</v>
      </c>
      <c r="B52" t="s">
        <v>186</v>
      </c>
      <c r="C52" t="s">
        <v>184</v>
      </c>
      <c r="D52">
        <v>3.7353819989999999</v>
      </c>
      <c r="E52"/>
      <c r="F52"/>
      <c r="G52">
        <v>6.931046458</v>
      </c>
      <c r="H52">
        <v>14.17969909</v>
      </c>
      <c r="S52" s="34" t="s">
        <v>107</v>
      </c>
      <c r="T52" s="32" t="s">
        <v>19</v>
      </c>
      <c r="U52" s="33">
        <f t="array" ref="U52">INDEX($G$2:$G$20000,MATCH(1,IF($A$2:$A$20000=$S52,IF($C$2:$C$20000=$T52,1)),0))</f>
        <v>5221.0363420000003</v>
      </c>
      <c r="V52" s="32">
        <f>IFERROR(($L$18*(U52^2) + 'Prot 96-well Smpls Analysis'!$L$19*U52+$L$20),0)</f>
        <v>318.08299071851036</v>
      </c>
      <c r="X52" s="40" t="s">
        <v>107</v>
      </c>
      <c r="Y52" s="38" t="s">
        <v>175</v>
      </c>
      <c r="Z52" s="39" t="e">
        <f t="array" ref="Z52">INDEX($G$2:$G$20000,MATCH(1,IF($A$2:$A$20000=$X52,IF($C$2:$C$20000=$Y52,1)),0))</f>
        <v>#N/A</v>
      </c>
      <c r="AA52" s="38">
        <f t="shared" si="0"/>
        <v>0</v>
      </c>
      <c r="AC52" s="7" t="s">
        <v>107</v>
      </c>
      <c r="AD52" s="51">
        <f t="shared" si="1"/>
        <v>318.08299071851036</v>
      </c>
    </row>
    <row r="53" spans="1:30" x14ac:dyDescent="0.3">
      <c r="A53" t="s">
        <v>59</v>
      </c>
      <c r="B53" t="s">
        <v>186</v>
      </c>
      <c r="C53" t="s">
        <v>184</v>
      </c>
      <c r="D53">
        <v>5.955511972</v>
      </c>
      <c r="E53"/>
      <c r="F53"/>
      <c r="G53">
        <v>774.49027720000004</v>
      </c>
      <c r="H53">
        <v>14.93702734</v>
      </c>
      <c r="S53" s="34" t="s">
        <v>108</v>
      </c>
      <c r="T53" s="32" t="s">
        <v>19</v>
      </c>
      <c r="U53" s="33">
        <f t="array" ref="U53">INDEX($G$2:$G$20000,MATCH(1,IF($A$2:$A$20000=$S53,IF($C$2:$C$20000=$T53,1)),0))</f>
        <v>5214.4915380000002</v>
      </c>
      <c r="V53" s="32">
        <f>IFERROR(($L$18*(U53^2) + 'Prot 96-well Smpls Analysis'!$L$19*U53+$L$20),0)</f>
        <v>317.71064837980254</v>
      </c>
      <c r="X53" s="40" t="s">
        <v>108</v>
      </c>
      <c r="Y53" s="38" t="s">
        <v>175</v>
      </c>
      <c r="Z53" s="39" t="e">
        <f t="array" ref="Z53">INDEX($G$2:$G$20000,MATCH(1,IF($A$2:$A$20000=$X53,IF($C$2:$C$20000=$Y53,1)),0))</f>
        <v>#N/A</v>
      </c>
      <c r="AA53" s="38">
        <f t="shared" si="0"/>
        <v>0</v>
      </c>
      <c r="AC53" s="7" t="s">
        <v>108</v>
      </c>
      <c r="AD53" s="51">
        <f t="shared" si="1"/>
        <v>317.71064837980254</v>
      </c>
    </row>
    <row r="54" spans="1:30" x14ac:dyDescent="0.3">
      <c r="A54" t="s">
        <v>59</v>
      </c>
      <c r="B54" t="s">
        <v>186</v>
      </c>
      <c r="C54" t="s">
        <v>184</v>
      </c>
      <c r="D54">
        <v>8.5495591900000001</v>
      </c>
      <c r="E54"/>
      <c r="F54"/>
      <c r="G54">
        <v>435.50849149999999</v>
      </c>
      <c r="H54">
        <v>15.612037300000001</v>
      </c>
      <c r="S54" s="34" t="s">
        <v>109</v>
      </c>
      <c r="T54" s="32" t="s">
        <v>19</v>
      </c>
      <c r="U54" s="33">
        <f t="array" ref="U54">INDEX($G$2:$G$20000,MATCH(1,IF($A$2:$A$20000=$S54,IF($C$2:$C$20000=$T54,1)),0))</f>
        <v>2064.1563350000001</v>
      </c>
      <c r="V54" s="32">
        <f>IFERROR(($L$18*(U54^2) + 'Prot 96-well Smpls Analysis'!$L$19*U54+$L$20),0)</f>
        <v>138.28511190099357</v>
      </c>
      <c r="X54" s="40" t="s">
        <v>109</v>
      </c>
      <c r="Y54" s="38" t="s">
        <v>175</v>
      </c>
      <c r="Z54" s="39" t="e">
        <f t="array" ref="Z54">INDEX($G$2:$G$20000,MATCH(1,IF($A$2:$A$20000=$X54,IF($C$2:$C$20000=$Y54,1)),0))</f>
        <v>#N/A</v>
      </c>
      <c r="AA54" s="38">
        <f t="shared" si="0"/>
        <v>0</v>
      </c>
      <c r="AC54" s="7" t="s">
        <v>109</v>
      </c>
      <c r="AD54" s="51">
        <f t="shared" si="1"/>
        <v>138.28511190099357</v>
      </c>
    </row>
    <row r="55" spans="1:30" x14ac:dyDescent="0.3">
      <c r="A55" t="s">
        <v>59</v>
      </c>
      <c r="B55" t="s">
        <v>186</v>
      </c>
      <c r="C55" t="s">
        <v>184</v>
      </c>
      <c r="D55">
        <v>10.59798395</v>
      </c>
      <c r="E55"/>
      <c r="F55"/>
      <c r="G55">
        <v>11.51266319</v>
      </c>
      <c r="H55">
        <v>16.056556050000001</v>
      </c>
      <c r="S55" s="34" t="s">
        <v>110</v>
      </c>
      <c r="T55" s="32" t="s">
        <v>19</v>
      </c>
      <c r="U55" s="33">
        <f t="array" ref="U55">INDEX($G$2:$G$20000,MATCH(1,IF($A$2:$A$20000=$S55,IF($C$2:$C$20000=$T55,1)),0))</f>
        <v>3200.4473499999999</v>
      </c>
      <c r="V55" s="32">
        <f>IFERROR(($L$18*(U55^2) + 'Prot 96-well Smpls Analysis'!$L$19*U55+$L$20),0)</f>
        <v>203.04768642019758</v>
      </c>
      <c r="X55" s="40" t="s">
        <v>110</v>
      </c>
      <c r="Y55" s="38" t="s">
        <v>175</v>
      </c>
      <c r="Z55" s="39" t="e">
        <f t="array" ref="Z55">INDEX($G$2:$G$20000,MATCH(1,IF($A$2:$A$20000=$X55,IF($C$2:$C$20000=$Y55,1)),0))</f>
        <v>#N/A</v>
      </c>
      <c r="AA55" s="38">
        <f t="shared" si="0"/>
        <v>0</v>
      </c>
      <c r="AC55" s="7" t="s">
        <v>110</v>
      </c>
      <c r="AD55" s="51">
        <f t="shared" si="1"/>
        <v>203.04768642019758</v>
      </c>
    </row>
    <row r="56" spans="1:30" x14ac:dyDescent="0.3">
      <c r="A56" t="s">
        <v>59</v>
      </c>
      <c r="B56" t="s">
        <v>186</v>
      </c>
      <c r="C56"/>
      <c r="D56">
        <v>18.794926719999999</v>
      </c>
      <c r="E56">
        <v>0.57836504799999999</v>
      </c>
      <c r="F56">
        <v>0.18580775599999999</v>
      </c>
      <c r="G56">
        <v>18.299704179999999</v>
      </c>
      <c r="H56">
        <v>17.439503290000001</v>
      </c>
      <c r="S56" s="34" t="s">
        <v>111</v>
      </c>
      <c r="T56" s="32" t="s">
        <v>19</v>
      </c>
      <c r="U56" s="33">
        <f t="array" ref="U56">INDEX($G$2:$G$20000,MATCH(1,IF($A$2:$A$20000=$S56,IF($C$2:$C$20000=$T56,1)),0))</f>
        <v>2370.5642229999999</v>
      </c>
      <c r="V56" s="32">
        <f>IFERROR(($L$18*(U56^2) + 'Prot 96-well Smpls Analysis'!$L$19*U56+$L$20),0)</f>
        <v>155.75382563859264</v>
      </c>
      <c r="X56" s="40" t="s">
        <v>111</v>
      </c>
      <c r="Y56" s="38" t="s">
        <v>175</v>
      </c>
      <c r="Z56" s="39" t="e">
        <f t="array" ref="Z56">INDEX($G$2:$G$20000,MATCH(1,IF($A$2:$A$20000=$X56,IF($C$2:$C$20000=$Y56,1)),0))</f>
        <v>#N/A</v>
      </c>
      <c r="AA56" s="38">
        <f t="shared" si="0"/>
        <v>0</v>
      </c>
      <c r="AC56" s="7" t="s">
        <v>111</v>
      </c>
      <c r="AD56" s="51">
        <f t="shared" si="1"/>
        <v>155.75382563859264</v>
      </c>
    </row>
    <row r="57" spans="1:30" x14ac:dyDescent="0.3">
      <c r="A57" t="s">
        <v>59</v>
      </c>
      <c r="B57" t="s">
        <v>186</v>
      </c>
      <c r="C57"/>
      <c r="D57">
        <v>20.676073599999999</v>
      </c>
      <c r="E57">
        <v>2.8216901650000001</v>
      </c>
      <c r="F57">
        <v>0.90650691699999997</v>
      </c>
      <c r="G57">
        <v>89.279418730000003</v>
      </c>
      <c r="H57">
        <v>17.702921809999999</v>
      </c>
      <c r="S57" s="34" t="s">
        <v>112</v>
      </c>
      <c r="T57" s="32" t="s">
        <v>19</v>
      </c>
      <c r="U57" s="33">
        <f t="array" ref="U57">INDEX($G$2:$G$20000,MATCH(1,IF($A$2:$A$20000=$S57,IF($C$2:$C$20000=$T57,1)),0))</f>
        <v>1905.519857</v>
      </c>
      <c r="V57" s="32">
        <f>IFERROR(($L$18*(U57^2) + 'Prot 96-well Smpls Analysis'!$L$19*U57+$L$20),0)</f>
        <v>129.23956371619158</v>
      </c>
      <c r="X57" s="40" t="s">
        <v>112</v>
      </c>
      <c r="Y57" s="38" t="s">
        <v>175</v>
      </c>
      <c r="Z57" s="39" t="e">
        <f t="array" ref="Z57">INDEX($G$2:$G$20000,MATCH(1,IF($A$2:$A$20000=$X57,IF($C$2:$C$20000=$Y57,1)),0))</f>
        <v>#N/A</v>
      </c>
      <c r="AA57" s="38">
        <f t="shared" si="0"/>
        <v>0</v>
      </c>
      <c r="AC57" s="7" t="s">
        <v>112</v>
      </c>
      <c r="AD57" s="51">
        <f t="shared" si="1"/>
        <v>129.23956371619158</v>
      </c>
    </row>
    <row r="58" spans="1:30" x14ac:dyDescent="0.3">
      <c r="A58" t="s">
        <v>59</v>
      </c>
      <c r="B58" t="s">
        <v>186</v>
      </c>
      <c r="C58"/>
      <c r="D58">
        <v>27.92354954</v>
      </c>
      <c r="E58">
        <v>2.346369691</v>
      </c>
      <c r="F58">
        <v>0.75380365299999996</v>
      </c>
      <c r="G58">
        <v>74.240086570000003</v>
      </c>
      <c r="H58">
        <v>18.60842298</v>
      </c>
      <c r="S58" s="34" t="s">
        <v>113</v>
      </c>
      <c r="T58" s="32" t="s">
        <v>19</v>
      </c>
      <c r="U58" s="33">
        <f t="array" ref="U58">INDEX($G$2:$G$20000,MATCH(1,IF($A$2:$A$20000=$S58,IF($C$2:$C$20000=$T58,1)),0))</f>
        <v>7936.2811529999999</v>
      </c>
      <c r="V58" s="32">
        <f>IFERROR(($L$18*(U58^2) + 'Prot 96-well Smpls Analysis'!$L$19*U58+$L$20),0)</f>
        <v>472.40896266551073</v>
      </c>
      <c r="X58" s="40" t="s">
        <v>113</v>
      </c>
      <c r="Y58" s="38" t="s">
        <v>175</v>
      </c>
      <c r="Z58" s="39" t="e">
        <f t="array" ref="Z58">INDEX($G$2:$G$20000,MATCH(1,IF($A$2:$A$20000=$X58,IF($C$2:$C$20000=$Y58,1)),0))</f>
        <v>#N/A</v>
      </c>
      <c r="AA58" s="38">
        <f t="shared" si="0"/>
        <v>0</v>
      </c>
      <c r="AC58" s="7" t="s">
        <v>113</v>
      </c>
      <c r="AD58" s="51">
        <f t="shared" si="1"/>
        <v>472.40896266551073</v>
      </c>
    </row>
    <row r="59" spans="1:30" x14ac:dyDescent="0.3">
      <c r="A59" t="s">
        <v>59</v>
      </c>
      <c r="B59" t="s">
        <v>186</v>
      </c>
      <c r="C59"/>
      <c r="D59">
        <v>32.071781710000003</v>
      </c>
      <c r="E59">
        <v>2.27560202</v>
      </c>
      <c r="F59">
        <v>0.73106856200000003</v>
      </c>
      <c r="G59">
        <v>72.000968819999997</v>
      </c>
      <c r="H59">
        <v>19.06940539</v>
      </c>
      <c r="S59" s="34" t="s">
        <v>114</v>
      </c>
      <c r="T59" s="32" t="s">
        <v>19</v>
      </c>
      <c r="U59" s="33">
        <f t="array" ref="U59">INDEX($G$2:$G$20000,MATCH(1,IF($A$2:$A$20000=$S59,IF($C$2:$C$20000=$T59,1)),0))</f>
        <v>3089.1127379999998</v>
      </c>
      <c r="V59" s="32">
        <f>IFERROR(($L$18*(U59^2) + 'Prot 96-well Smpls Analysis'!$L$19*U59+$L$20),0)</f>
        <v>196.70448498963853</v>
      </c>
      <c r="X59" s="40" t="s">
        <v>114</v>
      </c>
      <c r="Y59" s="38" t="s">
        <v>175</v>
      </c>
      <c r="Z59" s="39" t="e">
        <f t="array" ref="Z59">INDEX($G$2:$G$20000,MATCH(1,IF($A$2:$A$20000=$X59,IF($C$2:$C$20000=$Y59,1)),0))</f>
        <v>#N/A</v>
      </c>
      <c r="AA59" s="38">
        <f t="shared" si="0"/>
        <v>0</v>
      </c>
      <c r="AC59" s="7" t="s">
        <v>114</v>
      </c>
      <c r="AD59" s="51">
        <f t="shared" si="1"/>
        <v>196.70448498963853</v>
      </c>
    </row>
    <row r="60" spans="1:30" x14ac:dyDescent="0.3">
      <c r="A60" t="s">
        <v>59</v>
      </c>
      <c r="B60" t="s">
        <v>186</v>
      </c>
      <c r="C60"/>
      <c r="D60">
        <v>34.738145920000001</v>
      </c>
      <c r="E60">
        <v>0.42912833099999997</v>
      </c>
      <c r="F60">
        <v>0.1378634</v>
      </c>
      <c r="G60">
        <v>13.57779406</v>
      </c>
      <c r="H60">
        <v>19.349287570000001</v>
      </c>
      <c r="S60" s="34" t="s">
        <v>115</v>
      </c>
      <c r="T60" s="32" t="s">
        <v>19</v>
      </c>
      <c r="U60" s="33">
        <f t="array" ref="U60">INDEX($G$2:$G$20000,MATCH(1,IF($A$2:$A$20000=$S60,IF($C$2:$C$20000=$T60,1)),0))</f>
        <v>2116.2919870000001</v>
      </c>
      <c r="V60" s="32">
        <f>IFERROR(($L$18*(U60^2) + 'Prot 96-well Smpls Analysis'!$L$19*U60+$L$20),0)</f>
        <v>141.25769862221517</v>
      </c>
      <c r="X60" s="40" t="s">
        <v>115</v>
      </c>
      <c r="Y60" s="38" t="s">
        <v>175</v>
      </c>
      <c r="Z60" s="39" t="e">
        <f t="array" ref="Z60">INDEX($G$2:$G$20000,MATCH(1,IF($A$2:$A$20000=$X60,IF($C$2:$C$20000=$Y60,1)),0))</f>
        <v>#N/A</v>
      </c>
      <c r="AA60" s="38">
        <f t="shared" si="0"/>
        <v>0</v>
      </c>
      <c r="AC60" s="7" t="s">
        <v>115</v>
      </c>
      <c r="AD60" s="51">
        <f t="shared" si="1"/>
        <v>141.25769862221517</v>
      </c>
    </row>
    <row r="61" spans="1:30" x14ac:dyDescent="0.3">
      <c r="A61" t="s">
        <v>59</v>
      </c>
      <c r="B61" t="s">
        <v>186</v>
      </c>
      <c r="C61"/>
      <c r="D61">
        <v>40.398288970000003</v>
      </c>
      <c r="E61">
        <v>1.231452907</v>
      </c>
      <c r="F61">
        <v>0.39562124599999998</v>
      </c>
      <c r="G61">
        <v>38.963668339999998</v>
      </c>
      <c r="H61">
        <v>19.90905193</v>
      </c>
      <c r="S61" s="48" t="s">
        <v>116</v>
      </c>
      <c r="T61" s="32" t="s">
        <v>19</v>
      </c>
      <c r="U61" s="47" t="e">
        <f t="array" ref="U61">INDEX($G$2:$G$20000,MATCH(1,IF($A$2:$A$20000=$S61,IF($C$2:$C$20000=$T61,1)),0))</f>
        <v>#N/A</v>
      </c>
      <c r="V61" s="32">
        <f>IFERROR(($L$18*(U61^2) + 'Prot 96-well Smpls Analysis'!$L$19*U61+$L$20),0)</f>
        <v>0</v>
      </c>
      <c r="X61" s="40" t="s">
        <v>116</v>
      </c>
      <c r="Y61" s="38" t="s">
        <v>175</v>
      </c>
      <c r="Z61" s="39"/>
      <c r="AA61" s="38">
        <f t="shared" si="0"/>
        <v>0</v>
      </c>
      <c r="AC61" s="7" t="s">
        <v>116</v>
      </c>
      <c r="AD61" s="51">
        <f t="shared" si="1"/>
        <v>0</v>
      </c>
    </row>
    <row r="62" spans="1:30" x14ac:dyDescent="0.3">
      <c r="A62" t="s">
        <v>59</v>
      </c>
      <c r="B62" t="s">
        <v>186</v>
      </c>
      <c r="C62"/>
      <c r="D62">
        <v>88.383419050000001</v>
      </c>
      <c r="E62">
        <v>3.4213933449999998</v>
      </c>
      <c r="F62">
        <v>1.099169842</v>
      </c>
      <c r="G62">
        <v>108.25427000000001</v>
      </c>
      <c r="H62">
        <v>23.66276585</v>
      </c>
      <c r="S62" s="34" t="s">
        <v>18</v>
      </c>
      <c r="T62" s="32" t="s">
        <v>19</v>
      </c>
      <c r="U62" s="33">
        <f t="array" ref="U62">INDEX($G$2:$G$20000,MATCH(1,IF($A$2:$A$20000=$S62,IF($C$2:$C$20000=$T62,1)),0))</f>
        <v>8532.6104500000001</v>
      </c>
      <c r="V62" s="32">
        <f>IFERROR(($L$18*(U62^2) + 'Prot 96-well Smpls Analysis'!$L$19*U62+$L$20),0)</f>
        <v>506.26294787317102</v>
      </c>
      <c r="X62" s="40" t="s">
        <v>18</v>
      </c>
      <c r="Y62" s="38" t="s">
        <v>175</v>
      </c>
      <c r="Z62" s="39" t="e">
        <f t="array" ref="Z62">INDEX($G$2:$G$20000,MATCH(1,IF($A$2:$A$20000=$X62,IF($C$2:$C$20000=$Y62,1)),0))</f>
        <v>#N/A</v>
      </c>
      <c r="AA62" s="38">
        <f t="shared" si="0"/>
        <v>0</v>
      </c>
      <c r="AC62" s="7" t="s">
        <v>18</v>
      </c>
      <c r="AD62" s="51">
        <f t="shared" si="1"/>
        <v>506.26294787317102</v>
      </c>
    </row>
    <row r="63" spans="1:30" x14ac:dyDescent="0.3">
      <c r="A63" t="s">
        <v>59</v>
      </c>
      <c r="B63" t="s">
        <v>186</v>
      </c>
      <c r="C63" t="s">
        <v>19</v>
      </c>
      <c r="D63">
        <v>156.0558892</v>
      </c>
      <c r="E63">
        <v>298.16666959999998</v>
      </c>
      <c r="F63">
        <v>95.79015862</v>
      </c>
      <c r="G63">
        <v>9434.1140899999991</v>
      </c>
      <c r="H63">
        <v>27.79514391</v>
      </c>
      <c r="S63" s="34" t="s">
        <v>20</v>
      </c>
      <c r="T63" s="32" t="s">
        <v>19</v>
      </c>
      <c r="U63" s="33">
        <f t="array" ref="U63">INDEX($G$2:$G$20000,MATCH(1,IF($A$2:$A$20000=$S63,IF($C$2:$C$20000=$T63,1)),0))</f>
        <v>76.890912659999998</v>
      </c>
      <c r="V63" s="32">
        <f>IFERROR(($L$18*(U63^2) + 'Prot 96-well Smpls Analysis'!$L$19*U63+$L$20),0)</f>
        <v>24.897352868637007</v>
      </c>
      <c r="X63" s="40" t="s">
        <v>20</v>
      </c>
      <c r="Y63" s="38" t="s">
        <v>175</v>
      </c>
      <c r="Z63" s="39" t="e">
        <f t="array" ref="Z63">INDEX($G$2:$G$20000,MATCH(1,IF($A$2:$A$20000=$X63,IF($C$2:$C$20000=$Y63,1)),0))</f>
        <v>#N/A</v>
      </c>
      <c r="AA63" s="38">
        <f t="shared" si="0"/>
        <v>0</v>
      </c>
      <c r="AC63" s="7" t="s">
        <v>20</v>
      </c>
      <c r="AD63" s="51">
        <f t="shared" si="1"/>
        <v>24.897352868637007</v>
      </c>
    </row>
    <row r="64" spans="1:30" x14ac:dyDescent="0.3">
      <c r="A64" t="s">
        <v>60</v>
      </c>
      <c r="B64" t="s">
        <v>187</v>
      </c>
      <c r="C64" t="s">
        <v>182</v>
      </c>
      <c r="D64">
        <v>0.71346406699999998</v>
      </c>
      <c r="E64"/>
      <c r="F64"/>
      <c r="G64">
        <v>49.039534160000002</v>
      </c>
      <c r="H64">
        <v>12.20424399</v>
      </c>
      <c r="S64" s="34" t="s">
        <v>21</v>
      </c>
      <c r="T64" s="32" t="s">
        <v>19</v>
      </c>
      <c r="U64" s="33">
        <f t="array" ref="U64">INDEX($G$2:$G$20000,MATCH(1,IF($A$2:$A$20000=$S64,IF($C$2:$C$20000=$T64,1)),0))</f>
        <v>1489.4308960000001</v>
      </c>
      <c r="V64" s="32">
        <f>IFERROR(($L$18*(U64^2) + 'Prot 96-well Smpls Analysis'!$L$19*U64+$L$20),0)</f>
        <v>105.50913607372081</v>
      </c>
      <c r="X64" s="40" t="s">
        <v>21</v>
      </c>
      <c r="Y64" s="38" t="s">
        <v>175</v>
      </c>
      <c r="Z64" s="39" t="e">
        <f t="array" ref="Z64">INDEX($G$2:$G$20000,MATCH(1,IF($A$2:$A$20000=$X64,IF($C$2:$C$20000=$Y64,1)),0))</f>
        <v>#N/A</v>
      </c>
      <c r="AA64" s="38">
        <f t="shared" si="0"/>
        <v>0</v>
      </c>
      <c r="AC64" s="7" t="s">
        <v>21</v>
      </c>
      <c r="AD64" s="51">
        <f t="shared" si="1"/>
        <v>105.50913607372081</v>
      </c>
    </row>
    <row r="65" spans="1:30" x14ac:dyDescent="0.3">
      <c r="A65" t="s">
        <v>60</v>
      </c>
      <c r="B65" t="s">
        <v>187</v>
      </c>
      <c r="C65" t="s">
        <v>183</v>
      </c>
      <c r="D65">
        <v>0.99558342799999999</v>
      </c>
      <c r="E65"/>
      <c r="F65"/>
      <c r="G65">
        <v>2655.4014630000001</v>
      </c>
      <c r="H65">
        <v>12.53333333</v>
      </c>
      <c r="S65" s="34" t="s">
        <v>22</v>
      </c>
      <c r="T65" s="32" t="s">
        <v>19</v>
      </c>
      <c r="U65" s="33">
        <f t="array" ref="U65">INDEX($G$2:$G$20000,MATCH(1,IF($A$2:$A$20000=$S65,IF($C$2:$C$20000=$T65,1)),0))</f>
        <v>3994.0596909999999</v>
      </c>
      <c r="V65" s="32">
        <f>IFERROR(($L$18*(U65^2) + 'Prot 96-well Smpls Analysis'!$L$19*U65+$L$20),0)</f>
        <v>248.24875809979457</v>
      </c>
      <c r="X65" s="40" t="s">
        <v>22</v>
      </c>
      <c r="Y65" s="38" t="s">
        <v>175</v>
      </c>
      <c r="Z65" s="39" t="e">
        <f t="array" ref="Z65">INDEX($G$2:$G$20000,MATCH(1,IF($A$2:$A$20000=$X65,IF($C$2:$C$20000=$Y65,1)),0))</f>
        <v>#N/A</v>
      </c>
      <c r="AA65" s="38">
        <f t="shared" si="0"/>
        <v>0</v>
      </c>
      <c r="AC65" s="7" t="s">
        <v>22</v>
      </c>
      <c r="AD65" s="51">
        <f t="shared" si="1"/>
        <v>248.24875809979457</v>
      </c>
    </row>
    <row r="66" spans="1:30" x14ac:dyDescent="0.3">
      <c r="A66" t="s">
        <v>60</v>
      </c>
      <c r="B66" t="s">
        <v>187</v>
      </c>
      <c r="C66" t="s">
        <v>184</v>
      </c>
      <c r="D66">
        <v>1.182080722</v>
      </c>
      <c r="E66"/>
      <c r="F66"/>
      <c r="G66">
        <v>67.324021540000004</v>
      </c>
      <c r="H66">
        <v>12.71433247</v>
      </c>
      <c r="S66" s="34" t="s">
        <v>23</v>
      </c>
      <c r="T66" s="32" t="s">
        <v>19</v>
      </c>
      <c r="U66" s="33">
        <f t="array" ref="U66">INDEX($G$2:$G$20000,MATCH(1,IF($A$2:$A$20000=$S66,IF($C$2:$C$20000=$T66,1)),0))</f>
        <v>5363.1583199999995</v>
      </c>
      <c r="V66" s="32">
        <f>IFERROR(($L$18*(U66^2) + 'Prot 96-well Smpls Analysis'!$L$19*U66+$L$20),0)</f>
        <v>326.16807072869227</v>
      </c>
      <c r="X66" s="40" t="s">
        <v>23</v>
      </c>
      <c r="Y66" s="38" t="s">
        <v>175</v>
      </c>
      <c r="Z66" s="39" t="e">
        <f t="array" ref="Z66">INDEX($G$2:$G$20000,MATCH(1,IF($A$2:$A$20000=$X66,IF($C$2:$C$20000=$Y66,1)),0))</f>
        <v>#N/A</v>
      </c>
      <c r="AA66" s="38">
        <f t="shared" si="0"/>
        <v>0</v>
      </c>
      <c r="AC66" s="7" t="s">
        <v>23</v>
      </c>
      <c r="AD66" s="51">
        <f t="shared" si="1"/>
        <v>326.16807072869227</v>
      </c>
    </row>
    <row r="67" spans="1:30" x14ac:dyDescent="0.3">
      <c r="A67" t="s">
        <v>60</v>
      </c>
      <c r="B67" t="s">
        <v>187</v>
      </c>
      <c r="C67" t="s">
        <v>184</v>
      </c>
      <c r="D67">
        <v>5.4091799690000002</v>
      </c>
      <c r="E67"/>
      <c r="F67"/>
      <c r="G67">
        <v>766.02770910000004</v>
      </c>
      <c r="H67">
        <v>14.771140900000001</v>
      </c>
      <c r="S67" s="34" t="s">
        <v>24</v>
      </c>
      <c r="T67" s="32" t="s">
        <v>19</v>
      </c>
      <c r="U67" s="33">
        <f t="array" ref="U67">INDEX($G$2:$G$20000,MATCH(1,IF($A$2:$A$20000=$S67,IF($C$2:$C$20000=$T67,1)),0))</f>
        <v>9156.2876890000007</v>
      </c>
      <c r="V67" s="32">
        <f>IFERROR(($L$18*(U67^2) + 'Prot 96-well Smpls Analysis'!$L$19*U67+$L$20),0)</f>
        <v>541.65427495702522</v>
      </c>
      <c r="X67" s="40" t="s">
        <v>24</v>
      </c>
      <c r="Y67" s="38" t="s">
        <v>175</v>
      </c>
      <c r="Z67" s="39" t="e">
        <f t="array" ref="Z67">INDEX($G$2:$G$20000,MATCH(1,IF($A$2:$A$20000=$X67,IF($C$2:$C$20000=$Y67,1)),0))</f>
        <v>#N/A</v>
      </c>
      <c r="AA67" s="38">
        <f t="shared" ref="AA67:AA96" si="3">IFERROR(($L$18*(Z67^2) + $L$19*Z67),0)</f>
        <v>0</v>
      </c>
      <c r="AC67" s="7" t="s">
        <v>24</v>
      </c>
      <c r="AD67" s="51">
        <f t="shared" ref="AD67:AD96" si="4">SUM(VLOOKUP(AC67,$S$2:$V$97,4,FALSE), VLOOKUP(AC67,$X$2:$AA$97,4,FALSE))</f>
        <v>541.65427495702522</v>
      </c>
    </row>
    <row r="68" spans="1:30" x14ac:dyDescent="0.3">
      <c r="A68" t="s">
        <v>60</v>
      </c>
      <c r="B68" t="s">
        <v>187</v>
      </c>
      <c r="C68" t="s">
        <v>184</v>
      </c>
      <c r="D68">
        <v>8.3317975240000006</v>
      </c>
      <c r="E68"/>
      <c r="F68"/>
      <c r="G68">
        <v>681.81417550000003</v>
      </c>
      <c r="H68">
        <v>15.56095534</v>
      </c>
      <c r="S68" s="34" t="s">
        <v>37</v>
      </c>
      <c r="T68" s="32" t="s">
        <v>19</v>
      </c>
      <c r="U68" s="33">
        <f t="array" ref="U68">INDEX($G$2:$G$20000,MATCH(1,IF($A$2:$A$20000=$S68,IF($C$2:$C$20000=$T68,1)),0))</f>
        <v>1931.5057839999999</v>
      </c>
      <c r="V68" s="32">
        <f>IFERROR(($L$18*(U68^2) + 'Prot 96-well Smpls Analysis'!$L$19*U68+$L$20),0)</f>
        <v>130.72136597452749</v>
      </c>
      <c r="X68" s="40" t="s">
        <v>37</v>
      </c>
      <c r="Y68" s="38" t="s">
        <v>175</v>
      </c>
      <c r="Z68" s="39" t="e">
        <f t="array" ref="Z68">INDEX($G$2:$G$20000,MATCH(1,IF($A$2:$A$20000=$X68,IF($C$2:$C$20000=$Y68,1)),0))</f>
        <v>#N/A</v>
      </c>
      <c r="AA68" s="38">
        <f t="shared" si="3"/>
        <v>0</v>
      </c>
      <c r="AC68" s="7" t="s">
        <v>37</v>
      </c>
      <c r="AD68" s="51">
        <f t="shared" si="4"/>
        <v>130.72136597452749</v>
      </c>
    </row>
    <row r="69" spans="1:30" x14ac:dyDescent="0.3">
      <c r="A69" t="s">
        <v>60</v>
      </c>
      <c r="B69" t="s">
        <v>187</v>
      </c>
      <c r="C69" t="s">
        <v>184</v>
      </c>
      <c r="D69">
        <v>10.50756309</v>
      </c>
      <c r="E69"/>
      <c r="F69"/>
      <c r="G69">
        <v>33.636478570000001</v>
      </c>
      <c r="H69">
        <v>16.038134889999998</v>
      </c>
      <c r="S69" s="34" t="s">
        <v>38</v>
      </c>
      <c r="T69" s="32" t="s">
        <v>19</v>
      </c>
      <c r="U69" s="33">
        <f t="array" ref="U69">INDEX($G$2:$G$20000,MATCH(1,IF($A$2:$A$20000=$S69,IF($C$2:$C$20000=$T69,1)),0))</f>
        <v>2685.1633160000001</v>
      </c>
      <c r="V69" s="32">
        <f>IFERROR(($L$18*(U69^2) + 'Prot 96-well Smpls Analysis'!$L$19*U69+$L$20),0)</f>
        <v>173.68562330292815</v>
      </c>
      <c r="X69" s="40" t="s">
        <v>38</v>
      </c>
      <c r="Y69" s="38" t="s">
        <v>175</v>
      </c>
      <c r="Z69" s="39" t="e">
        <f t="array" ref="Z69">INDEX($G$2:$G$20000,MATCH(1,IF($A$2:$A$20000=$X69,IF($C$2:$C$20000=$Y69,1)),0))</f>
        <v>#N/A</v>
      </c>
      <c r="AA69" s="38">
        <f t="shared" si="3"/>
        <v>0</v>
      </c>
      <c r="AC69" s="7" t="s">
        <v>38</v>
      </c>
      <c r="AD69" s="51">
        <f t="shared" si="4"/>
        <v>173.68562330292815</v>
      </c>
    </row>
    <row r="70" spans="1:30" x14ac:dyDescent="0.3">
      <c r="A70" t="s">
        <v>60</v>
      </c>
      <c r="B70" t="s">
        <v>187</v>
      </c>
      <c r="C70"/>
      <c r="D70">
        <v>13.19154541</v>
      </c>
      <c r="E70">
        <v>0.54518254700000002</v>
      </c>
      <c r="F70">
        <v>7.6232196000000002E-2</v>
      </c>
      <c r="G70">
        <v>17.331954150000001</v>
      </c>
      <c r="H70">
        <v>16.54822338</v>
      </c>
      <c r="S70" s="34" t="s">
        <v>39</v>
      </c>
      <c r="T70" s="32" t="s">
        <v>19</v>
      </c>
      <c r="U70" s="33">
        <f t="array" ref="U70">INDEX($G$2:$G$20000,MATCH(1,IF($A$2:$A$20000=$S70,IF($C$2:$C$20000=$T70,1)),0))</f>
        <v>1740.411501</v>
      </c>
      <c r="V70" s="32">
        <f>IFERROR(($L$18*(U70^2) + 'Prot 96-well Smpls Analysis'!$L$19*U70+$L$20),0)</f>
        <v>119.82391606324374</v>
      </c>
      <c r="X70" s="40" t="s">
        <v>39</v>
      </c>
      <c r="Y70" s="38" t="s">
        <v>175</v>
      </c>
      <c r="Z70" s="39" t="e">
        <f t="array" ref="Z70">INDEX($G$2:$G$20000,MATCH(1,IF($A$2:$A$20000=$X70,IF($C$2:$C$20000=$Y70,1)),0))</f>
        <v>#N/A</v>
      </c>
      <c r="AA70" s="38">
        <f t="shared" si="3"/>
        <v>0</v>
      </c>
      <c r="AC70" s="7" t="s">
        <v>39</v>
      </c>
      <c r="AD70" s="51">
        <f t="shared" si="4"/>
        <v>119.82391606324374</v>
      </c>
    </row>
    <row r="71" spans="1:30" x14ac:dyDescent="0.3">
      <c r="A71" t="s">
        <v>60</v>
      </c>
      <c r="B71" t="s">
        <v>187</v>
      </c>
      <c r="C71"/>
      <c r="D71">
        <v>18.775909469999998</v>
      </c>
      <c r="E71">
        <v>1.816317561</v>
      </c>
      <c r="F71">
        <v>0.25397342099999998</v>
      </c>
      <c r="G71">
        <v>57.742737499999997</v>
      </c>
      <c r="H71">
        <v>17.436764620000002</v>
      </c>
      <c r="S71" s="34" t="s">
        <v>40</v>
      </c>
      <c r="T71" s="32" t="s">
        <v>19</v>
      </c>
      <c r="U71" s="33">
        <f t="array" ref="U71">INDEX($G$2:$G$20000,MATCH(1,IF($A$2:$A$20000=$S71,IF($C$2:$C$20000=$T71,1)),0))</f>
        <v>1606.4479240000001</v>
      </c>
      <c r="V71" s="32">
        <f>IFERROR(($L$18*(U71^2) + 'Prot 96-well Smpls Analysis'!$L$19*U71+$L$20),0)</f>
        <v>112.18356296174952</v>
      </c>
      <c r="X71" s="40" t="s">
        <v>40</v>
      </c>
      <c r="Y71" s="38" t="s">
        <v>175</v>
      </c>
      <c r="Z71" s="39" t="e">
        <f t="array" ref="Z71">INDEX($G$2:$G$20000,MATCH(1,IF($A$2:$A$20000=$X71,IF($C$2:$C$20000=$Y71,1)),0))</f>
        <v>#N/A</v>
      </c>
      <c r="AA71" s="38">
        <f t="shared" si="3"/>
        <v>0</v>
      </c>
      <c r="AC71" s="7" t="s">
        <v>40</v>
      </c>
      <c r="AD71" s="51">
        <f t="shared" si="4"/>
        <v>112.18356296174952</v>
      </c>
    </row>
    <row r="72" spans="1:30" x14ac:dyDescent="0.3">
      <c r="A72" t="s">
        <v>60</v>
      </c>
      <c r="B72" t="s">
        <v>187</v>
      </c>
      <c r="C72"/>
      <c r="D72">
        <v>20.775757039999998</v>
      </c>
      <c r="E72">
        <v>4.8315459340000002</v>
      </c>
      <c r="F72">
        <v>0.67558904799999997</v>
      </c>
      <c r="G72">
        <v>153.6001713</v>
      </c>
      <c r="H72">
        <v>17.716490570000001</v>
      </c>
      <c r="S72" s="34" t="s">
        <v>41</v>
      </c>
      <c r="T72" s="32" t="s">
        <v>19</v>
      </c>
      <c r="U72" s="33">
        <f t="array" ref="U72">INDEX($G$2:$G$20000,MATCH(1,IF($A$2:$A$20000=$S72,IF($C$2:$C$20000=$T72,1)),0))</f>
        <v>381.0778919</v>
      </c>
      <c r="V72" s="32">
        <f>IFERROR(($L$18*(U72^2) + 'Prot 96-well Smpls Analysis'!$L$19*U72+$L$20),0)</f>
        <v>42.263643220296103</v>
      </c>
      <c r="X72" s="40" t="s">
        <v>41</v>
      </c>
      <c r="Y72" s="38" t="s">
        <v>175</v>
      </c>
      <c r="Z72" s="39" t="e">
        <f t="array" ref="Z72">INDEX($G$2:$G$20000,MATCH(1,IF($A$2:$A$20000=$X72,IF($C$2:$C$20000=$Y72,1)),0))</f>
        <v>#N/A</v>
      </c>
      <c r="AA72" s="38">
        <f t="shared" si="3"/>
        <v>0</v>
      </c>
      <c r="AC72" s="7" t="s">
        <v>41</v>
      </c>
      <c r="AD72" s="51">
        <f t="shared" si="4"/>
        <v>42.263643220296103</v>
      </c>
    </row>
    <row r="73" spans="1:30" x14ac:dyDescent="0.3">
      <c r="A73" t="s">
        <v>60</v>
      </c>
      <c r="B73" t="s">
        <v>187</v>
      </c>
      <c r="C73"/>
      <c r="D73">
        <v>23.79622144</v>
      </c>
      <c r="E73">
        <v>0.43953094799999998</v>
      </c>
      <c r="F73">
        <v>6.1459065E-2</v>
      </c>
      <c r="G73">
        <v>13.97317337</v>
      </c>
      <c r="H73">
        <v>18.111397790000002</v>
      </c>
      <c r="S73" s="49" t="s">
        <v>42</v>
      </c>
      <c r="T73" s="32" t="s">
        <v>19</v>
      </c>
      <c r="U73" s="50" t="e">
        <f t="array" ref="U73">INDEX($G$2:$G$20000,MATCH(1,IF($A$2:$A$20000=$S73,IF($C$2:$C$20000=$T73,1)),0))</f>
        <v>#N/A</v>
      </c>
      <c r="V73" s="32">
        <f>IFERROR(($L$18*(U73^2) + 'Prot 96-well Smpls Analysis'!$L$19*U73+$L$20),0)</f>
        <v>0</v>
      </c>
      <c r="X73" s="40" t="s">
        <v>42</v>
      </c>
      <c r="Y73" s="38" t="s">
        <v>175</v>
      </c>
      <c r="Z73" s="39"/>
      <c r="AA73" s="38">
        <f t="shared" si="3"/>
        <v>0</v>
      </c>
      <c r="AC73" s="7" t="s">
        <v>42</v>
      </c>
      <c r="AD73" s="51">
        <f t="shared" si="4"/>
        <v>0</v>
      </c>
    </row>
    <row r="74" spans="1:30" x14ac:dyDescent="0.3">
      <c r="A74" t="s">
        <v>60</v>
      </c>
      <c r="B74" t="s">
        <v>187</v>
      </c>
      <c r="C74"/>
      <c r="D74">
        <v>28.03688575</v>
      </c>
      <c r="E74">
        <v>4.081565629</v>
      </c>
      <c r="F74">
        <v>0.57072023599999999</v>
      </c>
      <c r="G74">
        <v>129.7574707</v>
      </c>
      <c r="H74">
        <v>18.621486279999999</v>
      </c>
      <c r="S74" s="34" t="s">
        <v>25</v>
      </c>
      <c r="T74" s="32" t="s">
        <v>19</v>
      </c>
      <c r="U74" s="33" t="e">
        <f t="array" ref="U74">INDEX($G$2:$G$20000,MATCH(1,IF($A$2:$A$20000=$S74,IF($C$2:$C$20000=$T74,1)),0))</f>
        <v>#N/A</v>
      </c>
      <c r="V74" s="32">
        <f>IFERROR(($L$18*(U74^2) + 'Prot 96-well Smpls Analysis'!$L$19*U74+$L$20),0)</f>
        <v>0</v>
      </c>
      <c r="X74" s="40" t="s">
        <v>25</v>
      </c>
      <c r="Y74" s="38" t="s">
        <v>175</v>
      </c>
      <c r="Z74" s="39" t="e">
        <f t="array" ref="Z74">INDEX($G$2:$G$20000,MATCH(1,IF($A$2:$A$20000=$X74,IF($C$2:$C$20000=$Y74,1)),0))</f>
        <v>#N/A</v>
      </c>
      <c r="AA74" s="38">
        <f t="shared" si="3"/>
        <v>0</v>
      </c>
      <c r="AC74" s="7" t="s">
        <v>25</v>
      </c>
      <c r="AD74" s="51">
        <f t="shared" si="4"/>
        <v>0</v>
      </c>
    </row>
    <row r="75" spans="1:30" x14ac:dyDescent="0.3">
      <c r="A75" t="s">
        <v>60</v>
      </c>
      <c r="B75" t="s">
        <v>187</v>
      </c>
      <c r="C75"/>
      <c r="D75">
        <v>32.191361479999998</v>
      </c>
      <c r="E75">
        <v>5.2717869510000002</v>
      </c>
      <c r="F75">
        <v>0.73714740099999998</v>
      </c>
      <c r="G75">
        <v>167.5959186</v>
      </c>
      <c r="H75">
        <v>19.082211359999999</v>
      </c>
      <c r="S75" s="34" t="s">
        <v>26</v>
      </c>
      <c r="T75" s="32" t="s">
        <v>19</v>
      </c>
      <c r="U75" s="33">
        <f t="array" ref="U75">INDEX($G$2:$G$20000,MATCH(1,IF($A$2:$A$20000=$S75,IF($C$2:$C$20000=$T75,1)),0))</f>
        <v>10392.7194</v>
      </c>
      <c r="V75" s="32">
        <f>IFERROR(($L$18*(U75^2) + 'Prot 96-well Smpls Analysis'!$L$19*U75+$L$20),0)</f>
        <v>611.77110540945716</v>
      </c>
      <c r="X75" s="40" t="s">
        <v>26</v>
      </c>
      <c r="Y75" s="38" t="s">
        <v>175</v>
      </c>
      <c r="Z75" s="39" t="e">
        <f t="array" ref="Z75">INDEX($G$2:$G$20000,MATCH(1,IF($A$2:$A$20000=$X75,IF($C$2:$C$20000=$Y75,1)),0))</f>
        <v>#N/A</v>
      </c>
      <c r="AA75" s="38">
        <f t="shared" si="3"/>
        <v>0</v>
      </c>
      <c r="AC75" s="7" t="s">
        <v>26</v>
      </c>
      <c r="AD75" s="51">
        <f t="shared" si="4"/>
        <v>611.77110540945716</v>
      </c>
    </row>
    <row r="76" spans="1:30" x14ac:dyDescent="0.3">
      <c r="A76" t="s">
        <v>60</v>
      </c>
      <c r="B76" t="s">
        <v>187</v>
      </c>
      <c r="C76"/>
      <c r="D76">
        <v>34.541437199999997</v>
      </c>
      <c r="E76">
        <v>1.266660415</v>
      </c>
      <c r="F76">
        <v>0.17711554800000001</v>
      </c>
      <c r="G76">
        <v>40.268530920000003</v>
      </c>
      <c r="H76">
        <v>19.32902837</v>
      </c>
      <c r="S76" s="34" t="s">
        <v>27</v>
      </c>
      <c r="T76" s="32" t="s">
        <v>19</v>
      </c>
      <c r="U76" s="33">
        <f t="array" ref="U76">INDEX($G$2:$G$20000,MATCH(1,IF($A$2:$A$20000=$S76,IF($C$2:$C$20000=$T76,1)),0))</f>
        <v>3292.2526539999999</v>
      </c>
      <c r="V76" s="32">
        <f>IFERROR(($L$18*(U76^2) + 'Prot 96-well Smpls Analysis'!$L$19*U76+$L$20),0)</f>
        <v>208.27784799264458</v>
      </c>
      <c r="X76" s="40" t="s">
        <v>27</v>
      </c>
      <c r="Y76" s="38" t="s">
        <v>175</v>
      </c>
      <c r="Z76" s="39" t="e">
        <f t="array" ref="Z76">INDEX($G$2:$G$20000,MATCH(1,IF($A$2:$A$20000=$X76,IF($C$2:$C$20000=$Y76,1)),0))</f>
        <v>#N/A</v>
      </c>
      <c r="AA76" s="38">
        <f t="shared" si="3"/>
        <v>0</v>
      </c>
      <c r="AC76" s="7" t="s">
        <v>27</v>
      </c>
      <c r="AD76" s="51">
        <f t="shared" si="4"/>
        <v>208.27784799264458</v>
      </c>
    </row>
    <row r="77" spans="1:30" x14ac:dyDescent="0.3">
      <c r="A77" t="s">
        <v>60</v>
      </c>
      <c r="B77" t="s">
        <v>187</v>
      </c>
      <c r="C77"/>
      <c r="D77">
        <v>40.527872029999997</v>
      </c>
      <c r="E77">
        <v>2.3329089010000001</v>
      </c>
      <c r="F77">
        <v>0.32620774499999999</v>
      </c>
      <c r="G77">
        <v>74.165745659999999</v>
      </c>
      <c r="H77">
        <v>19.9213892</v>
      </c>
      <c r="S77" s="34" t="s">
        <v>28</v>
      </c>
      <c r="T77" s="32" t="s">
        <v>19</v>
      </c>
      <c r="U77" s="33" t="e">
        <f t="array" ref="U77">INDEX($G$2:$G$20000,MATCH(1,IF($A$2:$A$20000=$S77,IF($C$2:$C$20000=$T77,1)),0))</f>
        <v>#N/A</v>
      </c>
      <c r="V77" s="32">
        <f>IFERROR(($L$18*(U77^2) + 'Prot 96-well Smpls Analysis'!$L$19*U77+$L$20),0)</f>
        <v>0</v>
      </c>
      <c r="X77" s="40" t="s">
        <v>28</v>
      </c>
      <c r="Y77" s="38" t="s">
        <v>175</v>
      </c>
      <c r="Z77" s="39" t="e">
        <f t="array" ref="Z77">INDEX($G$2:$G$20000,MATCH(1,IF($A$2:$A$20000=$X77,IF($C$2:$C$20000=$Y77,1)),0))</f>
        <v>#N/A</v>
      </c>
      <c r="AA77" s="38">
        <f t="shared" si="3"/>
        <v>0</v>
      </c>
      <c r="AC77" s="7" t="s">
        <v>28</v>
      </c>
      <c r="AD77" s="51">
        <f t="shared" si="4"/>
        <v>0</v>
      </c>
    </row>
    <row r="78" spans="1:30" x14ac:dyDescent="0.3">
      <c r="A78" t="s">
        <v>60</v>
      </c>
      <c r="B78" t="s">
        <v>187</v>
      </c>
      <c r="C78"/>
      <c r="D78">
        <v>53.112846640000001</v>
      </c>
      <c r="E78">
        <v>0.30919249799999998</v>
      </c>
      <c r="F78">
        <v>4.3234002000000001E-2</v>
      </c>
      <c r="G78">
        <v>9.8295703539999995</v>
      </c>
      <c r="H78">
        <v>21.04029298</v>
      </c>
      <c r="S78" s="34" t="s">
        <v>29</v>
      </c>
      <c r="T78" s="32" t="s">
        <v>19</v>
      </c>
      <c r="U78" s="33">
        <f t="array" ref="U78">INDEX($G$2:$G$20000,MATCH(1,IF($A$2:$A$20000=$S78,IF($C$2:$C$20000=$T78,1)),0))</f>
        <v>2430.3418489999999</v>
      </c>
      <c r="V78" s="32">
        <f>IFERROR(($L$18*(U78^2) + 'Prot 96-well Smpls Analysis'!$L$19*U78+$L$20),0)</f>
        <v>159.16138834783999</v>
      </c>
      <c r="X78" s="40" t="s">
        <v>29</v>
      </c>
      <c r="Y78" s="38" t="s">
        <v>175</v>
      </c>
      <c r="Z78" s="39" t="e">
        <f t="array" ref="Z78">INDEX($G$2:$G$20000,MATCH(1,IF($A$2:$A$20000=$X78,IF($C$2:$C$20000=$Y78,1)),0))</f>
        <v>#N/A</v>
      </c>
      <c r="AA78" s="38">
        <f t="shared" si="3"/>
        <v>0</v>
      </c>
      <c r="AC78" s="7" t="s">
        <v>29</v>
      </c>
      <c r="AD78" s="51">
        <f t="shared" si="4"/>
        <v>159.16138834783999</v>
      </c>
    </row>
    <row r="79" spans="1:30" x14ac:dyDescent="0.3">
      <c r="A79" t="s">
        <v>60</v>
      </c>
      <c r="B79" t="s">
        <v>187</v>
      </c>
      <c r="C79"/>
      <c r="D79">
        <v>88.048203880000003</v>
      </c>
      <c r="E79">
        <v>13.968100550000001</v>
      </c>
      <c r="F79">
        <v>1.953142095</v>
      </c>
      <c r="G79">
        <v>444.06131420000003</v>
      </c>
      <c r="H79">
        <v>23.64009884</v>
      </c>
      <c r="S79" s="34" t="s">
        <v>30</v>
      </c>
      <c r="T79" s="32" t="s">
        <v>19</v>
      </c>
      <c r="U79" s="33">
        <f t="array" ref="U79">INDEX($G$2:$G$20000,MATCH(1,IF($A$2:$A$20000=$S79,IF($C$2:$C$20000=$T79,1)),0))</f>
        <v>5119.6694090000001</v>
      </c>
      <c r="V79" s="32">
        <f>IFERROR(($L$18*(U79^2) + 'Prot 96-well Smpls Analysis'!$L$19*U79+$L$20),0)</f>
        <v>312.31590295675102</v>
      </c>
      <c r="X79" s="40" t="s">
        <v>30</v>
      </c>
      <c r="Y79" s="38" t="s">
        <v>175</v>
      </c>
      <c r="Z79" s="39" t="e">
        <f t="array" ref="Z79">INDEX($G$2:$G$20000,MATCH(1,IF($A$2:$A$20000=$X79,IF($C$2:$C$20000=$Y79,1)),0))</f>
        <v>#N/A</v>
      </c>
      <c r="AA79" s="38">
        <f t="shared" si="3"/>
        <v>0</v>
      </c>
      <c r="AC79" s="7" t="s">
        <v>30</v>
      </c>
      <c r="AD79" s="51">
        <f t="shared" si="4"/>
        <v>312.31590295675102</v>
      </c>
    </row>
    <row r="80" spans="1:30" x14ac:dyDescent="0.3">
      <c r="A80" t="s">
        <v>60</v>
      </c>
      <c r="B80" t="s">
        <v>187</v>
      </c>
      <c r="C80" t="s">
        <v>19</v>
      </c>
      <c r="D80">
        <v>151.56715829999999</v>
      </c>
      <c r="E80">
        <v>680.29769639999995</v>
      </c>
      <c r="F80">
        <v>95.125179239999994</v>
      </c>
      <c r="G80">
        <v>21627.413700000001</v>
      </c>
      <c r="H80">
        <v>27.53980761</v>
      </c>
      <c r="S80" s="34" t="s">
        <v>43</v>
      </c>
      <c r="T80" s="32" t="s">
        <v>19</v>
      </c>
      <c r="U80" s="33">
        <f t="array" ref="U80">INDEX($G$2:$G$20000,MATCH(1,IF($A$2:$A$20000=$S80,IF($C$2:$C$20000=$T80,1)),0))</f>
        <v>747.66023970000003</v>
      </c>
      <c r="V80" s="32">
        <f>IFERROR(($L$18*(U80^2) + 'Prot 96-well Smpls Analysis'!$L$19*U80+$L$20),0)</f>
        <v>63.187219770189429</v>
      </c>
      <c r="X80" s="40" t="s">
        <v>43</v>
      </c>
      <c r="Y80" s="38" t="s">
        <v>175</v>
      </c>
      <c r="Z80" s="39" t="e">
        <f t="array" ref="Z80">INDEX($G$2:$G$20000,MATCH(1,IF($A$2:$A$20000=$X80,IF($C$2:$C$20000=$Y80,1)),0))</f>
        <v>#N/A</v>
      </c>
      <c r="AA80" s="38">
        <f t="shared" si="3"/>
        <v>0</v>
      </c>
      <c r="AC80" s="7" t="s">
        <v>43</v>
      </c>
      <c r="AD80" s="51">
        <f t="shared" si="4"/>
        <v>63.187219770189429</v>
      </c>
    </row>
    <row r="81" spans="1:30" x14ac:dyDescent="0.3">
      <c r="A81" t="s">
        <v>61</v>
      </c>
      <c r="B81" t="s">
        <v>188</v>
      </c>
      <c r="C81" t="s">
        <v>182</v>
      </c>
      <c r="D81">
        <v>0.71392848499999995</v>
      </c>
      <c r="E81"/>
      <c r="F81"/>
      <c r="G81">
        <v>47.271191809999998</v>
      </c>
      <c r="H81">
        <v>12.204859989999999</v>
      </c>
      <c r="S81" s="34" t="s">
        <v>44</v>
      </c>
      <c r="T81" s="32" t="s">
        <v>19</v>
      </c>
      <c r="U81" s="33">
        <f t="array" ref="U81">INDEX($G$2:$G$20000,MATCH(1,IF($A$2:$A$20000=$S81,IF($C$2:$C$20000=$T81,1)),0))</f>
        <v>3402.172521</v>
      </c>
      <c r="V81" s="32">
        <f>IFERROR(($L$18*(U81^2) + 'Prot 96-well Smpls Analysis'!$L$19*U81+$L$20),0)</f>
        <v>214.53955539184705</v>
      </c>
      <c r="X81" s="40" t="s">
        <v>44</v>
      </c>
      <c r="Y81" s="38" t="s">
        <v>175</v>
      </c>
      <c r="Z81" s="39" t="e">
        <f t="array" ref="Z81">INDEX($G$2:$G$20000,MATCH(1,IF($A$2:$A$20000=$X81,IF($C$2:$C$20000=$Y81,1)),0))</f>
        <v>#N/A</v>
      </c>
      <c r="AA81" s="38">
        <f t="shared" si="3"/>
        <v>0</v>
      </c>
      <c r="AC81" s="7" t="s">
        <v>44</v>
      </c>
      <c r="AD81" s="51">
        <f t="shared" si="4"/>
        <v>214.53955539184705</v>
      </c>
    </row>
    <row r="82" spans="1:30" x14ac:dyDescent="0.3">
      <c r="A82" t="s">
        <v>61</v>
      </c>
      <c r="B82" t="s">
        <v>188</v>
      </c>
      <c r="C82" t="s">
        <v>183</v>
      </c>
      <c r="D82">
        <v>0.99558342799999999</v>
      </c>
      <c r="E82"/>
      <c r="F82"/>
      <c r="G82">
        <v>2630.8502990000002</v>
      </c>
      <c r="H82">
        <v>12.53333333</v>
      </c>
      <c r="S82" s="34" t="s">
        <v>45</v>
      </c>
      <c r="T82" s="32" t="s">
        <v>19</v>
      </c>
      <c r="U82" s="33">
        <f t="array" ref="U82">INDEX($G$2:$G$20000,MATCH(1,IF($A$2:$A$20000=$S82,IF($C$2:$C$20000=$T82,1)),0))</f>
        <v>7852.8848330000001</v>
      </c>
      <c r="V82" s="32">
        <f>IFERROR(($L$18*(U82^2) + 'Prot 96-well Smpls Analysis'!$L$19*U82+$L$20),0)</f>
        <v>467.67336796029275</v>
      </c>
      <c r="X82" s="40" t="s">
        <v>45</v>
      </c>
      <c r="Y82" s="38" t="s">
        <v>175</v>
      </c>
      <c r="Z82" s="39" t="e">
        <f t="array" ref="Z82">INDEX($G$2:$G$20000,MATCH(1,IF($A$2:$A$20000=$X82,IF($C$2:$C$20000=$Y82,1)),0))</f>
        <v>#N/A</v>
      </c>
      <c r="AA82" s="38">
        <f t="shared" si="3"/>
        <v>0</v>
      </c>
      <c r="AC82" s="7" t="s">
        <v>45</v>
      </c>
      <c r="AD82" s="51">
        <f t="shared" si="4"/>
        <v>467.67336796029275</v>
      </c>
    </row>
    <row r="83" spans="1:30" x14ac:dyDescent="0.3">
      <c r="A83" t="s">
        <v>61</v>
      </c>
      <c r="B83" t="s">
        <v>188</v>
      </c>
      <c r="C83" t="s">
        <v>184</v>
      </c>
      <c r="D83">
        <v>1.163808969</v>
      </c>
      <c r="E83"/>
      <c r="F83"/>
      <c r="G83">
        <v>66.804453089999996</v>
      </c>
      <c r="H83">
        <v>12.697570000000001</v>
      </c>
      <c r="S83" s="34" t="s">
        <v>46</v>
      </c>
      <c r="T83" s="32" t="s">
        <v>19</v>
      </c>
      <c r="U83" s="33">
        <f t="array" ref="U83">INDEX($G$2:$G$20000,MATCH(1,IF($A$2:$A$20000=$S83,IF($C$2:$C$20000=$T83,1)),0))</f>
        <v>1662.324629</v>
      </c>
      <c r="V83" s="32">
        <f>IFERROR(($L$18*(U83^2) + 'Prot 96-well Smpls Analysis'!$L$19*U83+$L$20),0)</f>
        <v>115.3704698524564</v>
      </c>
      <c r="X83" s="40" t="s">
        <v>46</v>
      </c>
      <c r="Y83" s="38" t="s">
        <v>175</v>
      </c>
      <c r="Z83" s="39" t="e">
        <f t="array" ref="Z83">INDEX($G$2:$G$20000,MATCH(1,IF($A$2:$A$20000=$X83,IF($C$2:$C$20000=$Y83,1)),0))</f>
        <v>#N/A</v>
      </c>
      <c r="AA83" s="38">
        <f t="shared" si="3"/>
        <v>0</v>
      </c>
      <c r="AC83" s="7" t="s">
        <v>46</v>
      </c>
      <c r="AD83" s="51">
        <f t="shared" si="4"/>
        <v>115.3704698524564</v>
      </c>
    </row>
    <row r="84" spans="1:30" x14ac:dyDescent="0.3">
      <c r="A84" t="s">
        <v>61</v>
      </c>
      <c r="B84" t="s">
        <v>188</v>
      </c>
      <c r="C84" t="s">
        <v>184</v>
      </c>
      <c r="D84">
        <v>5.554212401</v>
      </c>
      <c r="E84"/>
      <c r="F84"/>
      <c r="G84">
        <v>1367.935864</v>
      </c>
      <c r="H84">
        <v>14.816223069999999</v>
      </c>
      <c r="S84" s="34" t="s">
        <v>47</v>
      </c>
      <c r="T84" s="32" t="s">
        <v>19</v>
      </c>
      <c r="U84" s="33" t="e">
        <f t="array" ref="U84">INDEX($G$2:$G$20000,MATCH(1,IF($A$2:$A$20000=$S84,IF($C$2:$C$20000=$T84,1)),0))</f>
        <v>#N/A</v>
      </c>
      <c r="V84" s="32">
        <f>IFERROR(($L$18*(U84^2) + 'Prot 96-well Smpls Analysis'!$L$19*U84+$L$20),0)</f>
        <v>0</v>
      </c>
      <c r="X84" s="40" t="s">
        <v>47</v>
      </c>
      <c r="Y84" s="38" t="s">
        <v>175</v>
      </c>
      <c r="Z84" s="39" t="e">
        <f t="array" ref="Z84">INDEX($G$2:$G$20000,MATCH(1,IF($A$2:$A$20000=$X84,IF($C$2:$C$20000=$Y84,1)),0))</f>
        <v>#N/A</v>
      </c>
      <c r="AA84" s="38">
        <f t="shared" si="3"/>
        <v>0</v>
      </c>
      <c r="AC84" s="7" t="s">
        <v>47</v>
      </c>
      <c r="AD84" s="51">
        <f t="shared" si="4"/>
        <v>0</v>
      </c>
    </row>
    <row r="85" spans="1:30" x14ac:dyDescent="0.3">
      <c r="A85" t="s">
        <v>61</v>
      </c>
      <c r="B85" t="s">
        <v>188</v>
      </c>
      <c r="C85" t="s">
        <v>184</v>
      </c>
      <c r="D85">
        <v>7.698986186</v>
      </c>
      <c r="E85"/>
      <c r="F85"/>
      <c r="G85">
        <v>628.1834437</v>
      </c>
      <c r="H85">
        <v>15.40747509</v>
      </c>
      <c r="S85" s="34" t="s">
        <v>48</v>
      </c>
      <c r="T85" s="32" t="s">
        <v>19</v>
      </c>
      <c r="U85" s="33" t="e">
        <f t="array" ref="U85">INDEX($G$2:$G$20000,MATCH(1,IF($A$2:$A$20000=$S85,IF($C$2:$C$20000=$T85,1)),0))</f>
        <v>#N/A</v>
      </c>
      <c r="V85" s="32">
        <f>IFERROR(($L$18*(U85^2) + 'Prot 96-well Smpls Analysis'!$L$19*U85+$L$20),0)</f>
        <v>0</v>
      </c>
      <c r="X85" s="40" t="s">
        <v>48</v>
      </c>
      <c r="Y85" s="38" t="s">
        <v>175</v>
      </c>
      <c r="Z85" s="39" t="e">
        <f t="array" ref="Z85">INDEX($G$2:$G$20000,MATCH(1,IF($A$2:$A$20000=$X85,IF($C$2:$C$20000=$Y85,1)),0))</f>
        <v>#N/A</v>
      </c>
      <c r="AA85" s="38">
        <f t="shared" si="3"/>
        <v>0</v>
      </c>
      <c r="AC85" s="7" t="s">
        <v>48</v>
      </c>
      <c r="AD85" s="51">
        <f t="shared" si="4"/>
        <v>0</v>
      </c>
    </row>
    <row r="86" spans="1:30" x14ac:dyDescent="0.3">
      <c r="A86" t="s">
        <v>61</v>
      </c>
      <c r="B86" t="s">
        <v>188</v>
      </c>
      <c r="C86" t="s">
        <v>184</v>
      </c>
      <c r="D86">
        <v>8.3773538409999997</v>
      </c>
      <c r="E86"/>
      <c r="F86"/>
      <c r="G86">
        <v>497.26968410000001</v>
      </c>
      <c r="H86">
        <v>15.571711759999999</v>
      </c>
      <c r="S86" s="34" t="s">
        <v>31</v>
      </c>
      <c r="T86" s="32" t="s">
        <v>19</v>
      </c>
      <c r="U86" s="33">
        <f t="array" ref="U86">INDEX($G$2:$G$20000,MATCH(1,IF($A$2:$A$20000=$S86,IF($C$2:$C$20000=$T86,1)),0))</f>
        <v>3236.0119239999999</v>
      </c>
      <c r="V86" s="32">
        <f>IFERROR(($L$18*(U86^2) + 'Prot 96-well Smpls Analysis'!$L$19*U86+$L$20),0)</f>
        <v>205.0738453969546</v>
      </c>
      <c r="X86" s="40" t="s">
        <v>31</v>
      </c>
      <c r="Y86" s="38" t="s">
        <v>175</v>
      </c>
      <c r="Z86" s="39" t="e">
        <f t="array" ref="Z86">INDEX($G$2:$G$20000,MATCH(1,IF($A$2:$A$20000=$X86,IF($C$2:$C$20000=$Y86,1)),0))</f>
        <v>#N/A</v>
      </c>
      <c r="AA86" s="38">
        <f t="shared" si="3"/>
        <v>0</v>
      </c>
      <c r="AC86" s="7" t="s">
        <v>31</v>
      </c>
      <c r="AD86" s="51">
        <f t="shared" si="4"/>
        <v>205.0738453969546</v>
      </c>
    </row>
    <row r="87" spans="1:30" x14ac:dyDescent="0.3">
      <c r="A87" t="s">
        <v>61</v>
      </c>
      <c r="B87" t="s">
        <v>188</v>
      </c>
      <c r="C87" t="s">
        <v>184</v>
      </c>
      <c r="D87">
        <v>10.63674031</v>
      </c>
      <c r="E87"/>
      <c r="F87"/>
      <c r="G87">
        <v>59.33855415</v>
      </c>
      <c r="H87">
        <v>16.064421769999999</v>
      </c>
      <c r="S87" s="34" t="s">
        <v>32</v>
      </c>
      <c r="T87" s="32" t="s">
        <v>19</v>
      </c>
      <c r="U87" s="33">
        <f t="array" ref="U87">INDEX($G$2:$G$20000,MATCH(1,IF($A$2:$A$20000=$S87,IF($C$2:$C$20000=$T87,1)),0))</f>
        <v>1926.1388199999999</v>
      </c>
      <c r="V87" s="32">
        <f>IFERROR(($L$18*(U87^2) + 'Prot 96-well Smpls Analysis'!$L$19*U87+$L$20),0)</f>
        <v>130.41532640692176</v>
      </c>
      <c r="X87" s="40" t="s">
        <v>32</v>
      </c>
      <c r="Y87" s="38" t="s">
        <v>175</v>
      </c>
      <c r="Z87" s="39" t="e">
        <f t="array" ref="Z87">INDEX($G$2:$G$20000,MATCH(1,IF($A$2:$A$20000=$X87,IF($C$2:$C$20000=$Y87,1)),0))</f>
        <v>#N/A</v>
      </c>
      <c r="AA87" s="38">
        <f t="shared" si="3"/>
        <v>0</v>
      </c>
      <c r="AC87" s="7" t="s">
        <v>32</v>
      </c>
      <c r="AD87" s="51">
        <f t="shared" si="4"/>
        <v>130.41532640692176</v>
      </c>
    </row>
    <row r="88" spans="1:30" x14ac:dyDescent="0.3">
      <c r="A88" t="s">
        <v>61</v>
      </c>
      <c r="B88" t="s">
        <v>188</v>
      </c>
      <c r="C88"/>
      <c r="D88">
        <v>11.381495429999999</v>
      </c>
      <c r="E88">
        <v>0.41117100899999998</v>
      </c>
      <c r="F88">
        <v>7.4847062000000006E-2</v>
      </c>
      <c r="G88">
        <v>12.927236280000001</v>
      </c>
      <c r="H88">
        <v>16.212234779999999</v>
      </c>
      <c r="S88" s="34" t="s">
        <v>33</v>
      </c>
      <c r="T88" s="32" t="s">
        <v>19</v>
      </c>
      <c r="U88" s="33">
        <f t="array" ref="U88">INDEX($G$2:$G$20000,MATCH(1,IF($A$2:$A$20000=$S88,IF($C$2:$C$20000=$T88,1)),0))</f>
        <v>1871.1321680000001</v>
      </c>
      <c r="V88" s="32">
        <f>IFERROR(($L$18*(U88^2) + 'Prot 96-well Smpls Analysis'!$L$19*U88+$L$20),0)</f>
        <v>127.27862408099752</v>
      </c>
      <c r="X88" s="40" t="s">
        <v>33</v>
      </c>
      <c r="Y88" s="38" t="s">
        <v>175</v>
      </c>
      <c r="Z88" s="39" t="e">
        <f t="array" ref="Z88">INDEX($G$2:$G$20000,MATCH(1,IF($A$2:$A$20000=$X88,IF($C$2:$C$20000=$Y88,1)),0))</f>
        <v>#N/A</v>
      </c>
      <c r="AA88" s="38">
        <f t="shared" si="3"/>
        <v>0</v>
      </c>
      <c r="AC88" s="7" t="s">
        <v>33</v>
      </c>
      <c r="AD88" s="51">
        <f t="shared" si="4"/>
        <v>127.27862408099752</v>
      </c>
    </row>
    <row r="89" spans="1:30" x14ac:dyDescent="0.3">
      <c r="A89" t="s">
        <v>61</v>
      </c>
      <c r="B89" t="s">
        <v>188</v>
      </c>
      <c r="C89"/>
      <c r="D89">
        <v>11.895428920000001</v>
      </c>
      <c r="E89">
        <v>0.47906986299999998</v>
      </c>
      <c r="F89">
        <v>8.7206955000000003E-2</v>
      </c>
      <c r="G89">
        <v>15.06197952</v>
      </c>
      <c r="H89">
        <v>16.310776780000001</v>
      </c>
      <c r="S89" s="34" t="s">
        <v>34</v>
      </c>
      <c r="T89" s="32" t="s">
        <v>19</v>
      </c>
      <c r="U89" s="33">
        <f t="array" ref="U89">INDEX($G$2:$G$20000,MATCH(1,IF($A$2:$A$20000=$S89,IF($C$2:$C$20000=$T89,1)),0))</f>
        <v>2725.834194</v>
      </c>
      <c r="V89" s="32">
        <f>IFERROR(($L$18*(U89^2) + 'Prot 96-well Smpls Analysis'!$L$19*U89+$L$20),0)</f>
        <v>176.0035290363364</v>
      </c>
      <c r="X89" s="40" t="s">
        <v>34</v>
      </c>
      <c r="Y89" s="38" t="s">
        <v>175</v>
      </c>
      <c r="Z89" s="39" t="e">
        <f t="array" ref="Z89">INDEX($G$2:$G$20000,MATCH(1,IF($A$2:$A$20000=$X89,IF($C$2:$C$20000=$Y89,1)),0))</f>
        <v>#N/A</v>
      </c>
      <c r="AA89" s="38">
        <f t="shared" si="3"/>
        <v>0</v>
      </c>
      <c r="AC89" s="7" t="s">
        <v>34</v>
      </c>
      <c r="AD89" s="51">
        <f t="shared" si="4"/>
        <v>176.0035290363364</v>
      </c>
    </row>
    <row r="90" spans="1:30" x14ac:dyDescent="0.3">
      <c r="A90" t="s">
        <v>61</v>
      </c>
      <c r="B90" t="s">
        <v>188</v>
      </c>
      <c r="C90"/>
      <c r="D90">
        <v>12.60250465</v>
      </c>
      <c r="E90">
        <v>0.51344754299999995</v>
      </c>
      <c r="F90">
        <v>9.3464858999999997E-2</v>
      </c>
      <c r="G90">
        <v>16.142815410000001</v>
      </c>
      <c r="H90">
        <v>16.44216612</v>
      </c>
      <c r="S90" s="34" t="s">
        <v>35</v>
      </c>
      <c r="T90" s="32" t="s">
        <v>19</v>
      </c>
      <c r="U90" s="33">
        <f t="array" ref="U90">INDEX($G$2:$G$20000,MATCH(1,IF($A$2:$A$20000=$S90,IF($C$2:$C$20000=$T90,1)),0))</f>
        <v>1631.592085</v>
      </c>
      <c r="V90" s="32">
        <f>IFERROR(($L$18*(U90^2) + 'Prot 96-well Smpls Analysis'!$L$19*U90+$L$20),0)</f>
        <v>113.6176661988633</v>
      </c>
      <c r="X90" s="40" t="s">
        <v>35</v>
      </c>
      <c r="Y90" s="38" t="s">
        <v>175</v>
      </c>
      <c r="Z90" s="39" t="e">
        <f t="array" ref="Z90">INDEX($G$2:$G$20000,MATCH(1,IF($A$2:$A$20000=$X90,IF($C$2:$C$20000=$Y90,1)),0))</f>
        <v>#N/A</v>
      </c>
      <c r="AA90" s="38">
        <f t="shared" si="3"/>
        <v>0</v>
      </c>
      <c r="AC90" s="7" t="s">
        <v>35</v>
      </c>
      <c r="AD90" s="51">
        <f t="shared" si="4"/>
        <v>113.6176661988633</v>
      </c>
    </row>
    <row r="91" spans="1:30" x14ac:dyDescent="0.3">
      <c r="A91" t="s">
        <v>61</v>
      </c>
      <c r="B91" t="s">
        <v>188</v>
      </c>
      <c r="C91"/>
      <c r="D91">
        <v>13.24176894</v>
      </c>
      <c r="E91">
        <v>0.76444952499999996</v>
      </c>
      <c r="F91">
        <v>0.13915572800000001</v>
      </c>
      <c r="G91">
        <v>24.034329790000001</v>
      </c>
      <c r="H91">
        <v>16.55713179</v>
      </c>
      <c r="S91" s="34" t="s">
        <v>36</v>
      </c>
      <c r="T91" s="32" t="s">
        <v>19</v>
      </c>
      <c r="U91" s="33">
        <f t="array" ref="U91">INDEX($G$2:$G$20000,MATCH(1,IF($A$2:$A$20000=$S91,IF($C$2:$C$20000=$T91,1)),0))</f>
        <v>3145.2983469999999</v>
      </c>
      <c r="V91" s="32">
        <f>IFERROR(($L$18*(U91^2) + 'Prot 96-well Smpls Analysis'!$L$19*U91+$L$20),0)</f>
        <v>199.90567757986716</v>
      </c>
      <c r="X91" s="40" t="s">
        <v>36</v>
      </c>
      <c r="Y91" s="38" t="s">
        <v>175</v>
      </c>
      <c r="Z91" s="39" t="e">
        <f t="array" ref="Z91">INDEX($G$2:$G$20000,MATCH(1,IF($A$2:$A$20000=$X91,IF($C$2:$C$20000=$Y91,1)),0))</f>
        <v>#N/A</v>
      </c>
      <c r="AA91" s="38">
        <f t="shared" si="3"/>
        <v>0</v>
      </c>
      <c r="AC91" s="7" t="s">
        <v>36</v>
      </c>
      <c r="AD91" s="51">
        <f t="shared" si="4"/>
        <v>199.90567757986716</v>
      </c>
    </row>
    <row r="92" spans="1:30" x14ac:dyDescent="0.3">
      <c r="A92" t="s">
        <v>61</v>
      </c>
      <c r="B92" t="s">
        <v>188</v>
      </c>
      <c r="C92"/>
      <c r="D92">
        <v>15.27561334</v>
      </c>
      <c r="E92">
        <v>0.182208121</v>
      </c>
      <c r="F92">
        <v>3.3168055000000002E-2</v>
      </c>
      <c r="G92">
        <v>5.7286320719999999</v>
      </c>
      <c r="H92">
        <v>16.9020288</v>
      </c>
      <c r="S92" s="34" t="s">
        <v>52</v>
      </c>
      <c r="T92" s="32" t="s">
        <v>19</v>
      </c>
      <c r="U92" s="33">
        <f t="array" ref="U92">INDEX($G$2:$G$20000,MATCH(1,IF($A$2:$A$20000=$S92,IF($C$2:$C$20000=$T92,1)),0))</f>
        <v>3742.1752689999998</v>
      </c>
      <c r="V92" s="32">
        <f>IFERROR(($L$18*(U92^2) + 'Prot 96-well Smpls Analysis'!$L$19*U92+$L$20),0)</f>
        <v>233.90513034502166</v>
      </c>
      <c r="X92" s="40" t="s">
        <v>52</v>
      </c>
      <c r="Y92" s="38" t="s">
        <v>175</v>
      </c>
      <c r="Z92" s="39" t="e">
        <f t="array" ref="Z92">INDEX($G$2:$G$20000,MATCH(1,IF($A$2:$A$20000=$X92,IF($C$2:$C$20000=$Y92,1)),0))</f>
        <v>#N/A</v>
      </c>
      <c r="AA92" s="38">
        <f t="shared" si="3"/>
        <v>0</v>
      </c>
      <c r="AC92" s="7" t="s">
        <v>52</v>
      </c>
      <c r="AD92" s="51">
        <f t="shared" si="4"/>
        <v>233.90513034502166</v>
      </c>
    </row>
    <row r="93" spans="1:30" x14ac:dyDescent="0.3">
      <c r="A93" t="s">
        <v>61</v>
      </c>
      <c r="B93" t="s">
        <v>188</v>
      </c>
      <c r="C93"/>
      <c r="D93">
        <v>19.402187099999999</v>
      </c>
      <c r="E93">
        <v>3.0507557909999998</v>
      </c>
      <c r="F93">
        <v>0.55534097400000004</v>
      </c>
      <c r="G93">
        <v>95.915908619999996</v>
      </c>
      <c r="H93">
        <v>17.526128150000002</v>
      </c>
      <c r="S93" s="34" t="s">
        <v>53</v>
      </c>
      <c r="T93" s="32" t="s">
        <v>19</v>
      </c>
      <c r="U93" s="33">
        <f t="array" ref="U93">INDEX($G$2:$G$20000,MATCH(1,IF($A$2:$A$20000=$S93,IF($C$2:$C$20000=$T93,1)),0))</f>
        <v>3222.3189480000001</v>
      </c>
      <c r="V93" s="32">
        <f>IFERROR(($L$18*(U93^2) + 'Prot 96-well Smpls Analysis'!$L$19*U93+$L$20),0)</f>
        <v>204.29374514274721</v>
      </c>
      <c r="X93" s="40" t="s">
        <v>53</v>
      </c>
      <c r="Y93" s="38" t="s">
        <v>175</v>
      </c>
      <c r="Z93" s="39" t="e">
        <f t="array" ref="Z93">INDEX($G$2:$G$20000,MATCH(1,IF($A$2:$A$20000=$X93,IF($C$2:$C$20000=$Y93,1)),0))</f>
        <v>#N/A</v>
      </c>
      <c r="AA93" s="38">
        <f t="shared" si="3"/>
        <v>0</v>
      </c>
      <c r="AC93" s="7" t="s">
        <v>53</v>
      </c>
      <c r="AD93" s="51">
        <f t="shared" si="4"/>
        <v>204.29374514274721</v>
      </c>
    </row>
    <row r="94" spans="1:30" x14ac:dyDescent="0.3">
      <c r="A94" t="s">
        <v>61</v>
      </c>
      <c r="B94" t="s">
        <v>188</v>
      </c>
      <c r="C94"/>
      <c r="D94">
        <v>21.068008679999998</v>
      </c>
      <c r="E94">
        <v>4.0162286219999999</v>
      </c>
      <c r="F94">
        <v>0.73108975899999995</v>
      </c>
      <c r="G94">
        <v>126.2704208</v>
      </c>
      <c r="H94">
        <v>17.756059489999998</v>
      </c>
      <c r="S94" s="34" t="s">
        <v>54</v>
      </c>
      <c r="T94" s="32" t="s">
        <v>19</v>
      </c>
      <c r="U94" s="33">
        <f t="array" ref="U94">INDEX($G$2:$G$20000,MATCH(1,IF($A$2:$A$20000=$S94,IF($C$2:$C$20000=$T94,1)),0))</f>
        <v>1055.8465510000001</v>
      </c>
      <c r="V94" s="32">
        <f>IFERROR(($L$18*(U94^2) + 'Prot 96-well Smpls Analysis'!$L$19*U94+$L$20),0)</f>
        <v>80.773541823314829</v>
      </c>
      <c r="X94" s="40" t="s">
        <v>54</v>
      </c>
      <c r="Y94" s="38" t="s">
        <v>175</v>
      </c>
      <c r="Z94" s="39" t="e">
        <f t="array" ref="Z94">INDEX($G$2:$G$20000,MATCH(1,IF($A$2:$A$20000=$X94,IF($C$2:$C$20000=$Y94,1)),0))</f>
        <v>#N/A</v>
      </c>
      <c r="AA94" s="38">
        <f t="shared" si="3"/>
        <v>0</v>
      </c>
      <c r="AC94" s="7" t="s">
        <v>54</v>
      </c>
      <c r="AD94" s="51">
        <f t="shared" si="4"/>
        <v>80.773541823314829</v>
      </c>
    </row>
    <row r="95" spans="1:30" x14ac:dyDescent="0.3">
      <c r="A95" t="s">
        <v>61</v>
      </c>
      <c r="B95" t="s">
        <v>188</v>
      </c>
      <c r="C95"/>
      <c r="D95">
        <v>24.105633959999999</v>
      </c>
      <c r="E95">
        <v>0.66292729399999994</v>
      </c>
      <c r="F95">
        <v>0.120675241</v>
      </c>
      <c r="G95">
        <v>20.842465969999999</v>
      </c>
      <c r="H95">
        <v>18.1502275</v>
      </c>
      <c r="S95" s="34" t="s">
        <v>55</v>
      </c>
      <c r="T95" s="32" t="s">
        <v>19</v>
      </c>
      <c r="U95" s="33">
        <f t="array" ref="U95">INDEX($G$2:$G$20000,MATCH(1,IF($A$2:$A$20000=$S95,IF($C$2:$C$20000=$T95,1)),0))</f>
        <v>2208.9954389999998</v>
      </c>
      <c r="V95" s="32">
        <f>IFERROR(($L$18*(U95^2) + 'Prot 96-well Smpls Analysis'!$L$19*U95+$L$20),0)</f>
        <v>146.54304634990953</v>
      </c>
      <c r="X95" s="40" t="s">
        <v>55</v>
      </c>
      <c r="Y95" s="38" t="s">
        <v>175</v>
      </c>
      <c r="Z95" s="39" t="e">
        <f t="array" ref="Z95">INDEX($G$2:$G$20000,MATCH(1,IF($A$2:$A$20000=$X95,IF($C$2:$C$20000=$Y95,1)),0))</f>
        <v>#N/A</v>
      </c>
      <c r="AA95" s="38">
        <f t="shared" si="3"/>
        <v>0</v>
      </c>
      <c r="AC95" s="7" t="s">
        <v>55</v>
      </c>
      <c r="AD95" s="51">
        <f t="shared" si="4"/>
        <v>146.54304634990953</v>
      </c>
    </row>
    <row r="96" spans="1:30" x14ac:dyDescent="0.3">
      <c r="A96" t="s">
        <v>61</v>
      </c>
      <c r="B96" t="s">
        <v>188</v>
      </c>
      <c r="C96"/>
      <c r="D96">
        <v>28.223531690000002</v>
      </c>
      <c r="E96">
        <v>2.6470524549999999</v>
      </c>
      <c r="F96">
        <v>0.48185328100000002</v>
      </c>
      <c r="G96">
        <v>83.223456350000006</v>
      </c>
      <c r="H96">
        <v>18.64293752</v>
      </c>
      <c r="S96" s="34" t="s">
        <v>56</v>
      </c>
      <c r="T96" s="32" t="s">
        <v>19</v>
      </c>
      <c r="U96" s="33">
        <f t="array" ref="U96">INDEX($G$2:$G$20000,MATCH(1,IF($A$2:$A$20000=$S96,IF($C$2:$C$20000=$T96,1)),0))</f>
        <v>1705.7049870000001</v>
      </c>
      <c r="V96" s="32">
        <f>IFERROR(($L$18*(U96^2) + 'Prot 96-well Smpls Analysis'!$L$19*U96+$L$20),0)</f>
        <v>117.84456616764648</v>
      </c>
      <c r="X96" s="40" t="s">
        <v>56</v>
      </c>
      <c r="Y96" s="38" t="s">
        <v>175</v>
      </c>
      <c r="Z96" s="39" t="e">
        <f t="array" ref="Z96">INDEX($G$2:$G$20000,MATCH(1,IF($A$2:$A$20000=$X96,IF($C$2:$C$20000=$Y96,1)),0))</f>
        <v>#N/A</v>
      </c>
      <c r="AA96" s="38">
        <f t="shared" si="3"/>
        <v>0</v>
      </c>
      <c r="AC96" s="7" t="s">
        <v>56</v>
      </c>
      <c r="AD96" s="51">
        <f t="shared" si="4"/>
        <v>117.84456616764648</v>
      </c>
    </row>
    <row r="97" spans="1:30" x14ac:dyDescent="0.3">
      <c r="A97" t="s">
        <v>61</v>
      </c>
      <c r="B97" t="s">
        <v>188</v>
      </c>
      <c r="C97"/>
      <c r="D97">
        <v>29.089494160000001</v>
      </c>
      <c r="E97">
        <v>2.0711073230000001</v>
      </c>
      <c r="F97">
        <v>0.37701174300000001</v>
      </c>
      <c r="G97">
        <v>65.115713729999996</v>
      </c>
      <c r="H97">
        <v>18.741479519999999</v>
      </c>
      <c r="S97" s="34" t="s">
        <v>117</v>
      </c>
      <c r="T97" s="32" t="s">
        <v>19</v>
      </c>
      <c r="U97" s="33">
        <f t="array" ref="U97">INDEX($G$2:$G$20000,MATCH(1,IF($A$2:$A$20000=$S97,IF($C$2:$C$20000=$T97,1)),0))</f>
        <v>1013.475477</v>
      </c>
      <c r="V97" s="32">
        <f>IFERROR(($L$18*(U97^2) + 'Prot 96-well Smpls Analysis'!$L$19*U97+$L$20),0)</f>
        <v>78.35590708585039</v>
      </c>
      <c r="X97" s="40" t="s">
        <v>117</v>
      </c>
      <c r="Y97" s="38" t="s">
        <v>175</v>
      </c>
      <c r="Z97" s="39" t="e">
        <f t="array" ref="Z97">INDEX($G$2:$G$20000,MATCH(1,IF($A$2:$A$20000=$X97,IF($C$2:$C$20000=$Y97,1)),0))</f>
        <v>#N/A</v>
      </c>
      <c r="AA97" s="38">
        <f t="shared" ref="AA97" si="5">IFERROR(($L$18*(Z97^2) + $L$19*Z97),0)</f>
        <v>0</v>
      </c>
      <c r="AC97" s="7" t="s">
        <v>117</v>
      </c>
      <c r="AD97" s="51">
        <f t="shared" ref="AD97" si="6">SUM(VLOOKUP(AC97,$S$2:$V$97,4,FALSE), VLOOKUP(AC97,$X$2:$AA$97,4,FALSE))</f>
        <v>78.35590708585039</v>
      </c>
    </row>
    <row r="98" spans="1:30" x14ac:dyDescent="0.3">
      <c r="A98" t="s">
        <v>61</v>
      </c>
      <c r="B98" t="s">
        <v>188</v>
      </c>
      <c r="C98"/>
      <c r="D98">
        <v>31.46706258</v>
      </c>
      <c r="E98">
        <v>2.160567737</v>
      </c>
      <c r="F98">
        <v>0.39329657099999998</v>
      </c>
      <c r="G98">
        <v>67.928353439999995</v>
      </c>
      <c r="H98">
        <v>19.004258190000002</v>
      </c>
    </row>
    <row r="99" spans="1:30" x14ac:dyDescent="0.3">
      <c r="A99" t="s">
        <v>61</v>
      </c>
      <c r="B99" t="s">
        <v>188</v>
      </c>
      <c r="C99"/>
      <c r="D99">
        <v>32.538286759999998</v>
      </c>
      <c r="E99">
        <v>3.1860772000000002</v>
      </c>
      <c r="F99">
        <v>0.57997405800000001</v>
      </c>
      <c r="G99">
        <v>100.1704202</v>
      </c>
      <c r="H99">
        <v>19.119223860000002</v>
      </c>
    </row>
    <row r="100" spans="1:30" x14ac:dyDescent="0.3">
      <c r="A100" t="s">
        <v>61</v>
      </c>
      <c r="B100" t="s">
        <v>188</v>
      </c>
      <c r="C100"/>
      <c r="D100">
        <v>34.577350459999998</v>
      </c>
      <c r="E100">
        <v>1.4212338920000001</v>
      </c>
      <c r="F100">
        <v>0.25871274799999999</v>
      </c>
      <c r="G100">
        <v>44.683661829999998</v>
      </c>
      <c r="H100">
        <v>19.332731540000001</v>
      </c>
    </row>
    <row r="101" spans="1:30" x14ac:dyDescent="0.3">
      <c r="A101" t="s">
        <v>61</v>
      </c>
      <c r="B101" t="s">
        <v>188</v>
      </c>
      <c r="C101"/>
      <c r="D101">
        <v>40.901273660000001</v>
      </c>
      <c r="E101">
        <v>2.5164974280000001</v>
      </c>
      <c r="F101">
        <v>0.458087841</v>
      </c>
      <c r="G101">
        <v>79.118800030000003</v>
      </c>
      <c r="H101">
        <v>19.956830889999999</v>
      </c>
    </row>
    <row r="102" spans="1:30" x14ac:dyDescent="0.3">
      <c r="A102" t="s">
        <v>61</v>
      </c>
      <c r="B102" t="s">
        <v>188</v>
      </c>
      <c r="C102"/>
      <c r="D102">
        <v>53.512430289999998</v>
      </c>
      <c r="E102">
        <v>0.553027457</v>
      </c>
      <c r="F102">
        <v>0.100669745</v>
      </c>
      <c r="G102">
        <v>17.387209810000002</v>
      </c>
      <c r="H102">
        <v>21.073640260000001</v>
      </c>
    </row>
    <row r="103" spans="1:30" x14ac:dyDescent="0.3">
      <c r="A103" t="s">
        <v>61</v>
      </c>
      <c r="B103" t="s">
        <v>188</v>
      </c>
      <c r="C103"/>
      <c r="D103">
        <v>65.920840440000006</v>
      </c>
      <c r="E103">
        <v>0.29699239900000002</v>
      </c>
      <c r="F103">
        <v>5.4062684999999999E-2</v>
      </c>
      <c r="G103">
        <v>9.3374552850000008</v>
      </c>
      <c r="H103">
        <v>22.059060280000001</v>
      </c>
    </row>
    <row r="104" spans="1:30" x14ac:dyDescent="0.3">
      <c r="A104" t="s">
        <v>61</v>
      </c>
      <c r="B104" t="s">
        <v>188</v>
      </c>
      <c r="C104"/>
      <c r="D104">
        <v>88.712742879999993</v>
      </c>
      <c r="E104">
        <v>16.097498779999999</v>
      </c>
      <c r="F104">
        <v>2.9302904810000001</v>
      </c>
      <c r="G104">
        <v>506.10613510000002</v>
      </c>
      <c r="H104">
        <v>23.685003330000001</v>
      </c>
    </row>
    <row r="105" spans="1:30" x14ac:dyDescent="0.3">
      <c r="A105" t="s">
        <v>61</v>
      </c>
      <c r="B105" t="s">
        <v>188</v>
      </c>
      <c r="C105" t="s">
        <v>19</v>
      </c>
      <c r="D105">
        <v>154.24551510000001</v>
      </c>
      <c r="E105">
        <v>508.31791390000001</v>
      </c>
      <c r="F105">
        <v>92.531092220000005</v>
      </c>
      <c r="G105">
        <v>15981.539629999999</v>
      </c>
      <c r="H105">
        <v>27.692378120000001</v>
      </c>
    </row>
    <row r="106" spans="1:30" x14ac:dyDescent="0.3">
      <c r="A106" t="s">
        <v>62</v>
      </c>
      <c r="B106" t="s">
        <v>189</v>
      </c>
      <c r="C106" t="s">
        <v>182</v>
      </c>
      <c r="D106">
        <v>0.72839352000000002</v>
      </c>
      <c r="E106"/>
      <c r="F106"/>
      <c r="G106">
        <v>45.195041420000003</v>
      </c>
      <c r="H106">
        <v>12.22389774</v>
      </c>
    </row>
    <row r="107" spans="1:30" x14ac:dyDescent="0.3">
      <c r="A107" t="s">
        <v>62</v>
      </c>
      <c r="B107" t="s">
        <v>189</v>
      </c>
      <c r="C107" t="s">
        <v>183</v>
      </c>
      <c r="D107">
        <v>0.99558342799999999</v>
      </c>
      <c r="E107"/>
      <c r="F107"/>
      <c r="G107">
        <v>2549.4562080000001</v>
      </c>
      <c r="H107">
        <v>12.53333333</v>
      </c>
    </row>
    <row r="108" spans="1:30" x14ac:dyDescent="0.3">
      <c r="A108" t="s">
        <v>62</v>
      </c>
      <c r="B108" t="s">
        <v>189</v>
      </c>
      <c r="C108" t="s">
        <v>184</v>
      </c>
      <c r="D108">
        <v>1.1623185170000001</v>
      </c>
      <c r="E108"/>
      <c r="F108"/>
      <c r="G108">
        <v>64.41623448</v>
      </c>
      <c r="H108">
        <v>12.69619417</v>
      </c>
    </row>
    <row r="109" spans="1:30" x14ac:dyDescent="0.3">
      <c r="A109" t="s">
        <v>62</v>
      </c>
      <c r="B109" t="s">
        <v>189</v>
      </c>
      <c r="C109" t="s">
        <v>184</v>
      </c>
      <c r="D109">
        <v>5.4400805529999996</v>
      </c>
      <c r="E109"/>
      <c r="F109"/>
      <c r="G109">
        <v>1057.4063389999999</v>
      </c>
      <c r="H109">
        <v>14.780812879999999</v>
      </c>
    </row>
    <row r="110" spans="1:30" x14ac:dyDescent="0.3">
      <c r="A110" t="s">
        <v>62</v>
      </c>
      <c r="B110" t="s">
        <v>189</v>
      </c>
      <c r="C110" t="s">
        <v>184</v>
      </c>
      <c r="D110">
        <v>8.3385197380000005</v>
      </c>
      <c r="E110"/>
      <c r="F110"/>
      <c r="G110">
        <v>807.96347479999997</v>
      </c>
      <c r="H110">
        <v>15.562544900000001</v>
      </c>
    </row>
    <row r="111" spans="1:30" x14ac:dyDescent="0.3">
      <c r="A111" t="s">
        <v>62</v>
      </c>
      <c r="B111" t="s">
        <v>189</v>
      </c>
      <c r="C111" t="s">
        <v>184</v>
      </c>
      <c r="D111">
        <v>10.491447409999999</v>
      </c>
      <c r="E111"/>
      <c r="F111"/>
      <c r="G111">
        <v>24.41750566</v>
      </c>
      <c r="H111">
        <v>16.034841320000002</v>
      </c>
    </row>
    <row r="112" spans="1:30" x14ac:dyDescent="0.3">
      <c r="A112" t="s">
        <v>62</v>
      </c>
      <c r="B112" t="s">
        <v>189</v>
      </c>
      <c r="C112"/>
      <c r="D112">
        <v>12.51255971</v>
      </c>
      <c r="E112">
        <v>0.23441717100000001</v>
      </c>
      <c r="F112">
        <v>4.7265712000000001E-2</v>
      </c>
      <c r="G112">
        <v>7.129092913</v>
      </c>
      <c r="H112">
        <v>16.425707330000002</v>
      </c>
    </row>
    <row r="113" spans="1:8" x14ac:dyDescent="0.3">
      <c r="A113" t="s">
        <v>62</v>
      </c>
      <c r="B113" t="s">
        <v>189</v>
      </c>
      <c r="C113"/>
      <c r="D113">
        <v>13.14365669</v>
      </c>
      <c r="E113">
        <v>0.53129992500000001</v>
      </c>
      <c r="F113">
        <v>0.10712640599999999</v>
      </c>
      <c r="G113">
        <v>16.157888570000001</v>
      </c>
      <c r="H113">
        <v>16.53970992</v>
      </c>
    </row>
    <row r="114" spans="1:8" x14ac:dyDescent="0.3">
      <c r="A114" t="s">
        <v>62</v>
      </c>
      <c r="B114" t="s">
        <v>189</v>
      </c>
      <c r="C114"/>
      <c r="D114">
        <v>19.221993999999999</v>
      </c>
      <c r="E114">
        <v>2.7626387810000002</v>
      </c>
      <c r="F114">
        <v>0.557032949</v>
      </c>
      <c r="G114">
        <v>84.017345980000002</v>
      </c>
      <c r="H114">
        <v>17.500588860000001</v>
      </c>
    </row>
    <row r="115" spans="1:8" x14ac:dyDescent="0.3">
      <c r="A115" t="s">
        <v>62</v>
      </c>
      <c r="B115" t="s">
        <v>189</v>
      </c>
      <c r="C115"/>
      <c r="D115">
        <v>20.864905709999999</v>
      </c>
      <c r="E115">
        <v>4.6863907879999998</v>
      </c>
      <c r="F115">
        <v>0.94492052299999996</v>
      </c>
      <c r="G115">
        <v>142.52247489999999</v>
      </c>
      <c r="H115">
        <v>17.72859403</v>
      </c>
    </row>
    <row r="116" spans="1:8" x14ac:dyDescent="0.3">
      <c r="A116" t="s">
        <v>62</v>
      </c>
      <c r="B116" t="s">
        <v>189</v>
      </c>
      <c r="C116"/>
      <c r="D116">
        <v>23.73097495</v>
      </c>
      <c r="E116">
        <v>0.51149884400000001</v>
      </c>
      <c r="F116">
        <v>0.103133899</v>
      </c>
      <c r="G116">
        <v>15.55569829</v>
      </c>
      <c r="H116">
        <v>18.103173949999999</v>
      </c>
    </row>
    <row r="117" spans="1:8" x14ac:dyDescent="0.3">
      <c r="A117" t="s">
        <v>62</v>
      </c>
      <c r="B117" t="s">
        <v>189</v>
      </c>
      <c r="C117"/>
      <c r="D117">
        <v>27.920252640000001</v>
      </c>
      <c r="E117">
        <v>3.8679987169999999</v>
      </c>
      <c r="F117">
        <v>0.77990751000000003</v>
      </c>
      <c r="G117">
        <v>117.6335425</v>
      </c>
      <c r="H117">
        <v>18.60804255</v>
      </c>
    </row>
    <row r="118" spans="1:8" x14ac:dyDescent="0.3">
      <c r="A118" t="s">
        <v>62</v>
      </c>
      <c r="B118" t="s">
        <v>189</v>
      </c>
      <c r="C118"/>
      <c r="D118">
        <v>30.968498960000002</v>
      </c>
      <c r="E118">
        <v>1.9695578030000001</v>
      </c>
      <c r="F118">
        <v>0.39712343100000003</v>
      </c>
      <c r="G118">
        <v>59.898174359999999</v>
      </c>
      <c r="H118">
        <v>18.950050300000001</v>
      </c>
    </row>
    <row r="119" spans="1:8" x14ac:dyDescent="0.3">
      <c r="A119" t="s">
        <v>62</v>
      </c>
      <c r="B119" t="s">
        <v>189</v>
      </c>
      <c r="C119"/>
      <c r="D119">
        <v>32.021870130000003</v>
      </c>
      <c r="E119">
        <v>1.6148538320000001</v>
      </c>
      <c r="F119">
        <v>0.32560420099999998</v>
      </c>
      <c r="G119">
        <v>49.11092034</v>
      </c>
      <c r="H119">
        <v>19.064052889999999</v>
      </c>
    </row>
    <row r="120" spans="1:8" x14ac:dyDescent="0.3">
      <c r="A120" t="s">
        <v>62</v>
      </c>
      <c r="B120" t="s">
        <v>189</v>
      </c>
      <c r="C120"/>
      <c r="D120">
        <v>34.341195519999999</v>
      </c>
      <c r="E120">
        <v>1.0582368579999999</v>
      </c>
      <c r="F120">
        <v>0.21337309900000001</v>
      </c>
      <c r="G120">
        <v>32.183089899999999</v>
      </c>
      <c r="H120">
        <v>19.308344139999999</v>
      </c>
    </row>
    <row r="121" spans="1:8" x14ac:dyDescent="0.3">
      <c r="A121" t="s">
        <v>62</v>
      </c>
      <c r="B121" t="s">
        <v>189</v>
      </c>
      <c r="C121"/>
      <c r="D121">
        <v>40.076783300000002</v>
      </c>
      <c r="E121">
        <v>3.9433352159999999</v>
      </c>
      <c r="F121">
        <v>0.79509766500000001</v>
      </c>
      <c r="G121">
        <v>119.9246754</v>
      </c>
      <c r="H121">
        <v>19.87835707</v>
      </c>
    </row>
    <row r="122" spans="1:8" x14ac:dyDescent="0.3">
      <c r="A122" t="s">
        <v>62</v>
      </c>
      <c r="B122" t="s">
        <v>189</v>
      </c>
      <c r="C122"/>
      <c r="D122">
        <v>52.851057740000002</v>
      </c>
      <c r="E122">
        <v>0.50970769599999999</v>
      </c>
      <c r="F122">
        <v>0.102772749</v>
      </c>
      <c r="G122">
        <v>15.5012259</v>
      </c>
      <c r="H122">
        <v>21.018382930000001</v>
      </c>
    </row>
    <row r="123" spans="1:8" x14ac:dyDescent="0.3">
      <c r="A123" t="s">
        <v>62</v>
      </c>
      <c r="B123" t="s">
        <v>189</v>
      </c>
      <c r="C123"/>
      <c r="D123">
        <v>65.087148029999994</v>
      </c>
      <c r="E123">
        <v>0.35891365600000003</v>
      </c>
      <c r="F123">
        <v>7.2368031999999999E-2</v>
      </c>
      <c r="G123">
        <v>10.91527892</v>
      </c>
      <c r="H123">
        <v>21.995547949999999</v>
      </c>
    </row>
    <row r="124" spans="1:8" x14ac:dyDescent="0.3">
      <c r="A124" t="s">
        <v>62</v>
      </c>
      <c r="B124" t="s">
        <v>189</v>
      </c>
      <c r="C124"/>
      <c r="D124">
        <v>87.812720089999999</v>
      </c>
      <c r="E124">
        <v>15.195381429999999</v>
      </c>
      <c r="F124">
        <v>3.0638562629999999</v>
      </c>
      <c r="G124">
        <v>462.1218045</v>
      </c>
      <c r="H124">
        <v>23.624156320000001</v>
      </c>
    </row>
    <row r="125" spans="1:8" x14ac:dyDescent="0.3">
      <c r="A125" t="s">
        <v>62</v>
      </c>
      <c r="B125" t="s">
        <v>189</v>
      </c>
      <c r="C125" t="s">
        <v>19</v>
      </c>
      <c r="D125">
        <v>153.15846099999999</v>
      </c>
      <c r="E125">
        <v>458.71184959999999</v>
      </c>
      <c r="F125">
        <v>92.490417559999997</v>
      </c>
      <c r="G125">
        <v>13950.340679999999</v>
      </c>
      <c r="H125">
        <v>27.630532899999999</v>
      </c>
    </row>
    <row r="126" spans="1:8" x14ac:dyDescent="0.3">
      <c r="A126" t="s">
        <v>63</v>
      </c>
      <c r="B126" t="s">
        <v>190</v>
      </c>
      <c r="C126" t="s">
        <v>182</v>
      </c>
      <c r="D126">
        <v>0.71582226500000001</v>
      </c>
      <c r="E126"/>
      <c r="F126"/>
      <c r="G126">
        <v>47.862554520000003</v>
      </c>
      <c r="H126">
        <v>12.207368799999999</v>
      </c>
    </row>
    <row r="127" spans="1:8" x14ac:dyDescent="0.3">
      <c r="A127" t="s">
        <v>63</v>
      </c>
      <c r="B127" t="s">
        <v>190</v>
      </c>
      <c r="C127" t="s">
        <v>183</v>
      </c>
      <c r="D127">
        <v>0.99558342799999999</v>
      </c>
      <c r="E127"/>
      <c r="F127"/>
      <c r="G127">
        <v>2525.0907990000001</v>
      </c>
      <c r="H127">
        <v>12.53333333</v>
      </c>
    </row>
    <row r="128" spans="1:8" x14ac:dyDescent="0.3">
      <c r="A128" t="s">
        <v>63</v>
      </c>
      <c r="B128" t="s">
        <v>190</v>
      </c>
      <c r="C128" t="s">
        <v>184</v>
      </c>
      <c r="D128">
        <v>1.180197712</v>
      </c>
      <c r="E128"/>
      <c r="F128"/>
      <c r="G128">
        <v>63.23332911</v>
      </c>
      <c r="H128">
        <v>12.71261383</v>
      </c>
    </row>
    <row r="129" spans="1:8" x14ac:dyDescent="0.3">
      <c r="A129" t="s">
        <v>63</v>
      </c>
      <c r="B129" t="s">
        <v>190</v>
      </c>
      <c r="C129" t="s">
        <v>184</v>
      </c>
      <c r="D129">
        <v>5.5505199679999997</v>
      </c>
      <c r="E129"/>
      <c r="F129"/>
      <c r="G129">
        <v>1485.518603</v>
      </c>
      <c r="H129">
        <v>14.81508507</v>
      </c>
    </row>
    <row r="130" spans="1:8" x14ac:dyDescent="0.3">
      <c r="A130" t="s">
        <v>63</v>
      </c>
      <c r="B130" t="s">
        <v>190</v>
      </c>
      <c r="C130" t="s">
        <v>184</v>
      </c>
      <c r="D130">
        <v>8.348077279</v>
      </c>
      <c r="E130"/>
      <c r="F130"/>
      <c r="G130">
        <v>1401.7900050000001</v>
      </c>
      <c r="H130">
        <v>15.5648035</v>
      </c>
    </row>
    <row r="131" spans="1:8" x14ac:dyDescent="0.3">
      <c r="A131" t="s">
        <v>63</v>
      </c>
      <c r="B131" t="s">
        <v>190</v>
      </c>
      <c r="C131" t="s">
        <v>184</v>
      </c>
      <c r="D131">
        <v>10.584180630000001</v>
      </c>
      <c r="E131"/>
      <c r="F131"/>
      <c r="G131">
        <v>127.140131</v>
      </c>
      <c r="H131">
        <v>16.053750300000001</v>
      </c>
    </row>
    <row r="132" spans="1:8" x14ac:dyDescent="0.3">
      <c r="A132" t="s">
        <v>63</v>
      </c>
      <c r="B132" t="s">
        <v>190</v>
      </c>
      <c r="C132"/>
      <c r="D132">
        <v>11.40464856</v>
      </c>
      <c r="E132">
        <v>2.8301054209999998</v>
      </c>
      <c r="F132">
        <v>0.58758880199999997</v>
      </c>
      <c r="G132">
        <v>85.091407160000003</v>
      </c>
      <c r="H132">
        <v>16.216732570000001</v>
      </c>
    </row>
    <row r="133" spans="1:8" x14ac:dyDescent="0.3">
      <c r="A133" t="s">
        <v>63</v>
      </c>
      <c r="B133" t="s">
        <v>190</v>
      </c>
      <c r="C133"/>
      <c r="D133">
        <v>12.61752549</v>
      </c>
      <c r="E133">
        <v>1.4938743889999999</v>
      </c>
      <c r="F133">
        <v>0.31015942200000002</v>
      </c>
      <c r="G133">
        <v>44.91559676</v>
      </c>
      <c r="H133">
        <v>16.444907740000001</v>
      </c>
    </row>
    <row r="134" spans="1:8" x14ac:dyDescent="0.3">
      <c r="A134" t="s">
        <v>63</v>
      </c>
      <c r="B134" t="s">
        <v>190</v>
      </c>
      <c r="C134"/>
      <c r="D134">
        <v>13.25228982</v>
      </c>
      <c r="E134">
        <v>3.1462627990000001</v>
      </c>
      <c r="F134">
        <v>0.65322965600000005</v>
      </c>
      <c r="G134">
        <v>94.597157710000005</v>
      </c>
      <c r="H134">
        <v>16.558995329999998</v>
      </c>
    </row>
    <row r="135" spans="1:8" x14ac:dyDescent="0.3">
      <c r="A135" t="s">
        <v>63</v>
      </c>
      <c r="B135" t="s">
        <v>190</v>
      </c>
      <c r="C135"/>
      <c r="D135">
        <v>15.170845720000001</v>
      </c>
      <c r="E135">
        <v>3.474618145</v>
      </c>
      <c r="F135">
        <v>0.72140306099999996</v>
      </c>
      <c r="G135">
        <v>104.4696586</v>
      </c>
      <c r="H135">
        <v>16.884959859999999</v>
      </c>
    </row>
    <row r="136" spans="1:8" x14ac:dyDescent="0.3">
      <c r="A136" t="s">
        <v>63</v>
      </c>
      <c r="B136" t="s">
        <v>190</v>
      </c>
      <c r="C136"/>
      <c r="D136">
        <v>17.353831769999999</v>
      </c>
      <c r="E136">
        <v>1.7806721480000001</v>
      </c>
      <c r="F136">
        <v>0.36970460799999999</v>
      </c>
      <c r="G136">
        <v>53.538605869999998</v>
      </c>
      <c r="H136">
        <v>17.227222619999999</v>
      </c>
    </row>
    <row r="137" spans="1:8" x14ac:dyDescent="0.3">
      <c r="A137" t="s">
        <v>63</v>
      </c>
      <c r="B137" t="s">
        <v>190</v>
      </c>
      <c r="C137"/>
      <c r="D137">
        <v>19.363035409999998</v>
      </c>
      <c r="E137">
        <v>5.9677544940000002</v>
      </c>
      <c r="F137">
        <v>1.239030069</v>
      </c>
      <c r="G137">
        <v>179.42958010000001</v>
      </c>
      <c r="H137">
        <v>17.52059071</v>
      </c>
    </row>
    <row r="138" spans="1:8" x14ac:dyDescent="0.3">
      <c r="A138" t="s">
        <v>63</v>
      </c>
      <c r="B138" t="s">
        <v>190</v>
      </c>
      <c r="C138"/>
      <c r="D138">
        <v>21.013964609999999</v>
      </c>
      <c r="E138">
        <v>5.8111546299999999</v>
      </c>
      <c r="F138">
        <v>1.206516677</v>
      </c>
      <c r="G138">
        <v>174.72116800000001</v>
      </c>
      <c r="H138">
        <v>17.748765880000001</v>
      </c>
    </row>
    <row r="139" spans="1:8" x14ac:dyDescent="0.3">
      <c r="A139" t="s">
        <v>63</v>
      </c>
      <c r="B139" t="s">
        <v>190</v>
      </c>
      <c r="C139"/>
      <c r="D139">
        <v>23.89341482</v>
      </c>
      <c r="E139">
        <v>4.7042642409999997</v>
      </c>
      <c r="F139">
        <v>0.97670318899999997</v>
      </c>
      <c r="G139">
        <v>141.44083140000001</v>
      </c>
      <c r="H139">
        <v>18.123625090000001</v>
      </c>
    </row>
    <row r="140" spans="1:8" x14ac:dyDescent="0.3">
      <c r="A140" t="s">
        <v>63</v>
      </c>
      <c r="B140" t="s">
        <v>190</v>
      </c>
      <c r="C140"/>
      <c r="D140">
        <v>28.101056889999999</v>
      </c>
      <c r="E140">
        <v>4.3438470880000004</v>
      </c>
      <c r="F140">
        <v>0.90187308499999996</v>
      </c>
      <c r="G140">
        <v>130.60434369999999</v>
      </c>
      <c r="H140">
        <v>18.628870119999998</v>
      </c>
    </row>
    <row r="141" spans="1:8" x14ac:dyDescent="0.3">
      <c r="A141" t="s">
        <v>63</v>
      </c>
      <c r="B141" t="s">
        <v>190</v>
      </c>
      <c r="C141"/>
      <c r="D141">
        <v>28.958362959999999</v>
      </c>
      <c r="E141">
        <v>2.8943685690000001</v>
      </c>
      <c r="F141">
        <v>0.60093116899999999</v>
      </c>
      <c r="G141">
        <v>87.023576039999995</v>
      </c>
      <c r="H141">
        <v>18.726659479999999</v>
      </c>
    </row>
    <row r="142" spans="1:8" x14ac:dyDescent="0.3">
      <c r="A142" t="s">
        <v>63</v>
      </c>
      <c r="B142" t="s">
        <v>190</v>
      </c>
      <c r="C142"/>
      <c r="D142">
        <v>32.372090190000002</v>
      </c>
      <c r="E142">
        <v>7.8512053579999996</v>
      </c>
      <c r="F142">
        <v>1.630073678</v>
      </c>
      <c r="G142">
        <v>236.0583838</v>
      </c>
      <c r="H142">
        <v>19.1015187</v>
      </c>
    </row>
    <row r="143" spans="1:8" x14ac:dyDescent="0.3">
      <c r="A143" t="s">
        <v>63</v>
      </c>
      <c r="B143" t="s">
        <v>190</v>
      </c>
      <c r="C143"/>
      <c r="D143">
        <v>34.390043089999999</v>
      </c>
      <c r="E143">
        <v>3.8251708290000002</v>
      </c>
      <c r="F143">
        <v>0.79418509599999998</v>
      </c>
      <c r="G143">
        <v>115.00955620000001</v>
      </c>
      <c r="H143">
        <v>19.31339564</v>
      </c>
    </row>
    <row r="144" spans="1:8" x14ac:dyDescent="0.3">
      <c r="A144" t="s">
        <v>63</v>
      </c>
      <c r="B144" t="s">
        <v>190</v>
      </c>
      <c r="C144"/>
      <c r="D144">
        <v>40.647151940000001</v>
      </c>
      <c r="E144">
        <v>10.729153889999999</v>
      </c>
      <c r="F144">
        <v>2.2275957050000001</v>
      </c>
      <c r="G144">
        <v>322.58826649999997</v>
      </c>
      <c r="H144">
        <v>19.932728260000001</v>
      </c>
    </row>
    <row r="145" spans="1:8" x14ac:dyDescent="0.3">
      <c r="A145" t="s">
        <v>63</v>
      </c>
      <c r="B145" t="s">
        <v>190</v>
      </c>
      <c r="C145"/>
      <c r="D145">
        <v>49.288283270000001</v>
      </c>
      <c r="E145">
        <v>1.0641472089999999</v>
      </c>
      <c r="F145">
        <v>0.22093911399999999</v>
      </c>
      <c r="G145">
        <v>31.995198030000001</v>
      </c>
      <c r="H145">
        <v>20.715043139999999</v>
      </c>
    </row>
    <row r="146" spans="1:8" x14ac:dyDescent="0.3">
      <c r="A146" t="s">
        <v>63</v>
      </c>
      <c r="B146" t="s">
        <v>190</v>
      </c>
      <c r="C146"/>
      <c r="D146">
        <v>54.297123980000002</v>
      </c>
      <c r="E146">
        <v>8.2489028169999994</v>
      </c>
      <c r="F146">
        <v>1.7126439490000001</v>
      </c>
      <c r="G146">
        <v>248.0157604</v>
      </c>
      <c r="H146">
        <v>21.138797029999999</v>
      </c>
    </row>
    <row r="147" spans="1:8" x14ac:dyDescent="0.3">
      <c r="A147" t="s">
        <v>63</v>
      </c>
      <c r="B147" t="s">
        <v>190</v>
      </c>
      <c r="C147"/>
      <c r="D147">
        <v>65.393168399999993</v>
      </c>
      <c r="E147">
        <v>4.8255935269999997</v>
      </c>
      <c r="F147">
        <v>1.001893675</v>
      </c>
      <c r="G147">
        <v>145.0887802</v>
      </c>
      <c r="H147">
        <v>22.018901280000001</v>
      </c>
    </row>
    <row r="148" spans="1:8" x14ac:dyDescent="0.3">
      <c r="A148" t="s">
        <v>63</v>
      </c>
      <c r="B148" t="s">
        <v>190</v>
      </c>
      <c r="C148"/>
      <c r="D148">
        <v>81.058983049999995</v>
      </c>
      <c r="E148">
        <v>1.957835303</v>
      </c>
      <c r="F148">
        <v>0.40648736699999999</v>
      </c>
      <c r="G148">
        <v>58.865284549999998</v>
      </c>
      <c r="H148">
        <v>23.15977715</v>
      </c>
    </row>
    <row r="149" spans="1:8" x14ac:dyDescent="0.3">
      <c r="A149" t="s">
        <v>63</v>
      </c>
      <c r="B149" t="s">
        <v>190</v>
      </c>
      <c r="C149"/>
      <c r="D149">
        <v>88.416812989999997</v>
      </c>
      <c r="E149">
        <v>11.33511846</v>
      </c>
      <c r="F149">
        <v>2.3534065659999999</v>
      </c>
      <c r="G149">
        <v>340.8075096</v>
      </c>
      <c r="H149">
        <v>23.66502217</v>
      </c>
    </row>
    <row r="150" spans="1:8" x14ac:dyDescent="0.3">
      <c r="A150" t="s">
        <v>63</v>
      </c>
      <c r="B150" t="s">
        <v>190</v>
      </c>
      <c r="C150" t="s">
        <v>19</v>
      </c>
      <c r="D150">
        <v>154.78937970000001</v>
      </c>
      <c r="E150">
        <v>395.36322009999998</v>
      </c>
      <c r="F150">
        <v>82.085635109999998</v>
      </c>
      <c r="G150">
        <v>11887.1942</v>
      </c>
      <c r="H150">
        <v>27.723280620000001</v>
      </c>
    </row>
    <row r="151" spans="1:8" x14ac:dyDescent="0.3">
      <c r="A151" t="s">
        <v>64</v>
      </c>
      <c r="B151" t="s">
        <v>191</v>
      </c>
      <c r="C151" t="s">
        <v>182</v>
      </c>
      <c r="D151">
        <v>0.71596006899999998</v>
      </c>
      <c r="E151"/>
      <c r="F151"/>
      <c r="G151">
        <v>46.57261441</v>
      </c>
      <c r="H151">
        <v>12.20755116</v>
      </c>
    </row>
    <row r="152" spans="1:8" x14ac:dyDescent="0.3">
      <c r="A152" t="s">
        <v>64</v>
      </c>
      <c r="B152" t="s">
        <v>191</v>
      </c>
      <c r="C152" t="s">
        <v>183</v>
      </c>
      <c r="D152">
        <v>0.99558342799999999</v>
      </c>
      <c r="E152"/>
      <c r="F152"/>
      <c r="G152">
        <v>2558.7641050000002</v>
      </c>
      <c r="H152">
        <v>12.53333333</v>
      </c>
    </row>
    <row r="153" spans="1:8" x14ac:dyDescent="0.3">
      <c r="A153" t="s">
        <v>64</v>
      </c>
      <c r="B153" t="s">
        <v>191</v>
      </c>
      <c r="C153" t="s">
        <v>184</v>
      </c>
      <c r="D153">
        <v>1.1800878880000001</v>
      </c>
      <c r="E153"/>
      <c r="F153"/>
      <c r="G153">
        <v>63.614515560000001</v>
      </c>
      <c r="H153">
        <v>12.712513530000001</v>
      </c>
    </row>
    <row r="154" spans="1:8" x14ac:dyDescent="0.3">
      <c r="A154" t="s">
        <v>64</v>
      </c>
      <c r="B154" t="s">
        <v>191</v>
      </c>
      <c r="C154" t="s">
        <v>184</v>
      </c>
      <c r="D154">
        <v>5.4414168160000003</v>
      </c>
      <c r="E154"/>
      <c r="F154"/>
      <c r="G154">
        <v>479.70980909999997</v>
      </c>
      <c r="H154">
        <v>14.78123031</v>
      </c>
    </row>
    <row r="155" spans="1:8" x14ac:dyDescent="0.3">
      <c r="A155" t="s">
        <v>64</v>
      </c>
      <c r="B155" t="s">
        <v>191</v>
      </c>
      <c r="C155" t="s">
        <v>184</v>
      </c>
      <c r="D155">
        <v>7.8673746510000004</v>
      </c>
      <c r="E155"/>
      <c r="F155"/>
      <c r="G155">
        <v>284.33141239999998</v>
      </c>
      <c r="H155">
        <v>15.449083760000001</v>
      </c>
    </row>
    <row r="156" spans="1:8" x14ac:dyDescent="0.3">
      <c r="A156" t="s">
        <v>64</v>
      </c>
      <c r="B156" t="s">
        <v>191</v>
      </c>
      <c r="C156" t="s">
        <v>184</v>
      </c>
      <c r="D156">
        <v>8.4099986379999994</v>
      </c>
      <c r="E156"/>
      <c r="F156"/>
      <c r="G156">
        <v>228.76996159999999</v>
      </c>
      <c r="H156">
        <v>15.57939663</v>
      </c>
    </row>
    <row r="157" spans="1:8" x14ac:dyDescent="0.3">
      <c r="A157" t="s">
        <v>64</v>
      </c>
      <c r="B157" t="s">
        <v>191</v>
      </c>
      <c r="C157" t="s">
        <v>184</v>
      </c>
      <c r="D157">
        <v>10.49462836</v>
      </c>
      <c r="E157"/>
      <c r="F157"/>
      <c r="G157">
        <v>20.20289241</v>
      </c>
      <c r="H157">
        <v>16.035491669999999</v>
      </c>
    </row>
    <row r="158" spans="1:8" x14ac:dyDescent="0.3">
      <c r="A158" t="s">
        <v>64</v>
      </c>
      <c r="B158" t="s">
        <v>191</v>
      </c>
      <c r="C158"/>
      <c r="D158">
        <v>13.14783815</v>
      </c>
      <c r="E158">
        <v>0.32135276600000001</v>
      </c>
      <c r="F158">
        <v>5.7741824999999997E-2</v>
      </c>
      <c r="G158">
        <v>9.7729513200000007</v>
      </c>
      <c r="H158">
        <v>16.540454029999999</v>
      </c>
    </row>
    <row r="159" spans="1:8" x14ac:dyDescent="0.3">
      <c r="A159" t="s">
        <v>64</v>
      </c>
      <c r="B159" t="s">
        <v>191</v>
      </c>
      <c r="C159"/>
      <c r="D159">
        <v>15.155937639999999</v>
      </c>
      <c r="E159">
        <v>0.54451859700000005</v>
      </c>
      <c r="F159">
        <v>9.7841066000000004E-2</v>
      </c>
      <c r="G159">
        <v>16.559850449999999</v>
      </c>
      <c r="H159">
        <v>16.882525309999998</v>
      </c>
    </row>
    <row r="160" spans="1:8" x14ac:dyDescent="0.3">
      <c r="A160" t="s">
        <v>64</v>
      </c>
      <c r="B160" t="s">
        <v>191</v>
      </c>
      <c r="C160"/>
      <c r="D160">
        <v>18.773066020000002</v>
      </c>
      <c r="E160">
        <v>1.6681122509999999</v>
      </c>
      <c r="F160">
        <v>0.299732428</v>
      </c>
      <c r="G160">
        <v>50.730479289999998</v>
      </c>
      <c r="H160">
        <v>17.436354999999999</v>
      </c>
    </row>
    <row r="161" spans="1:8" x14ac:dyDescent="0.3">
      <c r="A161" t="s">
        <v>64</v>
      </c>
      <c r="B161" t="s">
        <v>191</v>
      </c>
      <c r="C161"/>
      <c r="D161">
        <v>20.752071180000002</v>
      </c>
      <c r="E161">
        <v>4.027316592</v>
      </c>
      <c r="F161">
        <v>0.72364277700000001</v>
      </c>
      <c r="G161">
        <v>122.4783888</v>
      </c>
      <c r="H161">
        <v>17.713269839999999</v>
      </c>
    </row>
    <row r="162" spans="1:8" x14ac:dyDescent="0.3">
      <c r="A162" t="s">
        <v>64</v>
      </c>
      <c r="B162" t="s">
        <v>191</v>
      </c>
      <c r="C162"/>
      <c r="D162">
        <v>22.844625260000001</v>
      </c>
      <c r="E162">
        <v>0.30501320399999998</v>
      </c>
      <c r="F162">
        <v>5.4805872999999998E-2</v>
      </c>
      <c r="G162">
        <v>9.2760340469999996</v>
      </c>
      <c r="H162">
        <v>17.99018469</v>
      </c>
    </row>
    <row r="163" spans="1:8" x14ac:dyDescent="0.3">
      <c r="A163" t="s">
        <v>64</v>
      </c>
      <c r="B163" t="s">
        <v>191</v>
      </c>
      <c r="C163"/>
      <c r="D163">
        <v>23.739177009999999</v>
      </c>
      <c r="E163">
        <v>0.53045089000000001</v>
      </c>
      <c r="F163">
        <v>9.5313330000000002E-2</v>
      </c>
      <c r="G163">
        <v>16.132024609999998</v>
      </c>
      <c r="H163">
        <v>18.104208450000002</v>
      </c>
    </row>
    <row r="164" spans="1:8" x14ac:dyDescent="0.3">
      <c r="A164" t="s">
        <v>64</v>
      </c>
      <c r="B164" t="s">
        <v>191</v>
      </c>
      <c r="C164"/>
      <c r="D164">
        <v>27.930031029999999</v>
      </c>
      <c r="E164">
        <v>3.9900205820000001</v>
      </c>
      <c r="F164">
        <v>0.71694129600000001</v>
      </c>
      <c r="G164">
        <v>121.34414599999999</v>
      </c>
      <c r="H164">
        <v>18.609170809999998</v>
      </c>
    </row>
    <row r="165" spans="1:8" x14ac:dyDescent="0.3">
      <c r="A165" t="s">
        <v>64</v>
      </c>
      <c r="B165" t="s">
        <v>191</v>
      </c>
      <c r="C165"/>
      <c r="D165">
        <v>32.185226460000003</v>
      </c>
      <c r="E165">
        <v>4.0860541699999997</v>
      </c>
      <c r="F165">
        <v>0.73419695699999998</v>
      </c>
      <c r="G165">
        <v>124.2647108</v>
      </c>
      <c r="H165">
        <v>19.081554959999998</v>
      </c>
    </row>
    <row r="166" spans="1:8" x14ac:dyDescent="0.3">
      <c r="A166" t="s">
        <v>64</v>
      </c>
      <c r="B166" t="s">
        <v>191</v>
      </c>
      <c r="C166"/>
      <c r="D166">
        <v>34.511031719999998</v>
      </c>
      <c r="E166">
        <v>0.88835160700000004</v>
      </c>
      <c r="F166">
        <v>0.15962222200000001</v>
      </c>
      <c r="G166">
        <v>27.016468920000001</v>
      </c>
      <c r="H166">
        <v>19.325891590000001</v>
      </c>
    </row>
    <row r="167" spans="1:8" x14ac:dyDescent="0.3">
      <c r="A167" t="s">
        <v>64</v>
      </c>
      <c r="B167" t="s">
        <v>191</v>
      </c>
      <c r="C167"/>
      <c r="D167">
        <v>40.603585189999997</v>
      </c>
      <c r="E167">
        <v>3.0932516479999999</v>
      </c>
      <c r="F167">
        <v>0.55580661799999997</v>
      </c>
      <c r="G167">
        <v>94.071690020000005</v>
      </c>
      <c r="H167">
        <v>19.928588600000001</v>
      </c>
    </row>
    <row r="168" spans="1:8" x14ac:dyDescent="0.3">
      <c r="A168" t="s">
        <v>64</v>
      </c>
      <c r="B168" t="s">
        <v>191</v>
      </c>
      <c r="C168"/>
      <c r="D168">
        <v>65.110156009999997</v>
      </c>
      <c r="E168">
        <v>5.0316305620000001</v>
      </c>
      <c r="F168">
        <v>0.90410153500000001</v>
      </c>
      <c r="G168">
        <v>153.02149470000001</v>
      </c>
      <c r="H168">
        <v>21.997305390000001</v>
      </c>
    </row>
    <row r="169" spans="1:8" x14ac:dyDescent="0.3">
      <c r="A169" t="s">
        <v>64</v>
      </c>
      <c r="B169" t="s">
        <v>191</v>
      </c>
      <c r="C169"/>
      <c r="D169">
        <v>88.083770459999997</v>
      </c>
      <c r="E169">
        <v>11.842352630000001</v>
      </c>
      <c r="F169">
        <v>2.1278766509999998</v>
      </c>
      <c r="G169">
        <v>360.1485596</v>
      </c>
      <c r="H169">
        <v>23.64250535</v>
      </c>
    </row>
    <row r="170" spans="1:8" x14ac:dyDescent="0.3">
      <c r="A170" t="s">
        <v>64</v>
      </c>
      <c r="B170" t="s">
        <v>191</v>
      </c>
      <c r="C170" t="s">
        <v>19</v>
      </c>
      <c r="D170">
        <v>152.9216802</v>
      </c>
      <c r="E170">
        <v>520.20536700000002</v>
      </c>
      <c r="F170">
        <v>93.472377420000001</v>
      </c>
      <c r="G170">
        <v>15820.438690000001</v>
      </c>
      <c r="H170">
        <v>27.617047830000001</v>
      </c>
    </row>
    <row r="171" spans="1:8" x14ac:dyDescent="0.3">
      <c r="A171" t="s">
        <v>65</v>
      </c>
      <c r="B171" t="s">
        <v>192</v>
      </c>
      <c r="C171" t="s">
        <v>182</v>
      </c>
      <c r="D171">
        <v>0.71609789300000004</v>
      </c>
      <c r="E171"/>
      <c r="F171"/>
      <c r="G171">
        <v>44.074757249999998</v>
      </c>
      <c r="H171">
        <v>12.20773353</v>
      </c>
    </row>
    <row r="172" spans="1:8" x14ac:dyDescent="0.3">
      <c r="A172" t="s">
        <v>65</v>
      </c>
      <c r="B172" t="s">
        <v>192</v>
      </c>
      <c r="C172" t="s">
        <v>183</v>
      </c>
      <c r="D172">
        <v>0.99558342799999999</v>
      </c>
      <c r="E172"/>
      <c r="F172"/>
      <c r="G172">
        <v>2507.2361860000001</v>
      </c>
      <c r="H172">
        <v>12.53333333</v>
      </c>
    </row>
    <row r="173" spans="1:8" x14ac:dyDescent="0.3">
      <c r="A173" t="s">
        <v>65</v>
      </c>
      <c r="B173" t="s">
        <v>192</v>
      </c>
      <c r="C173" t="s">
        <v>184</v>
      </c>
      <c r="D173">
        <v>1.1622525399999999</v>
      </c>
      <c r="E173"/>
      <c r="F173"/>
      <c r="G173">
        <v>60.311109090000002</v>
      </c>
      <c r="H173">
        <v>12.69613324</v>
      </c>
    </row>
    <row r="174" spans="1:8" x14ac:dyDescent="0.3">
      <c r="A174" t="s">
        <v>65</v>
      </c>
      <c r="B174" t="s">
        <v>192</v>
      </c>
      <c r="C174" t="s">
        <v>184</v>
      </c>
      <c r="D174">
        <v>5.595168245</v>
      </c>
      <c r="E174"/>
      <c r="F174"/>
      <c r="G174">
        <v>192.93100699999999</v>
      </c>
      <c r="H174">
        <v>14.82881197</v>
      </c>
    </row>
    <row r="175" spans="1:8" x14ac:dyDescent="0.3">
      <c r="A175" t="s">
        <v>65</v>
      </c>
      <c r="B175" t="s">
        <v>192</v>
      </c>
      <c r="C175" t="s">
        <v>184</v>
      </c>
      <c r="D175">
        <v>8.4027484880000003</v>
      </c>
      <c r="E175"/>
      <c r="F175"/>
      <c r="G175">
        <v>326.0271947</v>
      </c>
      <c r="H175">
        <v>15.577691529999999</v>
      </c>
    </row>
    <row r="176" spans="1:8" x14ac:dyDescent="0.3">
      <c r="A176" t="s">
        <v>65</v>
      </c>
      <c r="B176" t="s">
        <v>192</v>
      </c>
      <c r="C176" t="s">
        <v>184</v>
      </c>
      <c r="D176">
        <v>10.48504144</v>
      </c>
      <c r="E176"/>
      <c r="F176"/>
      <c r="G176">
        <v>12.77357065</v>
      </c>
      <c r="H176">
        <v>16.03353126</v>
      </c>
    </row>
    <row r="177" spans="1:8" x14ac:dyDescent="0.3">
      <c r="A177" t="s">
        <v>65</v>
      </c>
      <c r="B177" t="s">
        <v>192</v>
      </c>
      <c r="C177"/>
      <c r="D177">
        <v>18.641278530000001</v>
      </c>
      <c r="E177">
        <v>0.81573501699999995</v>
      </c>
      <c r="F177">
        <v>0.147748991</v>
      </c>
      <c r="G177">
        <v>24.264072680000002</v>
      </c>
      <c r="H177">
        <v>17.417330440000001</v>
      </c>
    </row>
    <row r="178" spans="1:8" x14ac:dyDescent="0.3">
      <c r="A178" t="s">
        <v>65</v>
      </c>
      <c r="B178" t="s">
        <v>192</v>
      </c>
      <c r="C178"/>
      <c r="D178">
        <v>20.611338849999999</v>
      </c>
      <c r="E178">
        <v>1.719573112</v>
      </c>
      <c r="F178">
        <v>0.31145554199999997</v>
      </c>
      <c r="G178">
        <v>51.148775120000003</v>
      </c>
      <c r="H178">
        <v>17.69409027</v>
      </c>
    </row>
    <row r="179" spans="1:8" x14ac:dyDescent="0.3">
      <c r="A179" t="s">
        <v>65</v>
      </c>
      <c r="B179" t="s">
        <v>192</v>
      </c>
      <c r="C179"/>
      <c r="D179">
        <v>27.900560410000001</v>
      </c>
      <c r="E179">
        <v>3.1348743680000002</v>
      </c>
      <c r="F179">
        <v>0.56780022200000002</v>
      </c>
      <c r="G179">
        <v>93.246971000000002</v>
      </c>
      <c r="H179">
        <v>18.605769729999999</v>
      </c>
    </row>
    <row r="180" spans="1:8" x14ac:dyDescent="0.3">
      <c r="A180" t="s">
        <v>65</v>
      </c>
      <c r="B180" t="s">
        <v>192</v>
      </c>
      <c r="C180"/>
      <c r="D180">
        <v>30.797660199999999</v>
      </c>
      <c r="E180">
        <v>1.3923054989999999</v>
      </c>
      <c r="F180">
        <v>0.25217960299999997</v>
      </c>
      <c r="G180">
        <v>41.414186119999997</v>
      </c>
      <c r="H180">
        <v>18.931369539999999</v>
      </c>
    </row>
    <row r="181" spans="1:8" x14ac:dyDescent="0.3">
      <c r="A181" t="s">
        <v>65</v>
      </c>
      <c r="B181" t="s">
        <v>192</v>
      </c>
      <c r="C181"/>
      <c r="D181">
        <v>32.150978240000001</v>
      </c>
      <c r="E181">
        <v>1.4230249420000001</v>
      </c>
      <c r="F181">
        <v>0.25774362299999998</v>
      </c>
      <c r="G181">
        <v>42.327937249999998</v>
      </c>
      <c r="H181">
        <v>19.077889450000001</v>
      </c>
    </row>
    <row r="182" spans="1:8" x14ac:dyDescent="0.3">
      <c r="A182" t="s">
        <v>65</v>
      </c>
      <c r="B182" t="s">
        <v>192</v>
      </c>
      <c r="C182"/>
      <c r="D182">
        <v>34.63206237</v>
      </c>
      <c r="E182">
        <v>0.51881463900000002</v>
      </c>
      <c r="F182">
        <v>9.3969655999999999E-2</v>
      </c>
      <c r="G182">
        <v>15.43216344</v>
      </c>
      <c r="H182">
        <v>19.3383693</v>
      </c>
    </row>
    <row r="183" spans="1:8" x14ac:dyDescent="0.3">
      <c r="A183" t="s">
        <v>65</v>
      </c>
      <c r="B183" t="s">
        <v>192</v>
      </c>
      <c r="C183"/>
      <c r="D183">
        <v>40.560041599999998</v>
      </c>
      <c r="E183">
        <v>1.2689119129999999</v>
      </c>
      <c r="F183">
        <v>0.22983009300000001</v>
      </c>
      <c r="G183">
        <v>37.743838650000001</v>
      </c>
      <c r="H183">
        <v>19.924448949999999</v>
      </c>
    </row>
    <row r="184" spans="1:8" x14ac:dyDescent="0.3">
      <c r="A184" t="s">
        <v>65</v>
      </c>
      <c r="B184" t="s">
        <v>192</v>
      </c>
      <c r="C184"/>
      <c r="D184">
        <v>87.991874879999997</v>
      </c>
      <c r="E184">
        <v>10.421450889999999</v>
      </c>
      <c r="F184">
        <v>1.8875723360000001</v>
      </c>
      <c r="G184">
        <v>309.98649870000003</v>
      </c>
      <c r="H184">
        <v>23.63628675</v>
      </c>
    </row>
    <row r="185" spans="1:8" x14ac:dyDescent="0.3">
      <c r="A185" t="s">
        <v>65</v>
      </c>
      <c r="B185" t="s">
        <v>192</v>
      </c>
      <c r="C185" t="s">
        <v>19</v>
      </c>
      <c r="D185">
        <v>152.2022589</v>
      </c>
      <c r="E185">
        <v>531.41399920000003</v>
      </c>
      <c r="F185">
        <v>96.251699930000001</v>
      </c>
      <c r="G185">
        <v>15806.93194</v>
      </c>
      <c r="H185">
        <v>27.576044410000002</v>
      </c>
    </row>
    <row r="186" spans="1:8" x14ac:dyDescent="0.3">
      <c r="A186" t="s">
        <v>66</v>
      </c>
      <c r="B186" t="s">
        <v>66</v>
      </c>
      <c r="C186" t="s">
        <v>182</v>
      </c>
      <c r="D186">
        <v>0.71655651200000003</v>
      </c>
      <c r="E186"/>
      <c r="F186"/>
      <c r="G186">
        <v>46.490909430000002</v>
      </c>
      <c r="H186">
        <v>12.208340160000001</v>
      </c>
    </row>
    <row r="187" spans="1:8" x14ac:dyDescent="0.3">
      <c r="A187" t="s">
        <v>66</v>
      </c>
      <c r="B187" t="s">
        <v>66</v>
      </c>
      <c r="C187" t="s">
        <v>183</v>
      </c>
      <c r="D187">
        <v>0.99558342799999999</v>
      </c>
      <c r="E187"/>
      <c r="F187"/>
      <c r="G187">
        <v>2492.6540180000002</v>
      </c>
      <c r="H187">
        <v>12.53333333</v>
      </c>
    </row>
    <row r="188" spans="1:8" x14ac:dyDescent="0.3">
      <c r="A188" t="s">
        <v>66</v>
      </c>
      <c r="B188" t="s">
        <v>66</v>
      </c>
      <c r="C188" t="s">
        <v>184</v>
      </c>
      <c r="D188">
        <v>1.1619241549999999</v>
      </c>
      <c r="E188"/>
      <c r="F188"/>
      <c r="G188">
        <v>63.344155219999998</v>
      </c>
      <c r="H188">
        <v>12.69582992</v>
      </c>
    </row>
    <row r="189" spans="1:8" x14ac:dyDescent="0.3">
      <c r="A189" t="s">
        <v>66</v>
      </c>
      <c r="B189" t="s">
        <v>66</v>
      </c>
      <c r="C189" t="s">
        <v>184</v>
      </c>
      <c r="D189">
        <v>5.634305436</v>
      </c>
      <c r="E189"/>
      <c r="F189"/>
      <c r="G189">
        <v>3678.8000499999998</v>
      </c>
      <c r="H189">
        <v>14.84078484</v>
      </c>
    </row>
    <row r="190" spans="1:8" x14ac:dyDescent="0.3">
      <c r="A190" t="s">
        <v>66</v>
      </c>
      <c r="B190" t="s">
        <v>66</v>
      </c>
      <c r="C190" t="s">
        <v>184</v>
      </c>
      <c r="D190">
        <v>7.2584934800000003</v>
      </c>
      <c r="E190"/>
      <c r="F190"/>
      <c r="G190">
        <v>1870.788376</v>
      </c>
      <c r="H190">
        <v>15.295775280000001</v>
      </c>
    </row>
    <row r="191" spans="1:8" x14ac:dyDescent="0.3">
      <c r="A191" t="s">
        <v>66</v>
      </c>
      <c r="B191" t="s">
        <v>66</v>
      </c>
      <c r="C191" t="s">
        <v>184</v>
      </c>
      <c r="D191">
        <v>8.1057612179999996</v>
      </c>
      <c r="E191"/>
      <c r="F191"/>
      <c r="G191">
        <v>1368.8388299999999</v>
      </c>
      <c r="H191">
        <v>15.507020839999999</v>
      </c>
    </row>
    <row r="192" spans="1:8" x14ac:dyDescent="0.3">
      <c r="A192" t="s">
        <v>66</v>
      </c>
      <c r="B192" t="s">
        <v>66</v>
      </c>
      <c r="C192" t="s">
        <v>184</v>
      </c>
      <c r="D192">
        <v>10.532669240000001</v>
      </c>
      <c r="E192"/>
      <c r="F192"/>
      <c r="G192">
        <v>431.37701609999999</v>
      </c>
      <c r="H192">
        <v>16.04325957</v>
      </c>
    </row>
    <row r="193" spans="1:8" x14ac:dyDescent="0.3">
      <c r="A193" t="s">
        <v>66</v>
      </c>
      <c r="B193" t="s">
        <v>66</v>
      </c>
      <c r="C193"/>
      <c r="D193">
        <v>11.68501148</v>
      </c>
      <c r="E193">
        <v>5.4145110220000001</v>
      </c>
      <c r="F193">
        <v>1.166379343</v>
      </c>
      <c r="G193">
        <v>159.82511890000001</v>
      </c>
      <c r="H193">
        <v>16.270754790000002</v>
      </c>
    </row>
    <row r="194" spans="1:8" x14ac:dyDescent="0.3">
      <c r="A194" t="s">
        <v>66</v>
      </c>
      <c r="B194" t="s">
        <v>66</v>
      </c>
      <c r="C194"/>
      <c r="D194">
        <v>13.00246761</v>
      </c>
      <c r="E194">
        <v>6.066641712</v>
      </c>
      <c r="F194">
        <v>1.3068595759999999</v>
      </c>
      <c r="G194">
        <v>179.07466239999999</v>
      </c>
      <c r="H194">
        <v>16.514499669999999</v>
      </c>
    </row>
    <row r="195" spans="1:8" x14ac:dyDescent="0.3">
      <c r="A195" t="s">
        <v>66</v>
      </c>
      <c r="B195" t="s">
        <v>66</v>
      </c>
      <c r="C195"/>
      <c r="D195">
        <v>14.99250863</v>
      </c>
      <c r="E195">
        <v>6.6188767960000003</v>
      </c>
      <c r="F195">
        <v>1.4258205660000001</v>
      </c>
      <c r="G195">
        <v>195.375495</v>
      </c>
      <c r="H195">
        <v>16.855742500000002</v>
      </c>
    </row>
    <row r="196" spans="1:8" x14ac:dyDescent="0.3">
      <c r="A196" t="s">
        <v>66</v>
      </c>
      <c r="B196" t="s">
        <v>66</v>
      </c>
      <c r="C196"/>
      <c r="D196">
        <v>16.414374479999999</v>
      </c>
      <c r="E196">
        <v>4.189381837</v>
      </c>
      <c r="F196">
        <v>0.90246532300000004</v>
      </c>
      <c r="G196">
        <v>123.6618501</v>
      </c>
      <c r="H196">
        <v>17.08323772</v>
      </c>
    </row>
    <row r="197" spans="1:8" x14ac:dyDescent="0.3">
      <c r="A197" t="s">
        <v>66</v>
      </c>
      <c r="B197" t="s">
        <v>66</v>
      </c>
      <c r="C197"/>
      <c r="D197">
        <v>19.372843320000001</v>
      </c>
      <c r="E197">
        <v>12.160518140000001</v>
      </c>
      <c r="F197">
        <v>2.6195859810000002</v>
      </c>
      <c r="G197">
        <v>358.953237</v>
      </c>
      <c r="H197">
        <v>17.521978499999999</v>
      </c>
    </row>
    <row r="198" spans="1:8" x14ac:dyDescent="0.3">
      <c r="A198" t="s">
        <v>66</v>
      </c>
      <c r="B198" t="s">
        <v>66</v>
      </c>
      <c r="C198"/>
      <c r="D198">
        <v>20.89906581</v>
      </c>
      <c r="E198">
        <v>6.5317238309999999</v>
      </c>
      <c r="F198">
        <v>1.4070463099999999</v>
      </c>
      <c r="G198">
        <v>192.8029205</v>
      </c>
      <c r="H198">
        <v>17.733224060000001</v>
      </c>
    </row>
    <row r="199" spans="1:8" x14ac:dyDescent="0.3">
      <c r="A199" t="s">
        <v>66</v>
      </c>
      <c r="B199" t="s">
        <v>66</v>
      </c>
      <c r="C199"/>
      <c r="D199">
        <v>21.62577018</v>
      </c>
      <c r="E199">
        <v>6.6194808539999999</v>
      </c>
      <c r="F199">
        <v>1.4259506909999999</v>
      </c>
      <c r="G199">
        <v>195.3933256</v>
      </c>
      <c r="H199">
        <v>17.830722009999999</v>
      </c>
    </row>
    <row r="200" spans="1:8" x14ac:dyDescent="0.3">
      <c r="A200" t="s">
        <v>66</v>
      </c>
      <c r="B200" t="s">
        <v>66</v>
      </c>
      <c r="C200"/>
      <c r="D200">
        <v>23.761049660000001</v>
      </c>
      <c r="E200">
        <v>4.3997677189999997</v>
      </c>
      <c r="F200">
        <v>0.94778608099999995</v>
      </c>
      <c r="G200">
        <v>129.87200440000001</v>
      </c>
      <c r="H200">
        <v>18.106966199999999</v>
      </c>
    </row>
    <row r="201" spans="1:8" x14ac:dyDescent="0.3">
      <c r="A201" t="s">
        <v>66</v>
      </c>
      <c r="B201" t="s">
        <v>66</v>
      </c>
      <c r="C201"/>
      <c r="D201">
        <v>25.469723349999999</v>
      </c>
      <c r="E201">
        <v>5.0492070550000001</v>
      </c>
      <c r="F201">
        <v>1.0876865490000001</v>
      </c>
      <c r="G201">
        <v>149.04210459999999</v>
      </c>
      <c r="H201">
        <v>18.318211760000001</v>
      </c>
    </row>
    <row r="202" spans="1:8" x14ac:dyDescent="0.3">
      <c r="A202" t="s">
        <v>66</v>
      </c>
      <c r="B202" t="s">
        <v>66</v>
      </c>
      <c r="C202"/>
      <c r="D202">
        <v>27.662340329999999</v>
      </c>
      <c r="E202">
        <v>4.7569886639999996</v>
      </c>
      <c r="F202">
        <v>1.0247376530000001</v>
      </c>
      <c r="G202">
        <v>140.41642469999999</v>
      </c>
      <c r="H202">
        <v>18.578206300000002</v>
      </c>
    </row>
    <row r="203" spans="1:8" x14ac:dyDescent="0.3">
      <c r="A203" t="s">
        <v>66</v>
      </c>
      <c r="B203" t="s">
        <v>66</v>
      </c>
      <c r="C203"/>
      <c r="D203">
        <v>28.93886861</v>
      </c>
      <c r="E203">
        <v>5.6992303680000003</v>
      </c>
      <c r="F203">
        <v>1.2277128159999999</v>
      </c>
      <c r="G203">
        <v>168.22944269999999</v>
      </c>
      <c r="H203">
        <v>18.724453230000002</v>
      </c>
    </row>
    <row r="204" spans="1:8" x14ac:dyDescent="0.3">
      <c r="A204" t="s">
        <v>66</v>
      </c>
      <c r="B204" t="s">
        <v>66</v>
      </c>
      <c r="C204"/>
      <c r="D204">
        <v>30.985885750000001</v>
      </c>
      <c r="E204">
        <v>12.153791650000001</v>
      </c>
      <c r="F204">
        <v>2.618136979</v>
      </c>
      <c r="G204">
        <v>358.75468510000002</v>
      </c>
      <c r="H204">
        <v>18.95194845</v>
      </c>
    </row>
    <row r="205" spans="1:8" x14ac:dyDescent="0.3">
      <c r="A205" t="s">
        <v>66</v>
      </c>
      <c r="B205" t="s">
        <v>66</v>
      </c>
      <c r="C205"/>
      <c r="D205">
        <v>34.038339880000002</v>
      </c>
      <c r="E205">
        <v>6.8910686400000003</v>
      </c>
      <c r="F205">
        <v>1.484455399</v>
      </c>
      <c r="G205">
        <v>203.4100329</v>
      </c>
      <c r="H205">
        <v>19.276941619999999</v>
      </c>
    </row>
    <row r="206" spans="1:8" x14ac:dyDescent="0.3">
      <c r="A206" t="s">
        <v>66</v>
      </c>
      <c r="B206" t="s">
        <v>66</v>
      </c>
      <c r="C206"/>
      <c r="D206">
        <v>37.567503440000003</v>
      </c>
      <c r="E206">
        <v>5.8248152409999996</v>
      </c>
      <c r="F206">
        <v>1.2547659710000001</v>
      </c>
      <c r="G206">
        <v>171.9364473</v>
      </c>
      <c r="H206">
        <v>19.6344341</v>
      </c>
    </row>
    <row r="207" spans="1:8" x14ac:dyDescent="0.3">
      <c r="A207" t="s">
        <v>66</v>
      </c>
      <c r="B207" t="s">
        <v>66</v>
      </c>
      <c r="C207"/>
      <c r="D207">
        <v>40.074921660000001</v>
      </c>
      <c r="E207">
        <v>5.4587699120000002</v>
      </c>
      <c r="F207">
        <v>1.1759134739999999</v>
      </c>
      <c r="G207">
        <v>161.13154940000001</v>
      </c>
      <c r="H207">
        <v>19.878178980000001</v>
      </c>
    </row>
    <row r="208" spans="1:8" x14ac:dyDescent="0.3">
      <c r="A208" t="s">
        <v>66</v>
      </c>
      <c r="B208" t="s">
        <v>66</v>
      </c>
      <c r="C208"/>
      <c r="D208">
        <v>44.075617999999999</v>
      </c>
      <c r="E208">
        <v>2.8695383030000001</v>
      </c>
      <c r="F208">
        <v>0.61814819300000001</v>
      </c>
      <c r="G208">
        <v>84.70281043</v>
      </c>
      <c r="H208">
        <v>20.251921129999999</v>
      </c>
    </row>
    <row r="209" spans="1:8" x14ac:dyDescent="0.3">
      <c r="A209" t="s">
        <v>66</v>
      </c>
      <c r="B209" t="s">
        <v>66</v>
      </c>
      <c r="C209"/>
      <c r="D209">
        <v>46.967771919999997</v>
      </c>
      <c r="E209">
        <v>8.5720012509999997</v>
      </c>
      <c r="F209">
        <v>1.8465573630000001</v>
      </c>
      <c r="G209">
        <v>253.02767209999999</v>
      </c>
      <c r="H209">
        <v>20.51191566</v>
      </c>
    </row>
    <row r="210" spans="1:8" x14ac:dyDescent="0.3">
      <c r="A210" t="s">
        <v>66</v>
      </c>
      <c r="B210" t="s">
        <v>66</v>
      </c>
      <c r="C210"/>
      <c r="D210">
        <v>53.206922259999999</v>
      </c>
      <c r="E210">
        <v>19.875626700000002</v>
      </c>
      <c r="F210">
        <v>4.2815538340000003</v>
      </c>
      <c r="G210">
        <v>586.68721689999995</v>
      </c>
      <c r="H210">
        <v>21.048154390000001</v>
      </c>
    </row>
    <row r="211" spans="1:8" x14ac:dyDescent="0.3">
      <c r="A211" t="s">
        <v>66</v>
      </c>
      <c r="B211" t="s">
        <v>66</v>
      </c>
      <c r="C211"/>
      <c r="D211">
        <v>59.187614979999999</v>
      </c>
      <c r="E211">
        <v>2.1724537260000001</v>
      </c>
      <c r="F211">
        <v>0.46798411499999998</v>
      </c>
      <c r="G211">
        <v>64.126321619999999</v>
      </c>
      <c r="H211">
        <v>21.53564415</v>
      </c>
    </row>
    <row r="212" spans="1:8" x14ac:dyDescent="0.3">
      <c r="A212" t="s">
        <v>66</v>
      </c>
      <c r="B212" t="s">
        <v>66</v>
      </c>
      <c r="C212"/>
      <c r="D212">
        <v>63.541739470000003</v>
      </c>
      <c r="E212">
        <v>0.79775764299999996</v>
      </c>
      <c r="F212">
        <v>0.171850797</v>
      </c>
      <c r="G212">
        <v>23.548148609999998</v>
      </c>
      <c r="H212">
        <v>21.876886979999998</v>
      </c>
    </row>
    <row r="213" spans="1:8" x14ac:dyDescent="0.3">
      <c r="A213" t="s">
        <v>66</v>
      </c>
      <c r="B213" t="s">
        <v>66</v>
      </c>
      <c r="C213"/>
      <c r="D213">
        <v>87.68644012</v>
      </c>
      <c r="E213">
        <v>10.625519110000001</v>
      </c>
      <c r="F213">
        <v>2.2889206340000001</v>
      </c>
      <c r="G213">
        <v>313.64325389999999</v>
      </c>
      <c r="H213">
        <v>23.615600440000001</v>
      </c>
    </row>
    <row r="214" spans="1:8" x14ac:dyDescent="0.3">
      <c r="A214" t="s">
        <v>66</v>
      </c>
      <c r="B214" t="s">
        <v>66</v>
      </c>
      <c r="C214" t="s">
        <v>19</v>
      </c>
      <c r="D214">
        <v>156.28293880000001</v>
      </c>
      <c r="E214">
        <v>321.46760010000003</v>
      </c>
      <c r="F214">
        <v>69.24968235</v>
      </c>
      <c r="G214">
        <v>9489.0558380000002</v>
      </c>
      <c r="H214">
        <v>27.808012340000001</v>
      </c>
    </row>
    <row r="215" spans="1:8" x14ac:dyDescent="0.3">
      <c r="A215" t="s">
        <v>67</v>
      </c>
      <c r="B215" t="s">
        <v>67</v>
      </c>
      <c r="C215" t="s">
        <v>182</v>
      </c>
      <c r="D215">
        <v>0.72812824899999995</v>
      </c>
      <c r="E215"/>
      <c r="F215"/>
      <c r="G215">
        <v>44.21448238</v>
      </c>
      <c r="H215">
        <v>12.223551179999999</v>
      </c>
    </row>
    <row r="216" spans="1:8" x14ac:dyDescent="0.3">
      <c r="A216" t="s">
        <v>67</v>
      </c>
      <c r="B216" t="s">
        <v>67</v>
      </c>
      <c r="C216" t="s">
        <v>183</v>
      </c>
      <c r="D216">
        <v>0.99558342799999999</v>
      </c>
      <c r="E216"/>
      <c r="F216"/>
      <c r="G216">
        <v>2491.4996369999999</v>
      </c>
      <c r="H216">
        <v>12.53333333</v>
      </c>
    </row>
    <row r="217" spans="1:8" x14ac:dyDescent="0.3">
      <c r="A217" t="s">
        <v>67</v>
      </c>
      <c r="B217" t="s">
        <v>67</v>
      </c>
      <c r="C217" t="s">
        <v>184</v>
      </c>
      <c r="D217">
        <v>1.1625160349999999</v>
      </c>
      <c r="E217"/>
      <c r="F217"/>
      <c r="G217">
        <v>60.887219870000003</v>
      </c>
      <c r="H217">
        <v>12.69637657</v>
      </c>
    </row>
    <row r="218" spans="1:8" x14ac:dyDescent="0.3">
      <c r="A218" t="s">
        <v>67</v>
      </c>
      <c r="B218" t="s">
        <v>67</v>
      </c>
      <c r="C218" t="s">
        <v>184</v>
      </c>
      <c r="D218">
        <v>5.6597764670000004</v>
      </c>
      <c r="E218"/>
      <c r="F218"/>
      <c r="G218">
        <v>2226.7854649999999</v>
      </c>
      <c r="H218">
        <v>14.84854734</v>
      </c>
    </row>
    <row r="219" spans="1:8" x14ac:dyDescent="0.3">
      <c r="A219" t="s">
        <v>67</v>
      </c>
      <c r="B219" t="s">
        <v>67</v>
      </c>
      <c r="C219" t="s">
        <v>184</v>
      </c>
      <c r="D219">
        <v>6.9825491059999996</v>
      </c>
      <c r="E219"/>
      <c r="F219"/>
      <c r="G219">
        <v>251.7804524</v>
      </c>
      <c r="H219">
        <v>15.223546799999999</v>
      </c>
    </row>
    <row r="220" spans="1:8" x14ac:dyDescent="0.3">
      <c r="A220" t="s">
        <v>67</v>
      </c>
      <c r="B220" t="s">
        <v>67</v>
      </c>
      <c r="C220" t="s">
        <v>184</v>
      </c>
      <c r="D220">
        <v>8.4916981759999999</v>
      </c>
      <c r="E220"/>
      <c r="F220"/>
      <c r="G220">
        <v>712.71567159999995</v>
      </c>
      <c r="H220">
        <v>15.59854625</v>
      </c>
    </row>
    <row r="221" spans="1:8" x14ac:dyDescent="0.3">
      <c r="A221" t="s">
        <v>67</v>
      </c>
      <c r="B221" t="s">
        <v>67</v>
      </c>
      <c r="C221" t="s">
        <v>184</v>
      </c>
      <c r="D221">
        <v>10.590658510000001</v>
      </c>
      <c r="E221"/>
      <c r="F221"/>
      <c r="G221">
        <v>101.1788537</v>
      </c>
      <c r="H221">
        <v>16.055067319999999</v>
      </c>
    </row>
    <row r="222" spans="1:8" x14ac:dyDescent="0.3">
      <c r="A222" t="s">
        <v>67</v>
      </c>
      <c r="B222" t="s">
        <v>67</v>
      </c>
      <c r="C222"/>
      <c r="D222">
        <v>12.096119890000001</v>
      </c>
      <c r="E222">
        <v>2.0721898240000001</v>
      </c>
      <c r="F222">
        <v>0.32085354799999999</v>
      </c>
      <c r="G222">
        <v>61.026314599999999</v>
      </c>
      <c r="H222">
        <v>16.34854516</v>
      </c>
    </row>
    <row r="223" spans="1:8" x14ac:dyDescent="0.3">
      <c r="A223" t="s">
        <v>67</v>
      </c>
      <c r="B223" t="s">
        <v>67</v>
      </c>
      <c r="C223"/>
      <c r="D223">
        <v>13.353096369999999</v>
      </c>
      <c r="E223">
        <v>6.221222279</v>
      </c>
      <c r="F223">
        <v>0.96328107600000001</v>
      </c>
      <c r="G223">
        <v>183.21596969999999</v>
      </c>
      <c r="H223">
        <v>16.57680569</v>
      </c>
    </row>
    <row r="224" spans="1:8" x14ac:dyDescent="0.3">
      <c r="A224" t="s">
        <v>67</v>
      </c>
      <c r="B224" t="s">
        <v>67</v>
      </c>
      <c r="C224"/>
      <c r="D224">
        <v>15.180819619999999</v>
      </c>
      <c r="E224">
        <v>3.6181307710000001</v>
      </c>
      <c r="F224">
        <v>0.56022381899999996</v>
      </c>
      <c r="G224">
        <v>106.55451739999999</v>
      </c>
      <c r="H224">
        <v>16.886587850000002</v>
      </c>
    </row>
    <row r="225" spans="1:8" x14ac:dyDescent="0.3">
      <c r="A225" t="s">
        <v>67</v>
      </c>
      <c r="B225" t="s">
        <v>67</v>
      </c>
      <c r="C225"/>
      <c r="D225">
        <v>16.303547300000002</v>
      </c>
      <c r="E225">
        <v>2.1617063519999999</v>
      </c>
      <c r="F225">
        <v>0.33471410099999999</v>
      </c>
      <c r="G225">
        <v>63.662590360000003</v>
      </c>
      <c r="H225">
        <v>17.065935410000002</v>
      </c>
    </row>
    <row r="226" spans="1:8" x14ac:dyDescent="0.3">
      <c r="A226" t="s">
        <v>67</v>
      </c>
      <c r="B226" t="s">
        <v>67</v>
      </c>
      <c r="C226"/>
      <c r="D226">
        <v>17.365478809999999</v>
      </c>
      <c r="E226">
        <v>2.0647142619999999</v>
      </c>
      <c r="F226">
        <v>0.31969604800000001</v>
      </c>
      <c r="G226">
        <v>60.806158140000001</v>
      </c>
      <c r="H226">
        <v>17.228978649999998</v>
      </c>
    </row>
    <row r="227" spans="1:8" x14ac:dyDescent="0.3">
      <c r="A227" t="s">
        <v>67</v>
      </c>
      <c r="B227" t="s">
        <v>67</v>
      </c>
      <c r="C227"/>
      <c r="D227">
        <v>19.376222049999999</v>
      </c>
      <c r="E227">
        <v>6.5012293359999997</v>
      </c>
      <c r="F227">
        <v>1.0066367839999999</v>
      </c>
      <c r="G227">
        <v>191.4622214</v>
      </c>
      <c r="H227">
        <v>17.522456479999999</v>
      </c>
    </row>
    <row r="228" spans="1:8" x14ac:dyDescent="0.3">
      <c r="A228" t="s">
        <v>67</v>
      </c>
      <c r="B228" t="s">
        <v>67</v>
      </c>
      <c r="C228"/>
      <c r="D228">
        <v>20.907840650000001</v>
      </c>
      <c r="E228">
        <v>7.4756128039999998</v>
      </c>
      <c r="F228">
        <v>1.157508287</v>
      </c>
      <c r="G228">
        <v>220.15796700000001</v>
      </c>
      <c r="H228">
        <v>17.7344127</v>
      </c>
    </row>
    <row r="229" spans="1:8" x14ac:dyDescent="0.3">
      <c r="A229" t="s">
        <v>67</v>
      </c>
      <c r="B229" t="s">
        <v>67</v>
      </c>
      <c r="C229"/>
      <c r="D229">
        <v>23.910060980000001</v>
      </c>
      <c r="E229">
        <v>1.55789618</v>
      </c>
      <c r="F229">
        <v>0.24122139400000001</v>
      </c>
      <c r="G229">
        <v>45.880286320000003</v>
      </c>
      <c r="H229">
        <v>18.12571647</v>
      </c>
    </row>
    <row r="230" spans="1:8" x14ac:dyDescent="0.3">
      <c r="A230" t="s">
        <v>67</v>
      </c>
      <c r="B230" t="s">
        <v>67</v>
      </c>
      <c r="C230"/>
      <c r="D230">
        <v>25.6304266</v>
      </c>
      <c r="E230">
        <v>0.68900311999999997</v>
      </c>
      <c r="F230">
        <v>0.10668380500000001</v>
      </c>
      <c r="G230">
        <v>20.291249709999999</v>
      </c>
      <c r="H230">
        <v>18.337672690000002</v>
      </c>
    </row>
    <row r="231" spans="1:8" x14ac:dyDescent="0.3">
      <c r="A231" t="s">
        <v>67</v>
      </c>
      <c r="B231" t="s">
        <v>67</v>
      </c>
      <c r="C231"/>
      <c r="D231">
        <v>28.120891220000001</v>
      </c>
      <c r="E231">
        <v>7.412070838</v>
      </c>
      <c r="F231">
        <v>1.147669582</v>
      </c>
      <c r="G231">
        <v>218.28664620000001</v>
      </c>
      <c r="H231">
        <v>18.631150519999998</v>
      </c>
    </row>
    <row r="232" spans="1:8" x14ac:dyDescent="0.3">
      <c r="A232" t="s">
        <v>67</v>
      </c>
      <c r="B232" t="s">
        <v>67</v>
      </c>
      <c r="C232"/>
      <c r="D232">
        <v>31.184036549999998</v>
      </c>
      <c r="E232">
        <v>4.1743544789999998</v>
      </c>
      <c r="F232">
        <v>0.64634833700000005</v>
      </c>
      <c r="G232">
        <v>122.93539269999999</v>
      </c>
      <c r="H232">
        <v>18.973541319999999</v>
      </c>
    </row>
    <row r="233" spans="1:8" x14ac:dyDescent="0.3">
      <c r="A233" t="s">
        <v>67</v>
      </c>
      <c r="B233" t="s">
        <v>67</v>
      </c>
      <c r="C233"/>
      <c r="D233">
        <v>32.24241894</v>
      </c>
      <c r="E233">
        <v>5.5767047639999996</v>
      </c>
      <c r="F233">
        <v>0.86348532899999997</v>
      </c>
      <c r="G233">
        <v>164.23482799999999</v>
      </c>
      <c r="H233">
        <v>19.087671589999999</v>
      </c>
    </row>
    <row r="234" spans="1:8" x14ac:dyDescent="0.3">
      <c r="A234" t="s">
        <v>67</v>
      </c>
      <c r="B234" t="s">
        <v>67</v>
      </c>
      <c r="C234"/>
      <c r="D234">
        <v>40.676297910000002</v>
      </c>
      <c r="E234">
        <v>2.2006326359999999</v>
      </c>
      <c r="F234">
        <v>0.34074136500000002</v>
      </c>
      <c r="G234">
        <v>64.808975520000004</v>
      </c>
      <c r="H234">
        <v>19.935496440000001</v>
      </c>
    </row>
    <row r="235" spans="1:8" x14ac:dyDescent="0.3">
      <c r="A235" t="s">
        <v>67</v>
      </c>
      <c r="B235" t="s">
        <v>67</v>
      </c>
      <c r="C235"/>
      <c r="D235">
        <v>43.824619400000003</v>
      </c>
      <c r="E235">
        <v>1.6986308290000001</v>
      </c>
      <c r="F235">
        <v>0.26301245299999998</v>
      </c>
      <c r="G235">
        <v>50.024943739999998</v>
      </c>
      <c r="H235">
        <v>20.228974269999998</v>
      </c>
    </row>
    <row r="236" spans="1:8" x14ac:dyDescent="0.3">
      <c r="A236" t="s">
        <v>67</v>
      </c>
      <c r="B236" t="s">
        <v>67</v>
      </c>
      <c r="C236"/>
      <c r="D236">
        <v>49.323653919999998</v>
      </c>
      <c r="E236">
        <v>0.83889765500000002</v>
      </c>
      <c r="F236">
        <v>0.12989316200000001</v>
      </c>
      <c r="G236">
        <v>24.70566723</v>
      </c>
      <c r="H236">
        <v>20.718103989999999</v>
      </c>
    </row>
    <row r="237" spans="1:8" x14ac:dyDescent="0.3">
      <c r="A237" t="s">
        <v>67</v>
      </c>
      <c r="B237" t="s">
        <v>67</v>
      </c>
      <c r="C237"/>
      <c r="D237">
        <v>53.354750930000002</v>
      </c>
      <c r="E237">
        <v>1.3824790810000001</v>
      </c>
      <c r="F237">
        <v>0.21406017599999999</v>
      </c>
      <c r="G237">
        <v>40.714225290000002</v>
      </c>
      <c r="H237">
        <v>21.060494800000001</v>
      </c>
    </row>
    <row r="238" spans="1:8" x14ac:dyDescent="0.3">
      <c r="A238" t="s">
        <v>67</v>
      </c>
      <c r="B238" t="s">
        <v>67</v>
      </c>
      <c r="C238"/>
      <c r="D238">
        <v>87.274602909999999</v>
      </c>
      <c r="E238">
        <v>12.42093111</v>
      </c>
      <c r="F238">
        <v>1.923231055</v>
      </c>
      <c r="G238">
        <v>365.79836510000001</v>
      </c>
      <c r="H238">
        <v>23.587665019999999</v>
      </c>
    </row>
    <row r="239" spans="1:8" x14ac:dyDescent="0.3">
      <c r="A239" t="s">
        <v>67</v>
      </c>
      <c r="B239" t="s">
        <v>67</v>
      </c>
      <c r="C239"/>
      <c r="D239">
        <v>108.0115035</v>
      </c>
      <c r="E239">
        <v>1.8406423890000001</v>
      </c>
      <c r="F239">
        <v>0.28500122700000002</v>
      </c>
      <c r="G239">
        <v>54.207206419999999</v>
      </c>
      <c r="H239">
        <v>24.940923919999999</v>
      </c>
    </row>
    <row r="240" spans="1:8" x14ac:dyDescent="0.3">
      <c r="A240" t="s">
        <v>67</v>
      </c>
      <c r="B240" t="s">
        <v>67</v>
      </c>
      <c r="C240" t="s">
        <v>19</v>
      </c>
      <c r="D240">
        <v>152.59665319999999</v>
      </c>
      <c r="E240">
        <v>470.96284530000003</v>
      </c>
      <c r="F240">
        <v>72.922904220000007</v>
      </c>
      <c r="G240">
        <v>13869.9295</v>
      </c>
      <c r="H240">
        <v>27.598528730000002</v>
      </c>
    </row>
    <row r="241" spans="1:8" x14ac:dyDescent="0.3">
      <c r="A241" t="s">
        <v>67</v>
      </c>
      <c r="B241" t="s">
        <v>67</v>
      </c>
      <c r="C241"/>
      <c r="D241">
        <v>169.39533900000001</v>
      </c>
      <c r="E241">
        <v>102.9087174</v>
      </c>
      <c r="F241">
        <v>15.934171060000001</v>
      </c>
      <c r="G241">
        <v>3030.677831</v>
      </c>
      <c r="H241">
        <v>28.544179530000001</v>
      </c>
    </row>
    <row r="242" spans="1:8" x14ac:dyDescent="0.3">
      <c r="A242" t="s">
        <v>67</v>
      </c>
      <c r="B242" t="s">
        <v>67</v>
      </c>
      <c r="C242"/>
      <c r="D242">
        <v>206.7360865</v>
      </c>
      <c r="E242">
        <v>2.0580435459999999</v>
      </c>
      <c r="F242">
        <v>0.318663168</v>
      </c>
      <c r="G242">
        <v>60.609704520000001</v>
      </c>
      <c r="H242">
        <v>30.582220029999998</v>
      </c>
    </row>
    <row r="243" spans="1:8" x14ac:dyDescent="0.3">
      <c r="A243" t="s">
        <v>68</v>
      </c>
      <c r="B243" t="s">
        <v>68</v>
      </c>
      <c r="C243" t="s">
        <v>182</v>
      </c>
      <c r="D243">
        <v>0.71586827799999997</v>
      </c>
      <c r="E243"/>
      <c r="F243"/>
      <c r="G243">
        <v>45.692564109999999</v>
      </c>
      <c r="H243">
        <v>12.20742969</v>
      </c>
    </row>
    <row r="244" spans="1:8" x14ac:dyDescent="0.3">
      <c r="A244" t="s">
        <v>68</v>
      </c>
      <c r="B244" t="s">
        <v>68</v>
      </c>
      <c r="C244" t="s">
        <v>183</v>
      </c>
      <c r="D244">
        <v>0.99558342799999999</v>
      </c>
      <c r="E244"/>
      <c r="F244"/>
      <c r="G244">
        <v>2525.439018</v>
      </c>
      <c r="H244">
        <v>12.53333333</v>
      </c>
    </row>
    <row r="245" spans="1:8" x14ac:dyDescent="0.3">
      <c r="A245" t="s">
        <v>68</v>
      </c>
      <c r="B245" t="s">
        <v>68</v>
      </c>
      <c r="C245" t="s">
        <v>184</v>
      </c>
      <c r="D245">
        <v>1.1624170359999999</v>
      </c>
      <c r="E245"/>
      <c r="F245"/>
      <c r="G245">
        <v>61.855111049999998</v>
      </c>
      <c r="H245">
        <v>12.69628515</v>
      </c>
    </row>
    <row r="246" spans="1:8" x14ac:dyDescent="0.3">
      <c r="A246" t="s">
        <v>68</v>
      </c>
      <c r="B246" t="s">
        <v>68</v>
      </c>
      <c r="C246" t="s">
        <v>184</v>
      </c>
      <c r="D246">
        <v>5.9273381670000003</v>
      </c>
      <c r="E246"/>
      <c r="F246"/>
      <c r="G246">
        <v>768.945154</v>
      </c>
      <c r="H246">
        <v>14.92872508</v>
      </c>
    </row>
    <row r="247" spans="1:8" x14ac:dyDescent="0.3">
      <c r="A247" t="s">
        <v>68</v>
      </c>
      <c r="B247" t="s">
        <v>68</v>
      </c>
      <c r="C247" t="s">
        <v>184</v>
      </c>
      <c r="D247">
        <v>8.6244717640000008</v>
      </c>
      <c r="E247"/>
      <c r="F247"/>
      <c r="G247">
        <v>322.26728539999999</v>
      </c>
      <c r="H247">
        <v>15.629417910000001</v>
      </c>
    </row>
    <row r="248" spans="1:8" x14ac:dyDescent="0.3">
      <c r="A248" t="s">
        <v>68</v>
      </c>
      <c r="B248" t="s">
        <v>68</v>
      </c>
      <c r="C248"/>
      <c r="D248">
        <v>20.64662371</v>
      </c>
      <c r="E248">
        <v>1.6766475219999999</v>
      </c>
      <c r="F248">
        <v>2.0685326380000002</v>
      </c>
      <c r="G248">
        <v>49.958220189999999</v>
      </c>
      <c r="H248">
        <v>17.698906019999999</v>
      </c>
    </row>
    <row r="249" spans="1:8" x14ac:dyDescent="0.3">
      <c r="A249" t="s">
        <v>68</v>
      </c>
      <c r="B249" t="s">
        <v>68</v>
      </c>
      <c r="C249"/>
      <c r="D249">
        <v>40.461271359999998</v>
      </c>
      <c r="E249">
        <v>0.98749955499999997</v>
      </c>
      <c r="F249">
        <v>1.2183091749999999</v>
      </c>
      <c r="G249">
        <v>29.424025950000001</v>
      </c>
      <c r="H249">
        <v>19.915050770000001</v>
      </c>
    </row>
    <row r="250" spans="1:8" x14ac:dyDescent="0.3">
      <c r="A250" t="s">
        <v>68</v>
      </c>
      <c r="B250" t="s">
        <v>68</v>
      </c>
      <c r="C250"/>
      <c r="D250">
        <v>67.305352290000002</v>
      </c>
      <c r="E250">
        <v>2.3380916209999998</v>
      </c>
      <c r="F250">
        <v>2.8845769699999999</v>
      </c>
      <c r="G250">
        <v>69.666936239999998</v>
      </c>
      <c r="H250">
        <v>22.163785879999999</v>
      </c>
    </row>
    <row r="251" spans="1:8" x14ac:dyDescent="0.3">
      <c r="A251" t="s">
        <v>68</v>
      </c>
      <c r="B251" t="s">
        <v>68</v>
      </c>
      <c r="C251" t="s">
        <v>216</v>
      </c>
      <c r="D251">
        <v>134.7159221</v>
      </c>
      <c r="E251">
        <v>76.052683599999995</v>
      </c>
      <c r="F251">
        <v>93.828581220000004</v>
      </c>
      <c r="G251">
        <v>2266.1034370000002</v>
      </c>
      <c r="H251">
        <v>26.563485010000001</v>
      </c>
    </row>
    <row r="252" spans="1:8" x14ac:dyDescent="0.3">
      <c r="A252" t="s">
        <v>217</v>
      </c>
      <c r="B252" t="s">
        <v>218</v>
      </c>
      <c r="C252" t="s">
        <v>182</v>
      </c>
      <c r="D252">
        <v>0.72238490600000005</v>
      </c>
      <c r="E252"/>
      <c r="F252"/>
      <c r="G252">
        <v>27.672534129999999</v>
      </c>
      <c r="H252">
        <v>12.28333333</v>
      </c>
    </row>
    <row r="253" spans="1:8" x14ac:dyDescent="0.3">
      <c r="A253" t="s">
        <v>217</v>
      </c>
      <c r="B253" t="s">
        <v>218</v>
      </c>
      <c r="C253" t="s">
        <v>183</v>
      </c>
      <c r="D253">
        <v>1.0075741579999999</v>
      </c>
      <c r="E253"/>
      <c r="F253"/>
      <c r="G253">
        <v>1627.291563</v>
      </c>
      <c r="H253">
        <v>12.616666670000001</v>
      </c>
    </row>
    <row r="254" spans="1:8" x14ac:dyDescent="0.3">
      <c r="A254" t="s">
        <v>217</v>
      </c>
      <c r="B254" t="s">
        <v>218</v>
      </c>
      <c r="C254" t="s">
        <v>184</v>
      </c>
      <c r="D254">
        <v>1.2143306220000001</v>
      </c>
      <c r="E254"/>
      <c r="F254"/>
      <c r="G254">
        <v>32.625940790000001</v>
      </c>
      <c r="H254">
        <v>12.81666667</v>
      </c>
    </row>
    <row r="255" spans="1:8" x14ac:dyDescent="0.3">
      <c r="A255" t="s">
        <v>217</v>
      </c>
      <c r="B255" t="s">
        <v>218</v>
      </c>
      <c r="C255" t="s">
        <v>184</v>
      </c>
      <c r="D255">
        <v>5.4034104679999997</v>
      </c>
      <c r="E255"/>
      <c r="F255"/>
      <c r="G255">
        <v>678.69839669999999</v>
      </c>
      <c r="H255">
        <v>14.866666670000001</v>
      </c>
    </row>
    <row r="256" spans="1:8" x14ac:dyDescent="0.3">
      <c r="A256" t="s">
        <v>217</v>
      </c>
      <c r="B256" t="s">
        <v>218</v>
      </c>
      <c r="C256" t="s">
        <v>184</v>
      </c>
      <c r="D256">
        <v>6.3446749599999999</v>
      </c>
      <c r="E256"/>
      <c r="F256"/>
      <c r="G256">
        <v>1492.6906670000001</v>
      </c>
      <c r="H256">
        <v>15.15</v>
      </c>
    </row>
    <row r="257" spans="1:8" x14ac:dyDescent="0.3">
      <c r="A257" t="s">
        <v>217</v>
      </c>
      <c r="B257" t="s">
        <v>218</v>
      </c>
      <c r="C257" t="s">
        <v>184</v>
      </c>
      <c r="D257">
        <v>9.2601100830000007</v>
      </c>
      <c r="E257"/>
      <c r="F257"/>
      <c r="G257">
        <v>295.04595499999999</v>
      </c>
      <c r="H257">
        <v>15.883333329999999</v>
      </c>
    </row>
    <row r="258" spans="1:8" x14ac:dyDescent="0.3">
      <c r="A258" t="s">
        <v>217</v>
      </c>
      <c r="B258" t="s">
        <v>218</v>
      </c>
      <c r="C258" t="s">
        <v>182</v>
      </c>
      <c r="D258">
        <v>13.45977974</v>
      </c>
      <c r="E258"/>
      <c r="F258"/>
      <c r="G258">
        <v>12.503759860000001</v>
      </c>
      <c r="H258">
        <v>16.716666669999999</v>
      </c>
    </row>
    <row r="259" spans="1:8" x14ac:dyDescent="0.3">
      <c r="A259" t="s">
        <v>217</v>
      </c>
      <c r="B259" t="s">
        <v>218</v>
      </c>
      <c r="C259" t="s">
        <v>219</v>
      </c>
      <c r="D259">
        <v>15.617801699999999</v>
      </c>
      <c r="E259"/>
      <c r="F259"/>
      <c r="G259">
        <v>904.39173819999996</v>
      </c>
      <c r="H259">
        <v>17.083333329999999</v>
      </c>
    </row>
    <row r="260" spans="1:8" x14ac:dyDescent="0.3">
      <c r="A260" t="s">
        <v>217</v>
      </c>
      <c r="B260" t="s">
        <v>218</v>
      </c>
      <c r="C260" t="s">
        <v>182</v>
      </c>
      <c r="D260">
        <v>18.985689409999999</v>
      </c>
      <c r="E260"/>
      <c r="F260"/>
      <c r="G260">
        <v>14.393896890000001</v>
      </c>
      <c r="H260">
        <v>17.600000000000001</v>
      </c>
    </row>
    <row r="261" spans="1:8" x14ac:dyDescent="0.3">
      <c r="A261" t="s">
        <v>217</v>
      </c>
      <c r="B261" t="s">
        <v>218</v>
      </c>
      <c r="C261" t="s">
        <v>219</v>
      </c>
      <c r="D261">
        <v>20.632474689999999</v>
      </c>
      <c r="E261"/>
      <c r="F261"/>
      <c r="G261">
        <v>565.2446539</v>
      </c>
      <c r="H261">
        <v>17.833333329999999</v>
      </c>
    </row>
    <row r="262" spans="1:8" x14ac:dyDescent="0.3">
      <c r="A262" t="s">
        <v>217</v>
      </c>
      <c r="B262" t="s">
        <v>218</v>
      </c>
      <c r="C262" t="s">
        <v>219</v>
      </c>
      <c r="D262">
        <v>29.443185939999999</v>
      </c>
      <c r="E262"/>
      <c r="F262"/>
      <c r="G262">
        <v>544.09488320000003</v>
      </c>
      <c r="H262">
        <v>18.93333333</v>
      </c>
    </row>
    <row r="263" spans="1:8" x14ac:dyDescent="0.3">
      <c r="A263" t="s">
        <v>217</v>
      </c>
      <c r="B263" t="s">
        <v>218</v>
      </c>
      <c r="C263" t="s">
        <v>219</v>
      </c>
      <c r="D263">
        <v>48.006002100000003</v>
      </c>
      <c r="E263"/>
      <c r="F263"/>
      <c r="G263">
        <v>277.68475410000002</v>
      </c>
      <c r="H263">
        <v>20.783333330000001</v>
      </c>
    </row>
    <row r="264" spans="1:8" x14ac:dyDescent="0.3">
      <c r="A264" t="s">
        <v>217</v>
      </c>
      <c r="B264" t="s">
        <v>218</v>
      </c>
      <c r="C264" t="s">
        <v>219</v>
      </c>
      <c r="D264">
        <v>68.14560161</v>
      </c>
      <c r="E264"/>
      <c r="F264"/>
      <c r="G264">
        <v>267.49261969999998</v>
      </c>
      <c r="H264">
        <v>22.43333333</v>
      </c>
    </row>
    <row r="265" spans="1:8" x14ac:dyDescent="0.3">
      <c r="A265" t="s">
        <v>217</v>
      </c>
      <c r="B265" t="s">
        <v>218</v>
      </c>
      <c r="C265" t="s">
        <v>219</v>
      </c>
      <c r="D265">
        <v>119.182765</v>
      </c>
      <c r="E265"/>
      <c r="F265"/>
      <c r="G265">
        <v>369.09894020000002</v>
      </c>
      <c r="H265">
        <v>25.9</v>
      </c>
    </row>
    <row r="266" spans="1:8" x14ac:dyDescent="0.3">
      <c r="A266" t="s">
        <v>69</v>
      </c>
      <c r="B266" t="s">
        <v>193</v>
      </c>
      <c r="C266" t="s">
        <v>182</v>
      </c>
      <c r="D266">
        <v>0.73674174800000003</v>
      </c>
      <c r="E266"/>
      <c r="F266"/>
      <c r="G266">
        <v>44.47415788</v>
      </c>
      <c r="H266">
        <v>12.302272009999999</v>
      </c>
    </row>
    <row r="267" spans="1:8" x14ac:dyDescent="0.3">
      <c r="A267" t="s">
        <v>69</v>
      </c>
      <c r="B267" t="s">
        <v>193</v>
      </c>
      <c r="C267" t="s">
        <v>183</v>
      </c>
      <c r="D267">
        <v>1.0075741579999999</v>
      </c>
      <c r="E267"/>
      <c r="F267"/>
      <c r="G267">
        <v>2644.8548609999998</v>
      </c>
      <c r="H267">
        <v>12.616666670000001</v>
      </c>
    </row>
    <row r="268" spans="1:8" x14ac:dyDescent="0.3">
      <c r="A268" t="s">
        <v>69</v>
      </c>
      <c r="B268" t="s">
        <v>193</v>
      </c>
      <c r="C268" t="s">
        <v>184</v>
      </c>
      <c r="D268">
        <v>1.1765928139999999</v>
      </c>
      <c r="E268"/>
      <c r="F268"/>
      <c r="G268">
        <v>63.830652059999998</v>
      </c>
      <c r="H268">
        <v>12.782137540000001</v>
      </c>
    </row>
    <row r="269" spans="1:8" x14ac:dyDescent="0.3">
      <c r="A269" t="s">
        <v>69</v>
      </c>
      <c r="B269" t="s">
        <v>193</v>
      </c>
      <c r="C269" t="s">
        <v>184</v>
      </c>
      <c r="D269">
        <v>5.4569342140000003</v>
      </c>
      <c r="E269"/>
      <c r="F269"/>
      <c r="G269">
        <v>439.08800910000002</v>
      </c>
      <c r="H269">
        <v>14.88361763</v>
      </c>
    </row>
    <row r="270" spans="1:8" x14ac:dyDescent="0.3">
      <c r="A270" t="s">
        <v>69</v>
      </c>
      <c r="B270" t="s">
        <v>193</v>
      </c>
      <c r="C270" t="s">
        <v>184</v>
      </c>
      <c r="D270">
        <v>8.4410510129999992</v>
      </c>
      <c r="E270"/>
      <c r="F270"/>
      <c r="G270">
        <v>452.24519709999998</v>
      </c>
      <c r="H270">
        <v>15.69442491</v>
      </c>
    </row>
    <row r="271" spans="1:8" x14ac:dyDescent="0.3">
      <c r="A271" t="s">
        <v>69</v>
      </c>
      <c r="B271" t="s">
        <v>193</v>
      </c>
      <c r="C271" t="s">
        <v>184</v>
      </c>
      <c r="D271">
        <v>10.53640399</v>
      </c>
      <c r="E271"/>
      <c r="F271"/>
      <c r="G271">
        <v>25.107439339999999</v>
      </c>
      <c r="H271">
        <v>16.157743350000001</v>
      </c>
    </row>
    <row r="272" spans="1:8" x14ac:dyDescent="0.3">
      <c r="A272" t="s">
        <v>69</v>
      </c>
      <c r="B272" t="s">
        <v>193</v>
      </c>
      <c r="C272"/>
      <c r="D272">
        <v>13.11097412</v>
      </c>
      <c r="E272">
        <v>0.384192951</v>
      </c>
      <c r="F272">
        <v>8.1328235999999998E-2</v>
      </c>
      <c r="G272">
        <v>11.97113609</v>
      </c>
      <c r="H272">
        <v>16.654155970000001</v>
      </c>
    </row>
    <row r="273" spans="1:8" x14ac:dyDescent="0.3">
      <c r="A273" t="s">
        <v>69</v>
      </c>
      <c r="B273" t="s">
        <v>193</v>
      </c>
      <c r="C273"/>
      <c r="D273">
        <v>18.74026559</v>
      </c>
      <c r="E273">
        <v>1.609706828</v>
      </c>
      <c r="F273">
        <v>0.340752259</v>
      </c>
      <c r="G273">
        <v>50.157139620000002</v>
      </c>
      <c r="H273">
        <v>17.564245769999999</v>
      </c>
    </row>
    <row r="274" spans="1:8" x14ac:dyDescent="0.3">
      <c r="A274" t="s">
        <v>69</v>
      </c>
      <c r="B274" t="s">
        <v>193</v>
      </c>
      <c r="C274"/>
      <c r="D274">
        <v>20.720824019999998</v>
      </c>
      <c r="E274">
        <v>4.435082328</v>
      </c>
      <c r="F274">
        <v>0.93884445100000002</v>
      </c>
      <c r="G274">
        <v>138.1935143</v>
      </c>
      <c r="H274">
        <v>17.845546259999999</v>
      </c>
    </row>
    <row r="275" spans="1:8" x14ac:dyDescent="0.3">
      <c r="A275" t="s">
        <v>69</v>
      </c>
      <c r="B275" t="s">
        <v>193</v>
      </c>
      <c r="C275"/>
      <c r="D275">
        <v>21.815371930000001</v>
      </c>
      <c r="E275">
        <v>0.15390652399999999</v>
      </c>
      <c r="F275">
        <v>3.2579842999999997E-2</v>
      </c>
      <c r="G275">
        <v>4.7956005890000002</v>
      </c>
      <c r="H275">
        <v>17.994470039999999</v>
      </c>
    </row>
    <row r="276" spans="1:8" x14ac:dyDescent="0.3">
      <c r="A276" t="s">
        <v>69</v>
      </c>
      <c r="B276" t="s">
        <v>193</v>
      </c>
      <c r="C276"/>
      <c r="D276">
        <v>23.710208130000002</v>
      </c>
      <c r="E276">
        <v>0.26247122099999998</v>
      </c>
      <c r="F276">
        <v>5.556146E-2</v>
      </c>
      <c r="G276">
        <v>8.178387163</v>
      </c>
      <c r="H276">
        <v>18.24267635</v>
      </c>
    </row>
    <row r="277" spans="1:8" x14ac:dyDescent="0.3">
      <c r="A277" t="s">
        <v>69</v>
      </c>
      <c r="B277" t="s">
        <v>193</v>
      </c>
      <c r="C277"/>
      <c r="D277">
        <v>27.903937039999999</v>
      </c>
      <c r="E277">
        <v>1.9103441880000001</v>
      </c>
      <c r="F277">
        <v>0.404392953</v>
      </c>
      <c r="G277">
        <v>59.52475226</v>
      </c>
      <c r="H277">
        <v>18.75563606</v>
      </c>
    </row>
    <row r="278" spans="1:8" x14ac:dyDescent="0.3">
      <c r="A278" t="s">
        <v>69</v>
      </c>
      <c r="B278" t="s">
        <v>193</v>
      </c>
      <c r="C278"/>
      <c r="D278">
        <v>28.90226522</v>
      </c>
      <c r="E278">
        <v>2.2250082510000002</v>
      </c>
      <c r="F278">
        <v>0.471002902</v>
      </c>
      <c r="G278">
        <v>69.329425420000007</v>
      </c>
      <c r="H278">
        <v>18.871465669999999</v>
      </c>
    </row>
    <row r="279" spans="1:8" x14ac:dyDescent="0.3">
      <c r="A279" t="s">
        <v>69</v>
      </c>
      <c r="B279" t="s">
        <v>193</v>
      </c>
      <c r="C279"/>
      <c r="D279">
        <v>30.955075149999999</v>
      </c>
      <c r="E279">
        <v>1.5926640400000001</v>
      </c>
      <c r="F279">
        <v>0.33714454100000002</v>
      </c>
      <c r="G279">
        <v>49.626100379999997</v>
      </c>
      <c r="H279">
        <v>19.10312489</v>
      </c>
    </row>
    <row r="280" spans="1:8" x14ac:dyDescent="0.3">
      <c r="A280" t="s">
        <v>69</v>
      </c>
      <c r="B280" t="s">
        <v>193</v>
      </c>
      <c r="C280"/>
      <c r="D280">
        <v>32.16148836</v>
      </c>
      <c r="E280">
        <v>2.292819111</v>
      </c>
      <c r="F280">
        <v>0.48535750599999999</v>
      </c>
      <c r="G280">
        <v>71.442356009999997</v>
      </c>
      <c r="H280">
        <v>19.235501589999998</v>
      </c>
    </row>
    <row r="281" spans="1:8" x14ac:dyDescent="0.3">
      <c r="A281" t="s">
        <v>69</v>
      </c>
      <c r="B281" t="s">
        <v>193</v>
      </c>
      <c r="C281"/>
      <c r="D281">
        <v>34.488295569999998</v>
      </c>
      <c r="E281">
        <v>1.0783224389999999</v>
      </c>
      <c r="F281">
        <v>0.22826567</v>
      </c>
      <c r="G281">
        <v>33.599639500000002</v>
      </c>
      <c r="H281">
        <v>19.483707899999999</v>
      </c>
    </row>
    <row r="282" spans="1:8" x14ac:dyDescent="0.3">
      <c r="A282" t="s">
        <v>69</v>
      </c>
      <c r="B282" t="s">
        <v>193</v>
      </c>
      <c r="C282"/>
      <c r="D282">
        <v>40.411181710000001</v>
      </c>
      <c r="E282">
        <v>1.5638124680000001</v>
      </c>
      <c r="F282">
        <v>0.33103706999999999</v>
      </c>
      <c r="G282">
        <v>48.727109159999998</v>
      </c>
      <c r="H282">
        <v>20.079403039999999</v>
      </c>
    </row>
    <row r="283" spans="1:8" x14ac:dyDescent="0.3">
      <c r="A283" t="s">
        <v>69</v>
      </c>
      <c r="B283" t="s">
        <v>193</v>
      </c>
      <c r="C283"/>
      <c r="D283">
        <v>65.078306799999993</v>
      </c>
      <c r="E283">
        <v>1.620478619</v>
      </c>
      <c r="F283">
        <v>0.34303249600000002</v>
      </c>
      <c r="G283">
        <v>50.492779769999999</v>
      </c>
      <c r="H283">
        <v>22.197430220000001</v>
      </c>
    </row>
    <row r="284" spans="1:8" x14ac:dyDescent="0.3">
      <c r="A284" t="s">
        <v>69</v>
      </c>
      <c r="B284" t="s">
        <v>193</v>
      </c>
      <c r="C284"/>
      <c r="D284">
        <v>80.455591999999996</v>
      </c>
      <c r="E284">
        <v>2.4432809139999998</v>
      </c>
      <c r="F284">
        <v>0.51720814999999998</v>
      </c>
      <c r="G284">
        <v>76.130621919999996</v>
      </c>
      <c r="H284">
        <v>23.339179250000001</v>
      </c>
    </row>
    <row r="285" spans="1:8" x14ac:dyDescent="0.3">
      <c r="A285" t="s">
        <v>69</v>
      </c>
      <c r="B285" t="s">
        <v>193</v>
      </c>
      <c r="C285"/>
      <c r="D285">
        <v>88.017341189999996</v>
      </c>
      <c r="E285">
        <v>7.0479230140000002</v>
      </c>
      <c r="F285">
        <v>1.491946016</v>
      </c>
      <c r="G285">
        <v>219.60747910000001</v>
      </c>
      <c r="H285">
        <v>23.86868604</v>
      </c>
    </row>
    <row r="286" spans="1:8" x14ac:dyDescent="0.3">
      <c r="A286" t="s">
        <v>69</v>
      </c>
      <c r="B286" t="s">
        <v>193</v>
      </c>
      <c r="C286" t="s">
        <v>19</v>
      </c>
      <c r="D286">
        <v>154.06979440000001</v>
      </c>
      <c r="E286">
        <v>443.77797859999998</v>
      </c>
      <c r="F286">
        <v>93.941546450000004</v>
      </c>
      <c r="G286">
        <v>13827.75649</v>
      </c>
      <c r="H286">
        <v>27.988910780000001</v>
      </c>
    </row>
    <row r="287" spans="1:8" x14ac:dyDescent="0.3">
      <c r="A287" t="s">
        <v>70</v>
      </c>
      <c r="B287" t="s">
        <v>194</v>
      </c>
      <c r="C287" t="s">
        <v>182</v>
      </c>
      <c r="D287">
        <v>0.73657515900000003</v>
      </c>
      <c r="E287"/>
      <c r="F287"/>
      <c r="G287">
        <v>48.036075609999997</v>
      </c>
      <c r="H287">
        <v>12.30205385</v>
      </c>
    </row>
    <row r="288" spans="1:8" x14ac:dyDescent="0.3">
      <c r="A288" t="s">
        <v>70</v>
      </c>
      <c r="B288" t="s">
        <v>194</v>
      </c>
      <c r="C288" t="s">
        <v>183</v>
      </c>
      <c r="D288">
        <v>1.0075741579999999</v>
      </c>
      <c r="E288"/>
      <c r="F288"/>
      <c r="G288">
        <v>2645.1422550000002</v>
      </c>
      <c r="H288">
        <v>12.616666670000001</v>
      </c>
    </row>
    <row r="289" spans="1:8" x14ac:dyDescent="0.3">
      <c r="A289" t="s">
        <v>70</v>
      </c>
      <c r="B289" t="s">
        <v>194</v>
      </c>
      <c r="C289" t="s">
        <v>184</v>
      </c>
      <c r="D289">
        <v>1.1947066770000001</v>
      </c>
      <c r="E289"/>
      <c r="F289"/>
      <c r="G289">
        <v>67.593527179999995</v>
      </c>
      <c r="H289">
        <v>12.79881093</v>
      </c>
    </row>
    <row r="290" spans="1:8" x14ac:dyDescent="0.3">
      <c r="A290" t="s">
        <v>70</v>
      </c>
      <c r="B290" t="s">
        <v>194</v>
      </c>
      <c r="C290" t="s">
        <v>184</v>
      </c>
      <c r="D290">
        <v>5.56756575</v>
      </c>
      <c r="E290"/>
      <c r="F290"/>
      <c r="G290">
        <v>1153.0731229999999</v>
      </c>
      <c r="H290">
        <v>14.918307840000001</v>
      </c>
    </row>
    <row r="291" spans="1:8" x14ac:dyDescent="0.3">
      <c r="A291" t="s">
        <v>70</v>
      </c>
      <c r="B291" t="s">
        <v>194</v>
      </c>
      <c r="C291" t="s">
        <v>184</v>
      </c>
      <c r="D291">
        <v>8.4500425749999994</v>
      </c>
      <c r="E291"/>
      <c r="F291"/>
      <c r="G291">
        <v>1038.4711930000001</v>
      </c>
      <c r="H291">
        <v>15.6965606</v>
      </c>
    </row>
    <row r="292" spans="1:8" x14ac:dyDescent="0.3">
      <c r="A292" t="s">
        <v>70</v>
      </c>
      <c r="B292" t="s">
        <v>194</v>
      </c>
      <c r="C292" t="s">
        <v>184</v>
      </c>
      <c r="D292">
        <v>10.709453440000001</v>
      </c>
      <c r="E292"/>
      <c r="F292"/>
      <c r="G292">
        <v>90.402720650000006</v>
      </c>
      <c r="H292">
        <v>16.193317690000001</v>
      </c>
    </row>
    <row r="293" spans="1:8" x14ac:dyDescent="0.3">
      <c r="A293" t="s">
        <v>70</v>
      </c>
      <c r="B293" t="s">
        <v>194</v>
      </c>
      <c r="C293"/>
      <c r="D293">
        <v>12.58310749</v>
      </c>
      <c r="E293">
        <v>2.1554300739999999</v>
      </c>
      <c r="F293">
        <v>0.32425628899999998</v>
      </c>
      <c r="G293">
        <v>67.192813430000001</v>
      </c>
      <c r="H293">
        <v>16.55760622</v>
      </c>
    </row>
    <row r="294" spans="1:8" x14ac:dyDescent="0.3">
      <c r="A294" t="s">
        <v>70</v>
      </c>
      <c r="B294" t="s">
        <v>194</v>
      </c>
      <c r="C294"/>
      <c r="D294">
        <v>13.31072131</v>
      </c>
      <c r="E294">
        <v>1.7130947219999999</v>
      </c>
      <c r="F294">
        <v>0.25771271600000001</v>
      </c>
      <c r="G294">
        <v>53.403566849999997</v>
      </c>
      <c r="H294">
        <v>16.69007478</v>
      </c>
    </row>
    <row r="295" spans="1:8" x14ac:dyDescent="0.3">
      <c r="A295" t="s">
        <v>70</v>
      </c>
      <c r="B295" t="s">
        <v>194</v>
      </c>
      <c r="C295"/>
      <c r="D295">
        <v>15.238879020000001</v>
      </c>
      <c r="E295">
        <v>0.78675890699999995</v>
      </c>
      <c r="F295">
        <v>0.11835759699999999</v>
      </c>
      <c r="G295">
        <v>24.52621641</v>
      </c>
      <c r="H295">
        <v>17.021246170000001</v>
      </c>
    </row>
    <row r="296" spans="1:8" x14ac:dyDescent="0.3">
      <c r="A296" t="s">
        <v>70</v>
      </c>
      <c r="B296" t="s">
        <v>194</v>
      </c>
      <c r="C296"/>
      <c r="D296">
        <v>17.108359190000002</v>
      </c>
      <c r="E296">
        <v>0.71274334299999997</v>
      </c>
      <c r="F296">
        <v>0.107222922</v>
      </c>
      <c r="G296">
        <v>22.218874570000001</v>
      </c>
      <c r="H296">
        <v>17.319300420000001</v>
      </c>
    </row>
    <row r="297" spans="1:8" x14ac:dyDescent="0.3">
      <c r="A297" t="s">
        <v>70</v>
      </c>
      <c r="B297" t="s">
        <v>194</v>
      </c>
      <c r="C297"/>
      <c r="D297">
        <v>19.450753330000001</v>
      </c>
      <c r="E297">
        <v>3.057341058</v>
      </c>
      <c r="F297">
        <v>0.45993701100000001</v>
      </c>
      <c r="G297">
        <v>95.308750559999993</v>
      </c>
      <c r="H297">
        <v>17.66703038</v>
      </c>
    </row>
    <row r="298" spans="1:8" x14ac:dyDescent="0.3">
      <c r="A298" t="s">
        <v>70</v>
      </c>
      <c r="B298" t="s">
        <v>194</v>
      </c>
      <c r="C298"/>
      <c r="D298">
        <v>21.108937520000001</v>
      </c>
      <c r="E298">
        <v>5.2722971330000004</v>
      </c>
      <c r="F298">
        <v>0.79314821000000002</v>
      </c>
      <c r="G298">
        <v>164.357212</v>
      </c>
      <c r="H298">
        <v>17.898850360000001</v>
      </c>
    </row>
    <row r="299" spans="1:8" x14ac:dyDescent="0.3">
      <c r="A299" t="s">
        <v>70</v>
      </c>
      <c r="B299" t="s">
        <v>194</v>
      </c>
      <c r="C299"/>
      <c r="D299">
        <v>24.000373209999999</v>
      </c>
      <c r="E299">
        <v>1.581979974</v>
      </c>
      <c r="F299">
        <v>0.237988215</v>
      </c>
      <c r="G299">
        <v>49.316229970000002</v>
      </c>
      <c r="H299">
        <v>18.279697460000001</v>
      </c>
    </row>
    <row r="300" spans="1:8" x14ac:dyDescent="0.3">
      <c r="A300" t="s">
        <v>70</v>
      </c>
      <c r="B300" t="s">
        <v>194</v>
      </c>
      <c r="C300"/>
      <c r="D300">
        <v>28.22403327</v>
      </c>
      <c r="E300">
        <v>5.1588447899999998</v>
      </c>
      <c r="F300">
        <v>0.77608078700000005</v>
      </c>
      <c r="G300">
        <v>160.82047829999999</v>
      </c>
      <c r="H300">
        <v>18.79301311</v>
      </c>
    </row>
    <row r="301" spans="1:8" x14ac:dyDescent="0.3">
      <c r="A301" t="s">
        <v>70</v>
      </c>
      <c r="B301" t="s">
        <v>194</v>
      </c>
      <c r="C301"/>
      <c r="D301">
        <v>31.445892749999999</v>
      </c>
      <c r="E301">
        <v>2.2340311229999998</v>
      </c>
      <c r="F301">
        <v>0.33608079000000002</v>
      </c>
      <c r="G301">
        <v>69.643101970000004</v>
      </c>
      <c r="H301">
        <v>19.15730164</v>
      </c>
    </row>
    <row r="302" spans="1:8" x14ac:dyDescent="0.3">
      <c r="A302" t="s">
        <v>70</v>
      </c>
      <c r="B302" t="s">
        <v>194</v>
      </c>
      <c r="C302"/>
      <c r="D302">
        <v>32.509572759999998</v>
      </c>
      <c r="E302">
        <v>5.4499464849999999</v>
      </c>
      <c r="F302">
        <v>0.81987323300000003</v>
      </c>
      <c r="G302">
        <v>169.89520640000001</v>
      </c>
      <c r="H302">
        <v>19.273211629999999</v>
      </c>
    </row>
    <row r="303" spans="1:8" x14ac:dyDescent="0.3">
      <c r="A303" t="s">
        <v>70</v>
      </c>
      <c r="B303" t="s">
        <v>194</v>
      </c>
      <c r="C303"/>
      <c r="D303">
        <v>40.980177990000001</v>
      </c>
      <c r="E303">
        <v>1.982026713</v>
      </c>
      <c r="F303">
        <v>0.29817001999999998</v>
      </c>
      <c r="G303">
        <v>61.787182399999999</v>
      </c>
      <c r="H303">
        <v>20.134257250000001</v>
      </c>
    </row>
    <row r="304" spans="1:8" x14ac:dyDescent="0.3">
      <c r="A304" t="s">
        <v>70</v>
      </c>
      <c r="B304" t="s">
        <v>194</v>
      </c>
      <c r="C304"/>
      <c r="D304">
        <v>53.697856289999997</v>
      </c>
      <c r="E304">
        <v>0.585906013</v>
      </c>
      <c r="F304">
        <v>8.8141902999999994E-2</v>
      </c>
      <c r="G304">
        <v>18.264880810000001</v>
      </c>
      <c r="H304">
        <v>21.276798549999999</v>
      </c>
    </row>
    <row r="305" spans="1:8" x14ac:dyDescent="0.3">
      <c r="A305" t="s">
        <v>70</v>
      </c>
      <c r="B305" t="s">
        <v>194</v>
      </c>
      <c r="C305"/>
      <c r="D305">
        <v>81.258768250000003</v>
      </c>
      <c r="E305">
        <v>2.5547112049999998</v>
      </c>
      <c r="F305">
        <v>0.38432291800000001</v>
      </c>
      <c r="G305">
        <v>79.639898979999998</v>
      </c>
      <c r="H305">
        <v>23.39629545</v>
      </c>
    </row>
    <row r="306" spans="1:8" x14ac:dyDescent="0.3">
      <c r="A306" t="s">
        <v>70</v>
      </c>
      <c r="B306" t="s">
        <v>194</v>
      </c>
      <c r="C306"/>
      <c r="D306">
        <v>88.612350620000001</v>
      </c>
      <c r="E306">
        <v>8.5107090549999995</v>
      </c>
      <c r="F306">
        <v>1.280324966</v>
      </c>
      <c r="G306">
        <v>265.31061829999999</v>
      </c>
      <c r="H306">
        <v>23.90961111</v>
      </c>
    </row>
    <row r="307" spans="1:8" x14ac:dyDescent="0.3">
      <c r="A307" t="s">
        <v>70</v>
      </c>
      <c r="B307" t="s">
        <v>194</v>
      </c>
      <c r="C307" t="s">
        <v>19</v>
      </c>
      <c r="D307">
        <v>152.82727120000001</v>
      </c>
      <c r="E307">
        <v>622.97456260000001</v>
      </c>
      <c r="F307">
        <v>93.718382419999998</v>
      </c>
      <c r="G307">
        <v>19420.446090000001</v>
      </c>
      <c r="H307">
        <v>27.916784939999999</v>
      </c>
    </row>
    <row r="308" spans="1:8" x14ac:dyDescent="0.3">
      <c r="A308" t="s">
        <v>71</v>
      </c>
      <c r="B308" t="s">
        <v>195</v>
      </c>
      <c r="C308" t="s">
        <v>182</v>
      </c>
      <c r="D308">
        <v>0.40107943099999999</v>
      </c>
      <c r="E308"/>
      <c r="F308"/>
      <c r="G308">
        <v>384.72504020000002</v>
      </c>
      <c r="H308">
        <v>11.75727663</v>
      </c>
    </row>
    <row r="309" spans="1:8" x14ac:dyDescent="0.3">
      <c r="A309" t="s">
        <v>71</v>
      </c>
      <c r="B309" t="s">
        <v>195</v>
      </c>
      <c r="C309" t="s">
        <v>182</v>
      </c>
      <c r="D309">
        <v>0.72449321</v>
      </c>
      <c r="E309"/>
      <c r="F309"/>
      <c r="G309">
        <v>47.01902767</v>
      </c>
      <c r="H309">
        <v>12.28613204</v>
      </c>
    </row>
    <row r="310" spans="1:8" x14ac:dyDescent="0.3">
      <c r="A310" t="s">
        <v>71</v>
      </c>
      <c r="B310" t="s">
        <v>195</v>
      </c>
      <c r="C310" t="s">
        <v>183</v>
      </c>
      <c r="D310">
        <v>1.0075741579999999</v>
      </c>
      <c r="E310"/>
      <c r="F310"/>
      <c r="G310">
        <v>2657.060301</v>
      </c>
      <c r="H310">
        <v>12.616666670000001</v>
      </c>
    </row>
    <row r="311" spans="1:8" x14ac:dyDescent="0.3">
      <c r="A311" t="s">
        <v>71</v>
      </c>
      <c r="B311" t="s">
        <v>195</v>
      </c>
      <c r="C311" t="s">
        <v>184</v>
      </c>
      <c r="D311">
        <v>1.194324114</v>
      </c>
      <c r="E311"/>
      <c r="F311"/>
      <c r="G311">
        <v>67.732523119999996</v>
      </c>
      <c r="H311">
        <v>12.798460710000001</v>
      </c>
    </row>
    <row r="312" spans="1:8" x14ac:dyDescent="0.3">
      <c r="A312" t="s">
        <v>71</v>
      </c>
      <c r="B312" t="s">
        <v>195</v>
      </c>
      <c r="C312" t="s">
        <v>184</v>
      </c>
      <c r="D312">
        <v>5.5533702040000001</v>
      </c>
      <c r="E312"/>
      <c r="F312"/>
      <c r="G312">
        <v>554.75835979999999</v>
      </c>
      <c r="H312">
        <v>14.91388233</v>
      </c>
    </row>
    <row r="313" spans="1:8" x14ac:dyDescent="0.3">
      <c r="A313" t="s">
        <v>71</v>
      </c>
      <c r="B313" t="s">
        <v>195</v>
      </c>
      <c r="C313" t="s">
        <v>184</v>
      </c>
      <c r="D313">
        <v>8.494780725</v>
      </c>
      <c r="E313"/>
      <c r="F313"/>
      <c r="G313">
        <v>514.64927209999996</v>
      </c>
      <c r="H313">
        <v>15.707165440000001</v>
      </c>
    </row>
    <row r="314" spans="1:8" x14ac:dyDescent="0.3">
      <c r="A314" t="s">
        <v>71</v>
      </c>
      <c r="B314" t="s">
        <v>195</v>
      </c>
      <c r="C314" t="s">
        <v>184</v>
      </c>
      <c r="D314">
        <v>10.75669626</v>
      </c>
      <c r="E314"/>
      <c r="F314"/>
      <c r="G314">
        <v>12.572290110000001</v>
      </c>
      <c r="H314">
        <v>16.20296738</v>
      </c>
    </row>
    <row r="315" spans="1:8" x14ac:dyDescent="0.3">
      <c r="A315" t="s">
        <v>71</v>
      </c>
      <c r="B315" t="s">
        <v>195</v>
      </c>
      <c r="C315"/>
      <c r="D315">
        <v>13.45207237</v>
      </c>
      <c r="E315">
        <v>0.26262317899999998</v>
      </c>
      <c r="F315">
        <v>4.5679110000000002E-2</v>
      </c>
      <c r="G315">
        <v>8.2267819699999993</v>
      </c>
      <c r="H315">
        <v>16.71529606</v>
      </c>
    </row>
    <row r="316" spans="1:8" x14ac:dyDescent="0.3">
      <c r="A316" t="s">
        <v>71</v>
      </c>
      <c r="B316" t="s">
        <v>195</v>
      </c>
      <c r="C316"/>
      <c r="D316">
        <v>19.153305240000002</v>
      </c>
      <c r="E316">
        <v>1.7651539009999999</v>
      </c>
      <c r="F316">
        <v>0.30702034299999997</v>
      </c>
      <c r="G316">
        <v>55.294191189999999</v>
      </c>
      <c r="H316">
        <v>17.624266280000001</v>
      </c>
    </row>
    <row r="317" spans="1:8" x14ac:dyDescent="0.3">
      <c r="A317" t="s">
        <v>71</v>
      </c>
      <c r="B317" t="s">
        <v>195</v>
      </c>
      <c r="C317"/>
      <c r="D317">
        <v>21.155593710000002</v>
      </c>
      <c r="E317">
        <v>3.6311084469999999</v>
      </c>
      <c r="F317">
        <v>0.63157334799999998</v>
      </c>
      <c r="G317">
        <v>113.7460052</v>
      </c>
      <c r="H317">
        <v>17.905220719999999</v>
      </c>
    </row>
    <row r="318" spans="1:8" x14ac:dyDescent="0.3">
      <c r="A318" t="s">
        <v>71</v>
      </c>
      <c r="B318" t="s">
        <v>195</v>
      </c>
      <c r="C318"/>
      <c r="D318">
        <v>28.548918570000001</v>
      </c>
      <c r="E318">
        <v>4.1408262770000004</v>
      </c>
      <c r="F318">
        <v>0.72023062800000004</v>
      </c>
      <c r="G318">
        <v>129.71313140000001</v>
      </c>
      <c r="H318">
        <v>18.830717679999999</v>
      </c>
    </row>
    <row r="319" spans="1:8" x14ac:dyDescent="0.3">
      <c r="A319" t="s">
        <v>71</v>
      </c>
      <c r="B319" t="s">
        <v>195</v>
      </c>
      <c r="C319"/>
      <c r="D319">
        <v>31.6324641</v>
      </c>
      <c r="E319">
        <v>2.2905541559999998</v>
      </c>
      <c r="F319">
        <v>0.39840533</v>
      </c>
      <c r="G319">
        <v>71.752576009999999</v>
      </c>
      <c r="H319">
        <v>19.177779040000001</v>
      </c>
    </row>
    <row r="320" spans="1:8" x14ac:dyDescent="0.3">
      <c r="A320" t="s">
        <v>71</v>
      </c>
      <c r="B320" t="s">
        <v>195</v>
      </c>
      <c r="C320"/>
      <c r="D320">
        <v>32.85096325</v>
      </c>
      <c r="E320">
        <v>2.7210722509999998</v>
      </c>
      <c r="F320">
        <v>0.473287079</v>
      </c>
      <c r="G320">
        <v>85.238737090000001</v>
      </c>
      <c r="H320">
        <v>19.30999289</v>
      </c>
    </row>
    <row r="321" spans="1:8" x14ac:dyDescent="0.3">
      <c r="A321" t="s">
        <v>71</v>
      </c>
      <c r="B321" t="s">
        <v>195</v>
      </c>
      <c r="C321"/>
      <c r="D321">
        <v>41.34659018</v>
      </c>
      <c r="E321">
        <v>1.113830589</v>
      </c>
      <c r="F321">
        <v>0.19373304999999999</v>
      </c>
      <c r="G321">
        <v>34.891213469999997</v>
      </c>
      <c r="H321">
        <v>20.16938292</v>
      </c>
    </row>
    <row r="322" spans="1:8" x14ac:dyDescent="0.3">
      <c r="A322" t="s">
        <v>71</v>
      </c>
      <c r="B322" t="s">
        <v>195</v>
      </c>
      <c r="C322"/>
      <c r="D322">
        <v>81.89910356</v>
      </c>
      <c r="E322">
        <v>4.6192288890000004</v>
      </c>
      <c r="F322">
        <v>0.80344112499999998</v>
      </c>
      <c r="G322">
        <v>144.69929519999999</v>
      </c>
      <c r="H322">
        <v>23.441675740000001</v>
      </c>
    </row>
    <row r="323" spans="1:8" x14ac:dyDescent="0.3">
      <c r="A323" t="s">
        <v>71</v>
      </c>
      <c r="B323" t="s">
        <v>195</v>
      </c>
      <c r="C323"/>
      <c r="D323">
        <v>89.25945428</v>
      </c>
      <c r="E323">
        <v>10.470450270000001</v>
      </c>
      <c r="F323">
        <v>1.821167677</v>
      </c>
      <c r="G323">
        <v>327.99127540000001</v>
      </c>
      <c r="H323">
        <v>23.95400441</v>
      </c>
    </row>
    <row r="324" spans="1:8" x14ac:dyDescent="0.3">
      <c r="A324" t="s">
        <v>71</v>
      </c>
      <c r="B324" t="s">
        <v>195</v>
      </c>
      <c r="C324" t="s">
        <v>19</v>
      </c>
      <c r="D324">
        <v>154.31371300000001</v>
      </c>
      <c r="E324">
        <v>543.91575309999996</v>
      </c>
      <c r="F324">
        <v>94.605462309999993</v>
      </c>
      <c r="G324">
        <v>17038.390609999999</v>
      </c>
      <c r="H324">
        <v>28.003053609999998</v>
      </c>
    </row>
    <row r="325" spans="1:8" x14ac:dyDescent="0.3">
      <c r="A325" t="s">
        <v>72</v>
      </c>
      <c r="B325" t="s">
        <v>196</v>
      </c>
      <c r="C325" t="s">
        <v>182</v>
      </c>
      <c r="D325">
        <v>0.72432049399999998</v>
      </c>
      <c r="E325"/>
      <c r="F325"/>
      <c r="G325">
        <v>45.93364854</v>
      </c>
      <c r="H325">
        <v>12.28590299</v>
      </c>
    </row>
    <row r="326" spans="1:8" x14ac:dyDescent="0.3">
      <c r="A326" t="s">
        <v>72</v>
      </c>
      <c r="B326" t="s">
        <v>196</v>
      </c>
      <c r="C326" t="s">
        <v>183</v>
      </c>
      <c r="D326">
        <v>1.0075741579999999</v>
      </c>
      <c r="E326"/>
      <c r="F326"/>
      <c r="G326">
        <v>2627.9853109999999</v>
      </c>
      <c r="H326">
        <v>12.616666670000001</v>
      </c>
    </row>
    <row r="327" spans="1:8" x14ac:dyDescent="0.3">
      <c r="A327" t="s">
        <v>72</v>
      </c>
      <c r="B327" t="s">
        <v>196</v>
      </c>
      <c r="C327" t="s">
        <v>184</v>
      </c>
      <c r="D327">
        <v>1.176496628</v>
      </c>
      <c r="E327"/>
      <c r="F327"/>
      <c r="G327">
        <v>65.969021280000007</v>
      </c>
      <c r="H327">
        <v>12.7820485</v>
      </c>
    </row>
    <row r="328" spans="1:8" x14ac:dyDescent="0.3">
      <c r="A328" t="s">
        <v>72</v>
      </c>
      <c r="B328" t="s">
        <v>196</v>
      </c>
      <c r="C328" t="s">
        <v>184</v>
      </c>
      <c r="D328">
        <v>5.6116779189999999</v>
      </c>
      <c r="E328"/>
      <c r="F328"/>
      <c r="G328">
        <v>1193.0899440000001</v>
      </c>
      <c r="H328">
        <v>14.93201238</v>
      </c>
    </row>
    <row r="329" spans="1:8" x14ac:dyDescent="0.3">
      <c r="A329" t="s">
        <v>72</v>
      </c>
      <c r="B329" t="s">
        <v>196</v>
      </c>
      <c r="C329" t="s">
        <v>184</v>
      </c>
      <c r="D329">
        <v>8.5739506169999995</v>
      </c>
      <c r="E329"/>
      <c r="F329"/>
      <c r="G329">
        <v>1030.973663</v>
      </c>
      <c r="H329">
        <v>15.725845189999999</v>
      </c>
    </row>
    <row r="330" spans="1:8" x14ac:dyDescent="0.3">
      <c r="A330" t="s">
        <v>72</v>
      </c>
      <c r="B330" t="s">
        <v>196</v>
      </c>
      <c r="C330" t="s">
        <v>184</v>
      </c>
      <c r="D330">
        <v>10.93191371</v>
      </c>
      <c r="E330"/>
      <c r="F330"/>
      <c r="G330">
        <v>41.36898781</v>
      </c>
      <c r="H330">
        <v>16.23852888</v>
      </c>
    </row>
    <row r="331" spans="1:8" x14ac:dyDescent="0.3">
      <c r="A331" t="s">
        <v>72</v>
      </c>
      <c r="B331" t="s">
        <v>196</v>
      </c>
      <c r="C331"/>
      <c r="D331">
        <v>11.855838670000001</v>
      </c>
      <c r="E331">
        <v>0.74606400100000003</v>
      </c>
      <c r="F331">
        <v>0.14288520399999999</v>
      </c>
      <c r="G331">
        <v>23.123318080000001</v>
      </c>
      <c r="H331">
        <v>16.4204489</v>
      </c>
    </row>
    <row r="332" spans="1:8" x14ac:dyDescent="0.3">
      <c r="A332" t="s">
        <v>72</v>
      </c>
      <c r="B332" t="s">
        <v>196</v>
      </c>
      <c r="C332"/>
      <c r="D332">
        <v>13.007646879999999</v>
      </c>
      <c r="E332">
        <v>0.294297111</v>
      </c>
      <c r="F332">
        <v>5.6363399000000002E-2</v>
      </c>
      <c r="G332">
        <v>9.1213698720000007</v>
      </c>
      <c r="H332">
        <v>16.63544529</v>
      </c>
    </row>
    <row r="333" spans="1:8" x14ac:dyDescent="0.3">
      <c r="A333" t="s">
        <v>72</v>
      </c>
      <c r="B333" t="s">
        <v>196</v>
      </c>
      <c r="C333"/>
      <c r="D333">
        <v>13.65492328</v>
      </c>
      <c r="E333">
        <v>0.498176438</v>
      </c>
      <c r="F333">
        <v>9.5410101999999997E-2</v>
      </c>
      <c r="G333">
        <v>15.440353930000001</v>
      </c>
      <c r="H333">
        <v>16.751212580000001</v>
      </c>
    </row>
    <row r="334" spans="1:8" x14ac:dyDescent="0.3">
      <c r="A334" t="s">
        <v>72</v>
      </c>
      <c r="B334" t="s">
        <v>196</v>
      </c>
      <c r="C334"/>
      <c r="D334">
        <v>20.106778340000002</v>
      </c>
      <c r="E334">
        <v>2.1997725959999999</v>
      </c>
      <c r="F334">
        <v>0.42129757800000001</v>
      </c>
      <c r="G334">
        <v>68.179192860000001</v>
      </c>
      <c r="H334">
        <v>17.760041780000002</v>
      </c>
    </row>
    <row r="335" spans="1:8" x14ac:dyDescent="0.3">
      <c r="A335" t="s">
        <v>72</v>
      </c>
      <c r="B335" t="s">
        <v>196</v>
      </c>
      <c r="C335"/>
      <c r="D335">
        <v>21.670748490000001</v>
      </c>
      <c r="E335">
        <v>4.8803381799999999</v>
      </c>
      <c r="F335">
        <v>0.93467600200000001</v>
      </c>
      <c r="G335">
        <v>151.25996140000001</v>
      </c>
      <c r="H335">
        <v>17.97503816</v>
      </c>
    </row>
    <row r="336" spans="1:8" x14ac:dyDescent="0.3">
      <c r="A336" t="s">
        <v>72</v>
      </c>
      <c r="B336" t="s">
        <v>196</v>
      </c>
      <c r="C336"/>
      <c r="D336">
        <v>24.73196265</v>
      </c>
      <c r="E336">
        <v>0.401734973</v>
      </c>
      <c r="F336">
        <v>7.6939757999999997E-2</v>
      </c>
      <c r="G336">
        <v>12.451271670000001</v>
      </c>
      <c r="H336">
        <v>18.37195457</v>
      </c>
    </row>
    <row r="337" spans="1:8" x14ac:dyDescent="0.3">
      <c r="A337" t="s">
        <v>72</v>
      </c>
      <c r="B337" t="s">
        <v>196</v>
      </c>
      <c r="C337"/>
      <c r="D337">
        <v>29.016987960000002</v>
      </c>
      <c r="E337">
        <v>3.4436682090000001</v>
      </c>
      <c r="F337">
        <v>0.65952684299999997</v>
      </c>
      <c r="G337">
        <v>106.7321774</v>
      </c>
      <c r="H337">
        <v>18.884638259999999</v>
      </c>
    </row>
    <row r="338" spans="1:8" x14ac:dyDescent="0.3">
      <c r="A338" t="s">
        <v>72</v>
      </c>
      <c r="B338" t="s">
        <v>196</v>
      </c>
      <c r="C338"/>
      <c r="D338">
        <v>32.281050190000002</v>
      </c>
      <c r="E338">
        <v>3.5107639100000001</v>
      </c>
      <c r="F338">
        <v>0.67237692400000004</v>
      </c>
      <c r="G338">
        <v>108.8117245</v>
      </c>
      <c r="H338">
        <v>19.248478299999999</v>
      </c>
    </row>
    <row r="339" spans="1:8" x14ac:dyDescent="0.3">
      <c r="A339" t="s">
        <v>72</v>
      </c>
      <c r="B339" t="s">
        <v>196</v>
      </c>
      <c r="C339"/>
      <c r="D339">
        <v>35.726889030000002</v>
      </c>
      <c r="E339">
        <v>0.82794042700000003</v>
      </c>
      <c r="F339">
        <v>0.158566071</v>
      </c>
      <c r="G339">
        <v>25.66097521</v>
      </c>
      <c r="H339">
        <v>19.612318340000002</v>
      </c>
    </row>
    <row r="340" spans="1:8" x14ac:dyDescent="0.3">
      <c r="A340" t="s">
        <v>72</v>
      </c>
      <c r="B340" t="s">
        <v>196</v>
      </c>
      <c r="C340"/>
      <c r="D340">
        <v>41.921939180000003</v>
      </c>
      <c r="E340">
        <v>2.0151066310000001</v>
      </c>
      <c r="F340">
        <v>0.38593059299999999</v>
      </c>
      <c r="G340">
        <v>62.455702870000003</v>
      </c>
      <c r="H340">
        <v>20.224231140000001</v>
      </c>
    </row>
    <row r="341" spans="1:8" x14ac:dyDescent="0.3">
      <c r="A341" t="s">
        <v>72</v>
      </c>
      <c r="B341" t="s">
        <v>196</v>
      </c>
      <c r="C341"/>
      <c r="D341">
        <v>56.140020069999998</v>
      </c>
      <c r="E341">
        <v>5.6045459370000001</v>
      </c>
      <c r="F341">
        <v>1.0733753269999999</v>
      </c>
      <c r="G341">
        <v>173.70587259999999</v>
      </c>
      <c r="H341">
        <v>21.48113309</v>
      </c>
    </row>
    <row r="342" spans="1:8" x14ac:dyDescent="0.3">
      <c r="A342" t="s">
        <v>72</v>
      </c>
      <c r="B342" t="s">
        <v>196</v>
      </c>
      <c r="C342"/>
      <c r="D342">
        <v>67.803823309999999</v>
      </c>
      <c r="E342">
        <v>0.42305008</v>
      </c>
      <c r="F342">
        <v>8.1021998999999997E-2</v>
      </c>
      <c r="G342">
        <v>13.11190667</v>
      </c>
      <c r="H342">
        <v>22.407271380000001</v>
      </c>
    </row>
    <row r="343" spans="1:8" x14ac:dyDescent="0.3">
      <c r="A343" t="s">
        <v>72</v>
      </c>
      <c r="B343" t="s">
        <v>196</v>
      </c>
      <c r="C343"/>
      <c r="D343">
        <v>90.827484290000001</v>
      </c>
      <c r="E343">
        <v>9.4499246580000005</v>
      </c>
      <c r="F343">
        <v>1.809837243</v>
      </c>
      <c r="G343">
        <v>292.88856349999998</v>
      </c>
      <c r="H343">
        <v>24.06108974</v>
      </c>
    </row>
    <row r="344" spans="1:8" x14ac:dyDescent="0.3">
      <c r="A344" t="s">
        <v>72</v>
      </c>
      <c r="B344" t="s">
        <v>196</v>
      </c>
      <c r="C344" t="s">
        <v>19</v>
      </c>
      <c r="D344">
        <v>157.64404060000001</v>
      </c>
      <c r="E344">
        <v>487.84685330000002</v>
      </c>
      <c r="F344">
        <v>93.431792959999996</v>
      </c>
      <c r="G344">
        <v>15120.2014</v>
      </c>
      <c r="H344">
        <v>28.19563565</v>
      </c>
    </row>
    <row r="345" spans="1:8" x14ac:dyDescent="0.3">
      <c r="A345" t="s">
        <v>73</v>
      </c>
      <c r="B345" t="s">
        <v>197</v>
      </c>
      <c r="C345" t="s">
        <v>182</v>
      </c>
      <c r="D345">
        <v>0.72641298700000001</v>
      </c>
      <c r="E345"/>
      <c r="F345"/>
      <c r="G345">
        <v>48.791096969999998</v>
      </c>
      <c r="H345">
        <v>12.28867518</v>
      </c>
    </row>
    <row r="346" spans="1:8" x14ac:dyDescent="0.3">
      <c r="A346" t="s">
        <v>73</v>
      </c>
      <c r="B346" t="s">
        <v>197</v>
      </c>
      <c r="C346" t="s">
        <v>183</v>
      </c>
      <c r="D346">
        <v>1.0075741579999999</v>
      </c>
      <c r="E346"/>
      <c r="F346"/>
      <c r="G346">
        <v>2514.9285199999999</v>
      </c>
      <c r="H346">
        <v>12.616666670000001</v>
      </c>
    </row>
    <row r="347" spans="1:8" x14ac:dyDescent="0.3">
      <c r="A347" t="s">
        <v>73</v>
      </c>
      <c r="B347" t="s">
        <v>197</v>
      </c>
      <c r="C347" t="s">
        <v>184</v>
      </c>
      <c r="D347">
        <v>1.192797106</v>
      </c>
      <c r="E347"/>
      <c r="F347"/>
      <c r="G347">
        <v>62.983094749999999</v>
      </c>
      <c r="H347">
        <v>12.79706199</v>
      </c>
    </row>
    <row r="348" spans="1:8" x14ac:dyDescent="0.3">
      <c r="A348" t="s">
        <v>73</v>
      </c>
      <c r="B348" t="s">
        <v>197</v>
      </c>
      <c r="C348" t="s">
        <v>184</v>
      </c>
      <c r="D348">
        <v>5.6019833549999998</v>
      </c>
      <c r="E348"/>
      <c r="F348"/>
      <c r="G348">
        <v>475.01841689999998</v>
      </c>
      <c r="H348">
        <v>14.929006660000001</v>
      </c>
    </row>
    <row r="349" spans="1:8" x14ac:dyDescent="0.3">
      <c r="A349" t="s">
        <v>73</v>
      </c>
      <c r="B349" t="s">
        <v>197</v>
      </c>
      <c r="C349" t="s">
        <v>184</v>
      </c>
      <c r="D349">
        <v>8.5329548890000009</v>
      </c>
      <c r="E349"/>
      <c r="F349"/>
      <c r="G349">
        <v>493.45969589999999</v>
      </c>
      <c r="H349">
        <v>15.71618623</v>
      </c>
    </row>
    <row r="350" spans="1:8" x14ac:dyDescent="0.3">
      <c r="A350" t="s">
        <v>73</v>
      </c>
      <c r="B350" t="s">
        <v>197</v>
      </c>
      <c r="C350" t="s">
        <v>184</v>
      </c>
      <c r="D350">
        <v>10.94401888</v>
      </c>
      <c r="E350"/>
      <c r="F350"/>
      <c r="G350">
        <v>37.75612331</v>
      </c>
      <c r="H350">
        <v>16.24097261</v>
      </c>
    </row>
    <row r="351" spans="1:8" x14ac:dyDescent="0.3">
      <c r="A351" t="s">
        <v>73</v>
      </c>
      <c r="B351" t="s">
        <v>197</v>
      </c>
      <c r="C351"/>
      <c r="D351">
        <v>13.73760075</v>
      </c>
      <c r="E351">
        <v>3.314412753</v>
      </c>
      <c r="F351">
        <v>0.71797938699999997</v>
      </c>
      <c r="G351">
        <v>98.341975559999995</v>
      </c>
      <c r="H351">
        <v>16.765758989999998</v>
      </c>
    </row>
    <row r="352" spans="1:8" x14ac:dyDescent="0.3">
      <c r="A352" t="s">
        <v>73</v>
      </c>
      <c r="B352" t="s">
        <v>197</v>
      </c>
      <c r="C352"/>
      <c r="D352">
        <v>14.885748619999999</v>
      </c>
      <c r="E352">
        <v>1.2436157750000001</v>
      </c>
      <c r="F352">
        <v>0.26939628799999998</v>
      </c>
      <c r="G352">
        <v>36.899336689999998</v>
      </c>
      <c r="H352">
        <v>16.962553880000002</v>
      </c>
    </row>
    <row r="353" spans="1:8" x14ac:dyDescent="0.3">
      <c r="A353" t="s">
        <v>73</v>
      </c>
      <c r="B353" t="s">
        <v>197</v>
      </c>
      <c r="C353"/>
      <c r="D353">
        <v>15.681919280000001</v>
      </c>
      <c r="E353">
        <v>2.0204853360000001</v>
      </c>
      <c r="F353">
        <v>0.43768442000000002</v>
      </c>
      <c r="G353">
        <v>59.949841589999998</v>
      </c>
      <c r="H353">
        <v>17.093750480000001</v>
      </c>
    </row>
    <row r="354" spans="1:8" x14ac:dyDescent="0.3">
      <c r="A354" t="s">
        <v>73</v>
      </c>
      <c r="B354" t="s">
        <v>197</v>
      </c>
      <c r="C354"/>
      <c r="D354">
        <v>19.570462849999998</v>
      </c>
      <c r="E354">
        <v>3.5402293760000001</v>
      </c>
      <c r="F354">
        <v>0.76689655400000001</v>
      </c>
      <c r="G354">
        <v>105.04218299999999</v>
      </c>
      <c r="H354">
        <v>17.684135149999999</v>
      </c>
    </row>
    <row r="355" spans="1:8" x14ac:dyDescent="0.3">
      <c r="A355" t="s">
        <v>73</v>
      </c>
      <c r="B355" t="s">
        <v>197</v>
      </c>
      <c r="C355"/>
      <c r="D355">
        <v>21.580890740000001</v>
      </c>
      <c r="E355">
        <v>4.7137089559999996</v>
      </c>
      <c r="F355">
        <v>1.0210996999999999</v>
      </c>
      <c r="G355">
        <v>139.86050789999999</v>
      </c>
      <c r="H355">
        <v>17.962927919999998</v>
      </c>
    </row>
    <row r="356" spans="1:8" x14ac:dyDescent="0.3">
      <c r="A356" t="s">
        <v>73</v>
      </c>
      <c r="B356" t="s">
        <v>197</v>
      </c>
      <c r="C356"/>
      <c r="D356">
        <v>24.739660669999999</v>
      </c>
      <c r="E356">
        <v>0.68911278899999995</v>
      </c>
      <c r="F356">
        <v>0.14927796099999999</v>
      </c>
      <c r="G356">
        <v>20.446672800000002</v>
      </c>
      <c r="H356">
        <v>18.372917279999999</v>
      </c>
    </row>
    <row r="357" spans="1:8" x14ac:dyDescent="0.3">
      <c r="A357" t="s">
        <v>73</v>
      </c>
      <c r="B357" t="s">
        <v>197</v>
      </c>
      <c r="C357"/>
      <c r="D357">
        <v>28.987927020000001</v>
      </c>
      <c r="E357">
        <v>4.4533369240000003</v>
      </c>
      <c r="F357">
        <v>0.96469702300000004</v>
      </c>
      <c r="G357">
        <v>132.1350066</v>
      </c>
      <c r="H357">
        <v>18.88130409</v>
      </c>
    </row>
    <row r="358" spans="1:8" x14ac:dyDescent="0.3">
      <c r="A358" t="s">
        <v>73</v>
      </c>
      <c r="B358" t="s">
        <v>197</v>
      </c>
      <c r="C358"/>
      <c r="D358">
        <v>32.222205709999997</v>
      </c>
      <c r="E358">
        <v>2.0078166780000002</v>
      </c>
      <c r="F358">
        <v>0.434940092</v>
      </c>
      <c r="G358">
        <v>59.5739497</v>
      </c>
      <c r="H358">
        <v>19.242094720000001</v>
      </c>
    </row>
    <row r="359" spans="1:8" x14ac:dyDescent="0.3">
      <c r="A359" t="s">
        <v>73</v>
      </c>
      <c r="B359" t="s">
        <v>197</v>
      </c>
      <c r="C359"/>
      <c r="D359">
        <v>33.288947800000003</v>
      </c>
      <c r="E359">
        <v>2.1150932170000001</v>
      </c>
      <c r="F359">
        <v>0.45817870100000002</v>
      </c>
      <c r="G359">
        <v>62.756953019999997</v>
      </c>
      <c r="H359">
        <v>19.356891739999998</v>
      </c>
    </row>
    <row r="360" spans="1:8" x14ac:dyDescent="0.3">
      <c r="A360" t="s">
        <v>73</v>
      </c>
      <c r="B360" t="s">
        <v>197</v>
      </c>
      <c r="C360"/>
      <c r="D360">
        <v>35.954314109999999</v>
      </c>
      <c r="E360">
        <v>1.4886520329999999</v>
      </c>
      <c r="F360">
        <v>0.322476877</v>
      </c>
      <c r="G360">
        <v>44.169810079999998</v>
      </c>
      <c r="H360">
        <v>19.635684510000001</v>
      </c>
    </row>
    <row r="361" spans="1:8" x14ac:dyDescent="0.3">
      <c r="A361" t="s">
        <v>73</v>
      </c>
      <c r="B361" t="s">
        <v>197</v>
      </c>
      <c r="C361"/>
      <c r="D361">
        <v>41.941287459999998</v>
      </c>
      <c r="E361">
        <v>2.4348838449999999</v>
      </c>
      <c r="F361">
        <v>0.52745283700000001</v>
      </c>
      <c r="G361">
        <v>72.245464119999994</v>
      </c>
      <c r="H361">
        <v>20.22606919</v>
      </c>
    </row>
    <row r="362" spans="1:8" x14ac:dyDescent="0.3">
      <c r="A362" t="s">
        <v>73</v>
      </c>
      <c r="B362" t="s">
        <v>197</v>
      </c>
      <c r="C362"/>
      <c r="D362">
        <v>55.05001188</v>
      </c>
      <c r="E362">
        <v>0.56773954100000001</v>
      </c>
      <c r="F362">
        <v>0.122985674</v>
      </c>
      <c r="G362">
        <v>16.84540586</v>
      </c>
      <c r="H362">
        <v>21.390438970000002</v>
      </c>
    </row>
    <row r="363" spans="1:8" x14ac:dyDescent="0.3">
      <c r="A363" t="s">
        <v>73</v>
      </c>
      <c r="B363" t="s">
        <v>197</v>
      </c>
      <c r="C363"/>
      <c r="D363">
        <v>91.346244940000005</v>
      </c>
      <c r="E363">
        <v>16.801043190000001</v>
      </c>
      <c r="F363">
        <v>3.639499238</v>
      </c>
      <c r="G363">
        <v>498.50392859999999</v>
      </c>
      <c r="H363">
        <v>24.096368739999999</v>
      </c>
    </row>
    <row r="364" spans="1:8" x14ac:dyDescent="0.3">
      <c r="A364" t="s">
        <v>73</v>
      </c>
      <c r="B364" t="s">
        <v>197</v>
      </c>
      <c r="C364" t="s">
        <v>19</v>
      </c>
      <c r="D364">
        <v>158.79303479999999</v>
      </c>
      <c r="E364">
        <v>416.24049760000003</v>
      </c>
      <c r="F364">
        <v>90.167435249999997</v>
      </c>
      <c r="G364">
        <v>12350.276169999999</v>
      </c>
      <c r="H364">
        <v>28.261860639999998</v>
      </c>
    </row>
    <row r="365" spans="1:8" x14ac:dyDescent="0.3">
      <c r="A365" t="s">
        <v>74</v>
      </c>
      <c r="B365" t="s">
        <v>198</v>
      </c>
      <c r="C365" t="s">
        <v>182</v>
      </c>
      <c r="D365">
        <v>0.72624149800000004</v>
      </c>
      <c r="E365"/>
      <c r="F365"/>
      <c r="G365">
        <v>46.163386629999998</v>
      </c>
      <c r="H365">
        <v>12.28844821</v>
      </c>
    </row>
    <row r="366" spans="1:8" x14ac:dyDescent="0.3">
      <c r="A366" t="s">
        <v>74</v>
      </c>
      <c r="B366" t="s">
        <v>198</v>
      </c>
      <c r="C366" t="s">
        <v>183</v>
      </c>
      <c r="D366">
        <v>1.0075741579999999</v>
      </c>
      <c r="E366"/>
      <c r="F366"/>
      <c r="G366">
        <v>2515.5471729999999</v>
      </c>
      <c r="H366">
        <v>12.616666670000001</v>
      </c>
    </row>
    <row r="367" spans="1:8" x14ac:dyDescent="0.3">
      <c r="A367" t="s">
        <v>74</v>
      </c>
      <c r="B367" t="s">
        <v>198</v>
      </c>
      <c r="C367" t="s">
        <v>184</v>
      </c>
      <c r="D367">
        <v>1.1929333280000001</v>
      </c>
      <c r="E367"/>
      <c r="F367"/>
      <c r="G367">
        <v>63.231539689999998</v>
      </c>
      <c r="H367">
        <v>12.79718682</v>
      </c>
    </row>
    <row r="368" spans="1:8" x14ac:dyDescent="0.3">
      <c r="A368" t="s">
        <v>74</v>
      </c>
      <c r="B368" t="s">
        <v>198</v>
      </c>
      <c r="C368" t="s">
        <v>184</v>
      </c>
      <c r="D368">
        <v>5.6071429630000003</v>
      </c>
      <c r="E368"/>
      <c r="F368"/>
      <c r="G368">
        <v>895.10382340000001</v>
      </c>
      <c r="H368">
        <v>14.93060678</v>
      </c>
    </row>
    <row r="369" spans="1:8" x14ac:dyDescent="0.3">
      <c r="A369" t="s">
        <v>74</v>
      </c>
      <c r="B369" t="s">
        <v>198</v>
      </c>
      <c r="C369" t="s">
        <v>184</v>
      </c>
      <c r="D369">
        <v>7.9302623880000001</v>
      </c>
      <c r="E369"/>
      <c r="F369"/>
      <c r="G369">
        <v>633.72104249999995</v>
      </c>
      <c r="H369">
        <v>15.57063277</v>
      </c>
    </row>
    <row r="370" spans="1:8" x14ac:dyDescent="0.3">
      <c r="A370" t="s">
        <v>74</v>
      </c>
      <c r="B370" t="s">
        <v>198</v>
      </c>
      <c r="C370" t="s">
        <v>184</v>
      </c>
      <c r="D370">
        <v>8.5420474909999999</v>
      </c>
      <c r="E370"/>
      <c r="F370"/>
      <c r="G370">
        <v>346.84491029999998</v>
      </c>
      <c r="H370">
        <v>15.71833107</v>
      </c>
    </row>
    <row r="371" spans="1:8" x14ac:dyDescent="0.3">
      <c r="A371" t="s">
        <v>74</v>
      </c>
      <c r="B371" t="s">
        <v>198</v>
      </c>
      <c r="C371" t="s">
        <v>184</v>
      </c>
      <c r="D371">
        <v>10.95645103</v>
      </c>
      <c r="E371"/>
      <c r="F371"/>
      <c r="G371">
        <v>29.451069199999999</v>
      </c>
      <c r="H371">
        <v>16.243480600000002</v>
      </c>
    </row>
    <row r="372" spans="1:8" x14ac:dyDescent="0.3">
      <c r="A372" t="s">
        <v>74</v>
      </c>
      <c r="B372" t="s">
        <v>198</v>
      </c>
      <c r="C372"/>
      <c r="D372">
        <v>12.30665533</v>
      </c>
      <c r="E372">
        <v>0.46522129699999998</v>
      </c>
      <c r="F372">
        <v>9.0004949000000001E-2</v>
      </c>
      <c r="G372">
        <v>13.811926079999999</v>
      </c>
      <c r="H372">
        <v>16.506055369999999</v>
      </c>
    </row>
    <row r="373" spans="1:8" x14ac:dyDescent="0.3">
      <c r="A373" t="s">
        <v>74</v>
      </c>
      <c r="B373" t="s">
        <v>198</v>
      </c>
      <c r="C373"/>
      <c r="D373">
        <v>13.66063499</v>
      </c>
      <c r="E373">
        <v>0.88653176899999997</v>
      </c>
      <c r="F373">
        <v>0.17151460499999999</v>
      </c>
      <c r="G373">
        <v>26.32018643</v>
      </c>
      <c r="H373">
        <v>16.75221921</v>
      </c>
    </row>
    <row r="374" spans="1:8" x14ac:dyDescent="0.3">
      <c r="A374" t="s">
        <v>74</v>
      </c>
      <c r="B374" t="s">
        <v>198</v>
      </c>
      <c r="C374"/>
      <c r="D374">
        <v>19.710388170000002</v>
      </c>
      <c r="E374">
        <v>3.523087377</v>
      </c>
      <c r="F374">
        <v>0.68160099900000004</v>
      </c>
      <c r="G374">
        <v>104.5967215</v>
      </c>
      <c r="H374">
        <v>17.704052730000001</v>
      </c>
    </row>
    <row r="375" spans="1:8" x14ac:dyDescent="0.3">
      <c r="A375" t="s">
        <v>74</v>
      </c>
      <c r="B375" t="s">
        <v>198</v>
      </c>
      <c r="C375"/>
      <c r="D375">
        <v>21.73022551</v>
      </c>
      <c r="E375">
        <v>4.4527599679999996</v>
      </c>
      <c r="F375">
        <v>0.86146192700000002</v>
      </c>
      <c r="G375">
        <v>132.19771309999999</v>
      </c>
      <c r="H375">
        <v>17.98303842</v>
      </c>
    </row>
    <row r="376" spans="1:8" x14ac:dyDescent="0.3">
      <c r="A376" t="s">
        <v>74</v>
      </c>
      <c r="B376" t="s">
        <v>198</v>
      </c>
      <c r="C376"/>
      <c r="D376">
        <v>24.77152585</v>
      </c>
      <c r="E376">
        <v>0.63343895100000003</v>
      </c>
      <c r="F376">
        <v>0.122549507</v>
      </c>
      <c r="G376">
        <v>18.806129519999999</v>
      </c>
      <c r="H376">
        <v>18.376900559999999</v>
      </c>
    </row>
    <row r="377" spans="1:8" x14ac:dyDescent="0.3">
      <c r="A377" t="s">
        <v>74</v>
      </c>
      <c r="B377" t="s">
        <v>198</v>
      </c>
      <c r="C377"/>
      <c r="D377">
        <v>29.169002930000001</v>
      </c>
      <c r="E377">
        <v>3.9006039459999999</v>
      </c>
      <c r="F377">
        <v>0.75463798100000001</v>
      </c>
      <c r="G377">
        <v>115.8047874</v>
      </c>
      <c r="H377">
        <v>18.902050089999999</v>
      </c>
    </row>
    <row r="378" spans="1:8" x14ac:dyDescent="0.3">
      <c r="A378" t="s">
        <v>74</v>
      </c>
      <c r="B378" t="s">
        <v>198</v>
      </c>
      <c r="C378"/>
      <c r="D378">
        <v>32.264462690000002</v>
      </c>
      <c r="E378">
        <v>2.0590768260000001</v>
      </c>
      <c r="F378">
        <v>0.39836333099999999</v>
      </c>
      <c r="G378">
        <v>61.131803550000001</v>
      </c>
      <c r="H378">
        <v>19.24667947</v>
      </c>
    </row>
    <row r="379" spans="1:8" x14ac:dyDescent="0.3">
      <c r="A379" t="s">
        <v>74</v>
      </c>
      <c r="B379" t="s">
        <v>198</v>
      </c>
      <c r="C379"/>
      <c r="D379">
        <v>33.486745220000003</v>
      </c>
      <c r="E379">
        <v>3.6628359389999998</v>
      </c>
      <c r="F379">
        <v>0.70863772800000002</v>
      </c>
      <c r="G379">
        <v>108.7457079</v>
      </c>
      <c r="H379">
        <v>19.37796685</v>
      </c>
    </row>
    <row r="380" spans="1:8" x14ac:dyDescent="0.3">
      <c r="A380" t="s">
        <v>74</v>
      </c>
      <c r="B380" t="s">
        <v>198</v>
      </c>
      <c r="C380"/>
      <c r="D380">
        <v>41.996740709999997</v>
      </c>
      <c r="E380">
        <v>2.7232860030000001</v>
      </c>
      <c r="F380">
        <v>0.52686586000000002</v>
      </c>
      <c r="G380">
        <v>80.85146838</v>
      </c>
      <c r="H380">
        <v>20.231334839999999</v>
      </c>
    </row>
    <row r="381" spans="1:8" x14ac:dyDescent="0.3">
      <c r="A381" t="s">
        <v>74</v>
      </c>
      <c r="B381" t="s">
        <v>198</v>
      </c>
      <c r="C381"/>
      <c r="D381">
        <v>55.911125730000002</v>
      </c>
      <c r="E381">
        <v>0.97853003199999999</v>
      </c>
      <c r="F381">
        <v>0.189313229</v>
      </c>
      <c r="G381">
        <v>29.051517130000001</v>
      </c>
      <c r="H381">
        <v>21.462154040000001</v>
      </c>
    </row>
    <row r="382" spans="1:8" x14ac:dyDescent="0.3">
      <c r="A382" t="s">
        <v>74</v>
      </c>
      <c r="B382" t="s">
        <v>198</v>
      </c>
      <c r="C382"/>
      <c r="D382">
        <v>91.463203530000001</v>
      </c>
      <c r="E382">
        <v>18.144023910000001</v>
      </c>
      <c r="F382">
        <v>3.510269117</v>
      </c>
      <c r="G382">
        <v>538.67679480000004</v>
      </c>
      <c r="H382">
        <v>24.104312610000001</v>
      </c>
    </row>
    <row r="383" spans="1:8" x14ac:dyDescent="0.3">
      <c r="A383" t="s">
        <v>74</v>
      </c>
      <c r="B383" t="s">
        <v>198</v>
      </c>
      <c r="C383" t="s">
        <v>19</v>
      </c>
      <c r="D383">
        <v>158.41120599999999</v>
      </c>
      <c r="E383">
        <v>475.45473179999999</v>
      </c>
      <c r="F383">
        <v>91.98478077</v>
      </c>
      <c r="G383">
        <v>14115.74589</v>
      </c>
      <c r="H383">
        <v>28.23986515</v>
      </c>
    </row>
    <row r="384" spans="1:8" x14ac:dyDescent="0.3">
      <c r="A384" t="s">
        <v>75</v>
      </c>
      <c r="B384" t="s">
        <v>199</v>
      </c>
      <c r="C384" t="s">
        <v>182</v>
      </c>
      <c r="D384">
        <v>0.72671132800000005</v>
      </c>
      <c r="E384"/>
      <c r="F384"/>
      <c r="G384">
        <v>44.214092860000001</v>
      </c>
      <c r="H384">
        <v>12.289069939999999</v>
      </c>
    </row>
    <row r="385" spans="1:8" x14ac:dyDescent="0.3">
      <c r="A385" t="s">
        <v>75</v>
      </c>
      <c r="B385" t="s">
        <v>199</v>
      </c>
      <c r="C385" t="s">
        <v>183</v>
      </c>
      <c r="D385">
        <v>1.0075741579999999</v>
      </c>
      <c r="E385"/>
      <c r="F385"/>
      <c r="G385">
        <v>2502.0118750000001</v>
      </c>
      <c r="H385">
        <v>12.616666670000001</v>
      </c>
    </row>
    <row r="386" spans="1:8" x14ac:dyDescent="0.3">
      <c r="A386" t="s">
        <v>75</v>
      </c>
      <c r="B386" t="s">
        <v>199</v>
      </c>
      <c r="C386" t="s">
        <v>184</v>
      </c>
      <c r="D386">
        <v>1.192560203</v>
      </c>
      <c r="E386"/>
      <c r="F386"/>
      <c r="G386">
        <v>60.699626170000002</v>
      </c>
      <c r="H386">
        <v>12.796844869999999</v>
      </c>
    </row>
    <row r="387" spans="1:8" x14ac:dyDescent="0.3">
      <c r="A387" t="s">
        <v>75</v>
      </c>
      <c r="B387" t="s">
        <v>199</v>
      </c>
      <c r="C387" t="s">
        <v>184</v>
      </c>
      <c r="D387">
        <v>5.5930168389999997</v>
      </c>
      <c r="E387"/>
      <c r="F387"/>
      <c r="G387">
        <v>322.4581384</v>
      </c>
      <c r="H387">
        <v>14.926223589999999</v>
      </c>
    </row>
    <row r="388" spans="1:8" x14ac:dyDescent="0.3">
      <c r="A388" t="s">
        <v>75</v>
      </c>
      <c r="B388" t="s">
        <v>199</v>
      </c>
      <c r="C388" t="s">
        <v>184</v>
      </c>
      <c r="D388">
        <v>8.4480013770000006</v>
      </c>
      <c r="E388"/>
      <c r="F388"/>
      <c r="G388">
        <v>462.90836530000001</v>
      </c>
      <c r="H388">
        <v>15.6960759</v>
      </c>
    </row>
    <row r="389" spans="1:8" x14ac:dyDescent="0.3">
      <c r="A389" t="s">
        <v>75</v>
      </c>
      <c r="B389" t="s">
        <v>199</v>
      </c>
      <c r="C389"/>
      <c r="D389">
        <v>11.00367039</v>
      </c>
      <c r="E389">
        <v>0.36422689600000002</v>
      </c>
      <c r="F389">
        <v>0.113030783</v>
      </c>
      <c r="G389">
        <v>10.759176119999999</v>
      </c>
      <c r="H389">
        <v>16.25299034</v>
      </c>
    </row>
    <row r="390" spans="1:8" x14ac:dyDescent="0.3">
      <c r="A390" t="s">
        <v>75</v>
      </c>
      <c r="B390" t="s">
        <v>199</v>
      </c>
      <c r="C390"/>
      <c r="D390">
        <v>19.642616369999999</v>
      </c>
      <c r="E390">
        <v>0.88801993400000001</v>
      </c>
      <c r="F390">
        <v>0.27557983600000002</v>
      </c>
      <c r="G390">
        <v>26.2318982</v>
      </c>
      <c r="H390">
        <v>17.694415939999999</v>
      </c>
    </row>
    <row r="391" spans="1:8" x14ac:dyDescent="0.3">
      <c r="A391" t="s">
        <v>75</v>
      </c>
      <c r="B391" t="s">
        <v>199</v>
      </c>
      <c r="C391"/>
      <c r="D391">
        <v>21.654668730000001</v>
      </c>
      <c r="E391">
        <v>3.299770235</v>
      </c>
      <c r="F391">
        <v>1.0240199649999999</v>
      </c>
      <c r="G391">
        <v>97.474430060000003</v>
      </c>
      <c r="H391">
        <v>17.972873150000002</v>
      </c>
    </row>
    <row r="392" spans="1:8" x14ac:dyDescent="0.3">
      <c r="A392" t="s">
        <v>75</v>
      </c>
      <c r="B392" t="s">
        <v>199</v>
      </c>
      <c r="C392"/>
      <c r="D392">
        <v>29.20812948</v>
      </c>
      <c r="E392">
        <v>2.434763674</v>
      </c>
      <c r="F392">
        <v>0.75558188400000004</v>
      </c>
      <c r="G392">
        <v>71.922341419999995</v>
      </c>
      <c r="H392">
        <v>18.906523830000001</v>
      </c>
    </row>
    <row r="393" spans="1:8" x14ac:dyDescent="0.3">
      <c r="A393" t="s">
        <v>75</v>
      </c>
      <c r="B393" t="s">
        <v>199</v>
      </c>
      <c r="C393"/>
      <c r="D393">
        <v>32.299701659999997</v>
      </c>
      <c r="E393">
        <v>1.9777872299999999</v>
      </c>
      <c r="F393">
        <v>0.61376807</v>
      </c>
      <c r="G393">
        <v>58.42336564</v>
      </c>
      <c r="H393">
        <v>19.250500389999999</v>
      </c>
    </row>
    <row r="394" spans="1:8" x14ac:dyDescent="0.3">
      <c r="A394" t="s">
        <v>75</v>
      </c>
      <c r="B394" t="s">
        <v>199</v>
      </c>
      <c r="C394"/>
      <c r="D394">
        <v>42.190114549999997</v>
      </c>
      <c r="E394">
        <v>1.879705411</v>
      </c>
      <c r="F394">
        <v>0.58333027199999998</v>
      </c>
      <c r="G394">
        <v>55.526051979999998</v>
      </c>
      <c r="H394">
        <v>20.24967041</v>
      </c>
    </row>
    <row r="395" spans="1:8" x14ac:dyDescent="0.3">
      <c r="A395" t="s">
        <v>75</v>
      </c>
      <c r="B395" t="s">
        <v>199</v>
      </c>
      <c r="C395"/>
      <c r="D395">
        <v>92.108440819999998</v>
      </c>
      <c r="E395">
        <v>8.9352090279999992</v>
      </c>
      <c r="F395">
        <v>2.772869558</v>
      </c>
      <c r="G395">
        <v>263.94395530000003</v>
      </c>
      <c r="H395">
        <v>24.148071460000001</v>
      </c>
    </row>
    <row r="396" spans="1:8" x14ac:dyDescent="0.3">
      <c r="A396" t="s">
        <v>75</v>
      </c>
      <c r="B396" t="s">
        <v>199</v>
      </c>
      <c r="C396" t="s">
        <v>19</v>
      </c>
      <c r="D396">
        <v>161.02938309999999</v>
      </c>
      <c r="E396">
        <v>302.45742200000001</v>
      </c>
      <c r="F396">
        <v>93.861819629999999</v>
      </c>
      <c r="G396">
        <v>8934.5205050000004</v>
      </c>
      <c r="H396">
        <v>28.39044908</v>
      </c>
    </row>
    <row r="397" spans="1:8" x14ac:dyDescent="0.3">
      <c r="A397" t="s">
        <v>76</v>
      </c>
      <c r="B397" t="s">
        <v>200</v>
      </c>
      <c r="C397" t="s">
        <v>182</v>
      </c>
      <c r="D397">
        <v>0.72589861099999997</v>
      </c>
      <c r="E397"/>
      <c r="F397"/>
      <c r="G397">
        <v>43.757311049999998</v>
      </c>
      <c r="H397">
        <v>12.287994279999999</v>
      </c>
    </row>
    <row r="398" spans="1:8" x14ac:dyDescent="0.3">
      <c r="A398" t="s">
        <v>76</v>
      </c>
      <c r="B398" t="s">
        <v>200</v>
      </c>
      <c r="C398" t="s">
        <v>183</v>
      </c>
      <c r="D398">
        <v>1.0075741579999999</v>
      </c>
      <c r="E398"/>
      <c r="F398"/>
      <c r="G398">
        <v>2512.4226079999999</v>
      </c>
      <c r="H398">
        <v>12.616666670000001</v>
      </c>
    </row>
    <row r="399" spans="1:8" x14ac:dyDescent="0.3">
      <c r="A399" t="s">
        <v>76</v>
      </c>
      <c r="B399" t="s">
        <v>200</v>
      </c>
      <c r="C399" t="s">
        <v>184</v>
      </c>
      <c r="D399">
        <v>1.1753674670000001</v>
      </c>
      <c r="E399"/>
      <c r="F399"/>
      <c r="G399">
        <v>63.731945150000001</v>
      </c>
      <c r="H399">
        <v>12.781002859999999</v>
      </c>
    </row>
    <row r="400" spans="1:8" x14ac:dyDescent="0.3">
      <c r="A400" t="s">
        <v>76</v>
      </c>
      <c r="B400" t="s">
        <v>200</v>
      </c>
      <c r="C400" t="s">
        <v>184</v>
      </c>
      <c r="D400">
        <v>5.5645664019999996</v>
      </c>
      <c r="E400"/>
      <c r="F400"/>
      <c r="G400">
        <v>2359.930887</v>
      </c>
      <c r="H400">
        <v>14.917373400000001</v>
      </c>
    </row>
    <row r="401" spans="1:8" x14ac:dyDescent="0.3">
      <c r="A401" t="s">
        <v>76</v>
      </c>
      <c r="B401" t="s">
        <v>200</v>
      </c>
      <c r="C401" t="s">
        <v>184</v>
      </c>
      <c r="D401">
        <v>7.299118043</v>
      </c>
      <c r="E401"/>
      <c r="F401"/>
      <c r="G401">
        <v>2448.7269080000001</v>
      </c>
      <c r="H401">
        <v>15.410381989999999</v>
      </c>
    </row>
    <row r="402" spans="1:8" x14ac:dyDescent="0.3">
      <c r="A402" t="s">
        <v>76</v>
      </c>
      <c r="B402" t="s">
        <v>200</v>
      </c>
      <c r="C402" t="s">
        <v>184</v>
      </c>
      <c r="D402">
        <v>8.3525242029999998</v>
      </c>
      <c r="E402"/>
      <c r="F402"/>
      <c r="G402">
        <v>1001.178864</v>
      </c>
      <c r="H402">
        <v>15.673319899999999</v>
      </c>
    </row>
    <row r="403" spans="1:8" x14ac:dyDescent="0.3">
      <c r="A403" t="s">
        <v>76</v>
      </c>
      <c r="B403" t="s">
        <v>200</v>
      </c>
      <c r="C403" t="s">
        <v>184</v>
      </c>
      <c r="D403">
        <v>10.899924390000001</v>
      </c>
      <c r="E403"/>
      <c r="F403"/>
      <c r="G403">
        <v>275.41819759999998</v>
      </c>
      <c r="H403">
        <v>16.232062970000001</v>
      </c>
    </row>
    <row r="404" spans="1:8" x14ac:dyDescent="0.3">
      <c r="A404" t="s">
        <v>76</v>
      </c>
      <c r="B404" t="s">
        <v>200</v>
      </c>
      <c r="C404"/>
      <c r="D404">
        <v>12.160775429999999</v>
      </c>
      <c r="E404">
        <v>5.0436545500000003</v>
      </c>
      <c r="F404">
        <v>1.207154912</v>
      </c>
      <c r="G404">
        <v>149.66183040000001</v>
      </c>
      <c r="H404">
        <v>16.478567259999998</v>
      </c>
    </row>
    <row r="405" spans="1:8" x14ac:dyDescent="0.3">
      <c r="A405" t="s">
        <v>76</v>
      </c>
      <c r="B405" t="s">
        <v>200</v>
      </c>
      <c r="C405"/>
      <c r="D405">
        <v>13.599916650000001</v>
      </c>
      <c r="E405">
        <v>6.9633571129999998</v>
      </c>
      <c r="F405">
        <v>1.666619048</v>
      </c>
      <c r="G405">
        <v>206.62572370000001</v>
      </c>
      <c r="H405">
        <v>16.74150517</v>
      </c>
    </row>
    <row r="406" spans="1:8" x14ac:dyDescent="0.3">
      <c r="A406" t="s">
        <v>76</v>
      </c>
      <c r="B406" t="s">
        <v>200</v>
      </c>
      <c r="C406"/>
      <c r="D406">
        <v>15.63796013</v>
      </c>
      <c r="E406">
        <v>5.1420509059999997</v>
      </c>
      <c r="F406">
        <v>1.230705226</v>
      </c>
      <c r="G406">
        <v>152.58157420000001</v>
      </c>
      <c r="H406">
        <v>17.086611179999998</v>
      </c>
    </row>
    <row r="407" spans="1:8" x14ac:dyDescent="0.3">
      <c r="A407" t="s">
        <v>76</v>
      </c>
      <c r="B407" t="s">
        <v>200</v>
      </c>
      <c r="C407"/>
      <c r="D407">
        <v>16.879094909999999</v>
      </c>
      <c r="E407">
        <v>2.325953186</v>
      </c>
      <c r="F407">
        <v>0.55669669399999999</v>
      </c>
      <c r="G407">
        <v>69.018686329999994</v>
      </c>
      <c r="H407">
        <v>17.283814620000001</v>
      </c>
    </row>
    <row r="408" spans="1:8" x14ac:dyDescent="0.3">
      <c r="A408" t="s">
        <v>76</v>
      </c>
      <c r="B408" t="s">
        <v>200</v>
      </c>
      <c r="C408"/>
      <c r="D408">
        <v>17.73754976</v>
      </c>
      <c r="E408">
        <v>1.732837255</v>
      </c>
      <c r="F408">
        <v>0.41473954699999999</v>
      </c>
      <c r="G408">
        <v>51.418984549999998</v>
      </c>
      <c r="H408">
        <v>17.415283580000001</v>
      </c>
    </row>
    <row r="409" spans="1:8" x14ac:dyDescent="0.3">
      <c r="A409" t="s">
        <v>76</v>
      </c>
      <c r="B409" t="s">
        <v>200</v>
      </c>
      <c r="C409"/>
      <c r="D409">
        <v>20.109254830000001</v>
      </c>
      <c r="E409">
        <v>9.1764511209999995</v>
      </c>
      <c r="F409">
        <v>2.1963038780000002</v>
      </c>
      <c r="G409">
        <v>272.2955068</v>
      </c>
      <c r="H409">
        <v>17.760389589999999</v>
      </c>
    </row>
    <row r="410" spans="1:8" x14ac:dyDescent="0.3">
      <c r="A410" t="s">
        <v>76</v>
      </c>
      <c r="B410" t="s">
        <v>200</v>
      </c>
      <c r="C410"/>
      <c r="D410">
        <v>21.785484449999998</v>
      </c>
      <c r="E410">
        <v>8.8867174589999998</v>
      </c>
      <c r="F410">
        <v>2.126958643</v>
      </c>
      <c r="G410">
        <v>263.69815540000002</v>
      </c>
      <c r="H410">
        <v>17.990460259999999</v>
      </c>
    </row>
    <row r="411" spans="1:8" x14ac:dyDescent="0.3">
      <c r="A411" t="s">
        <v>76</v>
      </c>
      <c r="B411" t="s">
        <v>200</v>
      </c>
      <c r="C411"/>
      <c r="D411">
        <v>24.703818720000001</v>
      </c>
      <c r="E411">
        <v>3.6683650719999998</v>
      </c>
      <c r="F411">
        <v>0.87799132000000002</v>
      </c>
      <c r="G411">
        <v>108.8524652</v>
      </c>
      <c r="H411">
        <v>18.368433509999999</v>
      </c>
    </row>
    <row r="412" spans="1:8" x14ac:dyDescent="0.3">
      <c r="A412" t="s">
        <v>76</v>
      </c>
      <c r="B412" t="s">
        <v>200</v>
      </c>
      <c r="C412"/>
      <c r="D412">
        <v>26.579748760000001</v>
      </c>
      <c r="E412">
        <v>3.1076826720000001</v>
      </c>
      <c r="F412">
        <v>0.74379685699999998</v>
      </c>
      <c r="G412">
        <v>92.215173039999996</v>
      </c>
      <c r="H412">
        <v>18.598504179999999</v>
      </c>
    </row>
    <row r="413" spans="1:8" x14ac:dyDescent="0.3">
      <c r="A413" t="s">
        <v>76</v>
      </c>
      <c r="B413" t="s">
        <v>200</v>
      </c>
      <c r="C413"/>
      <c r="D413">
        <v>28.95806129</v>
      </c>
      <c r="E413">
        <v>4.5091065810000002</v>
      </c>
      <c r="F413">
        <v>1.079215499</v>
      </c>
      <c r="G413">
        <v>133.80003289999999</v>
      </c>
      <c r="H413">
        <v>18.877875719999999</v>
      </c>
    </row>
    <row r="414" spans="1:8" x14ac:dyDescent="0.3">
      <c r="A414" t="s">
        <v>76</v>
      </c>
      <c r="B414" t="s">
        <v>200</v>
      </c>
      <c r="C414"/>
      <c r="D414">
        <v>30.115069989999999</v>
      </c>
      <c r="E414">
        <v>3.7260919029999999</v>
      </c>
      <c r="F414">
        <v>0.89180773599999996</v>
      </c>
      <c r="G414">
        <v>110.5654103</v>
      </c>
      <c r="H414">
        <v>19.009344670000001</v>
      </c>
    </row>
    <row r="415" spans="1:8" x14ac:dyDescent="0.3">
      <c r="A415" t="s">
        <v>76</v>
      </c>
      <c r="B415" t="s">
        <v>200</v>
      </c>
      <c r="C415"/>
      <c r="D415">
        <v>33.266076759999997</v>
      </c>
      <c r="E415">
        <v>8.567296077</v>
      </c>
      <c r="F415">
        <v>2.0505079089999998</v>
      </c>
      <c r="G415">
        <v>254.2198717</v>
      </c>
      <c r="H415">
        <v>19.354450679999999</v>
      </c>
    </row>
    <row r="416" spans="1:8" x14ac:dyDescent="0.3">
      <c r="A416" t="s">
        <v>76</v>
      </c>
      <c r="B416" t="s">
        <v>200</v>
      </c>
      <c r="C416"/>
      <c r="D416">
        <v>35.616553879999998</v>
      </c>
      <c r="E416">
        <v>5.5349360169999997</v>
      </c>
      <c r="F416">
        <v>1.324738865</v>
      </c>
      <c r="G416">
        <v>164.2397685</v>
      </c>
      <c r="H416">
        <v>19.600954980000001</v>
      </c>
    </row>
    <row r="417" spans="1:8" x14ac:dyDescent="0.3">
      <c r="A417" t="s">
        <v>76</v>
      </c>
      <c r="B417" t="s">
        <v>200</v>
      </c>
      <c r="C417"/>
      <c r="D417">
        <v>39.379173360000003</v>
      </c>
      <c r="E417">
        <v>3.1817744819999998</v>
      </c>
      <c r="F417">
        <v>0.76153008899999997</v>
      </c>
      <c r="G417">
        <v>94.413720900000001</v>
      </c>
      <c r="H417">
        <v>19.97892822</v>
      </c>
    </row>
    <row r="418" spans="1:8" x14ac:dyDescent="0.3">
      <c r="A418" t="s">
        <v>76</v>
      </c>
      <c r="B418" t="s">
        <v>200</v>
      </c>
      <c r="C418"/>
      <c r="D418">
        <v>41.76176461</v>
      </c>
      <c r="E418">
        <v>5.0010883220000002</v>
      </c>
      <c r="F418">
        <v>1.196967055</v>
      </c>
      <c r="G418">
        <v>148.39875029999999</v>
      </c>
      <c r="H418">
        <v>20.208998900000001</v>
      </c>
    </row>
    <row r="419" spans="1:8" x14ac:dyDescent="0.3">
      <c r="A419" t="s">
        <v>76</v>
      </c>
      <c r="B419" t="s">
        <v>200</v>
      </c>
      <c r="C419"/>
      <c r="D419">
        <v>46.186062280000002</v>
      </c>
      <c r="E419">
        <v>2.010970543</v>
      </c>
      <c r="F419">
        <v>0.481308334</v>
      </c>
      <c r="G419">
        <v>59.672114620000002</v>
      </c>
      <c r="H419">
        <v>20.619839389999999</v>
      </c>
    </row>
    <row r="420" spans="1:8" x14ac:dyDescent="0.3">
      <c r="A420" t="s">
        <v>76</v>
      </c>
      <c r="B420" t="s">
        <v>200</v>
      </c>
      <c r="C420"/>
      <c r="D420">
        <v>48.942730900000001</v>
      </c>
      <c r="E420">
        <v>6.6835729380000002</v>
      </c>
      <c r="F420">
        <v>1.599655136</v>
      </c>
      <c r="G420">
        <v>198.32360639999999</v>
      </c>
      <c r="H420">
        <v>20.86634368</v>
      </c>
    </row>
    <row r="421" spans="1:8" x14ac:dyDescent="0.3">
      <c r="A421" t="s">
        <v>76</v>
      </c>
      <c r="B421" t="s">
        <v>200</v>
      </c>
      <c r="C421"/>
      <c r="D421">
        <v>55.465291710000002</v>
      </c>
      <c r="E421">
        <v>15.460355590000001</v>
      </c>
      <c r="F421">
        <v>3.700301837</v>
      </c>
      <c r="G421">
        <v>458.75963430000002</v>
      </c>
      <c r="H421">
        <v>21.425086749999998</v>
      </c>
    </row>
    <row r="422" spans="1:8" x14ac:dyDescent="0.3">
      <c r="A422" t="s">
        <v>76</v>
      </c>
      <c r="B422" t="s">
        <v>200</v>
      </c>
      <c r="C422"/>
      <c r="D422">
        <v>61.730986080000001</v>
      </c>
      <c r="E422">
        <v>2.811794473</v>
      </c>
      <c r="F422">
        <v>0.67297858700000002</v>
      </c>
      <c r="G422">
        <v>83.435196320000003</v>
      </c>
      <c r="H422">
        <v>21.934528950000001</v>
      </c>
    </row>
    <row r="423" spans="1:8" x14ac:dyDescent="0.3">
      <c r="A423" t="s">
        <v>76</v>
      </c>
      <c r="B423" t="s">
        <v>200</v>
      </c>
      <c r="C423"/>
      <c r="D423">
        <v>90.971624219999995</v>
      </c>
      <c r="E423">
        <v>9.2471941500000003</v>
      </c>
      <c r="F423">
        <v>2.2132356080000002</v>
      </c>
      <c r="G423">
        <v>274.39468529999999</v>
      </c>
      <c r="H423">
        <v>24.070899489999999</v>
      </c>
    </row>
    <row r="424" spans="1:8" x14ac:dyDescent="0.3">
      <c r="A424" t="s">
        <v>76</v>
      </c>
      <c r="B424" t="s">
        <v>200</v>
      </c>
      <c r="C424" t="s">
        <v>19</v>
      </c>
      <c r="D424">
        <v>159.0717056</v>
      </c>
      <c r="E424">
        <v>305.03211370000002</v>
      </c>
      <c r="F424">
        <v>73.006787220000007</v>
      </c>
      <c r="G424">
        <v>9051.3067520000004</v>
      </c>
      <c r="H424">
        <v>28.277906099999999</v>
      </c>
    </row>
    <row r="425" spans="1:8" x14ac:dyDescent="0.3">
      <c r="A425" t="s">
        <v>77</v>
      </c>
      <c r="B425" t="s">
        <v>201</v>
      </c>
      <c r="C425" t="s">
        <v>182</v>
      </c>
      <c r="D425">
        <v>0.72443457899999997</v>
      </c>
      <c r="E425"/>
      <c r="F425"/>
      <c r="G425">
        <v>47.049150539999999</v>
      </c>
      <c r="H425">
        <v>12.286054289999999</v>
      </c>
    </row>
    <row r="426" spans="1:8" x14ac:dyDescent="0.3">
      <c r="A426" t="s">
        <v>77</v>
      </c>
      <c r="B426" t="s">
        <v>201</v>
      </c>
      <c r="C426" t="s">
        <v>183</v>
      </c>
      <c r="D426">
        <v>1.0075741579999999</v>
      </c>
      <c r="E426"/>
      <c r="F426"/>
      <c r="G426">
        <v>2551.6724250000002</v>
      </c>
      <c r="H426">
        <v>12.616666670000001</v>
      </c>
    </row>
    <row r="427" spans="1:8" x14ac:dyDescent="0.3">
      <c r="A427" t="s">
        <v>77</v>
      </c>
      <c r="B427" t="s">
        <v>201</v>
      </c>
      <c r="C427" t="s">
        <v>184</v>
      </c>
      <c r="D427">
        <v>1.194370819</v>
      </c>
      <c r="E427"/>
      <c r="F427"/>
      <c r="G427">
        <v>64.883827310000001</v>
      </c>
      <c r="H427">
        <v>12.79850347</v>
      </c>
    </row>
    <row r="428" spans="1:8" x14ac:dyDescent="0.3">
      <c r="A428" t="s">
        <v>77</v>
      </c>
      <c r="B428" t="s">
        <v>201</v>
      </c>
      <c r="C428" t="s">
        <v>184</v>
      </c>
      <c r="D428">
        <v>5.6082607390000003</v>
      </c>
      <c r="E428"/>
      <c r="F428"/>
      <c r="G428">
        <v>2134.3751569999999</v>
      </c>
      <c r="H428">
        <v>14.930953300000001</v>
      </c>
    </row>
    <row r="429" spans="1:8" x14ac:dyDescent="0.3">
      <c r="A429" t="s">
        <v>77</v>
      </c>
      <c r="B429" t="s">
        <v>201</v>
      </c>
      <c r="C429" t="s">
        <v>184</v>
      </c>
      <c r="D429">
        <v>7.4906763659999998</v>
      </c>
      <c r="E429"/>
      <c r="F429"/>
      <c r="G429">
        <v>2458.2021209999998</v>
      </c>
      <c r="H429">
        <v>15.459933100000001</v>
      </c>
    </row>
    <row r="430" spans="1:8" x14ac:dyDescent="0.3">
      <c r="A430" t="s">
        <v>77</v>
      </c>
      <c r="B430" t="s">
        <v>201</v>
      </c>
      <c r="C430"/>
      <c r="D430">
        <v>11.00572129</v>
      </c>
      <c r="E430">
        <v>5.5609456760000002</v>
      </c>
      <c r="F430">
        <v>3.1615803150000001</v>
      </c>
      <c r="G430">
        <v>167.649373</v>
      </c>
      <c r="H430">
        <v>16.2534028</v>
      </c>
    </row>
    <row r="431" spans="1:8" x14ac:dyDescent="0.3">
      <c r="A431" t="s">
        <v>77</v>
      </c>
      <c r="B431" t="s">
        <v>201</v>
      </c>
      <c r="C431"/>
      <c r="D431">
        <v>12.281672690000001</v>
      </c>
      <c r="E431">
        <v>3.5136236539999999</v>
      </c>
      <c r="F431">
        <v>1.9976104830000001</v>
      </c>
      <c r="G431">
        <v>105.9274513</v>
      </c>
      <c r="H431">
        <v>16.501362090000001</v>
      </c>
    </row>
    <row r="432" spans="1:8" x14ac:dyDescent="0.3">
      <c r="A432" t="s">
        <v>77</v>
      </c>
      <c r="B432" t="s">
        <v>201</v>
      </c>
      <c r="C432"/>
      <c r="D432">
        <v>13.927164250000001</v>
      </c>
      <c r="E432">
        <v>4.4098976109999999</v>
      </c>
      <c r="F432">
        <v>2.5071716739999999</v>
      </c>
      <c r="G432">
        <v>132.9479935</v>
      </c>
      <c r="H432">
        <v>16.79891323</v>
      </c>
    </row>
    <row r="433" spans="1:8" x14ac:dyDescent="0.3">
      <c r="A433" t="s">
        <v>77</v>
      </c>
      <c r="B433" t="s">
        <v>201</v>
      </c>
      <c r="C433"/>
      <c r="D433">
        <v>15.1938733</v>
      </c>
      <c r="E433">
        <v>2.0814954640000001</v>
      </c>
      <c r="F433">
        <v>1.183398556</v>
      </c>
      <c r="G433">
        <v>62.75217018</v>
      </c>
      <c r="H433">
        <v>17.013811270000001</v>
      </c>
    </row>
    <row r="434" spans="1:8" x14ac:dyDescent="0.3">
      <c r="A434" t="s">
        <v>77</v>
      </c>
      <c r="B434" t="s">
        <v>201</v>
      </c>
      <c r="C434"/>
      <c r="D434">
        <v>15.800778409999999</v>
      </c>
      <c r="E434">
        <v>1.995448986</v>
      </c>
      <c r="F434">
        <v>1.134478307</v>
      </c>
      <c r="G434">
        <v>60.158072179999998</v>
      </c>
      <c r="H434">
        <v>17.11299498</v>
      </c>
    </row>
    <row r="435" spans="1:8" x14ac:dyDescent="0.3">
      <c r="A435" t="s">
        <v>77</v>
      </c>
      <c r="B435" t="s">
        <v>201</v>
      </c>
      <c r="C435"/>
      <c r="D435">
        <v>17.37978253</v>
      </c>
      <c r="E435">
        <v>1.983144604</v>
      </c>
      <c r="F435">
        <v>1.1274828610000001</v>
      </c>
      <c r="G435">
        <v>59.787124130000002</v>
      </c>
      <c r="H435">
        <v>17.36095426</v>
      </c>
    </row>
    <row r="436" spans="1:8" x14ac:dyDescent="0.3">
      <c r="A436" t="s">
        <v>77</v>
      </c>
      <c r="B436" t="s">
        <v>201</v>
      </c>
      <c r="C436"/>
      <c r="D436">
        <v>20.207870100000001</v>
      </c>
      <c r="E436">
        <v>6.7865071260000001</v>
      </c>
      <c r="F436">
        <v>3.8583522640000001</v>
      </c>
      <c r="G436">
        <v>204.59715499999999</v>
      </c>
      <c r="H436">
        <v>17.774219739999999</v>
      </c>
    </row>
    <row r="437" spans="1:8" x14ac:dyDescent="0.3">
      <c r="A437" t="s">
        <v>77</v>
      </c>
      <c r="B437" t="s">
        <v>201</v>
      </c>
      <c r="C437"/>
      <c r="D437">
        <v>22.022534369999999</v>
      </c>
      <c r="E437">
        <v>3.8712410249999998</v>
      </c>
      <c r="F437">
        <v>2.200927708</v>
      </c>
      <c r="G437">
        <v>116.7087701</v>
      </c>
      <c r="H437">
        <v>18.022179019999999</v>
      </c>
    </row>
    <row r="438" spans="1:8" x14ac:dyDescent="0.3">
      <c r="A438" t="s">
        <v>77</v>
      </c>
      <c r="B438" t="s">
        <v>201</v>
      </c>
      <c r="C438"/>
      <c r="D438">
        <v>22.773079200000002</v>
      </c>
      <c r="E438">
        <v>3.1149581249999998</v>
      </c>
      <c r="F438">
        <v>1.770956032</v>
      </c>
      <c r="G438">
        <v>93.908627580000001</v>
      </c>
      <c r="H438">
        <v>18.121362730000001</v>
      </c>
    </row>
    <row r="439" spans="1:8" x14ac:dyDescent="0.3">
      <c r="A439" t="s">
        <v>77</v>
      </c>
      <c r="B439" t="s">
        <v>201</v>
      </c>
      <c r="C439"/>
      <c r="D439">
        <v>24.975913949999999</v>
      </c>
      <c r="E439">
        <v>4.3357334180000002</v>
      </c>
      <c r="F439">
        <v>2.465006893</v>
      </c>
      <c r="G439">
        <v>130.71211829999999</v>
      </c>
      <c r="H439">
        <v>18.40238325</v>
      </c>
    </row>
    <row r="440" spans="1:8" x14ac:dyDescent="0.3">
      <c r="A440" t="s">
        <v>77</v>
      </c>
      <c r="B440" t="s">
        <v>201</v>
      </c>
      <c r="C440"/>
      <c r="D440">
        <v>26.736157859999999</v>
      </c>
      <c r="E440">
        <v>1.734607778</v>
      </c>
      <c r="F440">
        <v>0.98618150999999998</v>
      </c>
      <c r="G440">
        <v>52.294326040000001</v>
      </c>
      <c r="H440">
        <v>18.617281290000001</v>
      </c>
    </row>
    <row r="441" spans="1:8" x14ac:dyDescent="0.3">
      <c r="A441" t="s">
        <v>77</v>
      </c>
      <c r="B441" t="s">
        <v>201</v>
      </c>
      <c r="C441"/>
      <c r="D441">
        <v>29.136242630000002</v>
      </c>
      <c r="E441">
        <v>2.5756018200000002</v>
      </c>
      <c r="F441">
        <v>1.464314253</v>
      </c>
      <c r="G441">
        <v>77.648309350000005</v>
      </c>
      <c r="H441">
        <v>18.89830181</v>
      </c>
    </row>
    <row r="442" spans="1:8" x14ac:dyDescent="0.3">
      <c r="A442" t="s">
        <v>77</v>
      </c>
      <c r="B442" t="s">
        <v>201</v>
      </c>
      <c r="C442"/>
      <c r="D442">
        <v>30.451582139999999</v>
      </c>
      <c r="E442">
        <v>2.3546772919999999</v>
      </c>
      <c r="F442">
        <v>1.3387114010000001</v>
      </c>
      <c r="G442">
        <v>70.987956830000002</v>
      </c>
      <c r="H442">
        <v>19.047077380000001</v>
      </c>
    </row>
    <row r="443" spans="1:8" x14ac:dyDescent="0.3">
      <c r="A443" t="s">
        <v>77</v>
      </c>
      <c r="B443" t="s">
        <v>201</v>
      </c>
      <c r="C443"/>
      <c r="D443">
        <v>33.795640290000001</v>
      </c>
      <c r="E443">
        <v>6.8195657870000002</v>
      </c>
      <c r="F443">
        <v>3.8771471979999999</v>
      </c>
      <c r="G443">
        <v>205.5937955</v>
      </c>
      <c r="H443">
        <v>19.410751000000001</v>
      </c>
    </row>
    <row r="444" spans="1:8" x14ac:dyDescent="0.3">
      <c r="A444" t="s">
        <v>77</v>
      </c>
      <c r="B444" t="s">
        <v>201</v>
      </c>
      <c r="C444"/>
      <c r="D444">
        <v>36.179144180000002</v>
      </c>
      <c r="E444">
        <v>4.7049477560000001</v>
      </c>
      <c r="F444">
        <v>2.6749173750000002</v>
      </c>
      <c r="G444">
        <v>141.8430582</v>
      </c>
      <c r="H444">
        <v>19.658710280000001</v>
      </c>
    </row>
    <row r="445" spans="1:8" x14ac:dyDescent="0.3">
      <c r="A445" t="s">
        <v>77</v>
      </c>
      <c r="B445" t="s">
        <v>201</v>
      </c>
      <c r="C445"/>
      <c r="D445">
        <v>42.233859320000001</v>
      </c>
      <c r="E445">
        <v>15.401644660000001</v>
      </c>
      <c r="F445">
        <v>8.75634099</v>
      </c>
      <c r="G445">
        <v>464.32319610000002</v>
      </c>
      <c r="H445">
        <v>20.25381256</v>
      </c>
    </row>
    <row r="446" spans="1:8" x14ac:dyDescent="0.3">
      <c r="A446" t="s">
        <v>77</v>
      </c>
      <c r="B446" t="s">
        <v>201</v>
      </c>
      <c r="C446"/>
      <c r="D446">
        <v>51.396537670000001</v>
      </c>
      <c r="E446">
        <v>0.63037792500000001</v>
      </c>
      <c r="F446">
        <v>0.358390561</v>
      </c>
      <c r="G446">
        <v>19.004404999999998</v>
      </c>
      <c r="H446">
        <v>21.080343500000001</v>
      </c>
    </row>
    <row r="447" spans="1:8" x14ac:dyDescent="0.3">
      <c r="A447" t="s">
        <v>77</v>
      </c>
      <c r="B447" t="s">
        <v>201</v>
      </c>
      <c r="C447"/>
      <c r="D447">
        <v>55.692779870000003</v>
      </c>
      <c r="E447">
        <v>0.77285091699999997</v>
      </c>
      <c r="F447">
        <v>0.43939113699999999</v>
      </c>
      <c r="G447">
        <v>23.29962909</v>
      </c>
      <c r="H447">
        <v>21.444017110000001</v>
      </c>
    </row>
    <row r="448" spans="1:8" x14ac:dyDescent="0.3">
      <c r="A448" t="s">
        <v>77</v>
      </c>
      <c r="B448" t="s">
        <v>201</v>
      </c>
      <c r="C448"/>
      <c r="D448">
        <v>67.745165850000006</v>
      </c>
      <c r="E448">
        <v>41.06685847</v>
      </c>
      <c r="F448">
        <v>23.347858240000001</v>
      </c>
      <c r="G448">
        <v>1238.0687519999999</v>
      </c>
      <c r="H448">
        <v>22.402792999999999</v>
      </c>
    </row>
    <row r="449" spans="1:8" x14ac:dyDescent="0.3">
      <c r="A449" t="s">
        <v>77</v>
      </c>
      <c r="B449" t="s">
        <v>201</v>
      </c>
      <c r="C449"/>
      <c r="D449">
        <v>91.967284410000005</v>
      </c>
      <c r="E449">
        <v>3.4813339120000002</v>
      </c>
      <c r="F449">
        <v>1.9792527040000001</v>
      </c>
      <c r="G449">
        <v>104.95399190000001</v>
      </c>
      <c r="H449">
        <v>24.13850798</v>
      </c>
    </row>
    <row r="450" spans="1:8" x14ac:dyDescent="0.3">
      <c r="A450" t="s">
        <v>77</v>
      </c>
      <c r="B450" t="s">
        <v>201</v>
      </c>
      <c r="C450" t="s">
        <v>220</v>
      </c>
      <c r="D450">
        <v>164.71960200000001</v>
      </c>
      <c r="E450">
        <v>58.695868339999997</v>
      </c>
      <c r="F450">
        <v>33.37052954</v>
      </c>
      <c r="G450">
        <v>1769.5417460000001</v>
      </c>
      <c r="H450">
        <v>28.601775060000001</v>
      </c>
    </row>
    <row r="451" spans="1:8" x14ac:dyDescent="0.3">
      <c r="A451" t="s">
        <v>78</v>
      </c>
      <c r="B451" t="s">
        <v>78</v>
      </c>
      <c r="C451" t="s">
        <v>182</v>
      </c>
      <c r="D451">
        <v>0.72426254899999998</v>
      </c>
      <c r="E451"/>
      <c r="F451"/>
      <c r="G451">
        <v>43.334364620000002</v>
      </c>
      <c r="H451">
        <v>12.285826139999999</v>
      </c>
    </row>
    <row r="452" spans="1:8" x14ac:dyDescent="0.3">
      <c r="A452" t="s">
        <v>78</v>
      </c>
      <c r="B452" t="s">
        <v>78</v>
      </c>
      <c r="C452" t="s">
        <v>183</v>
      </c>
      <c r="D452">
        <v>1.0075741579999999</v>
      </c>
      <c r="E452"/>
      <c r="F452"/>
      <c r="G452">
        <v>2584.9102379999999</v>
      </c>
      <c r="H452">
        <v>12.616666670000001</v>
      </c>
    </row>
    <row r="453" spans="1:8" x14ac:dyDescent="0.3">
      <c r="A453" t="s">
        <v>78</v>
      </c>
      <c r="B453" t="s">
        <v>78</v>
      </c>
      <c r="C453" t="s">
        <v>184</v>
      </c>
      <c r="D453">
        <v>1.176538139</v>
      </c>
      <c r="E453"/>
      <c r="F453"/>
      <c r="G453">
        <v>61.600764519999998</v>
      </c>
      <c r="H453">
        <v>12.78208693</v>
      </c>
    </row>
    <row r="454" spans="1:8" x14ac:dyDescent="0.3">
      <c r="A454" t="s">
        <v>78</v>
      </c>
      <c r="B454" t="s">
        <v>78</v>
      </c>
      <c r="C454" t="s">
        <v>184</v>
      </c>
      <c r="D454">
        <v>5.5072948520000002</v>
      </c>
      <c r="E454"/>
      <c r="F454"/>
      <c r="G454">
        <v>543.44536570000002</v>
      </c>
      <c r="H454">
        <v>14.8994663</v>
      </c>
    </row>
    <row r="455" spans="1:8" x14ac:dyDescent="0.3">
      <c r="A455" t="s">
        <v>78</v>
      </c>
      <c r="B455" t="s">
        <v>78</v>
      </c>
      <c r="C455" t="s">
        <v>184</v>
      </c>
      <c r="D455">
        <v>7.5630343629999999</v>
      </c>
      <c r="E455"/>
      <c r="F455"/>
      <c r="G455">
        <v>575.2094816</v>
      </c>
      <c r="H455">
        <v>15.47843722</v>
      </c>
    </row>
    <row r="456" spans="1:8" x14ac:dyDescent="0.3">
      <c r="A456" t="s">
        <v>78</v>
      </c>
      <c r="B456" t="s">
        <v>78</v>
      </c>
      <c r="C456" t="s">
        <v>184</v>
      </c>
      <c r="D456">
        <v>8.6475383259999994</v>
      </c>
      <c r="E456"/>
      <c r="F456"/>
      <c r="G456">
        <v>165.1981347</v>
      </c>
      <c r="H456">
        <v>15.74310964</v>
      </c>
    </row>
    <row r="457" spans="1:8" x14ac:dyDescent="0.3">
      <c r="A457" t="s">
        <v>78</v>
      </c>
      <c r="B457" t="s">
        <v>78</v>
      </c>
      <c r="C457" t="s">
        <v>184</v>
      </c>
      <c r="D457">
        <v>10.77297519</v>
      </c>
      <c r="E457"/>
      <c r="F457"/>
      <c r="G457">
        <v>23.258535460000001</v>
      </c>
      <c r="H457">
        <v>16.206286370000001</v>
      </c>
    </row>
    <row r="458" spans="1:8" x14ac:dyDescent="0.3">
      <c r="A458" t="s">
        <v>78</v>
      </c>
      <c r="B458" t="s">
        <v>78</v>
      </c>
      <c r="C458"/>
      <c r="D458">
        <v>13.473408859999999</v>
      </c>
      <c r="E458">
        <v>0.29476119200000001</v>
      </c>
      <c r="F458">
        <v>7.6505299999999998E-2</v>
      </c>
      <c r="G458">
        <v>9.005325375</v>
      </c>
      <c r="H458">
        <v>16.719089189999998</v>
      </c>
    </row>
    <row r="459" spans="1:8" x14ac:dyDescent="0.3">
      <c r="A459" t="s">
        <v>78</v>
      </c>
      <c r="B459" t="s">
        <v>78</v>
      </c>
      <c r="C459"/>
      <c r="D459">
        <v>19.415520879999999</v>
      </c>
      <c r="E459">
        <v>1.578914894</v>
      </c>
      <c r="F459">
        <v>0.409807537</v>
      </c>
      <c r="G459">
        <v>48.237837169999999</v>
      </c>
      <c r="H459">
        <v>17.661984690000001</v>
      </c>
    </row>
    <row r="460" spans="1:8" x14ac:dyDescent="0.3">
      <c r="A460" t="s">
        <v>78</v>
      </c>
      <c r="B460" t="s">
        <v>78</v>
      </c>
      <c r="C460"/>
      <c r="D460">
        <v>21.434953960000001</v>
      </c>
      <c r="E460">
        <v>2.9752074240000002</v>
      </c>
      <c r="F460">
        <v>0.77221541800000004</v>
      </c>
      <c r="G460">
        <v>90.896331259999997</v>
      </c>
      <c r="H460">
        <v>17.943199140000001</v>
      </c>
    </row>
    <row r="461" spans="1:8" x14ac:dyDescent="0.3">
      <c r="A461" t="s">
        <v>78</v>
      </c>
      <c r="B461" t="s">
        <v>78</v>
      </c>
      <c r="C461"/>
      <c r="D461">
        <v>24.61055678</v>
      </c>
      <c r="E461">
        <v>0.283872756</v>
      </c>
      <c r="F461">
        <v>7.3679204999999998E-2</v>
      </c>
      <c r="G461">
        <v>8.6726699600000003</v>
      </c>
      <c r="H461">
        <v>18.356749789999999</v>
      </c>
    </row>
    <row r="462" spans="1:8" x14ac:dyDescent="0.3">
      <c r="A462" t="s">
        <v>78</v>
      </c>
      <c r="B462" t="s">
        <v>78</v>
      </c>
      <c r="C462"/>
      <c r="D462">
        <v>28.88562413</v>
      </c>
      <c r="E462">
        <v>1.7808468959999999</v>
      </c>
      <c r="F462">
        <v>0.46221900999999999</v>
      </c>
      <c r="G462">
        <v>54.407113950000003</v>
      </c>
      <c r="H462">
        <v>18.86955261</v>
      </c>
    </row>
    <row r="463" spans="1:8" x14ac:dyDescent="0.3">
      <c r="A463" t="s">
        <v>78</v>
      </c>
      <c r="B463" t="s">
        <v>78</v>
      </c>
      <c r="C463"/>
      <c r="D463">
        <v>29.75572661</v>
      </c>
      <c r="E463">
        <v>1.490354808</v>
      </c>
      <c r="F463">
        <v>0.38682175600000002</v>
      </c>
      <c r="G463">
        <v>45.53221508</v>
      </c>
      <c r="H463">
        <v>18.968804769999998</v>
      </c>
    </row>
    <row r="464" spans="1:8" x14ac:dyDescent="0.3">
      <c r="A464" t="s">
        <v>78</v>
      </c>
      <c r="B464" t="s">
        <v>78</v>
      </c>
      <c r="C464"/>
      <c r="D464">
        <v>32.142857229999997</v>
      </c>
      <c r="E464">
        <v>1.5817986429999999</v>
      </c>
      <c r="F464">
        <v>0.41055601400000002</v>
      </c>
      <c r="G464">
        <v>48.325939329999997</v>
      </c>
      <c r="H464">
        <v>19.233477189999999</v>
      </c>
    </row>
    <row r="465" spans="1:8" x14ac:dyDescent="0.3">
      <c r="A465" t="s">
        <v>78</v>
      </c>
      <c r="B465" t="s">
        <v>78</v>
      </c>
      <c r="C465"/>
      <c r="D465">
        <v>33.217577179999999</v>
      </c>
      <c r="E465">
        <v>2.8061609000000001</v>
      </c>
      <c r="F465">
        <v>0.72833937400000004</v>
      </c>
      <c r="G465">
        <v>85.731747200000001</v>
      </c>
      <c r="H465">
        <v>19.34927137</v>
      </c>
    </row>
    <row r="466" spans="1:8" x14ac:dyDescent="0.3">
      <c r="A466" t="s">
        <v>78</v>
      </c>
      <c r="B466" t="s">
        <v>78</v>
      </c>
      <c r="C466"/>
      <c r="D466">
        <v>41.940546089999998</v>
      </c>
      <c r="E466">
        <v>1.648489224</v>
      </c>
      <c r="F466">
        <v>0.42786556100000001</v>
      </c>
      <c r="G466">
        <v>50.363420490000003</v>
      </c>
      <c r="H466">
        <v>20.22599876</v>
      </c>
    </row>
    <row r="467" spans="1:8" x14ac:dyDescent="0.3">
      <c r="A467" t="s">
        <v>78</v>
      </c>
      <c r="B467" t="s">
        <v>78</v>
      </c>
      <c r="C467"/>
      <c r="D467">
        <v>82.978455030000006</v>
      </c>
      <c r="E467">
        <v>3.7917455119999999</v>
      </c>
      <c r="F467">
        <v>0.98414796999999998</v>
      </c>
      <c r="G467">
        <v>115.8425975</v>
      </c>
      <c r="H467">
        <v>23.517862000000001</v>
      </c>
    </row>
    <row r="468" spans="1:8" x14ac:dyDescent="0.3">
      <c r="A468" t="s">
        <v>78</v>
      </c>
      <c r="B468" t="s">
        <v>78</v>
      </c>
      <c r="C468"/>
      <c r="D468">
        <v>90.138527819999993</v>
      </c>
      <c r="E468">
        <v>7.3460274999999999</v>
      </c>
      <c r="F468">
        <v>1.9066622550000001</v>
      </c>
      <c r="G468">
        <v>224.4303855</v>
      </c>
      <c r="H468">
        <v>24.014122789999998</v>
      </c>
    </row>
    <row r="469" spans="1:8" x14ac:dyDescent="0.3">
      <c r="A469" t="s">
        <v>78</v>
      </c>
      <c r="B469" t="s">
        <v>78</v>
      </c>
      <c r="C469" t="s">
        <v>19</v>
      </c>
      <c r="D469">
        <v>156.27433869999999</v>
      </c>
      <c r="E469">
        <v>359.7038743</v>
      </c>
      <c r="F469">
        <v>93.361180599999997</v>
      </c>
      <c r="G469">
        <v>10989.406059999999</v>
      </c>
      <c r="H469">
        <v>28.116545309999999</v>
      </c>
    </row>
    <row r="470" spans="1:8" x14ac:dyDescent="0.3">
      <c r="A470" t="s">
        <v>79</v>
      </c>
      <c r="B470" t="s">
        <v>79</v>
      </c>
      <c r="C470" t="s">
        <v>182</v>
      </c>
      <c r="D470">
        <v>0.73570830600000003</v>
      </c>
      <c r="E470"/>
      <c r="F470"/>
      <c r="G470">
        <v>43.536337250000003</v>
      </c>
      <c r="H470">
        <v>12.30091803</v>
      </c>
    </row>
    <row r="471" spans="1:8" x14ac:dyDescent="0.3">
      <c r="A471" t="s">
        <v>79</v>
      </c>
      <c r="B471" t="s">
        <v>79</v>
      </c>
      <c r="C471" t="s">
        <v>183</v>
      </c>
      <c r="D471">
        <v>1.0075741579999999</v>
      </c>
      <c r="E471"/>
      <c r="F471"/>
      <c r="G471">
        <v>2600.8527709999998</v>
      </c>
      <c r="H471">
        <v>12.616666670000001</v>
      </c>
    </row>
    <row r="472" spans="1:8" x14ac:dyDescent="0.3">
      <c r="A472" t="s">
        <v>79</v>
      </c>
      <c r="B472" t="s">
        <v>79</v>
      </c>
      <c r="C472" t="s">
        <v>184</v>
      </c>
      <c r="D472">
        <v>1.1954252240000001</v>
      </c>
      <c r="E472"/>
      <c r="F472"/>
      <c r="G472">
        <v>64.973245939999998</v>
      </c>
      <c r="H472">
        <v>12.799468510000001</v>
      </c>
    </row>
    <row r="473" spans="1:8" x14ac:dyDescent="0.3">
      <c r="A473" t="s">
        <v>79</v>
      </c>
      <c r="B473" t="s">
        <v>79</v>
      </c>
      <c r="C473" t="s">
        <v>184</v>
      </c>
      <c r="D473">
        <v>5.5942844159999998</v>
      </c>
      <c r="E473"/>
      <c r="F473"/>
      <c r="G473">
        <v>365.33994619999999</v>
      </c>
      <c r="H473">
        <v>14.92661721</v>
      </c>
    </row>
    <row r="474" spans="1:8" x14ac:dyDescent="0.3">
      <c r="A474" t="s">
        <v>79</v>
      </c>
      <c r="B474" t="s">
        <v>79</v>
      </c>
      <c r="C474" t="s">
        <v>184</v>
      </c>
      <c r="D474">
        <v>7.680595813</v>
      </c>
      <c r="E474"/>
      <c r="F474"/>
      <c r="G474">
        <v>265.2505989</v>
      </c>
      <c r="H474">
        <v>15.508259430000001</v>
      </c>
    </row>
    <row r="475" spans="1:8" x14ac:dyDescent="0.3">
      <c r="A475" t="s">
        <v>79</v>
      </c>
      <c r="B475" t="s">
        <v>79</v>
      </c>
      <c r="C475" t="s">
        <v>184</v>
      </c>
      <c r="D475">
        <v>8.7093304099999997</v>
      </c>
      <c r="E475"/>
      <c r="F475"/>
      <c r="G475">
        <v>199.9100693</v>
      </c>
      <c r="H475">
        <v>15.75753467</v>
      </c>
    </row>
    <row r="476" spans="1:8" x14ac:dyDescent="0.3">
      <c r="A476" t="s">
        <v>79</v>
      </c>
      <c r="B476" t="s">
        <v>79</v>
      </c>
      <c r="C476" t="s">
        <v>184</v>
      </c>
      <c r="D476">
        <v>10.772699039999999</v>
      </c>
      <c r="E476"/>
      <c r="F476"/>
      <c r="G476">
        <v>16.332152189999999</v>
      </c>
      <c r="H476">
        <v>16.206230099999999</v>
      </c>
    </row>
    <row r="477" spans="1:8" x14ac:dyDescent="0.3">
      <c r="A477" t="s">
        <v>79</v>
      </c>
      <c r="B477" t="s">
        <v>79</v>
      </c>
      <c r="C477"/>
      <c r="D477">
        <v>13.486411199999999</v>
      </c>
      <c r="E477">
        <v>0.61360580399999998</v>
      </c>
      <c r="F477">
        <v>0.16405987699999999</v>
      </c>
      <c r="G477">
        <v>18.868791649999999</v>
      </c>
      <c r="H477">
        <v>16.721398919999999</v>
      </c>
    </row>
    <row r="478" spans="1:8" x14ac:dyDescent="0.3">
      <c r="A478" t="s">
        <v>79</v>
      </c>
      <c r="B478" t="s">
        <v>79</v>
      </c>
      <c r="C478"/>
      <c r="D478">
        <v>19.23054964</v>
      </c>
      <c r="E478">
        <v>1.5657375259999999</v>
      </c>
      <c r="F478">
        <v>0.41863148</v>
      </c>
      <c r="G478">
        <v>48.14748324</v>
      </c>
      <c r="H478">
        <v>17.635408129999998</v>
      </c>
    </row>
    <row r="479" spans="1:8" x14ac:dyDescent="0.3">
      <c r="A479" t="s">
        <v>79</v>
      </c>
      <c r="B479" t="s">
        <v>79</v>
      </c>
      <c r="C479"/>
      <c r="D479">
        <v>21.37106563</v>
      </c>
      <c r="E479">
        <v>3.121609517</v>
      </c>
      <c r="F479">
        <v>0.83462521099999998</v>
      </c>
      <c r="G479">
        <v>95.991594640000002</v>
      </c>
      <c r="H479">
        <v>17.934538419999999</v>
      </c>
    </row>
    <row r="480" spans="1:8" x14ac:dyDescent="0.3">
      <c r="A480" t="s">
        <v>79</v>
      </c>
      <c r="B480" t="s">
        <v>79</v>
      </c>
      <c r="C480"/>
      <c r="D480">
        <v>28.703245370000001</v>
      </c>
      <c r="E480">
        <v>3.1717145699999998</v>
      </c>
      <c r="F480">
        <v>0.84802180599999999</v>
      </c>
      <c r="G480">
        <v>97.532358740000006</v>
      </c>
      <c r="H480">
        <v>18.848547620000002</v>
      </c>
    </row>
    <row r="481" spans="1:8" x14ac:dyDescent="0.3">
      <c r="A481" t="s">
        <v>79</v>
      </c>
      <c r="B481" t="s">
        <v>79</v>
      </c>
      <c r="C481"/>
      <c r="D481">
        <v>31.81299155</v>
      </c>
      <c r="E481">
        <v>1.531438268</v>
      </c>
      <c r="F481">
        <v>0.40946088200000003</v>
      </c>
      <c r="G481">
        <v>47.09275796</v>
      </c>
      <c r="H481">
        <v>19.19753296</v>
      </c>
    </row>
    <row r="482" spans="1:8" x14ac:dyDescent="0.3">
      <c r="A482" t="s">
        <v>79</v>
      </c>
      <c r="B482" t="s">
        <v>79</v>
      </c>
      <c r="C482"/>
      <c r="D482">
        <v>33.0419184</v>
      </c>
      <c r="E482">
        <v>2.1002900960000002</v>
      </c>
      <c r="F482">
        <v>0.56155488200000003</v>
      </c>
      <c r="G482">
        <v>64.585334709999998</v>
      </c>
      <c r="H482">
        <v>19.330479749999999</v>
      </c>
    </row>
    <row r="483" spans="1:8" x14ac:dyDescent="0.3">
      <c r="A483" t="s">
        <v>79</v>
      </c>
      <c r="B483" t="s">
        <v>79</v>
      </c>
      <c r="C483"/>
      <c r="D483">
        <v>41.610984819999999</v>
      </c>
      <c r="E483">
        <v>1.7076384200000001</v>
      </c>
      <c r="F483">
        <v>0.456571544</v>
      </c>
      <c r="G483">
        <v>52.511031269999997</v>
      </c>
      <c r="H483">
        <v>20.19463391</v>
      </c>
    </row>
    <row r="484" spans="1:8" x14ac:dyDescent="0.3">
      <c r="A484" t="s">
        <v>79</v>
      </c>
      <c r="B484" t="s">
        <v>79</v>
      </c>
      <c r="C484"/>
      <c r="D484">
        <v>90.422137539999994</v>
      </c>
      <c r="E484">
        <v>12.505224139999999</v>
      </c>
      <c r="F484">
        <v>3.3435236769999999</v>
      </c>
      <c r="G484">
        <v>384.54406280000001</v>
      </c>
      <c r="H484">
        <v>24.033472580000002</v>
      </c>
    </row>
    <row r="485" spans="1:8" x14ac:dyDescent="0.3">
      <c r="A485" t="s">
        <v>79</v>
      </c>
      <c r="B485" t="s">
        <v>79</v>
      </c>
      <c r="C485" t="s">
        <v>19</v>
      </c>
      <c r="D485">
        <v>158.08902900000001</v>
      </c>
      <c r="E485">
        <v>347.6960684</v>
      </c>
      <c r="F485">
        <v>92.963550639999994</v>
      </c>
      <c r="G485">
        <v>10691.88823</v>
      </c>
      <c r="H485">
        <v>28.221296580000001</v>
      </c>
    </row>
    <row r="486" spans="1:8" x14ac:dyDescent="0.3">
      <c r="A486" t="s">
        <v>80</v>
      </c>
      <c r="B486" t="s">
        <v>80</v>
      </c>
      <c r="C486" t="s">
        <v>182</v>
      </c>
      <c r="D486">
        <v>0.73617094599999999</v>
      </c>
      <c r="E486"/>
      <c r="F486"/>
      <c r="G486">
        <v>43.264222689999997</v>
      </c>
      <c r="H486">
        <v>12.30152434</v>
      </c>
    </row>
    <row r="487" spans="1:8" x14ac:dyDescent="0.3">
      <c r="A487" t="s">
        <v>80</v>
      </c>
      <c r="B487" t="s">
        <v>80</v>
      </c>
      <c r="C487" t="s">
        <v>183</v>
      </c>
      <c r="D487">
        <v>1.0075741579999999</v>
      </c>
      <c r="E487"/>
      <c r="F487"/>
      <c r="G487">
        <v>2603.3513680000001</v>
      </c>
      <c r="H487">
        <v>12.616666670000001</v>
      </c>
    </row>
    <row r="488" spans="1:8" x14ac:dyDescent="0.3">
      <c r="A488" t="s">
        <v>80</v>
      </c>
      <c r="B488" t="s">
        <v>80</v>
      </c>
      <c r="C488" t="s">
        <v>184</v>
      </c>
      <c r="D488">
        <v>1.195041617</v>
      </c>
      <c r="E488"/>
      <c r="F488"/>
      <c r="G488">
        <v>64.428114609999994</v>
      </c>
      <c r="H488">
        <v>12.79911749</v>
      </c>
    </row>
    <row r="489" spans="1:8" x14ac:dyDescent="0.3">
      <c r="A489" t="s">
        <v>80</v>
      </c>
      <c r="B489" t="s">
        <v>80</v>
      </c>
      <c r="C489" t="s">
        <v>184</v>
      </c>
      <c r="D489">
        <v>5.796033049</v>
      </c>
      <c r="E489"/>
      <c r="F489"/>
      <c r="G489">
        <v>474.17494060000001</v>
      </c>
      <c r="H489">
        <v>14.98852733</v>
      </c>
    </row>
    <row r="490" spans="1:8" x14ac:dyDescent="0.3">
      <c r="A490" t="s">
        <v>80</v>
      </c>
      <c r="B490" t="s">
        <v>80</v>
      </c>
      <c r="C490" t="s">
        <v>184</v>
      </c>
      <c r="D490">
        <v>8.6834607869999996</v>
      </c>
      <c r="E490"/>
      <c r="F490"/>
      <c r="G490">
        <v>378.75264470000002</v>
      </c>
      <c r="H490">
        <v>15.751503489999999</v>
      </c>
    </row>
    <row r="491" spans="1:8" x14ac:dyDescent="0.3">
      <c r="A491" t="s">
        <v>80</v>
      </c>
      <c r="B491" t="s">
        <v>80</v>
      </c>
      <c r="C491" t="s">
        <v>184</v>
      </c>
      <c r="D491">
        <v>10.57720958</v>
      </c>
      <c r="E491"/>
      <c r="F491"/>
      <c r="G491">
        <v>9.9076742089999996</v>
      </c>
      <c r="H491">
        <v>16.166164439999999</v>
      </c>
    </row>
    <row r="492" spans="1:8" x14ac:dyDescent="0.3">
      <c r="A492" t="s">
        <v>80</v>
      </c>
      <c r="B492" t="s">
        <v>80</v>
      </c>
      <c r="C492"/>
      <c r="D492">
        <v>20.931625889999999</v>
      </c>
      <c r="E492">
        <v>3.7240036079999999</v>
      </c>
      <c r="F492">
        <v>1.8169897100000001</v>
      </c>
      <c r="G492">
        <v>114.6665934</v>
      </c>
      <c r="H492">
        <v>17.874567580000001</v>
      </c>
    </row>
    <row r="493" spans="1:8" x14ac:dyDescent="0.3">
      <c r="A493" t="s">
        <v>80</v>
      </c>
      <c r="B493" t="s">
        <v>80</v>
      </c>
      <c r="C493"/>
      <c r="D493">
        <v>28.31340406</v>
      </c>
      <c r="E493">
        <v>0.71098715000000001</v>
      </c>
      <c r="F493">
        <v>0.34689986099999998</v>
      </c>
      <c r="G493">
        <v>21.892157739999998</v>
      </c>
      <c r="H493">
        <v>18.80340812</v>
      </c>
    </row>
    <row r="494" spans="1:8" x14ac:dyDescent="0.3">
      <c r="A494" t="s">
        <v>80</v>
      </c>
      <c r="B494" t="s">
        <v>80</v>
      </c>
      <c r="C494"/>
      <c r="D494">
        <v>40.939239780000001</v>
      </c>
      <c r="E494">
        <v>1.210833133</v>
      </c>
      <c r="F494">
        <v>0.59078120599999995</v>
      </c>
      <c r="G494">
        <v>37.283022529999997</v>
      </c>
      <c r="H494">
        <v>20.13032317</v>
      </c>
    </row>
    <row r="495" spans="1:8" x14ac:dyDescent="0.3">
      <c r="A495" t="s">
        <v>80</v>
      </c>
      <c r="B495" t="s">
        <v>80</v>
      </c>
      <c r="C495"/>
      <c r="D495">
        <v>88.889187539999995</v>
      </c>
      <c r="E495">
        <v>1.357014873</v>
      </c>
      <c r="F495">
        <v>0.66210517499999999</v>
      </c>
      <c r="G495">
        <v>41.784135839999998</v>
      </c>
      <c r="H495">
        <v>23.92861752</v>
      </c>
    </row>
    <row r="496" spans="1:8" x14ac:dyDescent="0.3">
      <c r="A496" t="s">
        <v>80</v>
      </c>
      <c r="B496" t="s">
        <v>80</v>
      </c>
      <c r="C496"/>
      <c r="D496">
        <v>114.9753224</v>
      </c>
      <c r="E496">
        <v>1.899311966</v>
      </c>
      <c r="F496">
        <v>0.92669896699999998</v>
      </c>
      <c r="G496">
        <v>58.48212187</v>
      </c>
      <c r="H496">
        <v>25.637020660000001</v>
      </c>
    </row>
    <row r="497" spans="1:8" x14ac:dyDescent="0.3">
      <c r="A497" t="s">
        <v>80</v>
      </c>
      <c r="B497" t="s">
        <v>80</v>
      </c>
      <c r="C497"/>
      <c r="D497">
        <v>121.898945</v>
      </c>
      <c r="E497">
        <v>2.410921257</v>
      </c>
      <c r="F497">
        <v>1.1763197830000001</v>
      </c>
      <c r="G497">
        <v>74.235193219999999</v>
      </c>
      <c r="H497">
        <v>26.06826805</v>
      </c>
    </row>
    <row r="498" spans="1:8" x14ac:dyDescent="0.3">
      <c r="A498" t="s">
        <v>80</v>
      </c>
      <c r="B498" t="s">
        <v>80</v>
      </c>
      <c r="C498" t="s">
        <v>19</v>
      </c>
      <c r="D498">
        <v>156.99467509999999</v>
      </c>
      <c r="E498">
        <v>193.6415069</v>
      </c>
      <c r="F498">
        <v>94.480205299999994</v>
      </c>
      <c r="G498">
        <v>5962.4571459999997</v>
      </c>
      <c r="H498">
        <v>28.158159269999999</v>
      </c>
    </row>
    <row r="499" spans="1:8" x14ac:dyDescent="0.3">
      <c r="A499" t="s">
        <v>221</v>
      </c>
      <c r="B499" t="s">
        <v>222</v>
      </c>
      <c r="C499" t="s">
        <v>182</v>
      </c>
      <c r="D499">
        <v>0.76918423199999997</v>
      </c>
      <c r="E499"/>
      <c r="F499"/>
      <c r="G499">
        <v>27.912805079999998</v>
      </c>
      <c r="H499">
        <v>12.33333333</v>
      </c>
    </row>
    <row r="500" spans="1:8" x14ac:dyDescent="0.3">
      <c r="A500" t="s">
        <v>221</v>
      </c>
      <c r="B500" t="s">
        <v>222</v>
      </c>
      <c r="C500" t="s">
        <v>183</v>
      </c>
      <c r="D500">
        <v>1.064446233</v>
      </c>
      <c r="E500"/>
      <c r="F500"/>
      <c r="G500">
        <v>1589.454035</v>
      </c>
      <c r="H500">
        <v>12.66666667</v>
      </c>
    </row>
    <row r="501" spans="1:8" x14ac:dyDescent="0.3">
      <c r="A501" t="s">
        <v>221</v>
      </c>
      <c r="B501" t="s">
        <v>222</v>
      </c>
      <c r="C501" t="s">
        <v>184</v>
      </c>
      <c r="D501">
        <v>1.258703372</v>
      </c>
      <c r="E501"/>
      <c r="F501"/>
      <c r="G501">
        <v>37.342546910000003</v>
      </c>
      <c r="H501">
        <v>12.85</v>
      </c>
    </row>
    <row r="502" spans="1:8" x14ac:dyDescent="0.3">
      <c r="A502" t="s">
        <v>221</v>
      </c>
      <c r="B502" t="s">
        <v>222</v>
      </c>
      <c r="C502" t="s">
        <v>184</v>
      </c>
      <c r="D502">
        <v>5.4846350590000004</v>
      </c>
      <c r="E502"/>
      <c r="F502"/>
      <c r="G502">
        <v>618.67742740000006</v>
      </c>
      <c r="H502">
        <v>14.9</v>
      </c>
    </row>
    <row r="503" spans="1:8" x14ac:dyDescent="0.3">
      <c r="A503" t="s">
        <v>221</v>
      </c>
      <c r="B503" t="s">
        <v>222</v>
      </c>
      <c r="C503" t="s">
        <v>184</v>
      </c>
      <c r="D503">
        <v>6.4298349139999997</v>
      </c>
      <c r="E503"/>
      <c r="F503"/>
      <c r="G503">
        <v>1834.678341</v>
      </c>
      <c r="H503">
        <v>15.18333333</v>
      </c>
    </row>
    <row r="504" spans="1:8" x14ac:dyDescent="0.3">
      <c r="A504" t="s">
        <v>221</v>
      </c>
      <c r="B504" t="s">
        <v>222</v>
      </c>
      <c r="C504" t="s">
        <v>184</v>
      </c>
      <c r="D504">
        <v>9.5796487209999999</v>
      </c>
      <c r="E504"/>
      <c r="F504"/>
      <c r="G504">
        <v>227.9267419</v>
      </c>
      <c r="H504">
        <v>15.96666667</v>
      </c>
    </row>
    <row r="505" spans="1:8" x14ac:dyDescent="0.3">
      <c r="A505" t="s">
        <v>221</v>
      </c>
      <c r="B505" t="s">
        <v>222</v>
      </c>
      <c r="C505" t="s">
        <v>182</v>
      </c>
      <c r="D505">
        <v>13.469252450000001</v>
      </c>
      <c r="E505"/>
      <c r="F505"/>
      <c r="G505">
        <v>11.32740104</v>
      </c>
      <c r="H505">
        <v>16.733333330000001</v>
      </c>
    </row>
    <row r="506" spans="1:8" x14ac:dyDescent="0.3">
      <c r="A506" t="s">
        <v>221</v>
      </c>
      <c r="B506" t="s">
        <v>222</v>
      </c>
      <c r="C506" t="s">
        <v>182</v>
      </c>
      <c r="D506">
        <v>14.916676799999999</v>
      </c>
      <c r="E506"/>
      <c r="F506"/>
      <c r="G506">
        <v>48.984518049999998</v>
      </c>
      <c r="H506">
        <v>16.983333330000001</v>
      </c>
    </row>
    <row r="507" spans="1:8" x14ac:dyDescent="0.3">
      <c r="A507" t="s">
        <v>221</v>
      </c>
      <c r="B507" t="s">
        <v>222</v>
      </c>
      <c r="C507" t="s">
        <v>219</v>
      </c>
      <c r="D507">
        <v>15.62272402</v>
      </c>
      <c r="E507"/>
      <c r="F507"/>
      <c r="G507">
        <v>852.34669729999996</v>
      </c>
      <c r="H507">
        <v>17.100000000000001</v>
      </c>
    </row>
    <row r="508" spans="1:8" x14ac:dyDescent="0.3">
      <c r="A508" t="s">
        <v>221</v>
      </c>
      <c r="B508" t="s">
        <v>222</v>
      </c>
      <c r="C508" t="s">
        <v>182</v>
      </c>
      <c r="D508">
        <v>18.984906330000001</v>
      </c>
      <c r="E508"/>
      <c r="F508"/>
      <c r="G508">
        <v>14.872745350000001</v>
      </c>
      <c r="H508">
        <v>17.616666670000001</v>
      </c>
    </row>
    <row r="509" spans="1:8" x14ac:dyDescent="0.3">
      <c r="A509" t="s">
        <v>221</v>
      </c>
      <c r="B509" t="s">
        <v>222</v>
      </c>
      <c r="C509" t="s">
        <v>219</v>
      </c>
      <c r="D509">
        <v>20.62958618</v>
      </c>
      <c r="E509"/>
      <c r="F509"/>
      <c r="G509">
        <v>569.84956569999997</v>
      </c>
      <c r="H509">
        <v>17.850000000000001</v>
      </c>
    </row>
    <row r="510" spans="1:8" x14ac:dyDescent="0.3">
      <c r="A510" t="s">
        <v>221</v>
      </c>
      <c r="B510" t="s">
        <v>222</v>
      </c>
      <c r="C510" t="s">
        <v>219</v>
      </c>
      <c r="D510">
        <v>29.437168839999998</v>
      </c>
      <c r="E510"/>
      <c r="F510"/>
      <c r="G510">
        <v>541.36169649999999</v>
      </c>
      <c r="H510">
        <v>18.95</v>
      </c>
    </row>
    <row r="511" spans="1:8" x14ac:dyDescent="0.3">
      <c r="A511" t="s">
        <v>221</v>
      </c>
      <c r="B511" t="s">
        <v>222</v>
      </c>
      <c r="C511" t="s">
        <v>219</v>
      </c>
      <c r="D511">
        <v>48.037499029999999</v>
      </c>
      <c r="E511"/>
      <c r="F511"/>
      <c r="G511">
        <v>280.98101969999999</v>
      </c>
      <c r="H511">
        <v>20.8</v>
      </c>
    </row>
    <row r="512" spans="1:8" x14ac:dyDescent="0.3">
      <c r="A512" t="s">
        <v>221</v>
      </c>
      <c r="B512" t="s">
        <v>222</v>
      </c>
      <c r="C512" t="s">
        <v>219</v>
      </c>
      <c r="D512">
        <v>68.05854549</v>
      </c>
      <c r="E512"/>
      <c r="F512"/>
      <c r="G512">
        <v>270.90868929999999</v>
      </c>
      <c r="H512">
        <v>22.43333333</v>
      </c>
    </row>
    <row r="513" spans="1:8" x14ac:dyDescent="0.3">
      <c r="A513" t="s">
        <v>221</v>
      </c>
      <c r="B513" t="s">
        <v>222</v>
      </c>
      <c r="C513" t="s">
        <v>219</v>
      </c>
      <c r="D513">
        <v>119.2604614</v>
      </c>
      <c r="E513"/>
      <c r="F513"/>
      <c r="G513">
        <v>357.81671210000002</v>
      </c>
      <c r="H513">
        <v>25.883333329999999</v>
      </c>
    </row>
    <row r="514" spans="1:8" x14ac:dyDescent="0.3">
      <c r="A514" t="s">
        <v>81</v>
      </c>
      <c r="B514" t="s">
        <v>223</v>
      </c>
      <c r="C514" t="s">
        <v>182</v>
      </c>
      <c r="D514">
        <v>0.783633892</v>
      </c>
      <c r="E514"/>
      <c r="F514"/>
      <c r="G514">
        <v>49.021461960000003</v>
      </c>
      <c r="H514">
        <v>12.351692570000001</v>
      </c>
    </row>
    <row r="515" spans="1:8" x14ac:dyDescent="0.3">
      <c r="A515" t="s">
        <v>81</v>
      </c>
      <c r="B515" t="s">
        <v>223</v>
      </c>
      <c r="C515" t="s">
        <v>183</v>
      </c>
      <c r="D515">
        <v>1.064446233</v>
      </c>
      <c r="E515"/>
      <c r="F515"/>
      <c r="G515">
        <v>2569.883844</v>
      </c>
      <c r="H515">
        <v>12.66666667</v>
      </c>
    </row>
    <row r="516" spans="1:8" x14ac:dyDescent="0.3">
      <c r="A516" t="s">
        <v>81</v>
      </c>
      <c r="B516" t="s">
        <v>223</v>
      </c>
      <c r="C516" t="s">
        <v>184</v>
      </c>
      <c r="D516">
        <v>1.2390539460000001</v>
      </c>
      <c r="E516"/>
      <c r="F516"/>
      <c r="G516">
        <v>62.545666140000002</v>
      </c>
      <c r="H516">
        <v>12.83244251</v>
      </c>
    </row>
    <row r="517" spans="1:8" x14ac:dyDescent="0.3">
      <c r="A517" t="s">
        <v>81</v>
      </c>
      <c r="B517" t="s">
        <v>223</v>
      </c>
      <c r="C517" t="s">
        <v>184</v>
      </c>
      <c r="D517">
        <v>5.8750916919999998</v>
      </c>
      <c r="E517"/>
      <c r="F517"/>
      <c r="G517">
        <v>1009.754082</v>
      </c>
      <c r="H517">
        <v>15.02068364</v>
      </c>
    </row>
    <row r="518" spans="1:8" x14ac:dyDescent="0.3">
      <c r="A518" t="s">
        <v>81</v>
      </c>
      <c r="B518" t="s">
        <v>223</v>
      </c>
      <c r="C518" t="s">
        <v>184</v>
      </c>
      <c r="D518">
        <v>8.7692590450000001</v>
      </c>
      <c r="E518"/>
      <c r="F518"/>
      <c r="G518">
        <v>474.01568300000002</v>
      </c>
      <c r="H518">
        <v>15.783252510000001</v>
      </c>
    </row>
    <row r="519" spans="1:8" x14ac:dyDescent="0.3">
      <c r="A519" t="s">
        <v>81</v>
      </c>
      <c r="B519" t="s">
        <v>223</v>
      </c>
      <c r="C519" t="s">
        <v>184</v>
      </c>
      <c r="D519">
        <v>10.585286590000001</v>
      </c>
      <c r="E519"/>
      <c r="F519"/>
      <c r="G519">
        <v>38.276854239999999</v>
      </c>
      <c r="H519">
        <v>16.181114539999999</v>
      </c>
    </row>
    <row r="520" spans="1:8" x14ac:dyDescent="0.3">
      <c r="A520" t="s">
        <v>81</v>
      </c>
      <c r="B520" t="s">
        <v>223</v>
      </c>
      <c r="C520"/>
      <c r="D520">
        <v>13.16336169</v>
      </c>
      <c r="E520">
        <v>0.40736823500000002</v>
      </c>
      <c r="F520">
        <v>0.14036291300000001</v>
      </c>
      <c r="G520">
        <v>12.35557962</v>
      </c>
      <c r="H520">
        <v>16.678442069999999</v>
      </c>
    </row>
    <row r="521" spans="1:8" x14ac:dyDescent="0.3">
      <c r="A521" t="s">
        <v>81</v>
      </c>
      <c r="B521" t="s">
        <v>223</v>
      </c>
      <c r="C521"/>
      <c r="D521">
        <v>15.176070169999999</v>
      </c>
      <c r="E521">
        <v>0.25485888899999998</v>
      </c>
      <c r="F521">
        <v>8.7814250999999996E-2</v>
      </c>
      <c r="G521">
        <v>7.7299333399999997</v>
      </c>
      <c r="H521">
        <v>17.02657134</v>
      </c>
    </row>
    <row r="522" spans="1:8" x14ac:dyDescent="0.3">
      <c r="A522" t="s">
        <v>81</v>
      </c>
      <c r="B522" t="s">
        <v>223</v>
      </c>
      <c r="C522"/>
      <c r="D522">
        <v>18.690157119999999</v>
      </c>
      <c r="E522">
        <v>1.626404529</v>
      </c>
      <c r="F522">
        <v>0.56039440100000004</v>
      </c>
      <c r="G522">
        <v>49.329252840000002</v>
      </c>
      <c r="H522">
        <v>17.57363162</v>
      </c>
    </row>
    <row r="523" spans="1:8" x14ac:dyDescent="0.3">
      <c r="A523" t="s">
        <v>81</v>
      </c>
      <c r="B523" t="s">
        <v>223</v>
      </c>
      <c r="C523"/>
      <c r="D523">
        <v>20.668944809999999</v>
      </c>
      <c r="E523">
        <v>3.1490602220000001</v>
      </c>
      <c r="F523">
        <v>1.0850410749999999</v>
      </c>
      <c r="G523">
        <v>95.511777739999999</v>
      </c>
      <c r="H523">
        <v>17.85545055</v>
      </c>
    </row>
    <row r="524" spans="1:8" x14ac:dyDescent="0.3">
      <c r="A524" t="s">
        <v>81</v>
      </c>
      <c r="B524" t="s">
        <v>223</v>
      </c>
      <c r="C524"/>
      <c r="D524">
        <v>21.88649856</v>
      </c>
      <c r="E524">
        <v>0.253004267</v>
      </c>
      <c r="F524">
        <v>8.7175220999999997E-2</v>
      </c>
      <c r="G524">
        <v>7.6736821900000001</v>
      </c>
      <c r="H524">
        <v>18.021226389999999</v>
      </c>
    </row>
    <row r="525" spans="1:8" x14ac:dyDescent="0.3">
      <c r="A525" t="s">
        <v>81</v>
      </c>
      <c r="B525" t="s">
        <v>223</v>
      </c>
      <c r="C525"/>
      <c r="D525">
        <v>23.78707357</v>
      </c>
      <c r="E525">
        <v>0.39531283</v>
      </c>
      <c r="F525">
        <v>0.1362091</v>
      </c>
      <c r="G525">
        <v>11.98993619</v>
      </c>
      <c r="H525">
        <v>18.269890159999999</v>
      </c>
    </row>
    <row r="526" spans="1:8" x14ac:dyDescent="0.3">
      <c r="A526" t="s">
        <v>81</v>
      </c>
      <c r="B526" t="s">
        <v>223</v>
      </c>
      <c r="C526"/>
      <c r="D526">
        <v>27.854064350000002</v>
      </c>
      <c r="E526">
        <v>1.815081688</v>
      </c>
      <c r="F526">
        <v>0.62540505599999996</v>
      </c>
      <c r="G526">
        <v>55.051877879999999</v>
      </c>
      <c r="H526">
        <v>18.767217689999999</v>
      </c>
    </row>
    <row r="527" spans="1:8" x14ac:dyDescent="0.3">
      <c r="A527" t="s">
        <v>81</v>
      </c>
      <c r="B527" t="s">
        <v>223</v>
      </c>
      <c r="C527"/>
      <c r="D527">
        <v>28.709695889999999</v>
      </c>
      <c r="E527">
        <v>1.810694405</v>
      </c>
      <c r="F527">
        <v>0.62389337300000003</v>
      </c>
      <c r="G527">
        <v>54.918810499999999</v>
      </c>
      <c r="H527">
        <v>18.86668319</v>
      </c>
    </row>
    <row r="528" spans="1:8" x14ac:dyDescent="0.3">
      <c r="A528" t="s">
        <v>81</v>
      </c>
      <c r="B528" t="s">
        <v>223</v>
      </c>
      <c r="C528"/>
      <c r="D528">
        <v>30.909798009999999</v>
      </c>
      <c r="E528">
        <v>3.239255913</v>
      </c>
      <c r="F528">
        <v>1.1161189279999999</v>
      </c>
      <c r="G528">
        <v>98.247435440000004</v>
      </c>
      <c r="H528">
        <v>19.11534696</v>
      </c>
    </row>
    <row r="529" spans="1:8" x14ac:dyDescent="0.3">
      <c r="A529" t="s">
        <v>81</v>
      </c>
      <c r="B529" t="s">
        <v>223</v>
      </c>
      <c r="C529"/>
      <c r="D529">
        <v>34.450934160000003</v>
      </c>
      <c r="E529">
        <v>0.99943520399999997</v>
      </c>
      <c r="F529">
        <v>0.34436567499999998</v>
      </c>
      <c r="G529">
        <v>30.31311766</v>
      </c>
      <c r="H529">
        <v>19.496631399999998</v>
      </c>
    </row>
    <row r="530" spans="1:8" x14ac:dyDescent="0.3">
      <c r="A530" t="s">
        <v>81</v>
      </c>
      <c r="B530" t="s">
        <v>223</v>
      </c>
      <c r="C530"/>
      <c r="D530">
        <v>40.392965109999999</v>
      </c>
      <c r="E530">
        <v>0.86248913599999999</v>
      </c>
      <c r="F530">
        <v>0.29717949900000001</v>
      </c>
      <c r="G530">
        <v>26.159509450000002</v>
      </c>
      <c r="H530">
        <v>20.093424429999999</v>
      </c>
    </row>
    <row r="531" spans="1:8" x14ac:dyDescent="0.3">
      <c r="A531" t="s">
        <v>81</v>
      </c>
      <c r="B531" t="s">
        <v>223</v>
      </c>
      <c r="C531"/>
      <c r="D531">
        <v>65.208424800000003</v>
      </c>
      <c r="E531">
        <v>1.2718402200000001</v>
      </c>
      <c r="F531">
        <v>0.43822562399999998</v>
      </c>
      <c r="G531">
        <v>38.575229389999997</v>
      </c>
      <c r="H531">
        <v>22.215355219999999</v>
      </c>
    </row>
    <row r="532" spans="1:8" x14ac:dyDescent="0.3">
      <c r="A532" t="s">
        <v>81</v>
      </c>
      <c r="B532" t="s">
        <v>223</v>
      </c>
      <c r="C532"/>
      <c r="D532">
        <v>88.124918829999999</v>
      </c>
      <c r="E532">
        <v>6.8023432289999999</v>
      </c>
      <c r="F532">
        <v>2.3438172939999999</v>
      </c>
      <c r="G532">
        <v>206.31675770000001</v>
      </c>
      <c r="H532">
        <v>23.873113650000001</v>
      </c>
    </row>
    <row r="533" spans="1:8" x14ac:dyDescent="0.3">
      <c r="A533" t="s">
        <v>81</v>
      </c>
      <c r="B533" t="s">
        <v>223</v>
      </c>
      <c r="C533" t="s">
        <v>19</v>
      </c>
      <c r="D533">
        <v>155.6768945</v>
      </c>
      <c r="E533">
        <v>267.33782930000001</v>
      </c>
      <c r="F533">
        <v>92.113997589999997</v>
      </c>
      <c r="G533">
        <v>8108.4226840000001</v>
      </c>
      <c r="H533">
        <v>28.03408731</v>
      </c>
    </row>
    <row r="534" spans="1:8" x14ac:dyDescent="0.3">
      <c r="A534" t="s">
        <v>82</v>
      </c>
      <c r="B534" t="s">
        <v>224</v>
      </c>
      <c r="C534" t="s">
        <v>182</v>
      </c>
      <c r="D534">
        <v>0.77094542099999996</v>
      </c>
      <c r="E534"/>
      <c r="F534"/>
      <c r="G534">
        <v>43.681087820000002</v>
      </c>
      <c r="H534">
        <v>12.33558478</v>
      </c>
    </row>
    <row r="535" spans="1:8" x14ac:dyDescent="0.3">
      <c r="A535" t="s">
        <v>82</v>
      </c>
      <c r="B535" t="s">
        <v>224</v>
      </c>
      <c r="C535" t="s">
        <v>183</v>
      </c>
      <c r="D535">
        <v>1.064446233</v>
      </c>
      <c r="E535"/>
      <c r="F535"/>
      <c r="G535">
        <v>2589.5814230000001</v>
      </c>
      <c r="H535">
        <v>12.66666667</v>
      </c>
    </row>
    <row r="536" spans="1:8" x14ac:dyDescent="0.3">
      <c r="A536" t="s">
        <v>82</v>
      </c>
      <c r="B536" t="s">
        <v>224</v>
      </c>
      <c r="C536" t="s">
        <v>184</v>
      </c>
      <c r="D536">
        <v>1.2387925909999999</v>
      </c>
      <c r="E536"/>
      <c r="F536"/>
      <c r="G536">
        <v>63.108387319999999</v>
      </c>
      <c r="H536">
        <v>12.832207609999999</v>
      </c>
    </row>
    <row r="537" spans="1:8" x14ac:dyDescent="0.3">
      <c r="A537" t="s">
        <v>82</v>
      </c>
      <c r="B537" t="s">
        <v>224</v>
      </c>
      <c r="C537" t="s">
        <v>184</v>
      </c>
      <c r="D537">
        <v>5.7014260019999998</v>
      </c>
      <c r="E537"/>
      <c r="F537"/>
      <c r="G537">
        <v>687.35440459999995</v>
      </c>
      <c r="H537">
        <v>14.967685769999999</v>
      </c>
    </row>
    <row r="538" spans="1:8" x14ac:dyDescent="0.3">
      <c r="A538" t="s">
        <v>82</v>
      </c>
      <c r="B538" t="s">
        <v>224</v>
      </c>
      <c r="C538" t="s">
        <v>184</v>
      </c>
      <c r="D538">
        <v>8.6090485609999998</v>
      </c>
      <c r="E538"/>
      <c r="F538"/>
      <c r="G538">
        <v>432.00220589999998</v>
      </c>
      <c r="H538">
        <v>15.745728209999999</v>
      </c>
    </row>
    <row r="539" spans="1:8" x14ac:dyDescent="0.3">
      <c r="A539" t="s">
        <v>82</v>
      </c>
      <c r="B539" t="s">
        <v>224</v>
      </c>
      <c r="C539" t="s">
        <v>184</v>
      </c>
      <c r="D539">
        <v>10.48144875</v>
      </c>
      <c r="E539"/>
      <c r="F539"/>
      <c r="G539">
        <v>19.828597120000001</v>
      </c>
      <c r="H539">
        <v>16.159580559999998</v>
      </c>
    </row>
    <row r="540" spans="1:8" x14ac:dyDescent="0.3">
      <c r="A540" t="s">
        <v>82</v>
      </c>
      <c r="B540" t="s">
        <v>224</v>
      </c>
      <c r="C540"/>
      <c r="D540">
        <v>12.94975889</v>
      </c>
      <c r="E540">
        <v>0.31994278999999998</v>
      </c>
      <c r="F540">
        <v>7.7931133999999999E-2</v>
      </c>
      <c r="G540">
        <v>9.7538252019999998</v>
      </c>
      <c r="H540">
        <v>16.639649299999999</v>
      </c>
    </row>
    <row r="541" spans="1:8" x14ac:dyDescent="0.3">
      <c r="A541" t="s">
        <v>82</v>
      </c>
      <c r="B541" t="s">
        <v>224</v>
      </c>
      <c r="C541"/>
      <c r="D541">
        <v>14.940274110000001</v>
      </c>
      <c r="E541">
        <v>0.233045263</v>
      </c>
      <c r="F541">
        <v>5.6764779000000001E-2</v>
      </c>
      <c r="G541">
        <v>7.1046537909999996</v>
      </c>
      <c r="H541">
        <v>16.987285279999998</v>
      </c>
    </row>
    <row r="542" spans="1:8" x14ac:dyDescent="0.3">
      <c r="A542" t="s">
        <v>82</v>
      </c>
      <c r="B542" t="s">
        <v>224</v>
      </c>
      <c r="C542"/>
      <c r="D542">
        <v>18.868976239999999</v>
      </c>
      <c r="E542">
        <v>1.406039437</v>
      </c>
      <c r="F542">
        <v>0.342480754</v>
      </c>
      <c r="G542">
        <v>42.864734929999997</v>
      </c>
      <c r="H542">
        <v>17.599786770000001</v>
      </c>
    </row>
    <row r="543" spans="1:8" x14ac:dyDescent="0.3">
      <c r="A543" t="s">
        <v>82</v>
      </c>
      <c r="B543" t="s">
        <v>224</v>
      </c>
      <c r="C543"/>
      <c r="D543">
        <v>20.49663382</v>
      </c>
      <c r="E543">
        <v>4.3630756880000003</v>
      </c>
      <c r="F543">
        <v>1.0627507410000001</v>
      </c>
      <c r="G543">
        <v>133.01339770000001</v>
      </c>
      <c r="H543">
        <v>17.831544090000001</v>
      </c>
    </row>
    <row r="544" spans="1:8" x14ac:dyDescent="0.3">
      <c r="A544" t="s">
        <v>82</v>
      </c>
      <c r="B544" t="s">
        <v>224</v>
      </c>
      <c r="C544"/>
      <c r="D544">
        <v>23.467209780000001</v>
      </c>
      <c r="E544">
        <v>0.32196068900000002</v>
      </c>
      <c r="F544">
        <v>7.8422650999999996E-2</v>
      </c>
      <c r="G544">
        <v>9.8153431629999996</v>
      </c>
      <c r="H544">
        <v>18.228842350000001</v>
      </c>
    </row>
    <row r="545" spans="1:8" x14ac:dyDescent="0.3">
      <c r="A545" t="s">
        <v>82</v>
      </c>
      <c r="B545" t="s">
        <v>224</v>
      </c>
      <c r="C545"/>
      <c r="D545">
        <v>27.35900998</v>
      </c>
      <c r="E545">
        <v>4.7652906130000003</v>
      </c>
      <c r="F545">
        <v>1.1607215849999999</v>
      </c>
      <c r="G545">
        <v>145.27538390000001</v>
      </c>
      <c r="H545">
        <v>18.70891108</v>
      </c>
    </row>
    <row r="546" spans="1:8" x14ac:dyDescent="0.3">
      <c r="A546" t="s">
        <v>82</v>
      </c>
      <c r="B546" t="s">
        <v>224</v>
      </c>
      <c r="C546"/>
      <c r="D546">
        <v>30.52989663</v>
      </c>
      <c r="E546">
        <v>1.9380627349999999</v>
      </c>
      <c r="F546">
        <v>0.47207010700000002</v>
      </c>
      <c r="G546">
        <v>59.084079170000003</v>
      </c>
      <c r="H546">
        <v>19.07310116</v>
      </c>
    </row>
    <row r="547" spans="1:8" x14ac:dyDescent="0.3">
      <c r="A547" t="s">
        <v>82</v>
      </c>
      <c r="B547" t="s">
        <v>224</v>
      </c>
      <c r="C547"/>
      <c r="D547">
        <v>31.72916515</v>
      </c>
      <c r="E547">
        <v>3.299215475</v>
      </c>
      <c r="F547">
        <v>0.80361743399999996</v>
      </c>
      <c r="G547">
        <v>100.5803913</v>
      </c>
      <c r="H547">
        <v>19.20553391</v>
      </c>
    </row>
    <row r="548" spans="1:8" x14ac:dyDescent="0.3">
      <c r="A548" t="s">
        <v>82</v>
      </c>
      <c r="B548" t="s">
        <v>224</v>
      </c>
      <c r="C548"/>
      <c r="D548">
        <v>36.280251360000001</v>
      </c>
      <c r="E548">
        <v>0.85003541500000002</v>
      </c>
      <c r="F548">
        <v>0.20705021700000001</v>
      </c>
      <c r="G548">
        <v>25.914310629999999</v>
      </c>
      <c r="H548">
        <v>19.68560265</v>
      </c>
    </row>
    <row r="549" spans="1:8" x14ac:dyDescent="0.3">
      <c r="A549" t="s">
        <v>82</v>
      </c>
      <c r="B549" t="s">
        <v>224</v>
      </c>
      <c r="C549"/>
      <c r="D549">
        <v>40.112993869999997</v>
      </c>
      <c r="E549">
        <v>10.816061619999999</v>
      </c>
      <c r="F549">
        <v>2.634558352</v>
      </c>
      <c r="G549">
        <v>329.74012099999999</v>
      </c>
      <c r="H549">
        <v>20.06634682</v>
      </c>
    </row>
    <row r="550" spans="1:8" x14ac:dyDescent="0.3">
      <c r="A550" t="s">
        <v>82</v>
      </c>
      <c r="B550" t="s">
        <v>224</v>
      </c>
      <c r="C550"/>
      <c r="D550">
        <v>52.164111149999997</v>
      </c>
      <c r="E550">
        <v>0.483260933</v>
      </c>
      <c r="F550">
        <v>0.117711897</v>
      </c>
      <c r="G550">
        <v>14.732767259999999</v>
      </c>
      <c r="H550">
        <v>21.158917039999999</v>
      </c>
    </row>
    <row r="551" spans="1:8" x14ac:dyDescent="0.3">
      <c r="A551" t="s">
        <v>82</v>
      </c>
      <c r="B551" t="s">
        <v>224</v>
      </c>
      <c r="C551"/>
      <c r="D551">
        <v>78.879843919999999</v>
      </c>
      <c r="E551">
        <v>4.2186335169999998</v>
      </c>
      <c r="F551">
        <v>1.0275677560000001</v>
      </c>
      <c r="G551">
        <v>128.60991139999999</v>
      </c>
      <c r="H551">
        <v>23.228178830000001</v>
      </c>
    </row>
    <row r="552" spans="1:8" x14ac:dyDescent="0.3">
      <c r="A552" t="s">
        <v>82</v>
      </c>
      <c r="B552" t="s">
        <v>224</v>
      </c>
      <c r="C552"/>
      <c r="D552">
        <v>86.204046529999999</v>
      </c>
      <c r="E552">
        <v>7.5137776289999998</v>
      </c>
      <c r="F552">
        <v>1.830193494</v>
      </c>
      <c r="G552">
        <v>229.06618259999999</v>
      </c>
      <c r="H552">
        <v>23.74135575</v>
      </c>
    </row>
    <row r="553" spans="1:8" x14ac:dyDescent="0.3">
      <c r="A553" t="s">
        <v>82</v>
      </c>
      <c r="B553" t="s">
        <v>224</v>
      </c>
      <c r="C553" t="s">
        <v>19</v>
      </c>
      <c r="D553">
        <v>151.249461</v>
      </c>
      <c r="E553">
        <v>370.01713080000002</v>
      </c>
      <c r="F553">
        <v>90.128159100000005</v>
      </c>
      <c r="G553">
        <v>11280.39926</v>
      </c>
      <c r="H553">
        <v>27.780554760000001</v>
      </c>
    </row>
    <row r="554" spans="1:8" x14ac:dyDescent="0.3">
      <c r="A554" t="s">
        <v>83</v>
      </c>
      <c r="B554" t="s">
        <v>225</v>
      </c>
      <c r="C554" t="s">
        <v>182</v>
      </c>
      <c r="D554">
        <v>0.77029475000000003</v>
      </c>
      <c r="E554"/>
      <c r="F554"/>
      <c r="G554">
        <v>50.494129739999998</v>
      </c>
      <c r="H554">
        <v>12.334753429999999</v>
      </c>
    </row>
    <row r="555" spans="1:8" x14ac:dyDescent="0.3">
      <c r="A555" t="s">
        <v>83</v>
      </c>
      <c r="B555" t="s">
        <v>225</v>
      </c>
      <c r="C555" t="s">
        <v>183</v>
      </c>
      <c r="D555">
        <v>1.064446233</v>
      </c>
      <c r="E555"/>
      <c r="F555"/>
      <c r="G555">
        <v>2608.3720939999998</v>
      </c>
      <c r="H555">
        <v>12.66666667</v>
      </c>
    </row>
    <row r="556" spans="1:8" x14ac:dyDescent="0.3">
      <c r="A556" t="s">
        <v>83</v>
      </c>
      <c r="B556" t="s">
        <v>225</v>
      </c>
      <c r="C556" t="s">
        <v>184</v>
      </c>
      <c r="D556">
        <v>1.2392551060000001</v>
      </c>
      <c r="E556"/>
      <c r="F556"/>
      <c r="G556">
        <v>64.959716650000004</v>
      </c>
      <c r="H556">
        <v>12.83262328</v>
      </c>
    </row>
    <row r="557" spans="1:8" x14ac:dyDescent="0.3">
      <c r="A557" t="s">
        <v>83</v>
      </c>
      <c r="B557" t="s">
        <v>225</v>
      </c>
      <c r="C557" t="s">
        <v>184</v>
      </c>
      <c r="D557">
        <v>5.666401864</v>
      </c>
      <c r="E557"/>
      <c r="F557"/>
      <c r="G557">
        <v>859.92736990000003</v>
      </c>
      <c r="H557">
        <v>14.95686798</v>
      </c>
    </row>
    <row r="558" spans="1:8" x14ac:dyDescent="0.3">
      <c r="A558" t="s">
        <v>83</v>
      </c>
      <c r="B558" t="s">
        <v>225</v>
      </c>
      <c r="C558" t="s">
        <v>184</v>
      </c>
      <c r="D558">
        <v>8.5014206049999999</v>
      </c>
      <c r="E558"/>
      <c r="F558"/>
      <c r="G558">
        <v>493.75856709999999</v>
      </c>
      <c r="H558">
        <v>15.72026842</v>
      </c>
    </row>
    <row r="559" spans="1:8" x14ac:dyDescent="0.3">
      <c r="A559" t="s">
        <v>83</v>
      </c>
      <c r="B559" t="s">
        <v>225</v>
      </c>
      <c r="C559" t="s">
        <v>184</v>
      </c>
      <c r="D559">
        <v>10.6038338</v>
      </c>
      <c r="E559"/>
      <c r="F559"/>
      <c r="G559">
        <v>73.606537320000001</v>
      </c>
      <c r="H559">
        <v>16.18494695</v>
      </c>
    </row>
    <row r="560" spans="1:8" x14ac:dyDescent="0.3">
      <c r="A560" t="s">
        <v>83</v>
      </c>
      <c r="B560" t="s">
        <v>225</v>
      </c>
      <c r="C560"/>
      <c r="D560">
        <v>12.91352315</v>
      </c>
      <c r="E560">
        <v>3.6299808580000001</v>
      </c>
      <c r="F560">
        <v>0.96675294700000003</v>
      </c>
      <c r="G560">
        <v>111.18720450000001</v>
      </c>
      <c r="H560">
        <v>16.63302981</v>
      </c>
    </row>
    <row r="561" spans="1:8" x14ac:dyDescent="0.3">
      <c r="A561" t="s">
        <v>83</v>
      </c>
      <c r="B561" t="s">
        <v>225</v>
      </c>
      <c r="C561"/>
      <c r="D561">
        <v>15.005169690000001</v>
      </c>
      <c r="E561">
        <v>1.2390104900000001</v>
      </c>
      <c r="F561">
        <v>0.329978887</v>
      </c>
      <c r="G561">
        <v>37.951195370000001</v>
      </c>
      <c r="H561">
        <v>16.998134369999999</v>
      </c>
    </row>
    <row r="562" spans="1:8" x14ac:dyDescent="0.3">
      <c r="A562" t="s">
        <v>83</v>
      </c>
      <c r="B562" t="s">
        <v>225</v>
      </c>
      <c r="C562"/>
      <c r="D562">
        <v>16.43547719</v>
      </c>
      <c r="E562">
        <v>0.71186240999999995</v>
      </c>
      <c r="F562">
        <v>0.189586422</v>
      </c>
      <c r="G562">
        <v>21.804520310000001</v>
      </c>
      <c r="H562">
        <v>17.230473629999999</v>
      </c>
    </row>
    <row r="563" spans="1:8" x14ac:dyDescent="0.3">
      <c r="A563" t="s">
        <v>83</v>
      </c>
      <c r="B563" t="s">
        <v>225</v>
      </c>
      <c r="C563"/>
      <c r="D563">
        <v>18.613581969999998</v>
      </c>
      <c r="E563">
        <v>2.9504144060000002</v>
      </c>
      <c r="F563">
        <v>0.78576773099999997</v>
      </c>
      <c r="G563">
        <v>90.371917300000007</v>
      </c>
      <c r="H563">
        <v>17.562386870000001</v>
      </c>
    </row>
    <row r="564" spans="1:8" x14ac:dyDescent="0.3">
      <c r="A564" t="s">
        <v>83</v>
      </c>
      <c r="B564" t="s">
        <v>225</v>
      </c>
      <c r="C564"/>
      <c r="D564">
        <v>20.590008489999999</v>
      </c>
      <c r="E564">
        <v>4.0222714579999996</v>
      </c>
      <c r="F564">
        <v>1.0712295570000001</v>
      </c>
      <c r="G564">
        <v>123.2031618</v>
      </c>
      <c r="H564">
        <v>17.844513110000001</v>
      </c>
    </row>
    <row r="565" spans="1:8" x14ac:dyDescent="0.3">
      <c r="A565" t="s">
        <v>83</v>
      </c>
      <c r="B565" t="s">
        <v>225</v>
      </c>
      <c r="C565"/>
      <c r="D565">
        <v>21.6828766</v>
      </c>
      <c r="E565">
        <v>0.68869247200000006</v>
      </c>
      <c r="F565">
        <v>0.18341569899999999</v>
      </c>
      <c r="G565">
        <v>21.094819430000001</v>
      </c>
      <c r="H565">
        <v>17.99387407</v>
      </c>
    </row>
    <row r="566" spans="1:8" x14ac:dyDescent="0.3">
      <c r="A566" t="s">
        <v>83</v>
      </c>
      <c r="B566" t="s">
        <v>225</v>
      </c>
      <c r="C566"/>
      <c r="D566">
        <v>23.575772740000001</v>
      </c>
      <c r="E566">
        <v>1.6069997359999999</v>
      </c>
      <c r="F566">
        <v>0.42798344999999999</v>
      </c>
      <c r="G566">
        <v>49.222796279999997</v>
      </c>
      <c r="H566">
        <v>18.24280899</v>
      </c>
    </row>
    <row r="567" spans="1:8" x14ac:dyDescent="0.3">
      <c r="A567" t="s">
        <v>83</v>
      </c>
      <c r="B567" t="s">
        <v>225</v>
      </c>
      <c r="C567"/>
      <c r="D567">
        <v>28.337855350000002</v>
      </c>
      <c r="E567">
        <v>5.2969873740000004</v>
      </c>
      <c r="F567">
        <v>1.410717674</v>
      </c>
      <c r="G567">
        <v>162.24802320000001</v>
      </c>
      <c r="H567">
        <v>18.823657149999999</v>
      </c>
    </row>
    <row r="568" spans="1:8" x14ac:dyDescent="0.3">
      <c r="A568" t="s">
        <v>83</v>
      </c>
      <c r="B568" t="s">
        <v>225</v>
      </c>
      <c r="C568"/>
      <c r="D568">
        <v>31.879557070000001</v>
      </c>
      <c r="E568">
        <v>5.2669082459999998</v>
      </c>
      <c r="F568">
        <v>1.402706864</v>
      </c>
      <c r="G568">
        <v>161.3266921</v>
      </c>
      <c r="H568">
        <v>19.221953030000002</v>
      </c>
    </row>
    <row r="569" spans="1:8" x14ac:dyDescent="0.3">
      <c r="A569" t="s">
        <v>83</v>
      </c>
      <c r="B569" t="s">
        <v>225</v>
      </c>
      <c r="C569"/>
      <c r="D569">
        <v>34.205514319999999</v>
      </c>
      <c r="E569">
        <v>1.791219202</v>
      </c>
      <c r="F569">
        <v>0.47704561299999998</v>
      </c>
      <c r="G569">
        <v>54.865483740000002</v>
      </c>
      <c r="H569">
        <v>19.470887959999999</v>
      </c>
    </row>
    <row r="570" spans="1:8" x14ac:dyDescent="0.3">
      <c r="A570" t="s">
        <v>83</v>
      </c>
      <c r="B570" t="s">
        <v>225</v>
      </c>
      <c r="C570"/>
      <c r="D570">
        <v>40.133484469999999</v>
      </c>
      <c r="E570">
        <v>2.060823166</v>
      </c>
      <c r="F570">
        <v>0.54884776199999996</v>
      </c>
      <c r="G570">
        <v>63.12351932</v>
      </c>
      <c r="H570">
        <v>20.068331780000001</v>
      </c>
    </row>
    <row r="571" spans="1:8" x14ac:dyDescent="0.3">
      <c r="A571" t="s">
        <v>83</v>
      </c>
      <c r="B571" t="s">
        <v>225</v>
      </c>
      <c r="C571"/>
      <c r="D571">
        <v>52.219540010000003</v>
      </c>
      <c r="E571">
        <v>0.43766814300000001</v>
      </c>
      <c r="F571">
        <v>0.116561763</v>
      </c>
      <c r="G571">
        <v>13.405882630000001</v>
      </c>
      <c r="H571">
        <v>21.163645450000001</v>
      </c>
    </row>
    <row r="572" spans="1:8" x14ac:dyDescent="0.3">
      <c r="A572" t="s">
        <v>83</v>
      </c>
      <c r="B572" t="s">
        <v>225</v>
      </c>
      <c r="C572"/>
      <c r="D572">
        <v>79.252056879999998</v>
      </c>
      <c r="E572">
        <v>2.9889955000000001</v>
      </c>
      <c r="F572">
        <v>0.79604282199999998</v>
      </c>
      <c r="G572">
        <v>91.553665659999993</v>
      </c>
      <c r="H572">
        <v>23.254698829999999</v>
      </c>
    </row>
    <row r="573" spans="1:8" x14ac:dyDescent="0.3">
      <c r="A573" t="s">
        <v>83</v>
      </c>
      <c r="B573" t="s">
        <v>225</v>
      </c>
      <c r="C573"/>
      <c r="D573">
        <v>86.608118619999999</v>
      </c>
      <c r="E573">
        <v>10.870513320000001</v>
      </c>
      <c r="F573">
        <v>2.895084352</v>
      </c>
      <c r="G573">
        <v>332.96649050000002</v>
      </c>
      <c r="H573">
        <v>23.76916434</v>
      </c>
    </row>
    <row r="574" spans="1:8" x14ac:dyDescent="0.3">
      <c r="A574" t="s">
        <v>83</v>
      </c>
      <c r="B574" t="s">
        <v>225</v>
      </c>
      <c r="C574" t="s">
        <v>19</v>
      </c>
      <c r="D574">
        <v>153.0675785</v>
      </c>
      <c r="E574">
        <v>297.71628529999998</v>
      </c>
      <c r="F574">
        <v>79.289149809999998</v>
      </c>
      <c r="G574">
        <v>9119.1228780000001</v>
      </c>
      <c r="H574">
        <v>27.884888440000001</v>
      </c>
    </row>
    <row r="575" spans="1:8" x14ac:dyDescent="0.3">
      <c r="A575" t="s">
        <v>83</v>
      </c>
      <c r="B575" t="s">
        <v>225</v>
      </c>
      <c r="C575"/>
      <c r="D575">
        <v>174.5487541</v>
      </c>
      <c r="E575">
        <v>34.203115429999997</v>
      </c>
      <c r="F575">
        <v>9.1091286480000004</v>
      </c>
      <c r="G575">
        <v>1047.649819</v>
      </c>
      <c r="H575">
        <v>29.096371739999999</v>
      </c>
    </row>
    <row r="576" spans="1:8" x14ac:dyDescent="0.3">
      <c r="A576" t="s">
        <v>84</v>
      </c>
      <c r="B576" t="s">
        <v>226</v>
      </c>
      <c r="C576" t="s">
        <v>182</v>
      </c>
      <c r="D576">
        <v>0.78306139200000002</v>
      </c>
      <c r="E576"/>
      <c r="F576"/>
      <c r="G576">
        <v>47.760151630000003</v>
      </c>
      <c r="H576">
        <v>12.350970009999999</v>
      </c>
    </row>
    <row r="577" spans="1:8" x14ac:dyDescent="0.3">
      <c r="A577" t="s">
        <v>84</v>
      </c>
      <c r="B577" t="s">
        <v>226</v>
      </c>
      <c r="C577" t="s">
        <v>183</v>
      </c>
      <c r="D577">
        <v>1.064446233</v>
      </c>
      <c r="E577"/>
      <c r="F577"/>
      <c r="G577">
        <v>2567.3849770000002</v>
      </c>
      <c r="H577">
        <v>12.66666667</v>
      </c>
    </row>
    <row r="578" spans="1:8" x14ac:dyDescent="0.3">
      <c r="A578" t="s">
        <v>84</v>
      </c>
      <c r="B578" t="s">
        <v>226</v>
      </c>
      <c r="C578" t="s">
        <v>184</v>
      </c>
      <c r="D578">
        <v>1.258071368</v>
      </c>
      <c r="E578"/>
      <c r="F578"/>
      <c r="G578">
        <v>64.629962169999999</v>
      </c>
      <c r="H578">
        <v>12.84943842</v>
      </c>
    </row>
    <row r="579" spans="1:8" x14ac:dyDescent="0.3">
      <c r="A579" t="s">
        <v>84</v>
      </c>
      <c r="B579" t="s">
        <v>226</v>
      </c>
      <c r="C579" t="s">
        <v>184</v>
      </c>
      <c r="D579">
        <v>6.0598209709999997</v>
      </c>
      <c r="E579"/>
      <c r="F579"/>
      <c r="G579">
        <v>627.35497940000005</v>
      </c>
      <c r="H579">
        <v>15.07593065</v>
      </c>
    </row>
    <row r="580" spans="1:8" x14ac:dyDescent="0.3">
      <c r="A580" t="s">
        <v>84</v>
      </c>
      <c r="B580" t="s">
        <v>226</v>
      </c>
      <c r="C580" t="s">
        <v>184</v>
      </c>
      <c r="D580">
        <v>8.5168865369999995</v>
      </c>
      <c r="E580"/>
      <c r="F580"/>
      <c r="G580">
        <v>201.74081290000001</v>
      </c>
      <c r="H580">
        <v>15.72393958</v>
      </c>
    </row>
    <row r="581" spans="1:8" x14ac:dyDescent="0.3">
      <c r="A581" t="s">
        <v>84</v>
      </c>
      <c r="B581" t="s">
        <v>226</v>
      </c>
      <c r="C581" t="s">
        <v>184</v>
      </c>
      <c r="D581">
        <v>8.8717015470000007</v>
      </c>
      <c r="E581"/>
      <c r="F581"/>
      <c r="G581">
        <v>101.5236443</v>
      </c>
      <c r="H581">
        <v>15.807017650000001</v>
      </c>
    </row>
    <row r="582" spans="1:8" x14ac:dyDescent="0.3">
      <c r="A582" t="s">
        <v>84</v>
      </c>
      <c r="B582" t="s">
        <v>226</v>
      </c>
      <c r="C582" t="s">
        <v>184</v>
      </c>
      <c r="D582">
        <v>10.705072400000001</v>
      </c>
      <c r="E582"/>
      <c r="F582"/>
      <c r="G582">
        <v>16.680273410000002</v>
      </c>
      <c r="H582">
        <v>16.205792379999998</v>
      </c>
    </row>
    <row r="583" spans="1:8" x14ac:dyDescent="0.3">
      <c r="A583" t="s">
        <v>84</v>
      </c>
      <c r="B583" t="s">
        <v>226</v>
      </c>
      <c r="C583"/>
      <c r="D583">
        <v>13.30670825</v>
      </c>
      <c r="E583">
        <v>0.49397261799999997</v>
      </c>
      <c r="F583">
        <v>0.13874400200000001</v>
      </c>
      <c r="G583">
        <v>14.85524813</v>
      </c>
      <c r="H583">
        <v>16.704260779999998</v>
      </c>
    </row>
    <row r="584" spans="1:8" x14ac:dyDescent="0.3">
      <c r="A584" t="s">
        <v>84</v>
      </c>
      <c r="B584" t="s">
        <v>226</v>
      </c>
      <c r="C584"/>
      <c r="D584">
        <v>18.766996450000001</v>
      </c>
      <c r="E584">
        <v>1.1441480550000001</v>
      </c>
      <c r="F584">
        <v>0.32136129499999999</v>
      </c>
      <c r="G584">
        <v>34.407986690000001</v>
      </c>
      <c r="H584">
        <v>17.58488831</v>
      </c>
    </row>
    <row r="585" spans="1:8" x14ac:dyDescent="0.3">
      <c r="A585" t="s">
        <v>84</v>
      </c>
      <c r="B585" t="s">
        <v>226</v>
      </c>
      <c r="C585"/>
      <c r="D585">
        <v>20.75504729</v>
      </c>
      <c r="E585">
        <v>2.5345639659999999</v>
      </c>
      <c r="F585">
        <v>0.71189279599999999</v>
      </c>
      <c r="G585">
        <v>76.221991410000001</v>
      </c>
      <c r="H585">
        <v>17.867353739999999</v>
      </c>
    </row>
    <row r="586" spans="1:8" x14ac:dyDescent="0.3">
      <c r="A586" t="s">
        <v>84</v>
      </c>
      <c r="B586" t="s">
        <v>226</v>
      </c>
      <c r="C586"/>
      <c r="D586">
        <v>27.973605169999999</v>
      </c>
      <c r="E586">
        <v>3.0773480549999999</v>
      </c>
      <c r="F586">
        <v>0.86434666500000001</v>
      </c>
      <c r="G586">
        <v>92.54514786</v>
      </c>
      <c r="H586">
        <v>18.781212490000001</v>
      </c>
    </row>
    <row r="587" spans="1:8" x14ac:dyDescent="0.3">
      <c r="A587" t="s">
        <v>84</v>
      </c>
      <c r="B587" t="s">
        <v>226</v>
      </c>
      <c r="C587"/>
      <c r="D587">
        <v>32.104633200000002</v>
      </c>
      <c r="E587">
        <v>3.0666132620000002</v>
      </c>
      <c r="F587">
        <v>0.86133154199999995</v>
      </c>
      <c r="G587">
        <v>92.222320199999999</v>
      </c>
      <c r="H587">
        <v>19.246449670000001</v>
      </c>
    </row>
    <row r="588" spans="1:8" x14ac:dyDescent="0.3">
      <c r="A588" t="s">
        <v>84</v>
      </c>
      <c r="B588" t="s">
        <v>226</v>
      </c>
      <c r="C588"/>
      <c r="D588">
        <v>34.441885040000003</v>
      </c>
      <c r="E588">
        <v>0.53948536700000005</v>
      </c>
      <c r="F588">
        <v>0.15152734400000001</v>
      </c>
      <c r="G588">
        <v>16.223953909999999</v>
      </c>
      <c r="H588">
        <v>19.495683880000001</v>
      </c>
    </row>
    <row r="589" spans="1:8" x14ac:dyDescent="0.3">
      <c r="A589" t="s">
        <v>84</v>
      </c>
      <c r="B589" t="s">
        <v>226</v>
      </c>
      <c r="C589"/>
      <c r="D589">
        <v>40.397331350000002</v>
      </c>
      <c r="E589">
        <v>1.1985718809999999</v>
      </c>
      <c r="F589">
        <v>0.33664752599999997</v>
      </c>
      <c r="G589">
        <v>36.044675470000001</v>
      </c>
      <c r="H589">
        <v>20.09384597</v>
      </c>
    </row>
    <row r="590" spans="1:8" x14ac:dyDescent="0.3">
      <c r="A590" t="s">
        <v>84</v>
      </c>
      <c r="B590" t="s">
        <v>226</v>
      </c>
      <c r="C590"/>
      <c r="D590">
        <v>48.884015460000001</v>
      </c>
      <c r="E590">
        <v>0.71815582499999997</v>
      </c>
      <c r="F590">
        <v>0.201711208</v>
      </c>
      <c r="G590">
        <v>21.597114090000002</v>
      </c>
      <c r="H590">
        <v>20.87477981</v>
      </c>
    </row>
    <row r="591" spans="1:8" x14ac:dyDescent="0.3">
      <c r="A591" t="s">
        <v>84</v>
      </c>
      <c r="B591" t="s">
        <v>226</v>
      </c>
      <c r="C591"/>
      <c r="D591">
        <v>88.989369679999996</v>
      </c>
      <c r="E591">
        <v>7.3019753380000001</v>
      </c>
      <c r="F591">
        <v>2.0509340890000001</v>
      </c>
      <c r="G591">
        <v>219.59244620000001</v>
      </c>
      <c r="H591">
        <v>23.932052720000002</v>
      </c>
    </row>
    <row r="592" spans="1:8" x14ac:dyDescent="0.3">
      <c r="A592" t="s">
        <v>84</v>
      </c>
      <c r="B592" t="s">
        <v>226</v>
      </c>
      <c r="C592" t="s">
        <v>19</v>
      </c>
      <c r="D592">
        <v>155.71233129999999</v>
      </c>
      <c r="E592">
        <v>331.210938</v>
      </c>
      <c r="F592">
        <v>93.028498729999995</v>
      </c>
      <c r="G592">
        <v>9960.5129730000008</v>
      </c>
      <c r="H592">
        <v>28.0361093</v>
      </c>
    </row>
    <row r="593" spans="1:8" x14ac:dyDescent="0.3">
      <c r="A593" t="s">
        <v>84</v>
      </c>
      <c r="B593" t="s">
        <v>226</v>
      </c>
      <c r="C593"/>
      <c r="D593">
        <v>181.50814130000001</v>
      </c>
      <c r="E593">
        <v>4.7459195510000001</v>
      </c>
      <c r="F593">
        <v>1.333004802</v>
      </c>
      <c r="G593">
        <v>142.72413090000001</v>
      </c>
      <c r="H593">
        <v>29.481667680000001</v>
      </c>
    </row>
    <row r="594" spans="1:8" x14ac:dyDescent="0.3">
      <c r="A594" t="s">
        <v>85</v>
      </c>
      <c r="B594" t="s">
        <v>227</v>
      </c>
      <c r="C594" t="s">
        <v>182</v>
      </c>
      <c r="D594">
        <v>0.78341665500000002</v>
      </c>
      <c r="E594"/>
      <c r="F594"/>
      <c r="G594">
        <v>50.364181049999999</v>
      </c>
      <c r="H594">
        <v>12.351418430000001</v>
      </c>
    </row>
    <row r="595" spans="1:8" x14ac:dyDescent="0.3">
      <c r="A595" t="s">
        <v>85</v>
      </c>
      <c r="B595" t="s">
        <v>227</v>
      </c>
      <c r="C595" t="s">
        <v>183</v>
      </c>
      <c r="D595">
        <v>1.064446233</v>
      </c>
      <c r="E595"/>
      <c r="F595"/>
      <c r="G595">
        <v>2577.6101950000002</v>
      </c>
      <c r="H595">
        <v>12.66666667</v>
      </c>
    </row>
    <row r="596" spans="1:8" x14ac:dyDescent="0.3">
      <c r="A596" t="s">
        <v>85</v>
      </c>
      <c r="B596" t="s">
        <v>227</v>
      </c>
      <c r="C596" t="s">
        <v>184</v>
      </c>
      <c r="D596">
        <v>1.2392144940000001</v>
      </c>
      <c r="E596"/>
      <c r="F596"/>
      <c r="G596">
        <v>64.041137300000003</v>
      </c>
      <c r="H596">
        <v>12.832586790000001</v>
      </c>
    </row>
    <row r="597" spans="1:8" x14ac:dyDescent="0.3">
      <c r="A597" t="s">
        <v>85</v>
      </c>
      <c r="B597" t="s">
        <v>227</v>
      </c>
      <c r="C597" t="s">
        <v>184</v>
      </c>
      <c r="D597">
        <v>5.7185422729999997</v>
      </c>
      <c r="E597"/>
      <c r="F597"/>
      <c r="G597">
        <v>695.82615529999998</v>
      </c>
      <c r="H597">
        <v>14.97295637</v>
      </c>
    </row>
    <row r="598" spans="1:8" x14ac:dyDescent="0.3">
      <c r="A598" t="s">
        <v>85</v>
      </c>
      <c r="B598" t="s">
        <v>227</v>
      </c>
      <c r="C598" t="s">
        <v>184</v>
      </c>
      <c r="D598">
        <v>5.99246225</v>
      </c>
      <c r="E598"/>
      <c r="F598"/>
      <c r="G598">
        <v>466.67563419999999</v>
      </c>
      <c r="H598">
        <v>15.05591643</v>
      </c>
    </row>
    <row r="599" spans="1:8" x14ac:dyDescent="0.3">
      <c r="A599" t="s">
        <v>85</v>
      </c>
      <c r="B599" t="s">
        <v>227</v>
      </c>
      <c r="C599" t="s">
        <v>184</v>
      </c>
      <c r="D599">
        <v>8.7809130609999997</v>
      </c>
      <c r="E599"/>
      <c r="F599"/>
      <c r="G599">
        <v>466.7012924</v>
      </c>
      <c r="H599">
        <v>15.78596497</v>
      </c>
    </row>
    <row r="600" spans="1:8" x14ac:dyDescent="0.3">
      <c r="A600" t="s">
        <v>85</v>
      </c>
      <c r="B600" t="s">
        <v>227</v>
      </c>
      <c r="C600" t="s">
        <v>184</v>
      </c>
      <c r="D600">
        <v>10.680602609999999</v>
      </c>
      <c r="E600"/>
      <c r="F600"/>
      <c r="G600">
        <v>27.35293446</v>
      </c>
      <c r="H600">
        <v>16.200765270000002</v>
      </c>
    </row>
    <row r="601" spans="1:8" x14ac:dyDescent="0.3">
      <c r="A601" t="s">
        <v>85</v>
      </c>
      <c r="B601" t="s">
        <v>227</v>
      </c>
      <c r="C601"/>
      <c r="D601">
        <v>13.18269171</v>
      </c>
      <c r="E601">
        <v>0.37092040199999998</v>
      </c>
      <c r="F601">
        <v>0.13722783399999999</v>
      </c>
      <c r="G601">
        <v>11.17085314</v>
      </c>
      <c r="H601">
        <v>16.68193363</v>
      </c>
    </row>
    <row r="602" spans="1:8" x14ac:dyDescent="0.3">
      <c r="A602" t="s">
        <v>85</v>
      </c>
      <c r="B602" t="s">
        <v>227</v>
      </c>
      <c r="C602"/>
      <c r="D602">
        <v>19.175373350000001</v>
      </c>
      <c r="E602">
        <v>1.2169529080000001</v>
      </c>
      <c r="F602">
        <v>0.45023086099999998</v>
      </c>
      <c r="G602">
        <v>36.65045697</v>
      </c>
      <c r="H602">
        <v>17.644270339999998</v>
      </c>
    </row>
    <row r="603" spans="1:8" x14ac:dyDescent="0.3">
      <c r="A603" t="s">
        <v>85</v>
      </c>
      <c r="B603" t="s">
        <v>227</v>
      </c>
      <c r="C603"/>
      <c r="D603">
        <v>20.821770799999999</v>
      </c>
      <c r="E603">
        <v>3.4383569540000001</v>
      </c>
      <c r="F603">
        <v>1.2720742119999999</v>
      </c>
      <c r="G603">
        <v>103.5515448</v>
      </c>
      <c r="H603">
        <v>17.876558509999999</v>
      </c>
    </row>
    <row r="604" spans="1:8" x14ac:dyDescent="0.3">
      <c r="A604" t="s">
        <v>85</v>
      </c>
      <c r="B604" t="s">
        <v>227</v>
      </c>
      <c r="C604"/>
      <c r="D604">
        <v>23.695535110000002</v>
      </c>
      <c r="E604">
        <v>0.57812786599999999</v>
      </c>
      <c r="F604">
        <v>0.21388749300000001</v>
      </c>
      <c r="G604">
        <v>17.411232869999999</v>
      </c>
      <c r="H604">
        <v>18.258174790000002</v>
      </c>
    </row>
    <row r="605" spans="1:8" x14ac:dyDescent="0.3">
      <c r="A605" t="s">
        <v>85</v>
      </c>
      <c r="B605" t="s">
        <v>227</v>
      </c>
      <c r="C605"/>
      <c r="D605">
        <v>28.04126523</v>
      </c>
      <c r="E605">
        <v>3.420773455</v>
      </c>
      <c r="F605">
        <v>1.26556892</v>
      </c>
      <c r="G605">
        <v>103.02199</v>
      </c>
      <c r="H605">
        <v>18.78911918</v>
      </c>
    </row>
    <row r="606" spans="1:8" x14ac:dyDescent="0.3">
      <c r="A606" t="s">
        <v>85</v>
      </c>
      <c r="B606" t="s">
        <v>227</v>
      </c>
      <c r="C606"/>
      <c r="D606">
        <v>32.171368379999997</v>
      </c>
      <c r="E606">
        <v>4.3953696969999996</v>
      </c>
      <c r="F606">
        <v>1.6261361219999999</v>
      </c>
      <c r="G606">
        <v>132.3734935</v>
      </c>
      <c r="H606">
        <v>19.253695530000002</v>
      </c>
    </row>
    <row r="607" spans="1:8" x14ac:dyDescent="0.3">
      <c r="A607" t="s">
        <v>85</v>
      </c>
      <c r="B607" t="s">
        <v>227</v>
      </c>
      <c r="C607"/>
      <c r="D607">
        <v>40.459941229999998</v>
      </c>
      <c r="E607">
        <v>2.1651226650000002</v>
      </c>
      <c r="F607">
        <v>0.80102116899999998</v>
      </c>
      <c r="G607">
        <v>65.206085239999993</v>
      </c>
      <c r="H607">
        <v>20.099888150000002</v>
      </c>
    </row>
    <row r="608" spans="1:8" x14ac:dyDescent="0.3">
      <c r="A608" t="s">
        <v>85</v>
      </c>
      <c r="B608" t="s">
        <v>227</v>
      </c>
      <c r="C608"/>
      <c r="D608">
        <v>52.78267967</v>
      </c>
      <c r="E608">
        <v>0.60995863900000002</v>
      </c>
      <c r="F608">
        <v>0.225663788</v>
      </c>
      <c r="G608">
        <v>18.369866810000001</v>
      </c>
      <c r="H608">
        <v>21.21155297</v>
      </c>
    </row>
    <row r="609" spans="1:8" x14ac:dyDescent="0.3">
      <c r="A609" t="s">
        <v>85</v>
      </c>
      <c r="B609" t="s">
        <v>227</v>
      </c>
      <c r="C609"/>
      <c r="D609">
        <v>87.782150799999997</v>
      </c>
      <c r="E609">
        <v>7.7514773320000003</v>
      </c>
      <c r="F609">
        <v>2.867780905</v>
      </c>
      <c r="G609">
        <v>233.44797030000001</v>
      </c>
      <c r="H609">
        <v>23.849682919999999</v>
      </c>
    </row>
    <row r="610" spans="1:8" x14ac:dyDescent="0.3">
      <c r="A610" t="s">
        <v>85</v>
      </c>
      <c r="B610" t="s">
        <v>227</v>
      </c>
      <c r="C610" t="s">
        <v>19</v>
      </c>
      <c r="D610">
        <v>155.329826</v>
      </c>
      <c r="E610">
        <v>211.120531</v>
      </c>
      <c r="F610">
        <v>78.107359610000003</v>
      </c>
      <c r="G610">
        <v>6358.227903</v>
      </c>
      <c r="H610">
        <v>28.01427799</v>
      </c>
    </row>
    <row r="611" spans="1:8" x14ac:dyDescent="0.3">
      <c r="A611" t="s">
        <v>85</v>
      </c>
      <c r="B611" t="s">
        <v>227</v>
      </c>
      <c r="C611"/>
      <c r="D611">
        <v>178.37260900000001</v>
      </c>
      <c r="E611">
        <v>35.22772063</v>
      </c>
      <c r="F611">
        <v>13.03304908</v>
      </c>
      <c r="G611">
        <v>1060.93839</v>
      </c>
      <c r="H611">
        <v>29.308454940000001</v>
      </c>
    </row>
    <row r="612" spans="1:8" x14ac:dyDescent="0.3">
      <c r="A612" t="s">
        <v>86</v>
      </c>
      <c r="B612" t="s">
        <v>228</v>
      </c>
      <c r="C612" t="s">
        <v>182</v>
      </c>
      <c r="D612">
        <v>0.78344412600000002</v>
      </c>
      <c r="E612"/>
      <c r="F612"/>
      <c r="G612">
        <v>46.741086559999999</v>
      </c>
      <c r="H612">
        <v>12.351453100000001</v>
      </c>
    </row>
    <row r="613" spans="1:8" x14ac:dyDescent="0.3">
      <c r="A613" t="s">
        <v>86</v>
      </c>
      <c r="B613" t="s">
        <v>228</v>
      </c>
      <c r="C613" t="s">
        <v>183</v>
      </c>
      <c r="D613">
        <v>1.064446233</v>
      </c>
      <c r="E613"/>
      <c r="F613"/>
      <c r="G613">
        <v>2596.2675819999999</v>
      </c>
      <c r="H613">
        <v>12.66666667</v>
      </c>
    </row>
    <row r="614" spans="1:8" x14ac:dyDescent="0.3">
      <c r="A614" t="s">
        <v>86</v>
      </c>
      <c r="B614" t="s">
        <v>228</v>
      </c>
      <c r="C614" t="s">
        <v>184</v>
      </c>
      <c r="D614">
        <v>1.2391941879999999</v>
      </c>
      <c r="E614"/>
      <c r="F614"/>
      <c r="G614">
        <v>63.094493059999998</v>
      </c>
      <c r="H614">
        <v>12.83256854</v>
      </c>
    </row>
    <row r="615" spans="1:8" x14ac:dyDescent="0.3">
      <c r="A615" t="s">
        <v>86</v>
      </c>
      <c r="B615" t="s">
        <v>228</v>
      </c>
      <c r="C615" t="s">
        <v>184</v>
      </c>
      <c r="D615">
        <v>6.047375508</v>
      </c>
      <c r="E615"/>
      <c r="F615"/>
      <c r="G615">
        <v>808.00213859999997</v>
      </c>
      <c r="H615">
        <v>15.07224386</v>
      </c>
    </row>
    <row r="616" spans="1:8" x14ac:dyDescent="0.3">
      <c r="A616" t="s">
        <v>86</v>
      </c>
      <c r="B616" t="s">
        <v>228</v>
      </c>
      <c r="C616" t="s">
        <v>184</v>
      </c>
      <c r="D616">
        <v>8.9227822880000005</v>
      </c>
      <c r="E616"/>
      <c r="F616"/>
      <c r="G616">
        <v>285.11909989999998</v>
      </c>
      <c r="H616">
        <v>15.818802290000001</v>
      </c>
    </row>
    <row r="617" spans="1:8" x14ac:dyDescent="0.3">
      <c r="A617" t="s">
        <v>86</v>
      </c>
      <c r="B617" t="s">
        <v>228</v>
      </c>
      <c r="C617" t="s">
        <v>184</v>
      </c>
      <c r="D617">
        <v>10.6787122</v>
      </c>
      <c r="E617"/>
      <c r="F617"/>
      <c r="G617">
        <v>11.55888189</v>
      </c>
      <c r="H617">
        <v>16.200376609999999</v>
      </c>
    </row>
    <row r="618" spans="1:8" x14ac:dyDescent="0.3">
      <c r="A618" t="s">
        <v>86</v>
      </c>
      <c r="B618" t="s">
        <v>228</v>
      </c>
      <c r="C618"/>
      <c r="D618">
        <v>20.69745717</v>
      </c>
      <c r="E618">
        <v>1.8625168249999999</v>
      </c>
      <c r="F618">
        <v>4.9265244829999997</v>
      </c>
      <c r="G618">
        <v>56.35566713</v>
      </c>
      <c r="H618">
        <v>17.859395360000001</v>
      </c>
    </row>
    <row r="619" spans="1:8" x14ac:dyDescent="0.3">
      <c r="A619" t="s">
        <v>86</v>
      </c>
      <c r="B619" t="s">
        <v>228</v>
      </c>
      <c r="C619"/>
      <c r="D619">
        <v>27.75219079</v>
      </c>
      <c r="E619">
        <v>0.74562206499999995</v>
      </c>
      <c r="F619">
        <v>1.9722374090000001</v>
      </c>
      <c r="G619">
        <v>22.56088553</v>
      </c>
      <c r="H619">
        <v>18.755265479999998</v>
      </c>
    </row>
    <row r="620" spans="1:8" x14ac:dyDescent="0.3">
      <c r="A620" t="s">
        <v>86</v>
      </c>
      <c r="B620" t="s">
        <v>228</v>
      </c>
      <c r="C620"/>
      <c r="D620">
        <v>40.45146759</v>
      </c>
      <c r="E620">
        <v>0.51358796100000004</v>
      </c>
      <c r="F620">
        <v>1.35848634</v>
      </c>
      <c r="G620">
        <v>15.54004334</v>
      </c>
      <c r="H620">
        <v>20.09907067</v>
      </c>
    </row>
    <row r="621" spans="1:8" x14ac:dyDescent="0.3">
      <c r="A621" t="s">
        <v>86</v>
      </c>
      <c r="B621" t="s">
        <v>228</v>
      </c>
      <c r="C621" t="s">
        <v>19</v>
      </c>
      <c r="D621">
        <v>157.04609980000001</v>
      </c>
      <c r="E621">
        <v>31.077024850000001</v>
      </c>
      <c r="F621">
        <v>82.20152521</v>
      </c>
      <c r="G621">
        <v>940.32249469999999</v>
      </c>
      <c r="H621">
        <v>28.11213124</v>
      </c>
    </row>
    <row r="622" spans="1:8" x14ac:dyDescent="0.3">
      <c r="A622" t="s">
        <v>86</v>
      </c>
      <c r="B622" t="s">
        <v>228</v>
      </c>
      <c r="C622"/>
      <c r="D622">
        <v>171.4726478</v>
      </c>
      <c r="E622">
        <v>3.6071463869999998</v>
      </c>
      <c r="F622">
        <v>9.5412265539999996</v>
      </c>
      <c r="G622">
        <v>109.1443247</v>
      </c>
      <c r="H622">
        <v>28.925050429999999</v>
      </c>
    </row>
    <row r="623" spans="1:8" x14ac:dyDescent="0.3">
      <c r="A623" t="s">
        <v>87</v>
      </c>
      <c r="B623" t="s">
        <v>229</v>
      </c>
      <c r="C623" t="s">
        <v>182</v>
      </c>
      <c r="D623">
        <v>0.78314388999999995</v>
      </c>
      <c r="E623"/>
      <c r="F623"/>
      <c r="G623">
        <v>50.286847039999998</v>
      </c>
      <c r="H623">
        <v>12.351074150000001</v>
      </c>
    </row>
    <row r="624" spans="1:8" x14ac:dyDescent="0.3">
      <c r="A624" t="s">
        <v>87</v>
      </c>
      <c r="B624" t="s">
        <v>229</v>
      </c>
      <c r="C624" t="s">
        <v>183</v>
      </c>
      <c r="D624">
        <v>1.064446233</v>
      </c>
      <c r="E624"/>
      <c r="F624"/>
      <c r="G624">
        <v>2560.1845509999998</v>
      </c>
      <c r="H624">
        <v>12.66666667</v>
      </c>
    </row>
    <row r="625" spans="1:8" x14ac:dyDescent="0.3">
      <c r="A625" t="s">
        <v>87</v>
      </c>
      <c r="B625" t="s">
        <v>229</v>
      </c>
      <c r="C625" t="s">
        <v>184</v>
      </c>
      <c r="D625">
        <v>1.258003526</v>
      </c>
      <c r="E625"/>
      <c r="F625"/>
      <c r="G625">
        <v>64.921973030000004</v>
      </c>
      <c r="H625">
        <v>12.849378120000001</v>
      </c>
    </row>
    <row r="626" spans="1:8" x14ac:dyDescent="0.3">
      <c r="A626" t="s">
        <v>87</v>
      </c>
      <c r="B626" t="s">
        <v>229</v>
      </c>
      <c r="C626" t="s">
        <v>184</v>
      </c>
      <c r="D626">
        <v>6.0012157149999998</v>
      </c>
      <c r="E626"/>
      <c r="F626"/>
      <c r="G626">
        <v>541.06468089999998</v>
      </c>
      <c r="H626">
        <v>15.05852572</v>
      </c>
    </row>
    <row r="627" spans="1:8" x14ac:dyDescent="0.3">
      <c r="A627" t="s">
        <v>87</v>
      </c>
      <c r="B627" t="s">
        <v>229</v>
      </c>
      <c r="C627" t="s">
        <v>184</v>
      </c>
      <c r="D627">
        <v>8.7955633280000001</v>
      </c>
      <c r="E627"/>
      <c r="F627"/>
      <c r="G627">
        <v>336.5664696</v>
      </c>
      <c r="H627">
        <v>15.789371539999999</v>
      </c>
    </row>
    <row r="628" spans="1:8" x14ac:dyDescent="0.3">
      <c r="A628" t="s">
        <v>87</v>
      </c>
      <c r="B628" t="s">
        <v>229</v>
      </c>
      <c r="C628" t="s">
        <v>184</v>
      </c>
      <c r="D628">
        <v>10.699386240000001</v>
      </c>
      <c r="E628"/>
      <c r="F628"/>
      <c r="G628">
        <v>28.47434045</v>
      </c>
      <c r="H628">
        <v>16.204624849999998</v>
      </c>
    </row>
    <row r="629" spans="1:8" x14ac:dyDescent="0.3">
      <c r="A629" t="s">
        <v>87</v>
      </c>
      <c r="B629" t="s">
        <v>229</v>
      </c>
      <c r="C629"/>
      <c r="D629">
        <v>11.9557871</v>
      </c>
      <c r="E629">
        <v>0.52106739899999999</v>
      </c>
      <c r="F629">
        <v>0.124949805</v>
      </c>
      <c r="G629">
        <v>15.50778884</v>
      </c>
      <c r="H629">
        <v>16.453776829999999</v>
      </c>
    </row>
    <row r="630" spans="1:8" x14ac:dyDescent="0.3">
      <c r="A630" t="s">
        <v>87</v>
      </c>
      <c r="B630" t="s">
        <v>229</v>
      </c>
      <c r="C630"/>
      <c r="D630">
        <v>13.39197862</v>
      </c>
      <c r="E630">
        <v>0.51628495600000002</v>
      </c>
      <c r="F630">
        <v>0.123802995</v>
      </c>
      <c r="G630">
        <v>15.36545578</v>
      </c>
      <c r="H630">
        <v>16.71953895</v>
      </c>
    </row>
    <row r="631" spans="1:8" x14ac:dyDescent="0.3">
      <c r="A631" t="s">
        <v>87</v>
      </c>
      <c r="B631" t="s">
        <v>229</v>
      </c>
      <c r="C631"/>
      <c r="D631">
        <v>18.983663969999998</v>
      </c>
      <c r="E631">
        <v>1.389628804</v>
      </c>
      <c r="F631">
        <v>0.33322723500000001</v>
      </c>
      <c r="G631">
        <v>41.35754816</v>
      </c>
      <c r="H631">
        <v>17.616486089999999</v>
      </c>
    </row>
    <row r="632" spans="1:8" x14ac:dyDescent="0.3">
      <c r="A632" t="s">
        <v>87</v>
      </c>
      <c r="B632" t="s">
        <v>229</v>
      </c>
      <c r="C632"/>
      <c r="D632">
        <v>20.983924770000002</v>
      </c>
      <c r="E632">
        <v>3.5491848020000001</v>
      </c>
      <c r="F632">
        <v>0.85107982299999996</v>
      </c>
      <c r="G632">
        <v>105.6293457</v>
      </c>
      <c r="H632">
        <v>17.89885834</v>
      </c>
    </row>
    <row r="633" spans="1:8" x14ac:dyDescent="0.3">
      <c r="A633" t="s">
        <v>87</v>
      </c>
      <c r="B633" t="s">
        <v>229</v>
      </c>
      <c r="C633"/>
      <c r="D633">
        <v>24.003595499999999</v>
      </c>
      <c r="E633">
        <v>0.63794566900000005</v>
      </c>
      <c r="F633">
        <v>0.152976731</v>
      </c>
      <c r="G633">
        <v>18.98627076</v>
      </c>
      <c r="H633">
        <v>18.29750151</v>
      </c>
    </row>
    <row r="634" spans="1:8" x14ac:dyDescent="0.3">
      <c r="A634" t="s">
        <v>87</v>
      </c>
      <c r="B634" t="s">
        <v>229</v>
      </c>
      <c r="C634"/>
      <c r="D634">
        <v>28.24113483</v>
      </c>
      <c r="E634">
        <v>3.8915758070000002</v>
      </c>
      <c r="F634">
        <v>0.933183769</v>
      </c>
      <c r="G634">
        <v>115.8194429</v>
      </c>
      <c r="H634">
        <v>18.812415619999999</v>
      </c>
    </row>
    <row r="635" spans="1:8" x14ac:dyDescent="0.3">
      <c r="A635" t="s">
        <v>87</v>
      </c>
      <c r="B635" t="s">
        <v>229</v>
      </c>
      <c r="C635"/>
      <c r="D635">
        <v>31.32522131</v>
      </c>
      <c r="E635">
        <v>1.308178957</v>
      </c>
      <c r="F635">
        <v>0.31369589799999997</v>
      </c>
      <c r="G635">
        <v>38.933472070000001</v>
      </c>
      <c r="H635">
        <v>19.161228390000002</v>
      </c>
    </row>
    <row r="636" spans="1:8" x14ac:dyDescent="0.3">
      <c r="A636" t="s">
        <v>87</v>
      </c>
      <c r="B636" t="s">
        <v>229</v>
      </c>
      <c r="C636"/>
      <c r="D636">
        <v>32.54492389</v>
      </c>
      <c r="E636">
        <v>2.2301211780000001</v>
      </c>
      <c r="F636">
        <v>0.53477382699999998</v>
      </c>
      <c r="G636">
        <v>66.371928800000006</v>
      </c>
      <c r="H636">
        <v>19.294109450000001</v>
      </c>
    </row>
    <row r="637" spans="1:8" x14ac:dyDescent="0.3">
      <c r="A637" t="s">
        <v>87</v>
      </c>
      <c r="B637" t="s">
        <v>229</v>
      </c>
      <c r="C637"/>
      <c r="D637">
        <v>34.897790049999998</v>
      </c>
      <c r="E637">
        <v>1.2004084399999999</v>
      </c>
      <c r="F637">
        <v>0.28785297500000001</v>
      </c>
      <c r="G637">
        <v>35.726051259999998</v>
      </c>
      <c r="H637">
        <v>19.543261439999998</v>
      </c>
    </row>
    <row r="638" spans="1:8" x14ac:dyDescent="0.3">
      <c r="A638" t="s">
        <v>87</v>
      </c>
      <c r="B638" t="s">
        <v>229</v>
      </c>
      <c r="C638"/>
      <c r="D638">
        <v>37.501269469999997</v>
      </c>
      <c r="E638">
        <v>0.94532280599999996</v>
      </c>
      <c r="F638">
        <v>0.22668449600000001</v>
      </c>
      <c r="G638">
        <v>28.13429987</v>
      </c>
      <c r="H638">
        <v>19.809023549999999</v>
      </c>
    </row>
    <row r="639" spans="1:8" x14ac:dyDescent="0.3">
      <c r="A639" t="s">
        <v>87</v>
      </c>
      <c r="B639" t="s">
        <v>229</v>
      </c>
      <c r="C639"/>
      <c r="D639">
        <v>40.889590079999998</v>
      </c>
      <c r="E639">
        <v>3.1479436180000002</v>
      </c>
      <c r="F639">
        <v>0.75486384799999995</v>
      </c>
      <c r="G639">
        <v>93.687774320000003</v>
      </c>
      <c r="H639">
        <v>20.141226199999998</v>
      </c>
    </row>
    <row r="640" spans="1:8" x14ac:dyDescent="0.3">
      <c r="A640" t="s">
        <v>87</v>
      </c>
      <c r="B640" t="s">
        <v>229</v>
      </c>
      <c r="C640"/>
      <c r="D640">
        <v>49.421055799999998</v>
      </c>
      <c r="E640">
        <v>0.457095584</v>
      </c>
      <c r="F640">
        <v>0.109609629</v>
      </c>
      <c r="G640">
        <v>13.60388657</v>
      </c>
      <c r="H640">
        <v>20.921902419999999</v>
      </c>
    </row>
    <row r="641" spans="1:8" x14ac:dyDescent="0.3">
      <c r="A641" t="s">
        <v>87</v>
      </c>
      <c r="B641" t="s">
        <v>229</v>
      </c>
      <c r="C641"/>
      <c r="D641">
        <v>54.2723759</v>
      </c>
      <c r="E641">
        <v>2.9450840349999998</v>
      </c>
      <c r="F641">
        <v>0.70621895999999995</v>
      </c>
      <c r="G641">
        <v>87.650352720000001</v>
      </c>
      <c r="H641">
        <v>21.337155719999998</v>
      </c>
    </row>
    <row r="642" spans="1:8" x14ac:dyDescent="0.3">
      <c r="A642" t="s">
        <v>87</v>
      </c>
      <c r="B642" t="s">
        <v>229</v>
      </c>
      <c r="C642"/>
      <c r="D642">
        <v>81.022944620000004</v>
      </c>
      <c r="E642">
        <v>3.9083927900000002</v>
      </c>
      <c r="F642">
        <v>0.93721641099999997</v>
      </c>
      <c r="G642">
        <v>116.31994280000001</v>
      </c>
      <c r="H642">
        <v>23.380202000000001</v>
      </c>
    </row>
    <row r="643" spans="1:8" x14ac:dyDescent="0.3">
      <c r="A643" t="s">
        <v>87</v>
      </c>
      <c r="B643" t="s">
        <v>229</v>
      </c>
      <c r="C643"/>
      <c r="D643">
        <v>88.203874569999996</v>
      </c>
      <c r="E643">
        <v>6.4578059420000002</v>
      </c>
      <c r="F643">
        <v>1.5485551310000001</v>
      </c>
      <c r="G643">
        <v>192.19450509999999</v>
      </c>
      <c r="H643">
        <v>23.878505959999998</v>
      </c>
    </row>
    <row r="644" spans="1:8" x14ac:dyDescent="0.3">
      <c r="A644" t="s">
        <v>87</v>
      </c>
      <c r="B644" t="s">
        <v>229</v>
      </c>
      <c r="C644" t="s">
        <v>19</v>
      </c>
      <c r="D644">
        <v>154.75086049999999</v>
      </c>
      <c r="E644">
        <v>383.08410470000001</v>
      </c>
      <c r="F644">
        <v>91.861982449999999</v>
      </c>
      <c r="G644">
        <v>11401.188050000001</v>
      </c>
      <c r="H644">
        <v>27.981208639999998</v>
      </c>
    </row>
    <row r="645" spans="1:8" x14ac:dyDescent="0.3">
      <c r="A645" t="s">
        <v>87</v>
      </c>
      <c r="B645" t="s">
        <v>229</v>
      </c>
      <c r="C645"/>
      <c r="D645">
        <v>180.50449169999999</v>
      </c>
      <c r="E645">
        <v>0.83123209799999997</v>
      </c>
      <c r="F645">
        <v>0.19932601599999999</v>
      </c>
      <c r="G645">
        <v>24.73878019</v>
      </c>
      <c r="H645">
        <v>29.42629015</v>
      </c>
    </row>
    <row r="646" spans="1:8" x14ac:dyDescent="0.3">
      <c r="A646" t="s">
        <v>88</v>
      </c>
      <c r="B646" t="s">
        <v>230</v>
      </c>
      <c r="C646" t="s">
        <v>182</v>
      </c>
      <c r="D646">
        <v>0.78251375000000001</v>
      </c>
      <c r="E646"/>
      <c r="F646"/>
      <c r="G646">
        <v>48.724668119999997</v>
      </c>
      <c r="H646">
        <v>12.350278449999999</v>
      </c>
    </row>
    <row r="647" spans="1:8" x14ac:dyDescent="0.3">
      <c r="A647" t="s">
        <v>88</v>
      </c>
      <c r="B647" t="s">
        <v>230</v>
      </c>
      <c r="C647" t="s">
        <v>183</v>
      </c>
      <c r="D647">
        <v>1.064446233</v>
      </c>
      <c r="E647"/>
      <c r="F647"/>
      <c r="G647">
        <v>2573.2246559999999</v>
      </c>
      <c r="H647">
        <v>12.66666667</v>
      </c>
    </row>
    <row r="648" spans="1:8" x14ac:dyDescent="0.3">
      <c r="A648" t="s">
        <v>88</v>
      </c>
      <c r="B648" t="s">
        <v>230</v>
      </c>
      <c r="C648" t="s">
        <v>184</v>
      </c>
      <c r="D648">
        <v>1.258521923</v>
      </c>
      <c r="E648"/>
      <c r="F648"/>
      <c r="G648">
        <v>65.584893179999995</v>
      </c>
      <c r="H648">
        <v>12.84983879</v>
      </c>
    </row>
    <row r="649" spans="1:8" x14ac:dyDescent="0.3">
      <c r="A649" t="s">
        <v>88</v>
      </c>
      <c r="B649" t="s">
        <v>230</v>
      </c>
      <c r="C649" t="s">
        <v>184</v>
      </c>
      <c r="D649">
        <v>5.8549816110000004</v>
      </c>
      <c r="E649"/>
      <c r="F649"/>
      <c r="G649">
        <v>1271.854898</v>
      </c>
      <c r="H649">
        <v>15.014600250000001</v>
      </c>
    </row>
    <row r="650" spans="1:8" x14ac:dyDescent="0.3">
      <c r="A650" t="s">
        <v>88</v>
      </c>
      <c r="B650" t="s">
        <v>230</v>
      </c>
      <c r="C650" t="s">
        <v>184</v>
      </c>
      <c r="D650">
        <v>8.7578410770000001</v>
      </c>
      <c r="E650"/>
      <c r="F650"/>
      <c r="G650">
        <v>555.3937363</v>
      </c>
      <c r="H650">
        <v>15.78059277</v>
      </c>
    </row>
    <row r="651" spans="1:8" x14ac:dyDescent="0.3">
      <c r="A651" t="s">
        <v>88</v>
      </c>
      <c r="B651" t="s">
        <v>230</v>
      </c>
      <c r="C651" t="s">
        <v>184</v>
      </c>
      <c r="D651">
        <v>10.74287775</v>
      </c>
      <c r="E651"/>
      <c r="F651"/>
      <c r="G651">
        <v>34.803803449999997</v>
      </c>
      <c r="H651">
        <v>16.213545060000001</v>
      </c>
    </row>
    <row r="652" spans="1:8" x14ac:dyDescent="0.3">
      <c r="A652" t="s">
        <v>88</v>
      </c>
      <c r="B652" t="s">
        <v>230</v>
      </c>
      <c r="C652"/>
      <c r="D652">
        <v>11.49010069</v>
      </c>
      <c r="E652">
        <v>0.34756723499999997</v>
      </c>
      <c r="F652">
        <v>0.10759919699999999</v>
      </c>
      <c r="G652">
        <v>10.370392450000001</v>
      </c>
      <c r="H652">
        <v>16.36341316</v>
      </c>
    </row>
    <row r="653" spans="1:8" x14ac:dyDescent="0.3">
      <c r="A653" t="s">
        <v>88</v>
      </c>
      <c r="B653" t="s">
        <v>230</v>
      </c>
      <c r="C653"/>
      <c r="D653">
        <v>12.80530744</v>
      </c>
      <c r="E653">
        <v>0.70050962000000006</v>
      </c>
      <c r="F653">
        <v>0.216862423</v>
      </c>
      <c r="G653">
        <v>20.901163690000001</v>
      </c>
      <c r="H653">
        <v>16.613193330000001</v>
      </c>
    </row>
    <row r="654" spans="1:8" x14ac:dyDescent="0.3">
      <c r="A654" t="s">
        <v>88</v>
      </c>
      <c r="B654" t="s">
        <v>230</v>
      </c>
      <c r="C654"/>
      <c r="D654">
        <v>13.356031359999999</v>
      </c>
      <c r="E654">
        <v>0.55198258600000005</v>
      </c>
      <c r="F654">
        <v>0.17088170899999999</v>
      </c>
      <c r="G654">
        <v>16.46955024</v>
      </c>
      <c r="H654">
        <v>16.7131054</v>
      </c>
    </row>
    <row r="655" spans="1:8" x14ac:dyDescent="0.3">
      <c r="A655" t="s">
        <v>88</v>
      </c>
      <c r="B655" t="s">
        <v>230</v>
      </c>
      <c r="C655"/>
      <c r="D655">
        <v>19.06963666</v>
      </c>
      <c r="E655">
        <v>1.713043541</v>
      </c>
      <c r="F655">
        <v>0.53032072900000005</v>
      </c>
      <c r="G655">
        <v>51.112222330000002</v>
      </c>
      <c r="H655">
        <v>17.62896602</v>
      </c>
    </row>
    <row r="656" spans="1:8" x14ac:dyDescent="0.3">
      <c r="A656" t="s">
        <v>88</v>
      </c>
      <c r="B656" t="s">
        <v>230</v>
      </c>
      <c r="C656"/>
      <c r="D656">
        <v>21.08018774</v>
      </c>
      <c r="E656">
        <v>2.720926435</v>
      </c>
      <c r="F656">
        <v>0.84233917899999999</v>
      </c>
      <c r="G656">
        <v>81.184507890000006</v>
      </c>
      <c r="H656">
        <v>17.91205021</v>
      </c>
    </row>
    <row r="657" spans="1:8" x14ac:dyDescent="0.3">
      <c r="A657" t="s">
        <v>88</v>
      </c>
      <c r="B657" t="s">
        <v>230</v>
      </c>
      <c r="C657"/>
      <c r="D657">
        <v>24.115350809999999</v>
      </c>
      <c r="E657">
        <v>0.44525062599999998</v>
      </c>
      <c r="F657">
        <v>0.13783983399999999</v>
      </c>
      <c r="G657">
        <v>13.2849799</v>
      </c>
      <c r="H657">
        <v>18.31169848</v>
      </c>
    </row>
    <row r="658" spans="1:8" x14ac:dyDescent="0.3">
      <c r="A658" t="s">
        <v>88</v>
      </c>
      <c r="B658" t="s">
        <v>230</v>
      </c>
      <c r="C658"/>
      <c r="D658">
        <v>28.374499929999999</v>
      </c>
      <c r="E658">
        <v>3.1120483210000001</v>
      </c>
      <c r="F658">
        <v>0.96342194199999998</v>
      </c>
      <c r="G658">
        <v>92.85444407</v>
      </c>
      <c r="H658">
        <v>18.82791083</v>
      </c>
    </row>
    <row r="659" spans="1:8" x14ac:dyDescent="0.3">
      <c r="A659" t="s">
        <v>88</v>
      </c>
      <c r="B659" t="s">
        <v>230</v>
      </c>
      <c r="C659"/>
      <c r="D659">
        <v>31.474194019999999</v>
      </c>
      <c r="E659">
        <v>1.4708033170000001</v>
      </c>
      <c r="F659">
        <v>0.45532846599999999</v>
      </c>
      <c r="G659">
        <v>43.884480660000001</v>
      </c>
      <c r="H659">
        <v>19.177603059999999</v>
      </c>
    </row>
    <row r="660" spans="1:8" x14ac:dyDescent="0.3">
      <c r="A660" t="s">
        <v>88</v>
      </c>
      <c r="B660" t="s">
        <v>230</v>
      </c>
      <c r="C660"/>
      <c r="D660">
        <v>32.700038190000001</v>
      </c>
      <c r="E660">
        <v>1.892663115</v>
      </c>
      <c r="F660">
        <v>0.58592701199999997</v>
      </c>
      <c r="G660">
        <v>56.471546480000001</v>
      </c>
      <c r="H660">
        <v>19.31081915</v>
      </c>
    </row>
    <row r="661" spans="1:8" x14ac:dyDescent="0.3">
      <c r="A661" t="s">
        <v>88</v>
      </c>
      <c r="B661" t="s">
        <v>230</v>
      </c>
      <c r="C661"/>
      <c r="D661">
        <v>34.90438503</v>
      </c>
      <c r="E661">
        <v>0.99751562100000002</v>
      </c>
      <c r="F661">
        <v>0.30880897000000002</v>
      </c>
      <c r="G661">
        <v>29.7629564</v>
      </c>
      <c r="H661">
        <v>19.54394731</v>
      </c>
    </row>
    <row r="662" spans="1:8" x14ac:dyDescent="0.3">
      <c r="A662" t="s">
        <v>88</v>
      </c>
      <c r="B662" t="s">
        <v>230</v>
      </c>
      <c r="C662"/>
      <c r="D662">
        <v>41.086212719999999</v>
      </c>
      <c r="E662">
        <v>1.780337466</v>
      </c>
      <c r="F662">
        <v>0.55115345299999996</v>
      </c>
      <c r="G662">
        <v>53.120076750000003</v>
      </c>
      <c r="H662">
        <v>20.160071720000001</v>
      </c>
    </row>
    <row r="663" spans="1:8" x14ac:dyDescent="0.3">
      <c r="A663" t="s">
        <v>88</v>
      </c>
      <c r="B663" t="s">
        <v>230</v>
      </c>
      <c r="C663"/>
      <c r="D663">
        <v>53.541764870000002</v>
      </c>
      <c r="E663">
        <v>0.45588800000000002</v>
      </c>
      <c r="F663">
        <v>0.14113293099999999</v>
      </c>
      <c r="G663">
        <v>13.60236811</v>
      </c>
      <c r="H663">
        <v>21.275756479999998</v>
      </c>
    </row>
    <row r="664" spans="1:8" x14ac:dyDescent="0.3">
      <c r="A664" t="s">
        <v>88</v>
      </c>
      <c r="B664" t="s">
        <v>230</v>
      </c>
      <c r="C664"/>
      <c r="D664">
        <v>65.981498579999993</v>
      </c>
      <c r="E664">
        <v>0.32540057999999999</v>
      </c>
      <c r="F664">
        <v>0.100736887</v>
      </c>
      <c r="G664">
        <v>9.7090041219999996</v>
      </c>
      <c r="H664">
        <v>22.274877149999998</v>
      </c>
    </row>
    <row r="665" spans="1:8" x14ac:dyDescent="0.3">
      <c r="A665" t="s">
        <v>88</v>
      </c>
      <c r="B665" t="s">
        <v>230</v>
      </c>
      <c r="C665"/>
      <c r="D665">
        <v>80.698039289999997</v>
      </c>
      <c r="E665">
        <v>3.0784874960000002</v>
      </c>
      <c r="F665">
        <v>0.95303224600000003</v>
      </c>
      <c r="G665">
        <v>91.853086950000005</v>
      </c>
      <c r="H665">
        <v>23.357257879999999</v>
      </c>
    </row>
    <row r="666" spans="1:8" x14ac:dyDescent="0.3">
      <c r="A666" t="s">
        <v>88</v>
      </c>
      <c r="B666" t="s">
        <v>230</v>
      </c>
      <c r="C666"/>
      <c r="D666">
        <v>88.862647760000002</v>
      </c>
      <c r="E666">
        <v>7.158483178</v>
      </c>
      <c r="F666">
        <v>2.2161094719999999</v>
      </c>
      <c r="G666">
        <v>213.58825680000001</v>
      </c>
      <c r="H666">
        <v>23.923426259999999</v>
      </c>
    </row>
    <row r="667" spans="1:8" x14ac:dyDescent="0.3">
      <c r="A667" t="s">
        <v>88</v>
      </c>
      <c r="B667" t="s">
        <v>230</v>
      </c>
      <c r="C667" t="s">
        <v>19</v>
      </c>
      <c r="D667">
        <v>156.3026739</v>
      </c>
      <c r="E667">
        <v>296.26937989999999</v>
      </c>
      <c r="F667">
        <v>91.718505550000003</v>
      </c>
      <c r="G667">
        <v>8839.8140810000004</v>
      </c>
      <c r="H667">
        <v>28.06977706</v>
      </c>
    </row>
    <row r="668" spans="1:8" x14ac:dyDescent="0.3">
      <c r="A668" t="s">
        <v>89</v>
      </c>
      <c r="B668" t="s">
        <v>231</v>
      </c>
      <c r="C668" t="s">
        <v>182</v>
      </c>
      <c r="D668">
        <v>0.77148317700000002</v>
      </c>
      <c r="E668"/>
      <c r="F668"/>
      <c r="G668">
        <v>46.205218440000003</v>
      </c>
      <c r="H668">
        <v>12.336271460000001</v>
      </c>
    </row>
    <row r="669" spans="1:8" x14ac:dyDescent="0.3">
      <c r="A669" t="s">
        <v>89</v>
      </c>
      <c r="B669" t="s">
        <v>231</v>
      </c>
      <c r="C669" t="s">
        <v>183</v>
      </c>
      <c r="D669">
        <v>1.064446233</v>
      </c>
      <c r="E669"/>
      <c r="F669"/>
      <c r="G669">
        <v>2550.3069890000002</v>
      </c>
      <c r="H669">
        <v>12.66666667</v>
      </c>
    </row>
    <row r="670" spans="1:8" x14ac:dyDescent="0.3">
      <c r="A670" t="s">
        <v>89</v>
      </c>
      <c r="B670" t="s">
        <v>231</v>
      </c>
      <c r="C670" t="s">
        <v>184</v>
      </c>
      <c r="D670">
        <v>1.238410655</v>
      </c>
      <c r="E670"/>
      <c r="F670"/>
      <c r="G670">
        <v>63.791409080000001</v>
      </c>
      <c r="H670">
        <v>12.831864270000001</v>
      </c>
    </row>
    <row r="671" spans="1:8" x14ac:dyDescent="0.3">
      <c r="A671" t="s">
        <v>89</v>
      </c>
      <c r="B671" t="s">
        <v>231</v>
      </c>
      <c r="C671" t="s">
        <v>184</v>
      </c>
      <c r="D671">
        <v>5.7396221240000003</v>
      </c>
      <c r="E671"/>
      <c r="F671"/>
      <c r="G671">
        <v>1917.008748</v>
      </c>
      <c r="H671">
        <v>14.979433090000001</v>
      </c>
    </row>
    <row r="672" spans="1:8" x14ac:dyDescent="0.3">
      <c r="A672" t="s">
        <v>89</v>
      </c>
      <c r="B672" t="s">
        <v>231</v>
      </c>
      <c r="C672" t="s">
        <v>184</v>
      </c>
      <c r="D672">
        <v>7.637824943</v>
      </c>
      <c r="E672"/>
      <c r="F672"/>
      <c r="G672">
        <v>764.07487019999996</v>
      </c>
      <c r="H672">
        <v>15.50806541</v>
      </c>
    </row>
    <row r="673" spans="1:8" x14ac:dyDescent="0.3">
      <c r="A673" t="s">
        <v>89</v>
      </c>
      <c r="B673" t="s">
        <v>231</v>
      </c>
      <c r="C673" t="s">
        <v>184</v>
      </c>
      <c r="D673">
        <v>8.5819705410000005</v>
      </c>
      <c r="E673"/>
      <c r="F673"/>
      <c r="G673">
        <v>695.01735680000002</v>
      </c>
      <c r="H673">
        <v>15.73934206</v>
      </c>
    </row>
    <row r="674" spans="1:8" x14ac:dyDescent="0.3">
      <c r="A674" t="s">
        <v>89</v>
      </c>
      <c r="B674" t="s">
        <v>231</v>
      </c>
      <c r="C674" t="s">
        <v>184</v>
      </c>
      <c r="D674">
        <v>10.526095959999999</v>
      </c>
      <c r="E674"/>
      <c r="F674"/>
      <c r="G674">
        <v>147.0510343</v>
      </c>
      <c r="H674">
        <v>16.168855820000001</v>
      </c>
    </row>
    <row r="675" spans="1:8" x14ac:dyDescent="0.3">
      <c r="A675" t="s">
        <v>89</v>
      </c>
      <c r="B675" t="s">
        <v>231</v>
      </c>
      <c r="C675"/>
      <c r="D675">
        <v>11.763082600000001</v>
      </c>
      <c r="E675">
        <v>2.3795406780000001</v>
      </c>
      <c r="F675">
        <v>0.51642827800000002</v>
      </c>
      <c r="G675">
        <v>70.186790490000007</v>
      </c>
      <c r="H675">
        <v>16.41665222</v>
      </c>
    </row>
    <row r="676" spans="1:8" x14ac:dyDescent="0.3">
      <c r="A676" t="s">
        <v>89</v>
      </c>
      <c r="B676" t="s">
        <v>231</v>
      </c>
      <c r="C676"/>
      <c r="D676">
        <v>12.54648435</v>
      </c>
      <c r="E676">
        <v>4.2523664500000002</v>
      </c>
      <c r="F676">
        <v>0.92288495100000001</v>
      </c>
      <c r="G676">
        <v>125.4275482</v>
      </c>
      <c r="H676">
        <v>16.565330060000001</v>
      </c>
    </row>
    <row r="677" spans="1:8" x14ac:dyDescent="0.3">
      <c r="A677" t="s">
        <v>89</v>
      </c>
      <c r="B677" t="s">
        <v>231</v>
      </c>
      <c r="C677"/>
      <c r="D677">
        <v>14.886798280000001</v>
      </c>
      <c r="E677">
        <v>1.64940452</v>
      </c>
      <c r="F677">
        <v>0.35796788200000002</v>
      </c>
      <c r="G677">
        <v>48.650737759999998</v>
      </c>
      <c r="H677">
        <v>16.978324069999999</v>
      </c>
    </row>
    <row r="678" spans="1:8" x14ac:dyDescent="0.3">
      <c r="A678" t="s">
        <v>89</v>
      </c>
      <c r="B678" t="s">
        <v>231</v>
      </c>
      <c r="C678"/>
      <c r="D678">
        <v>16.40796546</v>
      </c>
      <c r="E678">
        <v>1.8107609330000001</v>
      </c>
      <c r="F678">
        <v>0.39298683099999998</v>
      </c>
      <c r="G678">
        <v>53.410096930000002</v>
      </c>
      <c r="H678">
        <v>17.226120470000001</v>
      </c>
    </row>
    <row r="679" spans="1:8" x14ac:dyDescent="0.3">
      <c r="A679" t="s">
        <v>89</v>
      </c>
      <c r="B679" t="s">
        <v>231</v>
      </c>
      <c r="C679"/>
      <c r="D679">
        <v>19.13971398</v>
      </c>
      <c r="E679">
        <v>4.2949032860000003</v>
      </c>
      <c r="F679">
        <v>0.93211665899999996</v>
      </c>
      <c r="G679">
        <v>126.6822122</v>
      </c>
      <c r="H679">
        <v>17.639114469999999</v>
      </c>
    </row>
    <row r="680" spans="1:8" x14ac:dyDescent="0.3">
      <c r="A680" t="s">
        <v>89</v>
      </c>
      <c r="B680" t="s">
        <v>231</v>
      </c>
      <c r="C680"/>
      <c r="D680">
        <v>20.77705108</v>
      </c>
      <c r="E680">
        <v>4.408354697</v>
      </c>
      <c r="F680">
        <v>0.956738855</v>
      </c>
      <c r="G680">
        <v>130.02856829999999</v>
      </c>
      <c r="H680">
        <v>17.87039111</v>
      </c>
    </row>
    <row r="681" spans="1:8" x14ac:dyDescent="0.3">
      <c r="A681" t="s">
        <v>89</v>
      </c>
      <c r="B681" t="s">
        <v>231</v>
      </c>
      <c r="C681"/>
      <c r="D681">
        <v>23.634471309999999</v>
      </c>
      <c r="E681">
        <v>3.7355314380000002</v>
      </c>
      <c r="F681">
        <v>0.81071699500000005</v>
      </c>
      <c r="G681">
        <v>110.18301339999999</v>
      </c>
      <c r="H681">
        <v>18.250345599999999</v>
      </c>
    </row>
    <row r="682" spans="1:8" x14ac:dyDescent="0.3">
      <c r="A682" t="s">
        <v>89</v>
      </c>
      <c r="B682" t="s">
        <v>231</v>
      </c>
      <c r="C682"/>
      <c r="D682">
        <v>27.813472699999998</v>
      </c>
      <c r="E682">
        <v>3.669530629</v>
      </c>
      <c r="F682">
        <v>0.796392934</v>
      </c>
      <c r="G682">
        <v>108.23625749999999</v>
      </c>
      <c r="H682">
        <v>18.762458160000001</v>
      </c>
    </row>
    <row r="683" spans="1:8" x14ac:dyDescent="0.3">
      <c r="A683" t="s">
        <v>89</v>
      </c>
      <c r="B683" t="s">
        <v>231</v>
      </c>
      <c r="C683"/>
      <c r="D683">
        <v>28.808771060000002</v>
      </c>
      <c r="E683">
        <v>2.5639853559999999</v>
      </c>
      <c r="F683">
        <v>0.55645803999999999</v>
      </c>
      <c r="G683">
        <v>75.627159759999998</v>
      </c>
      <c r="H683">
        <v>18.87809648</v>
      </c>
    </row>
    <row r="684" spans="1:8" x14ac:dyDescent="0.3">
      <c r="A684" t="s">
        <v>89</v>
      </c>
      <c r="B684" t="s">
        <v>231</v>
      </c>
      <c r="C684"/>
      <c r="D684">
        <v>32.059375129999999</v>
      </c>
      <c r="E684">
        <v>6.5369587320000004</v>
      </c>
      <c r="F684">
        <v>1.418706716</v>
      </c>
      <c r="G684">
        <v>192.81374650000001</v>
      </c>
      <c r="H684">
        <v>19.241531210000002</v>
      </c>
    </row>
    <row r="685" spans="1:8" x14ac:dyDescent="0.3">
      <c r="A685" t="s">
        <v>89</v>
      </c>
      <c r="B685" t="s">
        <v>231</v>
      </c>
      <c r="C685"/>
      <c r="D685">
        <v>34.066734539999999</v>
      </c>
      <c r="E685">
        <v>3.150181919</v>
      </c>
      <c r="F685">
        <v>0.68367943399999997</v>
      </c>
      <c r="G685">
        <v>92.917578759999998</v>
      </c>
      <c r="H685">
        <v>19.456288090000001</v>
      </c>
    </row>
    <row r="686" spans="1:8" x14ac:dyDescent="0.3">
      <c r="A686" t="s">
        <v>89</v>
      </c>
      <c r="B686" t="s">
        <v>231</v>
      </c>
      <c r="C686"/>
      <c r="D686">
        <v>40.295813109999997</v>
      </c>
      <c r="E686">
        <v>8.1939142749999991</v>
      </c>
      <c r="F686">
        <v>1.7783133849999999</v>
      </c>
      <c r="G686">
        <v>241.68720880000001</v>
      </c>
      <c r="H686">
        <v>20.084038979999999</v>
      </c>
    </row>
    <row r="687" spans="1:8" x14ac:dyDescent="0.3">
      <c r="A687" t="s">
        <v>89</v>
      </c>
      <c r="B687" t="s">
        <v>231</v>
      </c>
      <c r="C687"/>
      <c r="D687">
        <v>48.721456400000001</v>
      </c>
      <c r="E687">
        <v>1.147773186</v>
      </c>
      <c r="F687">
        <v>0.249099557</v>
      </c>
      <c r="G687">
        <v>33.854649709999997</v>
      </c>
      <c r="H687">
        <v>20.860467700000001</v>
      </c>
    </row>
    <row r="688" spans="1:8" x14ac:dyDescent="0.3">
      <c r="A688" t="s">
        <v>89</v>
      </c>
      <c r="B688" t="s">
        <v>231</v>
      </c>
      <c r="C688"/>
      <c r="D688">
        <v>52.539129330000002</v>
      </c>
      <c r="E688">
        <v>2.460046052</v>
      </c>
      <c r="F688">
        <v>0.53390024300000005</v>
      </c>
      <c r="G688">
        <v>72.561372219999996</v>
      </c>
      <c r="H688">
        <v>21.19086291</v>
      </c>
    </row>
    <row r="689" spans="1:8" x14ac:dyDescent="0.3">
      <c r="A689" t="s">
        <v>89</v>
      </c>
      <c r="B689" t="s">
        <v>231</v>
      </c>
      <c r="C689"/>
      <c r="D689">
        <v>86.590393030000001</v>
      </c>
      <c r="E689">
        <v>7.2681254790000001</v>
      </c>
      <c r="F689">
        <v>1.5773907789999999</v>
      </c>
      <c r="G689">
        <v>214.38019739999999</v>
      </c>
      <c r="H689">
        <v>23.767945489999999</v>
      </c>
    </row>
    <row r="690" spans="1:8" x14ac:dyDescent="0.3">
      <c r="A690" t="s">
        <v>89</v>
      </c>
      <c r="B690" t="s">
        <v>231</v>
      </c>
      <c r="C690" t="s">
        <v>19</v>
      </c>
      <c r="D690">
        <v>153.2944469</v>
      </c>
      <c r="E690">
        <v>403.24748030000001</v>
      </c>
      <c r="F690">
        <v>87.516218460000005</v>
      </c>
      <c r="G690">
        <v>11894.16373</v>
      </c>
      <c r="H690">
        <v>27.89788553</v>
      </c>
    </row>
    <row r="691" spans="1:8" x14ac:dyDescent="0.3">
      <c r="A691" t="s">
        <v>90</v>
      </c>
      <c r="B691" t="s">
        <v>90</v>
      </c>
      <c r="C691" t="s">
        <v>182</v>
      </c>
      <c r="D691">
        <v>0.77151165200000005</v>
      </c>
      <c r="E691"/>
      <c r="F691"/>
      <c r="G691">
        <v>45.366528109999997</v>
      </c>
      <c r="H691">
        <v>12.33630782</v>
      </c>
    </row>
    <row r="692" spans="1:8" x14ac:dyDescent="0.3">
      <c r="A692" t="s">
        <v>90</v>
      </c>
      <c r="B692" t="s">
        <v>90</v>
      </c>
      <c r="C692" t="s">
        <v>183</v>
      </c>
      <c r="D692">
        <v>1.064446233</v>
      </c>
      <c r="E692"/>
      <c r="F692"/>
      <c r="G692">
        <v>2534.8673250000002</v>
      </c>
      <c r="H692">
        <v>12.66666667</v>
      </c>
    </row>
    <row r="693" spans="1:8" x14ac:dyDescent="0.3">
      <c r="A693" t="s">
        <v>90</v>
      </c>
      <c r="B693" t="s">
        <v>90</v>
      </c>
      <c r="C693" t="s">
        <v>184</v>
      </c>
      <c r="D693">
        <v>1.2568629099999999</v>
      </c>
      <c r="E693"/>
      <c r="F693"/>
      <c r="G693">
        <v>63.754556809999997</v>
      </c>
      <c r="H693">
        <v>12.848364030000001</v>
      </c>
    </row>
    <row r="694" spans="1:8" x14ac:dyDescent="0.3">
      <c r="A694" t="s">
        <v>90</v>
      </c>
      <c r="B694" t="s">
        <v>90</v>
      </c>
      <c r="C694" t="s">
        <v>184</v>
      </c>
      <c r="D694">
        <v>5.7387929550000001</v>
      </c>
      <c r="E694"/>
      <c r="F694"/>
      <c r="G694">
        <v>805.62411899999995</v>
      </c>
      <c r="H694">
        <v>14.97917863</v>
      </c>
    </row>
    <row r="695" spans="1:8" x14ac:dyDescent="0.3">
      <c r="A695" t="s">
        <v>90</v>
      </c>
      <c r="B695" t="s">
        <v>90</v>
      </c>
      <c r="C695" t="s">
        <v>184</v>
      </c>
      <c r="D695">
        <v>8.6506810769999998</v>
      </c>
      <c r="E695"/>
      <c r="F695"/>
      <c r="G695">
        <v>500.09677850000003</v>
      </c>
      <c r="H695">
        <v>15.75552193</v>
      </c>
    </row>
    <row r="696" spans="1:8" x14ac:dyDescent="0.3">
      <c r="A696" t="s">
        <v>90</v>
      </c>
      <c r="B696" t="s">
        <v>90</v>
      </c>
      <c r="C696" t="s">
        <v>184</v>
      </c>
      <c r="D696">
        <v>10.68420779</v>
      </c>
      <c r="E696"/>
      <c r="F696"/>
      <c r="G696">
        <v>65.074485719999998</v>
      </c>
      <c r="H696">
        <v>16.201506380000001</v>
      </c>
    </row>
    <row r="697" spans="1:8" x14ac:dyDescent="0.3">
      <c r="A697" t="s">
        <v>90</v>
      </c>
      <c r="B697" t="s">
        <v>90</v>
      </c>
      <c r="C697"/>
      <c r="D697">
        <v>12.018576599999999</v>
      </c>
      <c r="E697">
        <v>1.1706070449999999</v>
      </c>
      <c r="F697">
        <v>0.32120071700000002</v>
      </c>
      <c r="G697">
        <v>34.231383170000001</v>
      </c>
      <c r="H697">
        <v>16.46579346</v>
      </c>
    </row>
    <row r="698" spans="1:8" x14ac:dyDescent="0.3">
      <c r="A698" t="s">
        <v>90</v>
      </c>
      <c r="B698" t="s">
        <v>90</v>
      </c>
      <c r="C698"/>
      <c r="D698">
        <v>13.083639290000001</v>
      </c>
      <c r="E698">
        <v>1.0675701479999999</v>
      </c>
      <c r="F698">
        <v>0.29292861199999998</v>
      </c>
      <c r="G698">
        <v>31.218334930000001</v>
      </c>
      <c r="H698">
        <v>16.664008769999999</v>
      </c>
    </row>
    <row r="699" spans="1:8" x14ac:dyDescent="0.3">
      <c r="A699" t="s">
        <v>90</v>
      </c>
      <c r="B699" t="s">
        <v>90</v>
      </c>
      <c r="C699"/>
      <c r="D699">
        <v>15.181088799999999</v>
      </c>
      <c r="E699">
        <v>0.65300929399999996</v>
      </c>
      <c r="F699">
        <v>0.17917802099999999</v>
      </c>
      <c r="G699">
        <v>19.09557221</v>
      </c>
      <c r="H699">
        <v>17.027403509999999</v>
      </c>
    </row>
    <row r="700" spans="1:8" x14ac:dyDescent="0.3">
      <c r="A700" t="s">
        <v>90</v>
      </c>
      <c r="B700" t="s">
        <v>90</v>
      </c>
      <c r="C700"/>
      <c r="D700">
        <v>16.82525407</v>
      </c>
      <c r="E700">
        <v>0.47366812699999999</v>
      </c>
      <c r="F700">
        <v>0.12996892700000001</v>
      </c>
      <c r="G700">
        <v>13.851202430000001</v>
      </c>
      <c r="H700">
        <v>17.291690590000002</v>
      </c>
    </row>
    <row r="701" spans="1:8" x14ac:dyDescent="0.3">
      <c r="A701" t="s">
        <v>90</v>
      </c>
      <c r="B701" t="s">
        <v>90</v>
      </c>
      <c r="C701"/>
      <c r="D701">
        <v>19.021961409999999</v>
      </c>
      <c r="E701">
        <v>1.8428479659999999</v>
      </c>
      <c r="F701">
        <v>0.50565566799999995</v>
      </c>
      <c r="G701">
        <v>53.889334679999997</v>
      </c>
      <c r="H701">
        <v>17.622049440000001</v>
      </c>
    </row>
    <row r="702" spans="1:8" x14ac:dyDescent="0.3">
      <c r="A702" t="s">
        <v>90</v>
      </c>
      <c r="B702" t="s">
        <v>90</v>
      </c>
      <c r="C702"/>
      <c r="D702">
        <v>20.65341506</v>
      </c>
      <c r="E702">
        <v>4.2491845140000004</v>
      </c>
      <c r="F702">
        <v>1.165925933</v>
      </c>
      <c r="G702">
        <v>124.2564393</v>
      </c>
      <c r="H702">
        <v>17.85330063</v>
      </c>
    </row>
    <row r="703" spans="1:8" x14ac:dyDescent="0.3">
      <c r="A703" t="s">
        <v>90</v>
      </c>
      <c r="B703" t="s">
        <v>90</v>
      </c>
      <c r="C703"/>
      <c r="D703">
        <v>23.629683480000001</v>
      </c>
      <c r="E703">
        <v>0.99443299100000004</v>
      </c>
      <c r="F703">
        <v>0.27286064199999999</v>
      </c>
      <c r="G703">
        <v>29.07962745</v>
      </c>
      <c r="H703">
        <v>18.249731260000001</v>
      </c>
    </row>
    <row r="704" spans="1:8" x14ac:dyDescent="0.3">
      <c r="A704" t="s">
        <v>90</v>
      </c>
      <c r="B704" t="s">
        <v>90</v>
      </c>
      <c r="C704"/>
      <c r="D704">
        <v>27.948750700000002</v>
      </c>
      <c r="E704">
        <v>4.1486269570000003</v>
      </c>
      <c r="F704">
        <v>1.138334129</v>
      </c>
      <c r="G704">
        <v>121.315893</v>
      </c>
      <c r="H704">
        <v>18.778305419999999</v>
      </c>
    </row>
    <row r="705" spans="1:8" x14ac:dyDescent="0.3">
      <c r="A705" t="s">
        <v>90</v>
      </c>
      <c r="B705" t="s">
        <v>90</v>
      </c>
      <c r="C705"/>
      <c r="D705">
        <v>32.052721519999999</v>
      </c>
      <c r="E705">
        <v>4.6814523360000004</v>
      </c>
      <c r="F705">
        <v>1.2845351060000001</v>
      </c>
      <c r="G705">
        <v>136.89699659999999</v>
      </c>
      <c r="H705">
        <v>19.24080781</v>
      </c>
    </row>
    <row r="706" spans="1:8" x14ac:dyDescent="0.3">
      <c r="A706" t="s">
        <v>90</v>
      </c>
      <c r="B706" t="s">
        <v>90</v>
      </c>
      <c r="C706"/>
      <c r="D706">
        <v>34.216658469999999</v>
      </c>
      <c r="E706">
        <v>1.519303831</v>
      </c>
      <c r="F706">
        <v>0.41687898699999998</v>
      </c>
      <c r="G706">
        <v>44.428121140000002</v>
      </c>
      <c r="H706">
        <v>19.472059009999999</v>
      </c>
    </row>
    <row r="707" spans="1:8" x14ac:dyDescent="0.3">
      <c r="A707" t="s">
        <v>90</v>
      </c>
      <c r="B707" t="s">
        <v>90</v>
      </c>
      <c r="C707"/>
      <c r="D707">
        <v>40.287370989999999</v>
      </c>
      <c r="E707">
        <v>2.5827636470000002</v>
      </c>
      <c r="F707">
        <v>0.70867977199999999</v>
      </c>
      <c r="G707">
        <v>75.526259999999994</v>
      </c>
      <c r="H707">
        <v>20.083222880000001</v>
      </c>
    </row>
    <row r="708" spans="1:8" x14ac:dyDescent="0.3">
      <c r="A708" t="s">
        <v>90</v>
      </c>
      <c r="B708" t="s">
        <v>90</v>
      </c>
      <c r="C708"/>
      <c r="D708">
        <v>52.528101700000001</v>
      </c>
      <c r="E708">
        <v>0.69028529999999999</v>
      </c>
      <c r="F708">
        <v>0.18940611500000001</v>
      </c>
      <c r="G708">
        <v>20.185612840000001</v>
      </c>
      <c r="H708">
        <v>21.189925030000001</v>
      </c>
    </row>
    <row r="709" spans="1:8" x14ac:dyDescent="0.3">
      <c r="A709" t="s">
        <v>90</v>
      </c>
      <c r="B709" t="s">
        <v>90</v>
      </c>
      <c r="C709"/>
      <c r="D709">
        <v>87.05352087</v>
      </c>
      <c r="E709">
        <v>7.851474434</v>
      </c>
      <c r="F709">
        <v>2.1543516469999999</v>
      </c>
      <c r="G709">
        <v>229.59611509999999</v>
      </c>
      <c r="H709">
        <v>23.799759959999999</v>
      </c>
    </row>
    <row r="710" spans="1:8" x14ac:dyDescent="0.3">
      <c r="A710" t="s">
        <v>90</v>
      </c>
      <c r="B710" t="s">
        <v>90</v>
      </c>
      <c r="C710" t="s">
        <v>19</v>
      </c>
      <c r="D710">
        <v>153.55362360000001</v>
      </c>
      <c r="E710">
        <v>332.52198179999999</v>
      </c>
      <c r="F710">
        <v>91.240095719999999</v>
      </c>
      <c r="G710">
        <v>9723.7475360000008</v>
      </c>
      <c r="H710">
        <v>27.912727660000002</v>
      </c>
    </row>
    <row r="711" spans="1:8" x14ac:dyDescent="0.3">
      <c r="A711" t="s">
        <v>91</v>
      </c>
      <c r="B711" t="s">
        <v>91</v>
      </c>
      <c r="C711" t="s">
        <v>182</v>
      </c>
      <c r="D711">
        <v>0.77154012900000002</v>
      </c>
      <c r="E711"/>
      <c r="F711"/>
      <c r="G711">
        <v>48.966950300000001</v>
      </c>
      <c r="H711">
        <v>12.33634417</v>
      </c>
    </row>
    <row r="712" spans="1:8" x14ac:dyDescent="0.3">
      <c r="A712" t="s">
        <v>91</v>
      </c>
      <c r="B712" t="s">
        <v>91</v>
      </c>
      <c r="C712" t="s">
        <v>183</v>
      </c>
      <c r="D712">
        <v>1.064446233</v>
      </c>
      <c r="E712"/>
      <c r="F712"/>
      <c r="G712">
        <v>2517.7128579999999</v>
      </c>
      <c r="H712">
        <v>12.66666667</v>
      </c>
    </row>
    <row r="713" spans="1:8" x14ac:dyDescent="0.3">
      <c r="A713" t="s">
        <v>91</v>
      </c>
      <c r="B713" t="s">
        <v>91</v>
      </c>
      <c r="C713" t="s">
        <v>184</v>
      </c>
      <c r="D713">
        <v>1.2383702219999999</v>
      </c>
      <c r="E713"/>
      <c r="F713"/>
      <c r="G713">
        <v>60.564830209999997</v>
      </c>
      <c r="H713">
        <v>12.83182792</v>
      </c>
    </row>
    <row r="714" spans="1:8" x14ac:dyDescent="0.3">
      <c r="A714" t="s">
        <v>91</v>
      </c>
      <c r="B714" t="s">
        <v>91</v>
      </c>
      <c r="C714" t="s">
        <v>184</v>
      </c>
      <c r="D714">
        <v>5.7379638650000002</v>
      </c>
      <c r="E714"/>
      <c r="F714"/>
      <c r="G714">
        <v>1892.126845</v>
      </c>
      <c r="H714">
        <v>14.978924170000001</v>
      </c>
    </row>
    <row r="715" spans="1:8" x14ac:dyDescent="0.3">
      <c r="A715" t="s">
        <v>91</v>
      </c>
      <c r="B715" t="s">
        <v>91</v>
      </c>
      <c r="C715" t="s">
        <v>184</v>
      </c>
      <c r="D715">
        <v>7.7004399130000003</v>
      </c>
      <c r="E715"/>
      <c r="F715"/>
      <c r="G715">
        <v>610.21630800000003</v>
      </c>
      <c r="H715">
        <v>15.523956289999999</v>
      </c>
    </row>
    <row r="716" spans="1:8" x14ac:dyDescent="0.3">
      <c r="A716" t="s">
        <v>91</v>
      </c>
      <c r="B716" t="s">
        <v>91</v>
      </c>
      <c r="C716" t="s">
        <v>184</v>
      </c>
      <c r="D716">
        <v>8.5093442380000006</v>
      </c>
      <c r="E716"/>
      <c r="F716"/>
      <c r="G716">
        <v>587.05269150000004</v>
      </c>
      <c r="H716">
        <v>15.72214979</v>
      </c>
    </row>
    <row r="717" spans="1:8" x14ac:dyDescent="0.3">
      <c r="A717" t="s">
        <v>91</v>
      </c>
      <c r="B717" t="s">
        <v>91</v>
      </c>
      <c r="C717" t="s">
        <v>184</v>
      </c>
      <c r="D717">
        <v>10.60216015</v>
      </c>
      <c r="E717"/>
      <c r="F717"/>
      <c r="G717">
        <v>131.3284755</v>
      </c>
      <c r="H717">
        <v>16.18460129</v>
      </c>
    </row>
    <row r="718" spans="1:8" x14ac:dyDescent="0.3">
      <c r="A718" t="s">
        <v>91</v>
      </c>
      <c r="B718" t="s">
        <v>91</v>
      </c>
      <c r="C718"/>
      <c r="D718">
        <v>11.844294570000001</v>
      </c>
      <c r="E718">
        <v>2.7852639250000002</v>
      </c>
      <c r="F718">
        <v>0.87719426</v>
      </c>
      <c r="G718">
        <v>80.689323049999999</v>
      </c>
      <c r="H718">
        <v>16.432343169999999</v>
      </c>
    </row>
    <row r="719" spans="1:8" x14ac:dyDescent="0.3">
      <c r="A719" t="s">
        <v>91</v>
      </c>
      <c r="B719" t="s">
        <v>91</v>
      </c>
      <c r="C719"/>
      <c r="D719">
        <v>12.54187473</v>
      </c>
      <c r="E719">
        <v>1.544656684</v>
      </c>
      <c r="F719">
        <v>0.48647597300000001</v>
      </c>
      <c r="G719">
        <v>44.74883011</v>
      </c>
      <c r="H719">
        <v>16.564472169999998</v>
      </c>
    </row>
    <row r="720" spans="1:8" x14ac:dyDescent="0.3">
      <c r="A720" t="s">
        <v>91</v>
      </c>
      <c r="B720" t="s">
        <v>91</v>
      </c>
      <c r="C720"/>
      <c r="D720">
        <v>13.17245539</v>
      </c>
      <c r="E720">
        <v>2.8039037000000002</v>
      </c>
      <c r="F720">
        <v>0.88306469300000001</v>
      </c>
      <c r="G720">
        <v>81.229318840000005</v>
      </c>
      <c r="H720">
        <v>16.680085040000002</v>
      </c>
    </row>
    <row r="721" spans="1:8" x14ac:dyDescent="0.3">
      <c r="A721" t="s">
        <v>91</v>
      </c>
      <c r="B721" t="s">
        <v>91</v>
      </c>
      <c r="C721"/>
      <c r="D721">
        <v>15.078786879999999</v>
      </c>
      <c r="E721">
        <v>3.3779274030000002</v>
      </c>
      <c r="F721">
        <v>1.063848385</v>
      </c>
      <c r="G721">
        <v>97.858832320000005</v>
      </c>
      <c r="H721">
        <v>17.010407539999999</v>
      </c>
    </row>
    <row r="722" spans="1:8" x14ac:dyDescent="0.3">
      <c r="A722" t="s">
        <v>91</v>
      </c>
      <c r="B722" t="s">
        <v>91</v>
      </c>
      <c r="C722"/>
      <c r="D722">
        <v>19.246490659999999</v>
      </c>
      <c r="E722">
        <v>7.7429924149999998</v>
      </c>
      <c r="F722">
        <v>2.4385870380000001</v>
      </c>
      <c r="G722">
        <v>224.31512169999999</v>
      </c>
      <c r="H722">
        <v>17.654536409999999</v>
      </c>
    </row>
    <row r="723" spans="1:8" x14ac:dyDescent="0.3">
      <c r="A723" t="s">
        <v>91</v>
      </c>
      <c r="B723" t="s">
        <v>91</v>
      </c>
      <c r="C723"/>
      <c r="D723">
        <v>20.888608510000001</v>
      </c>
      <c r="E723">
        <v>7.2486539419999998</v>
      </c>
      <c r="F723">
        <v>2.282899504</v>
      </c>
      <c r="G723">
        <v>209.9940958</v>
      </c>
      <c r="H723">
        <v>17.885762159999999</v>
      </c>
    </row>
    <row r="724" spans="1:8" x14ac:dyDescent="0.3">
      <c r="A724" t="s">
        <v>91</v>
      </c>
      <c r="B724" t="s">
        <v>91</v>
      </c>
      <c r="C724"/>
      <c r="D724">
        <v>23.75378761</v>
      </c>
      <c r="E724">
        <v>3.261636228</v>
      </c>
      <c r="F724">
        <v>1.0272235080000001</v>
      </c>
      <c r="G724">
        <v>94.489867520000004</v>
      </c>
      <c r="H724">
        <v>18.265633040000001</v>
      </c>
    </row>
    <row r="725" spans="1:8" x14ac:dyDescent="0.3">
      <c r="A725" t="s">
        <v>91</v>
      </c>
      <c r="B725" t="s">
        <v>91</v>
      </c>
      <c r="C725"/>
      <c r="D725">
        <v>25.331003469999999</v>
      </c>
      <c r="E725">
        <v>1.6479052540000001</v>
      </c>
      <c r="F725">
        <v>0.51899319799999999</v>
      </c>
      <c r="G725">
        <v>47.739949600000003</v>
      </c>
      <c r="H725">
        <v>18.463826539999999</v>
      </c>
    </row>
    <row r="726" spans="1:8" x14ac:dyDescent="0.3">
      <c r="A726" t="s">
        <v>91</v>
      </c>
      <c r="B726" t="s">
        <v>91</v>
      </c>
      <c r="C726"/>
      <c r="D726">
        <v>27.94300273</v>
      </c>
      <c r="E726">
        <v>3.8949251880000002</v>
      </c>
      <c r="F726">
        <v>1.226672269</v>
      </c>
      <c r="G726">
        <v>112.8363003</v>
      </c>
      <c r="H726">
        <v>18.777632910000001</v>
      </c>
    </row>
    <row r="727" spans="1:8" x14ac:dyDescent="0.3">
      <c r="A727" t="s">
        <v>91</v>
      </c>
      <c r="B727" t="s">
        <v>91</v>
      </c>
      <c r="C727"/>
      <c r="D727">
        <v>28.796896440000001</v>
      </c>
      <c r="E727">
        <v>3.1727123970000002</v>
      </c>
      <c r="F727">
        <v>0.99921773300000005</v>
      </c>
      <c r="G727">
        <v>91.913736869999994</v>
      </c>
      <c r="H727">
        <v>18.876729659999999</v>
      </c>
    </row>
    <row r="728" spans="1:8" x14ac:dyDescent="0.3">
      <c r="A728" t="s">
        <v>91</v>
      </c>
      <c r="B728" t="s">
        <v>91</v>
      </c>
      <c r="C728"/>
      <c r="D728">
        <v>32.046068630000001</v>
      </c>
      <c r="E728">
        <v>7.2998307090000001</v>
      </c>
      <c r="F728">
        <v>2.2990171739999998</v>
      </c>
      <c r="G728">
        <v>211.47669089999999</v>
      </c>
      <c r="H728">
        <v>19.240084410000001</v>
      </c>
    </row>
    <row r="729" spans="1:8" x14ac:dyDescent="0.3">
      <c r="A729" t="s">
        <v>91</v>
      </c>
      <c r="B729" t="s">
        <v>91</v>
      </c>
      <c r="C729"/>
      <c r="D729">
        <v>34.052549329999998</v>
      </c>
      <c r="E729">
        <v>3.8813224630000001</v>
      </c>
      <c r="F729">
        <v>1.2223882109999999</v>
      </c>
      <c r="G729">
        <v>112.4422283</v>
      </c>
      <c r="H729">
        <v>19.454794039999999</v>
      </c>
    </row>
    <row r="730" spans="1:8" x14ac:dyDescent="0.3">
      <c r="A730" t="s">
        <v>91</v>
      </c>
      <c r="B730" t="s">
        <v>91</v>
      </c>
      <c r="C730"/>
      <c r="D730">
        <v>39.260514639999997</v>
      </c>
      <c r="E730">
        <v>10.011221129999999</v>
      </c>
      <c r="F730">
        <v>3.1529456269999998</v>
      </c>
      <c r="G730">
        <v>290.0258925</v>
      </c>
      <c r="H730">
        <v>19.983310039999999</v>
      </c>
    </row>
    <row r="731" spans="1:8" x14ac:dyDescent="0.3">
      <c r="A731" t="s">
        <v>91</v>
      </c>
      <c r="B731" t="s">
        <v>91</v>
      </c>
      <c r="C731"/>
      <c r="D731">
        <v>48.700995470000002</v>
      </c>
      <c r="E731">
        <v>1.6787224300000001</v>
      </c>
      <c r="F731">
        <v>0.52869879500000005</v>
      </c>
      <c r="G731">
        <v>48.632725710000003</v>
      </c>
      <c r="H731">
        <v>20.858664659999999</v>
      </c>
    </row>
    <row r="732" spans="1:8" x14ac:dyDescent="0.3">
      <c r="A732" t="s">
        <v>91</v>
      </c>
      <c r="B732" t="s">
        <v>91</v>
      </c>
      <c r="C732"/>
      <c r="D732">
        <v>53.68808696</v>
      </c>
      <c r="E732">
        <v>13.539740139999999</v>
      </c>
      <c r="F732">
        <v>4.2642215099999996</v>
      </c>
      <c r="G732">
        <v>392.2473761</v>
      </c>
      <c r="H732">
        <v>21.288083910000001</v>
      </c>
    </row>
    <row r="733" spans="1:8" x14ac:dyDescent="0.3">
      <c r="A733" t="s">
        <v>91</v>
      </c>
      <c r="B733" t="s">
        <v>91</v>
      </c>
      <c r="C733"/>
      <c r="D733">
        <v>64.750506110000003</v>
      </c>
      <c r="E733">
        <v>2.2338529249999999</v>
      </c>
      <c r="F733">
        <v>0.70353223799999998</v>
      </c>
      <c r="G733">
        <v>64.714901400000002</v>
      </c>
      <c r="H733">
        <v>22.17995466</v>
      </c>
    </row>
    <row r="734" spans="1:8" x14ac:dyDescent="0.3">
      <c r="A734" t="s">
        <v>91</v>
      </c>
      <c r="B734" t="s">
        <v>91</v>
      </c>
      <c r="C734"/>
      <c r="D734">
        <v>77.617883559999996</v>
      </c>
      <c r="E734">
        <v>6.5523619670000004</v>
      </c>
      <c r="F734">
        <v>2.0636084989999999</v>
      </c>
      <c r="G734">
        <v>189.82246050000001</v>
      </c>
      <c r="H734">
        <v>23.137889909999998</v>
      </c>
    </row>
    <row r="735" spans="1:8" x14ac:dyDescent="0.3">
      <c r="A735" t="s">
        <v>91</v>
      </c>
      <c r="B735" t="s">
        <v>91</v>
      </c>
      <c r="C735"/>
      <c r="D735">
        <v>83.21802031</v>
      </c>
      <c r="E735">
        <v>2.648643452</v>
      </c>
      <c r="F735">
        <v>0.83416685000000002</v>
      </c>
      <c r="G735">
        <v>76.731416809999999</v>
      </c>
      <c r="H735">
        <v>23.534276909999999</v>
      </c>
    </row>
    <row r="736" spans="1:8" x14ac:dyDescent="0.3">
      <c r="A736" t="s">
        <v>91</v>
      </c>
      <c r="B736" t="s">
        <v>91</v>
      </c>
      <c r="C736"/>
      <c r="D736">
        <v>87.758768320000001</v>
      </c>
      <c r="E736">
        <v>4.4169040720000003</v>
      </c>
      <c r="F736">
        <v>1.391064906</v>
      </c>
      <c r="G736">
        <v>127.95807120000001</v>
      </c>
      <c r="H736">
        <v>23.848083290000002</v>
      </c>
    </row>
    <row r="737" spans="1:8" x14ac:dyDescent="0.3">
      <c r="A737" t="s">
        <v>91</v>
      </c>
      <c r="B737" t="s">
        <v>91</v>
      </c>
      <c r="C737" t="s">
        <v>19</v>
      </c>
      <c r="D737">
        <v>155.83624929999999</v>
      </c>
      <c r="E737">
        <v>205.90077199999999</v>
      </c>
      <c r="F737">
        <v>64.84662865</v>
      </c>
      <c r="G737">
        <v>5964.9621569999999</v>
      </c>
      <c r="H737">
        <v>28.043179039999998</v>
      </c>
    </row>
    <row r="738" spans="1:8" x14ac:dyDescent="0.3">
      <c r="A738" t="s">
        <v>91</v>
      </c>
      <c r="B738" t="s">
        <v>91</v>
      </c>
      <c r="C738"/>
      <c r="D738">
        <v>182.67812850000001</v>
      </c>
      <c r="E738">
        <v>21.875676439999999</v>
      </c>
      <c r="F738">
        <v>6.8895509820000003</v>
      </c>
      <c r="G738">
        <v>633.7401304</v>
      </c>
      <c r="H738">
        <v>29.546146409999999</v>
      </c>
    </row>
    <row r="739" spans="1:8" x14ac:dyDescent="0.3">
      <c r="A739" t="s">
        <v>92</v>
      </c>
      <c r="B739" t="s">
        <v>92</v>
      </c>
      <c r="C739" t="s">
        <v>182</v>
      </c>
      <c r="D739">
        <v>0.77190600499999995</v>
      </c>
      <c r="E739"/>
      <c r="F739"/>
      <c r="G739">
        <v>45.243588240000001</v>
      </c>
      <c r="H739">
        <v>12.33681114</v>
      </c>
    </row>
    <row r="740" spans="1:8" x14ac:dyDescent="0.3">
      <c r="A740" t="s">
        <v>92</v>
      </c>
      <c r="B740" t="s">
        <v>92</v>
      </c>
      <c r="C740" t="s">
        <v>183</v>
      </c>
      <c r="D740">
        <v>1.064446233</v>
      </c>
      <c r="E740"/>
      <c r="F740"/>
      <c r="G740">
        <v>2542.1029570000001</v>
      </c>
      <c r="H740">
        <v>12.66666667</v>
      </c>
    </row>
    <row r="741" spans="1:8" x14ac:dyDescent="0.3">
      <c r="A741" t="s">
        <v>92</v>
      </c>
      <c r="B741" t="s">
        <v>92</v>
      </c>
      <c r="C741" t="s">
        <v>184</v>
      </c>
      <c r="D741">
        <v>1.2381105459999999</v>
      </c>
      <c r="E741"/>
      <c r="F741"/>
      <c r="G741">
        <v>60.56658307</v>
      </c>
      <c r="H741">
        <v>12.831594430000001</v>
      </c>
    </row>
    <row r="742" spans="1:8" x14ac:dyDescent="0.3">
      <c r="A742" t="s">
        <v>92</v>
      </c>
      <c r="B742" t="s">
        <v>92</v>
      </c>
      <c r="C742" t="s">
        <v>184</v>
      </c>
      <c r="D742">
        <v>6.0553677449999999</v>
      </c>
      <c r="E742"/>
      <c r="F742"/>
      <c r="G742">
        <v>572.27204989999996</v>
      </c>
      <c r="H742">
        <v>15.07461202</v>
      </c>
    </row>
    <row r="743" spans="1:8" x14ac:dyDescent="0.3">
      <c r="A743" t="s">
        <v>92</v>
      </c>
      <c r="B743" t="s">
        <v>92</v>
      </c>
      <c r="C743" t="s">
        <v>184</v>
      </c>
      <c r="D743">
        <v>8.8426422410000001</v>
      </c>
      <c r="E743"/>
      <c r="F743"/>
      <c r="G743">
        <v>283.28894200000002</v>
      </c>
      <c r="H743">
        <v>15.80029418</v>
      </c>
    </row>
    <row r="744" spans="1:8" x14ac:dyDescent="0.3">
      <c r="A744" t="s">
        <v>92</v>
      </c>
      <c r="B744" t="s">
        <v>92</v>
      </c>
      <c r="C744" t="s">
        <v>184</v>
      </c>
      <c r="D744">
        <v>10.658026420000001</v>
      </c>
      <c r="E744"/>
      <c r="F744"/>
      <c r="G744">
        <v>47.663562669999997</v>
      </c>
      <c r="H744">
        <v>16.19612081</v>
      </c>
    </row>
    <row r="745" spans="1:8" x14ac:dyDescent="0.3">
      <c r="A745" t="s">
        <v>92</v>
      </c>
      <c r="B745" t="s">
        <v>92</v>
      </c>
      <c r="C745"/>
      <c r="D745">
        <v>20.59639159</v>
      </c>
      <c r="E745">
        <v>1.496094467</v>
      </c>
      <c r="F745">
        <v>75.81783901</v>
      </c>
      <c r="G745">
        <v>43.649396510000003</v>
      </c>
      <c r="H745">
        <v>17.845398450000001</v>
      </c>
    </row>
    <row r="746" spans="1:8" x14ac:dyDescent="0.3">
      <c r="A746" t="s">
        <v>92</v>
      </c>
      <c r="B746" t="s">
        <v>92</v>
      </c>
      <c r="C746"/>
      <c r="D746">
        <v>40.170572300000003</v>
      </c>
      <c r="E746">
        <v>0.47718053900000001</v>
      </c>
      <c r="F746">
        <v>24.18216099</v>
      </c>
      <c r="G746">
        <v>13.92201028</v>
      </c>
      <c r="H746">
        <v>20.071923259999998</v>
      </c>
    </row>
    <row r="747" spans="1:8" x14ac:dyDescent="0.3">
      <c r="A747" t="s">
        <v>232</v>
      </c>
      <c r="B747" t="s">
        <v>233</v>
      </c>
      <c r="C747" t="s">
        <v>182</v>
      </c>
      <c r="D747">
        <v>0.70065333100000005</v>
      </c>
      <c r="E747"/>
      <c r="F747"/>
      <c r="G747">
        <v>29.116926159999998</v>
      </c>
      <c r="H747">
        <v>12.28333333</v>
      </c>
    </row>
    <row r="748" spans="1:8" x14ac:dyDescent="0.3">
      <c r="A748" t="s">
        <v>232</v>
      </c>
      <c r="B748" t="s">
        <v>233</v>
      </c>
      <c r="C748" t="s">
        <v>183</v>
      </c>
      <c r="D748">
        <v>0.98332314399999998</v>
      </c>
      <c r="E748"/>
      <c r="F748"/>
      <c r="G748">
        <v>1613.363558</v>
      </c>
      <c r="H748">
        <v>12.616666670000001</v>
      </c>
    </row>
    <row r="749" spans="1:8" x14ac:dyDescent="0.3">
      <c r="A749" t="s">
        <v>232</v>
      </c>
      <c r="B749" t="s">
        <v>233</v>
      </c>
      <c r="C749" t="s">
        <v>184</v>
      </c>
      <c r="D749">
        <v>1.188975866</v>
      </c>
      <c r="E749"/>
      <c r="F749"/>
      <c r="G749">
        <v>32.595223760000003</v>
      </c>
      <c r="H749">
        <v>12.81666667</v>
      </c>
    </row>
    <row r="750" spans="1:8" x14ac:dyDescent="0.3">
      <c r="A750" t="s">
        <v>232</v>
      </c>
      <c r="B750" t="s">
        <v>233</v>
      </c>
      <c r="C750" t="s">
        <v>184</v>
      </c>
      <c r="D750">
        <v>5.4018372399999999</v>
      </c>
      <c r="E750"/>
      <c r="F750"/>
      <c r="G750">
        <v>582.38788780000004</v>
      </c>
      <c r="H750">
        <v>14.866666670000001</v>
      </c>
    </row>
    <row r="751" spans="1:8" x14ac:dyDescent="0.3">
      <c r="A751" t="s">
        <v>232</v>
      </c>
      <c r="B751" t="s">
        <v>233</v>
      </c>
      <c r="C751" t="s">
        <v>184</v>
      </c>
      <c r="D751">
        <v>6.353499244</v>
      </c>
      <c r="E751"/>
      <c r="F751"/>
      <c r="G751">
        <v>1718.7352599999999</v>
      </c>
      <c r="H751">
        <v>15.15</v>
      </c>
    </row>
    <row r="752" spans="1:8" x14ac:dyDescent="0.3">
      <c r="A752" t="s">
        <v>232</v>
      </c>
      <c r="B752" t="s">
        <v>233</v>
      </c>
      <c r="C752" t="s">
        <v>184</v>
      </c>
      <c r="D752">
        <v>9.4573664239999999</v>
      </c>
      <c r="E752"/>
      <c r="F752"/>
      <c r="G752">
        <v>197.7593038</v>
      </c>
      <c r="H752">
        <v>15.91666667</v>
      </c>
    </row>
    <row r="753" spans="1:8" x14ac:dyDescent="0.3">
      <c r="A753" t="s">
        <v>232</v>
      </c>
      <c r="B753" t="s">
        <v>233</v>
      </c>
      <c r="C753" t="s">
        <v>219</v>
      </c>
      <c r="D753">
        <v>15.652382790000001</v>
      </c>
      <c r="E753"/>
      <c r="F753"/>
      <c r="G753">
        <v>873.50074789999996</v>
      </c>
      <c r="H753">
        <v>17.06666667</v>
      </c>
    </row>
    <row r="754" spans="1:8" x14ac:dyDescent="0.3">
      <c r="A754" t="s">
        <v>232</v>
      </c>
      <c r="B754" t="s">
        <v>233</v>
      </c>
      <c r="C754" t="s">
        <v>219</v>
      </c>
      <c r="D754">
        <v>20.60511052</v>
      </c>
      <c r="E754"/>
      <c r="F754"/>
      <c r="G754">
        <v>550.65753729999994</v>
      </c>
      <c r="H754">
        <v>17.8</v>
      </c>
    </row>
    <row r="755" spans="1:8" x14ac:dyDescent="0.3">
      <c r="A755" t="s">
        <v>232</v>
      </c>
      <c r="B755" t="s">
        <v>233</v>
      </c>
      <c r="C755" t="s">
        <v>219</v>
      </c>
      <c r="D755">
        <v>29.35498832</v>
      </c>
      <c r="E755"/>
      <c r="F755"/>
      <c r="G755">
        <v>529.43637860000001</v>
      </c>
      <c r="H755">
        <v>18.883333329999999</v>
      </c>
    </row>
    <row r="756" spans="1:8" x14ac:dyDescent="0.3">
      <c r="A756" t="s">
        <v>232</v>
      </c>
      <c r="B756" t="s">
        <v>233</v>
      </c>
      <c r="C756" t="s">
        <v>219</v>
      </c>
      <c r="D756">
        <v>48.083251590000003</v>
      </c>
      <c r="E756"/>
      <c r="F756"/>
      <c r="G756">
        <v>270.54459450000002</v>
      </c>
      <c r="H756">
        <v>20.733333330000001</v>
      </c>
    </row>
    <row r="757" spans="1:8" x14ac:dyDescent="0.3">
      <c r="A757" t="s">
        <v>232</v>
      </c>
      <c r="B757" t="s">
        <v>233</v>
      </c>
      <c r="C757" t="s">
        <v>219</v>
      </c>
      <c r="D757">
        <v>68.20140293</v>
      </c>
      <c r="E757"/>
      <c r="F757"/>
      <c r="G757">
        <v>257.303248</v>
      </c>
      <c r="H757">
        <v>22.366666670000001</v>
      </c>
    </row>
    <row r="758" spans="1:8" x14ac:dyDescent="0.3">
      <c r="A758" t="s">
        <v>232</v>
      </c>
      <c r="B758" t="s">
        <v>233</v>
      </c>
      <c r="C758" t="s">
        <v>219</v>
      </c>
      <c r="D758">
        <v>119.1457061</v>
      </c>
      <c r="E758"/>
      <c r="F758"/>
      <c r="G758">
        <v>340.29426169999999</v>
      </c>
      <c r="H758">
        <v>25.8</v>
      </c>
    </row>
    <row r="759" spans="1:8" x14ac:dyDescent="0.3">
      <c r="A759" t="s">
        <v>93</v>
      </c>
      <c r="B759" t="s">
        <v>202</v>
      </c>
      <c r="C759" t="s">
        <v>182</v>
      </c>
      <c r="D759">
        <v>0.71537142600000003</v>
      </c>
      <c r="E759"/>
      <c r="F759"/>
      <c r="G759">
        <v>45.911444699999997</v>
      </c>
      <c r="H759">
        <v>12.30296371</v>
      </c>
    </row>
    <row r="760" spans="1:8" x14ac:dyDescent="0.3">
      <c r="A760" t="s">
        <v>93</v>
      </c>
      <c r="B760" t="s">
        <v>202</v>
      </c>
      <c r="C760" t="s">
        <v>183</v>
      </c>
      <c r="D760">
        <v>0.98332314399999998</v>
      </c>
      <c r="E760"/>
      <c r="F760"/>
      <c r="G760">
        <v>2635.1643340000001</v>
      </c>
      <c r="H760">
        <v>12.616666670000001</v>
      </c>
    </row>
    <row r="761" spans="1:8" x14ac:dyDescent="0.3">
      <c r="A761" t="s">
        <v>93</v>
      </c>
      <c r="B761" t="s">
        <v>202</v>
      </c>
      <c r="C761" t="s">
        <v>184</v>
      </c>
      <c r="D761">
        <v>1.1510109390000001</v>
      </c>
      <c r="E761"/>
      <c r="F761"/>
      <c r="G761">
        <v>64.280486269999997</v>
      </c>
      <c r="H761">
        <v>12.78177348</v>
      </c>
    </row>
    <row r="762" spans="1:8" x14ac:dyDescent="0.3">
      <c r="A762" t="s">
        <v>93</v>
      </c>
      <c r="B762" t="s">
        <v>202</v>
      </c>
      <c r="C762" t="s">
        <v>184</v>
      </c>
      <c r="D762">
        <v>5.5997699799999996</v>
      </c>
      <c r="E762"/>
      <c r="F762"/>
      <c r="G762">
        <v>1983.493596</v>
      </c>
      <c r="H762">
        <v>14.928162110000001</v>
      </c>
    </row>
    <row r="763" spans="1:8" x14ac:dyDescent="0.3">
      <c r="A763" t="s">
        <v>93</v>
      </c>
      <c r="B763" t="s">
        <v>202</v>
      </c>
      <c r="C763" t="s">
        <v>184</v>
      </c>
      <c r="D763">
        <v>7.4348561450000004</v>
      </c>
      <c r="E763"/>
      <c r="F763"/>
      <c r="G763">
        <v>965.65976490000003</v>
      </c>
      <c r="H763">
        <v>15.43999324</v>
      </c>
    </row>
    <row r="764" spans="1:8" x14ac:dyDescent="0.3">
      <c r="A764" t="s">
        <v>93</v>
      </c>
      <c r="B764" t="s">
        <v>202</v>
      </c>
      <c r="C764" t="s">
        <v>184</v>
      </c>
      <c r="D764">
        <v>8.5882291080000002</v>
      </c>
      <c r="E764"/>
      <c r="F764"/>
      <c r="G764">
        <v>585.0072093</v>
      </c>
      <c r="H764">
        <v>15.72067483</v>
      </c>
    </row>
    <row r="765" spans="1:8" x14ac:dyDescent="0.3">
      <c r="A765" t="s">
        <v>93</v>
      </c>
      <c r="B765" t="s">
        <v>202</v>
      </c>
      <c r="C765" t="s">
        <v>184</v>
      </c>
      <c r="D765">
        <v>10.48087043</v>
      </c>
      <c r="E765"/>
      <c r="F765"/>
      <c r="G765">
        <v>154.54534749999999</v>
      </c>
      <c r="H765">
        <v>16.133441869999999</v>
      </c>
    </row>
    <row r="766" spans="1:8" x14ac:dyDescent="0.3">
      <c r="A766" t="s">
        <v>93</v>
      </c>
      <c r="B766" t="s">
        <v>202</v>
      </c>
      <c r="C766"/>
      <c r="D766">
        <v>11.6452417</v>
      </c>
      <c r="E766">
        <v>2.5742139260000001</v>
      </c>
      <c r="F766">
        <v>0.82976108199999998</v>
      </c>
      <c r="G766">
        <v>77.46408993</v>
      </c>
      <c r="H766">
        <v>16.36459142</v>
      </c>
    </row>
    <row r="767" spans="1:8" x14ac:dyDescent="0.3">
      <c r="A767" t="s">
        <v>93</v>
      </c>
      <c r="B767" t="s">
        <v>202</v>
      </c>
      <c r="C767"/>
      <c r="D767">
        <v>12.885881980000001</v>
      </c>
      <c r="E767">
        <v>5.2507146990000004</v>
      </c>
      <c r="F767">
        <v>1.6924928690000001</v>
      </c>
      <c r="G767">
        <v>158.00622920000001</v>
      </c>
      <c r="H767">
        <v>16.595740960000001</v>
      </c>
    </row>
    <row r="768" spans="1:8" x14ac:dyDescent="0.3">
      <c r="A768" t="s">
        <v>93</v>
      </c>
      <c r="B768" t="s">
        <v>202</v>
      </c>
      <c r="C768"/>
      <c r="D768">
        <v>14.49598239</v>
      </c>
      <c r="E768">
        <v>4.2416389600000004</v>
      </c>
      <c r="F768">
        <v>1.367231721</v>
      </c>
      <c r="G768">
        <v>127.6407911</v>
      </c>
      <c r="H768">
        <v>16.876422550000001</v>
      </c>
    </row>
    <row r="769" spans="1:8" x14ac:dyDescent="0.3">
      <c r="A769" t="s">
        <v>93</v>
      </c>
      <c r="B769" t="s">
        <v>202</v>
      </c>
      <c r="C769"/>
      <c r="D769">
        <v>16.32565709</v>
      </c>
      <c r="E769">
        <v>1.6241965970000001</v>
      </c>
      <c r="F769">
        <v>0.52353656900000001</v>
      </c>
      <c r="G769">
        <v>48.875856800000001</v>
      </c>
      <c r="H769">
        <v>17.173614820000001</v>
      </c>
    </row>
    <row r="770" spans="1:8" x14ac:dyDescent="0.3">
      <c r="A770" t="s">
        <v>93</v>
      </c>
      <c r="B770" t="s">
        <v>202</v>
      </c>
      <c r="C770"/>
      <c r="D770">
        <v>18.96610677</v>
      </c>
      <c r="E770">
        <v>7.6868220579999997</v>
      </c>
      <c r="F770">
        <v>2.4777372720000002</v>
      </c>
      <c r="G770">
        <v>231.31437099999999</v>
      </c>
      <c r="H770">
        <v>17.56987118</v>
      </c>
    </row>
    <row r="771" spans="1:8" x14ac:dyDescent="0.3">
      <c r="A771" t="s">
        <v>93</v>
      </c>
      <c r="B771" t="s">
        <v>202</v>
      </c>
      <c r="C771"/>
      <c r="D771">
        <v>20.854140869999998</v>
      </c>
      <c r="E771">
        <v>7.5739395490000003</v>
      </c>
      <c r="F771">
        <v>2.4413512079999999</v>
      </c>
      <c r="G771">
        <v>227.9174735</v>
      </c>
      <c r="H771">
        <v>17.834042090000001</v>
      </c>
    </row>
    <row r="772" spans="1:8" x14ac:dyDescent="0.3">
      <c r="A772" t="s">
        <v>93</v>
      </c>
      <c r="B772" t="s">
        <v>202</v>
      </c>
      <c r="C772"/>
      <c r="D772">
        <v>23.61661762</v>
      </c>
      <c r="E772">
        <v>8.5573490680000006</v>
      </c>
      <c r="F772">
        <v>2.7583392170000001</v>
      </c>
      <c r="G772">
        <v>257.51055539999999</v>
      </c>
      <c r="H772">
        <v>18.19727709</v>
      </c>
    </row>
    <row r="773" spans="1:8" x14ac:dyDescent="0.3">
      <c r="A773" t="s">
        <v>93</v>
      </c>
      <c r="B773" t="s">
        <v>202</v>
      </c>
      <c r="C773"/>
      <c r="D773">
        <v>28.83807311</v>
      </c>
      <c r="E773">
        <v>7.9472976859999998</v>
      </c>
      <c r="F773">
        <v>2.5616978700000002</v>
      </c>
      <c r="G773">
        <v>239.1526891</v>
      </c>
      <c r="H773">
        <v>18.824683</v>
      </c>
    </row>
    <row r="774" spans="1:8" x14ac:dyDescent="0.3">
      <c r="A774" t="s">
        <v>93</v>
      </c>
      <c r="B774" t="s">
        <v>202</v>
      </c>
      <c r="C774"/>
      <c r="D774">
        <v>32.117600830000001</v>
      </c>
      <c r="E774">
        <v>10.04899327</v>
      </c>
      <c r="F774">
        <v>3.239149415</v>
      </c>
      <c r="G774">
        <v>302.39760200000001</v>
      </c>
      <c r="H774">
        <v>19.187917989999999</v>
      </c>
    </row>
    <row r="775" spans="1:8" x14ac:dyDescent="0.3">
      <c r="A775" t="s">
        <v>93</v>
      </c>
      <c r="B775" t="s">
        <v>202</v>
      </c>
      <c r="C775"/>
      <c r="D775">
        <v>34.778234189999999</v>
      </c>
      <c r="E775">
        <v>7.1557079979999996</v>
      </c>
      <c r="F775">
        <v>2.3065402430000002</v>
      </c>
      <c r="G775">
        <v>215.33191249999999</v>
      </c>
      <c r="H775">
        <v>19.468599579999999</v>
      </c>
    </row>
    <row r="776" spans="1:8" x14ac:dyDescent="0.3">
      <c r="A776" t="s">
        <v>93</v>
      </c>
      <c r="B776" t="s">
        <v>202</v>
      </c>
      <c r="C776"/>
      <c r="D776">
        <v>40.422842780000003</v>
      </c>
      <c r="E776">
        <v>17.473967330000001</v>
      </c>
      <c r="F776">
        <v>5.6324837260000002</v>
      </c>
      <c r="G776">
        <v>525.83235720000005</v>
      </c>
      <c r="H776">
        <v>20.02996276</v>
      </c>
    </row>
    <row r="777" spans="1:8" x14ac:dyDescent="0.3">
      <c r="A777" t="s">
        <v>93</v>
      </c>
      <c r="B777" t="s">
        <v>202</v>
      </c>
      <c r="C777"/>
      <c r="D777">
        <v>46.301306310000001</v>
      </c>
      <c r="E777">
        <v>1.4596035389999999</v>
      </c>
      <c r="F777">
        <v>0.47048234799999999</v>
      </c>
      <c r="G777">
        <v>43.922868530000002</v>
      </c>
      <c r="H777">
        <v>20.574815260000001</v>
      </c>
    </row>
    <row r="778" spans="1:8" x14ac:dyDescent="0.3">
      <c r="A778" t="s">
        <v>93</v>
      </c>
      <c r="B778" t="s">
        <v>202</v>
      </c>
      <c r="C778"/>
      <c r="D778">
        <v>48.721706699999999</v>
      </c>
      <c r="E778">
        <v>2.267990298</v>
      </c>
      <c r="F778">
        <v>0.73105427099999998</v>
      </c>
      <c r="G778">
        <v>68.249108050000004</v>
      </c>
      <c r="H778">
        <v>20.789454119999998</v>
      </c>
    </row>
    <row r="779" spans="1:8" x14ac:dyDescent="0.3">
      <c r="A779" t="s">
        <v>93</v>
      </c>
      <c r="B779" t="s">
        <v>202</v>
      </c>
      <c r="C779"/>
      <c r="D779">
        <v>53.537225120000002</v>
      </c>
      <c r="E779">
        <v>6.4235623940000002</v>
      </c>
      <c r="F779">
        <v>2.0705435670000001</v>
      </c>
      <c r="G779">
        <v>193.29994679999999</v>
      </c>
      <c r="H779">
        <v>21.202221160000001</v>
      </c>
    </row>
    <row r="780" spans="1:8" x14ac:dyDescent="0.3">
      <c r="A780" t="s">
        <v>93</v>
      </c>
      <c r="B780" t="s">
        <v>202</v>
      </c>
      <c r="C780"/>
      <c r="D780">
        <v>64.842174400000005</v>
      </c>
      <c r="E780">
        <v>1.2619471680000001</v>
      </c>
      <c r="F780">
        <v>0.40677064099999999</v>
      </c>
      <c r="G780">
        <v>37.974928159999997</v>
      </c>
      <c r="H780">
        <v>22.110308660000001</v>
      </c>
    </row>
    <row r="781" spans="1:8" x14ac:dyDescent="0.3">
      <c r="A781" t="s">
        <v>93</v>
      </c>
      <c r="B781" t="s">
        <v>202</v>
      </c>
      <c r="C781"/>
      <c r="D781">
        <v>87.6536282</v>
      </c>
      <c r="E781">
        <v>8.4337816330000006</v>
      </c>
      <c r="F781">
        <v>2.7185090199999999</v>
      </c>
      <c r="G781">
        <v>253.7921236</v>
      </c>
      <c r="H781">
        <v>23.76137683</v>
      </c>
    </row>
    <row r="782" spans="1:8" x14ac:dyDescent="0.3">
      <c r="A782" t="s">
        <v>93</v>
      </c>
      <c r="B782" t="s">
        <v>202</v>
      </c>
      <c r="C782" t="s">
        <v>19</v>
      </c>
      <c r="D782">
        <v>156.00442570000001</v>
      </c>
      <c r="E782">
        <v>210.07499000000001</v>
      </c>
      <c r="F782">
        <v>67.714671789999997</v>
      </c>
      <c r="G782">
        <v>6321.6455150000002</v>
      </c>
      <c r="H782">
        <v>27.98811135</v>
      </c>
    </row>
    <row r="783" spans="1:8" x14ac:dyDescent="0.3">
      <c r="A783" t="s">
        <v>93</v>
      </c>
      <c r="B783" t="s">
        <v>202</v>
      </c>
      <c r="C783"/>
      <c r="D783">
        <v>288.98495329999997</v>
      </c>
      <c r="E783">
        <v>0.17884202099999999</v>
      </c>
      <c r="F783">
        <v>5.7647170999999997E-2</v>
      </c>
      <c r="G783">
        <v>5.3817727739999999</v>
      </c>
      <c r="H783">
        <v>35.236300630000002</v>
      </c>
    </row>
    <row r="784" spans="1:8" x14ac:dyDescent="0.3">
      <c r="A784" t="s">
        <v>94</v>
      </c>
      <c r="B784" t="s">
        <v>203</v>
      </c>
      <c r="C784" t="s">
        <v>182</v>
      </c>
      <c r="D784">
        <v>0.70302597</v>
      </c>
      <c r="E784"/>
      <c r="F784"/>
      <c r="G784">
        <v>46.867569140000001</v>
      </c>
      <c r="H784">
        <v>12.28651863</v>
      </c>
    </row>
    <row r="785" spans="1:8" x14ac:dyDescent="0.3">
      <c r="A785" t="s">
        <v>94</v>
      </c>
      <c r="B785" t="s">
        <v>203</v>
      </c>
      <c r="C785" t="s">
        <v>183</v>
      </c>
      <c r="D785">
        <v>0.98332314399999998</v>
      </c>
      <c r="E785"/>
      <c r="F785"/>
      <c r="G785">
        <v>2645.5534170000001</v>
      </c>
      <c r="H785">
        <v>12.616666670000001</v>
      </c>
    </row>
    <row r="786" spans="1:8" x14ac:dyDescent="0.3">
      <c r="A786" t="s">
        <v>94</v>
      </c>
      <c r="B786" t="s">
        <v>203</v>
      </c>
      <c r="C786" t="s">
        <v>184</v>
      </c>
      <c r="D786">
        <v>1.1509756769999999</v>
      </c>
      <c r="E786"/>
      <c r="F786"/>
      <c r="G786">
        <v>63.903371960000001</v>
      </c>
      <c r="H786">
        <v>12.781740689999999</v>
      </c>
    </row>
    <row r="787" spans="1:8" x14ac:dyDescent="0.3">
      <c r="A787" t="s">
        <v>94</v>
      </c>
      <c r="B787" t="s">
        <v>203</v>
      </c>
      <c r="C787" t="s">
        <v>184</v>
      </c>
      <c r="D787">
        <v>5.8160456280000004</v>
      </c>
      <c r="E787"/>
      <c r="F787"/>
      <c r="G787">
        <v>341.39893799999999</v>
      </c>
      <c r="H787">
        <v>14.993732530000001</v>
      </c>
    </row>
    <row r="788" spans="1:8" x14ac:dyDescent="0.3">
      <c r="A788" t="s">
        <v>94</v>
      </c>
      <c r="B788" t="s">
        <v>203</v>
      </c>
      <c r="C788" t="s">
        <v>184</v>
      </c>
      <c r="D788">
        <v>8.5855780930000005</v>
      </c>
      <c r="E788"/>
      <c r="F788"/>
      <c r="G788">
        <v>248.97080750000001</v>
      </c>
      <c r="H788">
        <v>15.720058209999999</v>
      </c>
    </row>
    <row r="789" spans="1:8" x14ac:dyDescent="0.3">
      <c r="A789" t="s">
        <v>94</v>
      </c>
      <c r="B789" t="s">
        <v>203</v>
      </c>
      <c r="C789"/>
      <c r="D789">
        <v>20.36514742</v>
      </c>
      <c r="E789">
        <v>1.9467895079999999</v>
      </c>
      <c r="F789">
        <v>1.790839163</v>
      </c>
      <c r="G789">
        <v>58.670979320000001</v>
      </c>
      <c r="H789">
        <v>17.766976039999999</v>
      </c>
    </row>
    <row r="790" spans="1:8" x14ac:dyDescent="0.3">
      <c r="A790" t="s">
        <v>94</v>
      </c>
      <c r="B790" t="s">
        <v>203</v>
      </c>
      <c r="C790"/>
      <c r="D790">
        <v>27.540035750000001</v>
      </c>
      <c r="E790">
        <v>1.202225833</v>
      </c>
      <c r="F790">
        <v>1.1059198219999999</v>
      </c>
      <c r="G790">
        <v>36.231840529999999</v>
      </c>
      <c r="H790">
        <v>18.674883139999999</v>
      </c>
    </row>
    <row r="791" spans="1:8" x14ac:dyDescent="0.3">
      <c r="A791" t="s">
        <v>94</v>
      </c>
      <c r="B791" t="s">
        <v>203</v>
      </c>
      <c r="C791"/>
      <c r="D791">
        <v>30.74192188</v>
      </c>
      <c r="E791">
        <v>0.946923772</v>
      </c>
      <c r="F791">
        <v>0.87106909499999996</v>
      </c>
      <c r="G791">
        <v>28.537725739999999</v>
      </c>
      <c r="H791">
        <v>19.038045990000001</v>
      </c>
    </row>
    <row r="792" spans="1:8" x14ac:dyDescent="0.3">
      <c r="A792" t="s">
        <v>94</v>
      </c>
      <c r="B792" t="s">
        <v>203</v>
      </c>
      <c r="C792"/>
      <c r="D792">
        <v>40.235481980000003</v>
      </c>
      <c r="E792">
        <v>0.63691581600000002</v>
      </c>
      <c r="F792">
        <v>0.58589476799999995</v>
      </c>
      <c r="G792">
        <v>19.194922989999998</v>
      </c>
      <c r="H792">
        <v>20.01198269</v>
      </c>
    </row>
    <row r="793" spans="1:8" x14ac:dyDescent="0.3">
      <c r="A793" t="s">
        <v>94</v>
      </c>
      <c r="B793" t="s">
        <v>203</v>
      </c>
      <c r="C793"/>
      <c r="D793">
        <v>87.380207670000004</v>
      </c>
      <c r="E793">
        <v>3.1183538209999999</v>
      </c>
      <c r="F793">
        <v>2.86855365</v>
      </c>
      <c r="G793">
        <v>93.97876445</v>
      </c>
      <c r="H793">
        <v>23.742655509999999</v>
      </c>
    </row>
    <row r="794" spans="1:8" x14ac:dyDescent="0.3">
      <c r="A794" t="s">
        <v>94</v>
      </c>
      <c r="B794" t="s">
        <v>203</v>
      </c>
      <c r="C794" t="s">
        <v>19</v>
      </c>
      <c r="D794">
        <v>155.3768536</v>
      </c>
      <c r="E794">
        <v>100.8570185</v>
      </c>
      <c r="F794">
        <v>92.777723499999993</v>
      </c>
      <c r="G794">
        <v>3039.558219</v>
      </c>
      <c r="H794">
        <v>27.952042980000002</v>
      </c>
    </row>
    <row r="795" spans="1:8" x14ac:dyDescent="0.3">
      <c r="A795" t="s">
        <v>95</v>
      </c>
      <c r="B795" t="s">
        <v>204</v>
      </c>
      <c r="C795" t="s">
        <v>182</v>
      </c>
      <c r="D795">
        <v>0.71515508400000005</v>
      </c>
      <c r="E795"/>
      <c r="F795"/>
      <c r="G795">
        <v>47.253424359999997</v>
      </c>
      <c r="H795">
        <v>12.30267737</v>
      </c>
    </row>
    <row r="796" spans="1:8" x14ac:dyDescent="0.3">
      <c r="A796" t="s">
        <v>95</v>
      </c>
      <c r="B796" t="s">
        <v>204</v>
      </c>
      <c r="C796" t="s">
        <v>183</v>
      </c>
      <c r="D796">
        <v>0.98332314399999998</v>
      </c>
      <c r="E796"/>
      <c r="F796"/>
      <c r="G796">
        <v>2647.4547250000001</v>
      </c>
      <c r="H796">
        <v>12.616666670000001</v>
      </c>
    </row>
    <row r="797" spans="1:8" x14ac:dyDescent="0.3">
      <c r="A797" t="s">
        <v>95</v>
      </c>
      <c r="B797" t="s">
        <v>204</v>
      </c>
      <c r="C797" t="s">
        <v>184</v>
      </c>
      <c r="D797">
        <v>1.169042849</v>
      </c>
      <c r="E797"/>
      <c r="F797"/>
      <c r="G797">
        <v>62.459557820000001</v>
      </c>
      <c r="H797">
        <v>12.798449939999999</v>
      </c>
    </row>
    <row r="798" spans="1:8" x14ac:dyDescent="0.3">
      <c r="A798" t="s">
        <v>95</v>
      </c>
      <c r="B798" t="s">
        <v>204</v>
      </c>
      <c r="C798" t="s">
        <v>184</v>
      </c>
      <c r="D798">
        <v>5.8248753259999999</v>
      </c>
      <c r="E798"/>
      <c r="F798"/>
      <c r="G798">
        <v>626.1975936</v>
      </c>
      <c r="H798">
        <v>14.996375029999999</v>
      </c>
    </row>
    <row r="799" spans="1:8" x14ac:dyDescent="0.3">
      <c r="A799" t="s">
        <v>95</v>
      </c>
      <c r="B799" t="s">
        <v>204</v>
      </c>
      <c r="C799" t="s">
        <v>184</v>
      </c>
      <c r="D799">
        <v>8.6717241069999993</v>
      </c>
      <c r="E799"/>
      <c r="F799"/>
      <c r="G799">
        <v>338.94159089999999</v>
      </c>
      <c r="H799">
        <v>15.7400339</v>
      </c>
    </row>
    <row r="800" spans="1:8" x14ac:dyDescent="0.3">
      <c r="A800" t="s">
        <v>95</v>
      </c>
      <c r="B800" t="s">
        <v>204</v>
      </c>
      <c r="C800" t="s">
        <v>184</v>
      </c>
      <c r="D800">
        <v>10.416099770000001</v>
      </c>
      <c r="E800"/>
      <c r="F800"/>
      <c r="G800">
        <v>21.592647039999999</v>
      </c>
      <c r="H800">
        <v>16.120126200000001</v>
      </c>
    </row>
    <row r="801" spans="1:8" x14ac:dyDescent="0.3">
      <c r="A801" t="s">
        <v>95</v>
      </c>
      <c r="B801" t="s">
        <v>204</v>
      </c>
      <c r="C801"/>
      <c r="D801">
        <v>13.08983737</v>
      </c>
      <c r="E801">
        <v>0.355114345</v>
      </c>
      <c r="F801">
        <v>0.22098121800000001</v>
      </c>
      <c r="G801">
        <v>10.68370015</v>
      </c>
      <c r="H801">
        <v>16.632424530000002</v>
      </c>
    </row>
    <row r="802" spans="1:8" x14ac:dyDescent="0.3">
      <c r="A802" t="s">
        <v>95</v>
      </c>
      <c r="B802" t="s">
        <v>204</v>
      </c>
      <c r="C802"/>
      <c r="D802">
        <v>18.882737079999998</v>
      </c>
      <c r="E802">
        <v>1.1408105399999999</v>
      </c>
      <c r="F802">
        <v>0.70990571400000002</v>
      </c>
      <c r="G802">
        <v>34.321558410000002</v>
      </c>
      <c r="H802">
        <v>17.557866669999999</v>
      </c>
    </row>
    <row r="803" spans="1:8" x14ac:dyDescent="0.3">
      <c r="A803" t="s">
        <v>95</v>
      </c>
      <c r="B803" t="s">
        <v>204</v>
      </c>
      <c r="C803"/>
      <c r="D803">
        <v>20.64707658</v>
      </c>
      <c r="E803">
        <v>3.0590737109999999</v>
      </c>
      <c r="F803">
        <v>1.903606103</v>
      </c>
      <c r="G803">
        <v>92.032965500000003</v>
      </c>
      <c r="H803">
        <v>17.80575296</v>
      </c>
    </row>
    <row r="804" spans="1:8" x14ac:dyDescent="0.3">
      <c r="A804" t="s">
        <v>95</v>
      </c>
      <c r="B804" t="s">
        <v>204</v>
      </c>
      <c r="C804"/>
      <c r="D804">
        <v>23.526748950000002</v>
      </c>
      <c r="E804">
        <v>0.94063542499999997</v>
      </c>
      <c r="F804">
        <v>0.58534036899999997</v>
      </c>
      <c r="G804">
        <v>28.299242100000001</v>
      </c>
      <c r="H804">
        <v>18.185845270000002</v>
      </c>
    </row>
    <row r="805" spans="1:8" x14ac:dyDescent="0.3">
      <c r="A805" t="s">
        <v>95</v>
      </c>
      <c r="B805" t="s">
        <v>204</v>
      </c>
      <c r="C805"/>
      <c r="D805">
        <v>28.74290229</v>
      </c>
      <c r="E805">
        <v>2.0246747350000001</v>
      </c>
      <c r="F805">
        <v>1.2599183759999999</v>
      </c>
      <c r="G805">
        <v>60.912824469999997</v>
      </c>
      <c r="H805">
        <v>18.81382387</v>
      </c>
    </row>
    <row r="806" spans="1:8" x14ac:dyDescent="0.3">
      <c r="A806" t="s">
        <v>95</v>
      </c>
      <c r="B806" t="s">
        <v>204</v>
      </c>
      <c r="C806"/>
      <c r="D806">
        <v>32.173313219999997</v>
      </c>
      <c r="E806">
        <v>2.2426549800000002</v>
      </c>
      <c r="F806">
        <v>1.39556353</v>
      </c>
      <c r="G806">
        <v>67.470812370000004</v>
      </c>
      <c r="H806">
        <v>19.193916179999999</v>
      </c>
    </row>
    <row r="807" spans="1:8" x14ac:dyDescent="0.3">
      <c r="A807" t="s">
        <v>95</v>
      </c>
      <c r="B807" t="s">
        <v>204</v>
      </c>
      <c r="C807"/>
      <c r="D807">
        <v>34.838761949999999</v>
      </c>
      <c r="E807">
        <v>1.6615936120000001</v>
      </c>
      <c r="F807">
        <v>1.033979577</v>
      </c>
      <c r="G807">
        <v>49.989441909999996</v>
      </c>
      <c r="H807">
        <v>19.474853970000002</v>
      </c>
    </row>
    <row r="808" spans="1:8" x14ac:dyDescent="0.3">
      <c r="A808" t="s">
        <v>95</v>
      </c>
      <c r="B808" t="s">
        <v>204</v>
      </c>
      <c r="C808"/>
      <c r="D808">
        <v>40.493467090000003</v>
      </c>
      <c r="E808">
        <v>3.755063313</v>
      </c>
      <c r="F808">
        <v>2.3367078120000002</v>
      </c>
      <c r="G808">
        <v>112.9719794</v>
      </c>
      <c r="H808">
        <v>20.03672955</v>
      </c>
    </row>
    <row r="809" spans="1:8" x14ac:dyDescent="0.3">
      <c r="A809" t="s">
        <v>95</v>
      </c>
      <c r="B809" t="s">
        <v>204</v>
      </c>
      <c r="C809"/>
      <c r="D809">
        <v>46.566705630000001</v>
      </c>
      <c r="E809">
        <v>0.55033457699999999</v>
      </c>
      <c r="F809">
        <v>0.34246322800000001</v>
      </c>
      <c r="G809">
        <v>16.55694759</v>
      </c>
      <c r="H809">
        <v>20.59860514</v>
      </c>
    </row>
    <row r="810" spans="1:8" x14ac:dyDescent="0.3">
      <c r="A810" t="s">
        <v>95</v>
      </c>
      <c r="B810" t="s">
        <v>204</v>
      </c>
      <c r="C810"/>
      <c r="D810">
        <v>52.844847690000002</v>
      </c>
      <c r="E810">
        <v>0.54607464800000005</v>
      </c>
      <c r="F810">
        <v>0.33981235199999998</v>
      </c>
      <c r="G810">
        <v>16.428786630000001</v>
      </c>
      <c r="H810">
        <v>21.143954969999999</v>
      </c>
    </row>
    <row r="811" spans="1:8" x14ac:dyDescent="0.3">
      <c r="A811" t="s">
        <v>95</v>
      </c>
      <c r="B811" t="s">
        <v>204</v>
      </c>
      <c r="C811"/>
      <c r="D811">
        <v>78.107197749999997</v>
      </c>
      <c r="E811">
        <v>2.5362007900000001</v>
      </c>
      <c r="F811">
        <v>1.578231765</v>
      </c>
      <c r="G811">
        <v>76.302208399999998</v>
      </c>
      <c r="H811">
        <v>23.093993770000001</v>
      </c>
    </row>
    <row r="812" spans="1:8" x14ac:dyDescent="0.3">
      <c r="A812" t="s">
        <v>95</v>
      </c>
      <c r="B812" t="s">
        <v>204</v>
      </c>
      <c r="C812"/>
      <c r="D812">
        <v>86.356894389999994</v>
      </c>
      <c r="E812">
        <v>3.6357868199999999</v>
      </c>
      <c r="F812">
        <v>2.2624842140000001</v>
      </c>
      <c r="G812">
        <v>109.3835175</v>
      </c>
      <c r="H812">
        <v>23.67239511</v>
      </c>
    </row>
    <row r="813" spans="1:8" x14ac:dyDescent="0.3">
      <c r="A813" t="s">
        <v>95</v>
      </c>
      <c r="B813" t="s">
        <v>204</v>
      </c>
      <c r="C813" t="s">
        <v>19</v>
      </c>
      <c r="D813">
        <v>153.09059160000001</v>
      </c>
      <c r="E813">
        <v>138.25086379999999</v>
      </c>
      <c r="F813">
        <v>86.031005739999998</v>
      </c>
      <c r="G813">
        <v>4159.3103579999997</v>
      </c>
      <c r="H813">
        <v>27.820359</v>
      </c>
    </row>
    <row r="814" spans="1:8" x14ac:dyDescent="0.3">
      <c r="A814" t="s">
        <v>96</v>
      </c>
      <c r="B814" t="s">
        <v>205</v>
      </c>
      <c r="C814" t="s">
        <v>182</v>
      </c>
      <c r="D814">
        <v>0.70280125999999998</v>
      </c>
      <c r="E814"/>
      <c r="F814"/>
      <c r="G814">
        <v>52.143743829999998</v>
      </c>
      <c r="H814">
        <v>12.286217300000001</v>
      </c>
    </row>
    <row r="815" spans="1:8" x14ac:dyDescent="0.3">
      <c r="A815" t="s">
        <v>96</v>
      </c>
      <c r="B815" t="s">
        <v>205</v>
      </c>
      <c r="C815" t="s">
        <v>183</v>
      </c>
      <c r="D815">
        <v>0.98332314399999998</v>
      </c>
      <c r="E815"/>
      <c r="F815"/>
      <c r="G815">
        <v>2637.2414549999999</v>
      </c>
      <c r="H815">
        <v>12.616666670000001</v>
      </c>
    </row>
    <row r="816" spans="1:8" x14ac:dyDescent="0.3">
      <c r="A816" t="s">
        <v>96</v>
      </c>
      <c r="B816" t="s">
        <v>205</v>
      </c>
      <c r="C816" t="s">
        <v>184</v>
      </c>
      <c r="D816">
        <v>1.151137665</v>
      </c>
      <c r="E816"/>
      <c r="F816"/>
      <c r="G816">
        <v>63.513715650000002</v>
      </c>
      <c r="H816">
        <v>12.78189135</v>
      </c>
    </row>
    <row r="817" spans="1:8" x14ac:dyDescent="0.3">
      <c r="A817" t="s">
        <v>96</v>
      </c>
      <c r="B817" t="s">
        <v>205</v>
      </c>
      <c r="C817" t="s">
        <v>184</v>
      </c>
      <c r="D817">
        <v>5.8232944470000003</v>
      </c>
      <c r="E817"/>
      <c r="F817"/>
      <c r="G817">
        <v>1093.253989</v>
      </c>
      <c r="H817">
        <v>14.995902109999999</v>
      </c>
    </row>
    <row r="818" spans="1:8" x14ac:dyDescent="0.3">
      <c r="A818" t="s">
        <v>96</v>
      </c>
      <c r="B818" t="s">
        <v>205</v>
      </c>
      <c r="C818" t="s">
        <v>184</v>
      </c>
      <c r="D818">
        <v>8.7406921929999992</v>
      </c>
      <c r="E818"/>
      <c r="F818"/>
      <c r="G818">
        <v>345.01612269999998</v>
      </c>
      <c r="H818">
        <v>15.75593565</v>
      </c>
    </row>
    <row r="819" spans="1:8" x14ac:dyDescent="0.3">
      <c r="A819" t="s">
        <v>96</v>
      </c>
      <c r="B819" t="s">
        <v>205</v>
      </c>
      <c r="C819" t="s">
        <v>184</v>
      </c>
      <c r="D819">
        <v>10.332714080000001</v>
      </c>
      <c r="E819"/>
      <c r="F819"/>
      <c r="G819">
        <v>15.48588099</v>
      </c>
      <c r="H819">
        <v>16.10290749</v>
      </c>
    </row>
    <row r="820" spans="1:8" x14ac:dyDescent="0.3">
      <c r="A820" t="s">
        <v>96</v>
      </c>
      <c r="B820" t="s">
        <v>205</v>
      </c>
      <c r="C820"/>
      <c r="D820">
        <v>12.993295789999999</v>
      </c>
      <c r="E820">
        <v>0.38386368100000001</v>
      </c>
      <c r="F820">
        <v>0.346400339</v>
      </c>
      <c r="G820">
        <v>11.47588979</v>
      </c>
      <c r="H820">
        <v>16.61510401</v>
      </c>
    </row>
    <row r="821" spans="1:8" x14ac:dyDescent="0.3">
      <c r="A821" t="s">
        <v>96</v>
      </c>
      <c r="B821" t="s">
        <v>205</v>
      </c>
      <c r="C821"/>
      <c r="D821">
        <v>18.87592678</v>
      </c>
      <c r="E821">
        <v>1.4275272910000001</v>
      </c>
      <c r="F821">
        <v>1.2882071479999999</v>
      </c>
      <c r="G821">
        <v>42.676988440000002</v>
      </c>
      <c r="H821">
        <v>17.556884709999999</v>
      </c>
    </row>
    <row r="822" spans="1:8" x14ac:dyDescent="0.3">
      <c r="A822" t="s">
        <v>96</v>
      </c>
      <c r="B822" t="s">
        <v>205</v>
      </c>
      <c r="C822"/>
      <c r="D822">
        <v>20.51917929</v>
      </c>
      <c r="E822">
        <v>2.7707524920000002</v>
      </c>
      <c r="F822">
        <v>2.500339705</v>
      </c>
      <c r="G822">
        <v>82.833703299999996</v>
      </c>
      <c r="H822">
        <v>17.788199259999999</v>
      </c>
    </row>
    <row r="823" spans="1:8" x14ac:dyDescent="0.3">
      <c r="A823" t="s">
        <v>96</v>
      </c>
      <c r="B823" t="s">
        <v>205</v>
      </c>
      <c r="C823"/>
      <c r="D823">
        <v>23.388532720000001</v>
      </c>
      <c r="E823">
        <v>0.54742830099999995</v>
      </c>
      <c r="F823">
        <v>0.49400179999999999</v>
      </c>
      <c r="G823">
        <v>16.365775580000001</v>
      </c>
      <c r="H823">
        <v>18.16821603</v>
      </c>
    </row>
    <row r="824" spans="1:8" x14ac:dyDescent="0.3">
      <c r="A824" t="s">
        <v>96</v>
      </c>
      <c r="B824" t="s">
        <v>205</v>
      </c>
      <c r="C824"/>
      <c r="D824">
        <v>25.10324413</v>
      </c>
      <c r="E824">
        <v>0.36644189999999999</v>
      </c>
      <c r="F824">
        <v>0.330678845</v>
      </c>
      <c r="G824">
        <v>10.95505273</v>
      </c>
      <c r="H824">
        <v>18.38300812</v>
      </c>
    </row>
    <row r="825" spans="1:8" x14ac:dyDescent="0.3">
      <c r="A825" t="s">
        <v>96</v>
      </c>
      <c r="B825" t="s">
        <v>205</v>
      </c>
      <c r="C825"/>
      <c r="D825">
        <v>27.58737953</v>
      </c>
      <c r="E825">
        <v>2.8566590889999999</v>
      </c>
      <c r="F825">
        <v>2.5778622109999998</v>
      </c>
      <c r="G825">
        <v>85.401944819999997</v>
      </c>
      <c r="H825">
        <v>18.68041255</v>
      </c>
    </row>
    <row r="826" spans="1:8" x14ac:dyDescent="0.3">
      <c r="A826" t="s">
        <v>96</v>
      </c>
      <c r="B826" t="s">
        <v>205</v>
      </c>
      <c r="C826"/>
      <c r="D826">
        <v>30.495780539999998</v>
      </c>
      <c r="E826">
        <v>2.6592574820000001</v>
      </c>
      <c r="F826">
        <v>2.399726099</v>
      </c>
      <c r="G826">
        <v>79.500477169999996</v>
      </c>
      <c r="H826">
        <v>19.01086192</v>
      </c>
    </row>
    <row r="827" spans="1:8" x14ac:dyDescent="0.3">
      <c r="A827" t="s">
        <v>96</v>
      </c>
      <c r="B827" t="s">
        <v>205</v>
      </c>
      <c r="C827"/>
      <c r="D827">
        <v>34.188820649999997</v>
      </c>
      <c r="E827">
        <v>1.6709207230000001</v>
      </c>
      <c r="F827">
        <v>1.507846493</v>
      </c>
      <c r="G827">
        <v>49.953415839999998</v>
      </c>
      <c r="H827">
        <v>19.407401159999999</v>
      </c>
    </row>
    <row r="828" spans="1:8" x14ac:dyDescent="0.3">
      <c r="A828" t="s">
        <v>96</v>
      </c>
      <c r="B828" t="s">
        <v>205</v>
      </c>
      <c r="C828"/>
      <c r="D828">
        <v>40.133826259999999</v>
      </c>
      <c r="E828">
        <v>2.6009609679999999</v>
      </c>
      <c r="F828">
        <v>2.3471190580000001</v>
      </c>
      <c r="G828">
        <v>77.757659610000005</v>
      </c>
      <c r="H828">
        <v>20.00221002</v>
      </c>
    </row>
    <row r="829" spans="1:8" x14ac:dyDescent="0.3">
      <c r="A829" t="s">
        <v>96</v>
      </c>
      <c r="B829" t="s">
        <v>205</v>
      </c>
      <c r="C829"/>
      <c r="D829">
        <v>46.364619730000001</v>
      </c>
      <c r="E829">
        <v>1.099578739</v>
      </c>
      <c r="F829">
        <v>0.99226487699999999</v>
      </c>
      <c r="G829">
        <v>32.872722950000004</v>
      </c>
      <c r="H829">
        <v>20.580496409999999</v>
      </c>
    </row>
    <row r="830" spans="1:8" x14ac:dyDescent="0.3">
      <c r="A830" t="s">
        <v>96</v>
      </c>
      <c r="B830" t="s">
        <v>205</v>
      </c>
      <c r="C830"/>
      <c r="D830">
        <v>52.629216270000001</v>
      </c>
      <c r="E830">
        <v>2.49274394</v>
      </c>
      <c r="F830">
        <v>2.2494635180000002</v>
      </c>
      <c r="G830">
        <v>74.522431190000006</v>
      </c>
      <c r="H830">
        <v>21.125737869999998</v>
      </c>
    </row>
    <row r="831" spans="1:8" x14ac:dyDescent="0.3">
      <c r="A831" t="s">
        <v>96</v>
      </c>
      <c r="B831" t="s">
        <v>205</v>
      </c>
      <c r="C831"/>
      <c r="D831">
        <v>86.324966520000004</v>
      </c>
      <c r="E831">
        <v>6.728509979</v>
      </c>
      <c r="F831">
        <v>6.0718381399999997</v>
      </c>
      <c r="G831">
        <v>201.15380239999999</v>
      </c>
      <c r="H831">
        <v>23.670197999999999</v>
      </c>
    </row>
    <row r="832" spans="1:8" x14ac:dyDescent="0.3">
      <c r="A832" t="s">
        <v>96</v>
      </c>
      <c r="B832" t="s">
        <v>205</v>
      </c>
      <c r="C832" t="s">
        <v>19</v>
      </c>
      <c r="D832">
        <v>154.47148799999999</v>
      </c>
      <c r="E832">
        <v>72.818176719999997</v>
      </c>
      <c r="F832">
        <v>65.711455290000004</v>
      </c>
      <c r="G832">
        <v>2176.9534680000002</v>
      </c>
      <c r="H832">
        <v>27.899949899999999</v>
      </c>
    </row>
    <row r="833" spans="1:8" x14ac:dyDescent="0.3">
      <c r="A833" t="s">
        <v>96</v>
      </c>
      <c r="B833" t="s">
        <v>205</v>
      </c>
      <c r="C833"/>
      <c r="D833">
        <v>173.66053880000001</v>
      </c>
      <c r="E833">
        <v>10.64675109</v>
      </c>
      <c r="F833">
        <v>9.6076768159999997</v>
      </c>
      <c r="G833">
        <v>318.29253010000002</v>
      </c>
      <c r="H833">
        <v>28.990432810000001</v>
      </c>
    </row>
    <row r="834" spans="1:8" x14ac:dyDescent="0.3">
      <c r="A834" t="s">
        <v>96</v>
      </c>
      <c r="B834" t="s">
        <v>205</v>
      </c>
      <c r="C834"/>
      <c r="D834">
        <v>213.2130434</v>
      </c>
      <c r="E834">
        <v>1.745469516</v>
      </c>
      <c r="F834">
        <v>1.575119664</v>
      </c>
      <c r="G834">
        <v>52.182107350000003</v>
      </c>
      <c r="H834">
        <v>31.171398629999999</v>
      </c>
    </row>
    <row r="835" spans="1:8" x14ac:dyDescent="0.3">
      <c r="A835" t="s">
        <v>97</v>
      </c>
      <c r="B835" t="s">
        <v>206</v>
      </c>
      <c r="C835" t="s">
        <v>182</v>
      </c>
      <c r="D835">
        <v>0.70252698700000005</v>
      </c>
      <c r="E835"/>
      <c r="F835"/>
      <c r="G835">
        <v>47.486181129999999</v>
      </c>
      <c r="H835">
        <v>12.285849410000001</v>
      </c>
    </row>
    <row r="836" spans="1:8" x14ac:dyDescent="0.3">
      <c r="A836" t="s">
        <v>97</v>
      </c>
      <c r="B836" t="s">
        <v>206</v>
      </c>
      <c r="C836" t="s">
        <v>183</v>
      </c>
      <c r="D836">
        <v>0.98332314399999998</v>
      </c>
      <c r="E836"/>
      <c r="F836"/>
      <c r="G836">
        <v>2645.3421600000001</v>
      </c>
      <c r="H836">
        <v>12.616666670000001</v>
      </c>
    </row>
    <row r="837" spans="1:8" x14ac:dyDescent="0.3">
      <c r="A837" t="s">
        <v>97</v>
      </c>
      <c r="B837" t="s">
        <v>206</v>
      </c>
      <c r="C837" t="s">
        <v>184</v>
      </c>
      <c r="D837">
        <v>1.1513354579999999</v>
      </c>
      <c r="E837"/>
      <c r="F837"/>
      <c r="G837">
        <v>63.854898310000003</v>
      </c>
      <c r="H837">
        <v>12.782075300000001</v>
      </c>
    </row>
    <row r="838" spans="1:8" x14ac:dyDescent="0.3">
      <c r="A838" t="s">
        <v>97</v>
      </c>
      <c r="B838" t="s">
        <v>206</v>
      </c>
      <c r="C838" t="s">
        <v>184</v>
      </c>
      <c r="D838">
        <v>5.6135436969999999</v>
      </c>
      <c r="E838"/>
      <c r="F838"/>
      <c r="G838">
        <v>1547.713702</v>
      </c>
      <c r="H838">
        <v>14.93238747</v>
      </c>
    </row>
    <row r="839" spans="1:8" x14ac:dyDescent="0.3">
      <c r="A839" t="s">
        <v>97</v>
      </c>
      <c r="B839" t="s">
        <v>206</v>
      </c>
      <c r="C839" t="s">
        <v>184</v>
      </c>
      <c r="D839">
        <v>8.6126479610000004</v>
      </c>
      <c r="E839"/>
      <c r="F839"/>
      <c r="G839">
        <v>604.5111369</v>
      </c>
      <c r="H839">
        <v>15.726348890000001</v>
      </c>
    </row>
    <row r="840" spans="1:8" x14ac:dyDescent="0.3">
      <c r="A840" t="s">
        <v>97</v>
      </c>
      <c r="B840" t="s">
        <v>206</v>
      </c>
      <c r="C840" t="s">
        <v>184</v>
      </c>
      <c r="D840">
        <v>10.43165904</v>
      </c>
      <c r="E840"/>
      <c r="F840"/>
      <c r="G840">
        <v>61.017628049999999</v>
      </c>
      <c r="H840">
        <v>16.123329600000002</v>
      </c>
    </row>
    <row r="841" spans="1:8" x14ac:dyDescent="0.3">
      <c r="A841" t="s">
        <v>97</v>
      </c>
      <c r="B841" t="s">
        <v>206</v>
      </c>
      <c r="C841"/>
      <c r="D841">
        <v>11.680912510000001</v>
      </c>
      <c r="E841">
        <v>1.1105219129999999</v>
      </c>
      <c r="F841">
        <v>0.81140842400000002</v>
      </c>
      <c r="G841">
        <v>33.220054189999999</v>
      </c>
      <c r="H841">
        <v>16.37144254</v>
      </c>
    </row>
    <row r="842" spans="1:8" x14ac:dyDescent="0.3">
      <c r="A842" t="s">
        <v>97</v>
      </c>
      <c r="B842" t="s">
        <v>206</v>
      </c>
      <c r="C842"/>
      <c r="D842">
        <v>13.01806622</v>
      </c>
      <c r="E842">
        <v>1.881539157</v>
      </c>
      <c r="F842">
        <v>1.374756053</v>
      </c>
      <c r="G842">
        <v>56.284195769999997</v>
      </c>
      <c r="H842">
        <v>16.61955549</v>
      </c>
    </row>
    <row r="843" spans="1:8" x14ac:dyDescent="0.3">
      <c r="A843" t="s">
        <v>97</v>
      </c>
      <c r="B843" t="s">
        <v>206</v>
      </c>
      <c r="C843"/>
      <c r="D843">
        <v>14.939223480000001</v>
      </c>
      <c r="E843">
        <v>1.7105525779999999</v>
      </c>
      <c r="F843">
        <v>1.249823849</v>
      </c>
      <c r="G843">
        <v>51.169318410000002</v>
      </c>
      <c r="H843">
        <v>16.95037275</v>
      </c>
    </row>
    <row r="844" spans="1:8" x14ac:dyDescent="0.3">
      <c r="A844" t="s">
        <v>97</v>
      </c>
      <c r="B844" t="s">
        <v>206</v>
      </c>
      <c r="C844"/>
      <c r="D844">
        <v>16.16835021</v>
      </c>
      <c r="E844">
        <v>0.63945057999999999</v>
      </c>
      <c r="F844">
        <v>0.46721778400000002</v>
      </c>
      <c r="G844">
        <v>19.128468049999999</v>
      </c>
      <c r="H844">
        <v>17.1488631</v>
      </c>
    </row>
    <row r="845" spans="1:8" x14ac:dyDescent="0.3">
      <c r="A845" t="s">
        <v>97</v>
      </c>
      <c r="B845" t="s">
        <v>206</v>
      </c>
      <c r="C845"/>
      <c r="D845">
        <v>17.019749539999999</v>
      </c>
      <c r="E845">
        <v>0.85156469499999998</v>
      </c>
      <c r="F845">
        <v>0.62220003000000002</v>
      </c>
      <c r="G845">
        <v>25.473630920000002</v>
      </c>
      <c r="H845">
        <v>17.281189999999999</v>
      </c>
    </row>
    <row r="846" spans="1:8" x14ac:dyDescent="0.3">
      <c r="A846" t="s">
        <v>97</v>
      </c>
      <c r="B846" t="s">
        <v>206</v>
      </c>
      <c r="C846"/>
      <c r="D846">
        <v>18.914089199999999</v>
      </c>
      <c r="E846">
        <v>2.895735444</v>
      </c>
      <c r="F846">
        <v>2.1157836739999998</v>
      </c>
      <c r="G846">
        <v>86.622773749999993</v>
      </c>
      <c r="H846">
        <v>17.56238467</v>
      </c>
    </row>
    <row r="847" spans="1:8" x14ac:dyDescent="0.3">
      <c r="A847" t="s">
        <v>97</v>
      </c>
      <c r="B847" t="s">
        <v>206</v>
      </c>
      <c r="C847"/>
      <c r="D847">
        <v>20.681723760000001</v>
      </c>
      <c r="E847">
        <v>4.9164686319999999</v>
      </c>
      <c r="F847">
        <v>3.592242546</v>
      </c>
      <c r="G847">
        <v>147.0708075</v>
      </c>
      <c r="H847">
        <v>17.81049762</v>
      </c>
    </row>
    <row r="848" spans="1:8" x14ac:dyDescent="0.3">
      <c r="A848" t="s">
        <v>97</v>
      </c>
      <c r="B848" t="s">
        <v>206</v>
      </c>
      <c r="C848"/>
      <c r="D848">
        <v>23.56675663</v>
      </c>
      <c r="E848">
        <v>1.582831291</v>
      </c>
      <c r="F848">
        <v>1.1565036470000001</v>
      </c>
      <c r="G848">
        <v>47.348675110000002</v>
      </c>
      <c r="H848">
        <v>18.190937460000001</v>
      </c>
    </row>
    <row r="849" spans="1:8" x14ac:dyDescent="0.3">
      <c r="A849" t="s">
        <v>97</v>
      </c>
      <c r="B849" t="s">
        <v>206</v>
      </c>
      <c r="C849"/>
      <c r="D849">
        <v>25.290491200000002</v>
      </c>
      <c r="E849">
        <v>0.90410036999999999</v>
      </c>
      <c r="F849">
        <v>0.66058548500000003</v>
      </c>
      <c r="G849">
        <v>27.045178450000002</v>
      </c>
      <c r="H849">
        <v>18.405968680000001</v>
      </c>
    </row>
    <row r="850" spans="1:8" x14ac:dyDescent="0.3">
      <c r="A850" t="s">
        <v>97</v>
      </c>
      <c r="B850" t="s">
        <v>206</v>
      </c>
      <c r="C850"/>
      <c r="D850">
        <v>28.503377109999999</v>
      </c>
      <c r="E850">
        <v>4.201835741</v>
      </c>
      <c r="F850">
        <v>3.0700924280000002</v>
      </c>
      <c r="G850">
        <v>125.69334240000001</v>
      </c>
      <c r="H850">
        <v>18.786408529999999</v>
      </c>
    </row>
    <row r="851" spans="1:8" x14ac:dyDescent="0.3">
      <c r="A851" t="s">
        <v>97</v>
      </c>
      <c r="B851" t="s">
        <v>206</v>
      </c>
      <c r="C851"/>
      <c r="D851">
        <v>30.709950020000001</v>
      </c>
      <c r="E851">
        <v>1.7896266649999999</v>
      </c>
      <c r="F851">
        <v>1.307599728</v>
      </c>
      <c r="G851">
        <v>53.534733629999998</v>
      </c>
      <c r="H851">
        <v>19.034521470000001</v>
      </c>
    </row>
    <row r="852" spans="1:8" x14ac:dyDescent="0.3">
      <c r="A852" t="s">
        <v>97</v>
      </c>
      <c r="B852" t="s">
        <v>206</v>
      </c>
      <c r="C852"/>
      <c r="D852">
        <v>31.92230034</v>
      </c>
      <c r="E852">
        <v>1.9217583730000001</v>
      </c>
      <c r="F852">
        <v>1.4041424250000001</v>
      </c>
      <c r="G852">
        <v>57.487309850000003</v>
      </c>
      <c r="H852">
        <v>19.16684837</v>
      </c>
    </row>
    <row r="853" spans="1:8" x14ac:dyDescent="0.3">
      <c r="A853" t="s">
        <v>97</v>
      </c>
      <c r="B853" t="s">
        <v>206</v>
      </c>
      <c r="C853"/>
      <c r="D853">
        <v>34.261354300000001</v>
      </c>
      <c r="E853">
        <v>1.667213321</v>
      </c>
      <c r="F853">
        <v>1.2181578019999999</v>
      </c>
      <c r="G853">
        <v>49.872871709999998</v>
      </c>
      <c r="H853">
        <v>19.41496132</v>
      </c>
    </row>
    <row r="854" spans="1:8" x14ac:dyDescent="0.3">
      <c r="A854" t="s">
        <v>97</v>
      </c>
      <c r="B854" t="s">
        <v>206</v>
      </c>
      <c r="C854"/>
      <c r="D854">
        <v>40.219347110000001</v>
      </c>
      <c r="E854">
        <v>3.8604675930000001</v>
      </c>
      <c r="F854">
        <v>2.820670072</v>
      </c>
      <c r="G854">
        <v>115.48168579999999</v>
      </c>
      <c r="H854">
        <v>20.010432380000001</v>
      </c>
    </row>
    <row r="855" spans="1:8" x14ac:dyDescent="0.3">
      <c r="A855" t="s">
        <v>97</v>
      </c>
      <c r="B855" t="s">
        <v>206</v>
      </c>
      <c r="C855"/>
      <c r="D855">
        <v>46.27909914</v>
      </c>
      <c r="E855">
        <v>0.346811798</v>
      </c>
      <c r="F855">
        <v>0.25339978499999999</v>
      </c>
      <c r="G855">
        <v>10.374497420000001</v>
      </c>
      <c r="H855">
        <v>20.57282172</v>
      </c>
    </row>
    <row r="856" spans="1:8" x14ac:dyDescent="0.3">
      <c r="A856" t="s">
        <v>97</v>
      </c>
      <c r="B856" t="s">
        <v>206</v>
      </c>
      <c r="C856"/>
      <c r="D856">
        <v>48.703436289999999</v>
      </c>
      <c r="E856">
        <v>1.3722562810000001</v>
      </c>
      <c r="F856">
        <v>1.0026459569999999</v>
      </c>
      <c r="G856">
        <v>41.049552910000003</v>
      </c>
      <c r="H856">
        <v>20.787852940000001</v>
      </c>
    </row>
    <row r="857" spans="1:8" x14ac:dyDescent="0.3">
      <c r="A857" t="s">
        <v>97</v>
      </c>
      <c r="B857" t="s">
        <v>206</v>
      </c>
      <c r="C857"/>
      <c r="D857">
        <v>52.545666279999999</v>
      </c>
      <c r="E857">
        <v>0.79375831699999999</v>
      </c>
      <c r="F857">
        <v>0.57996350900000004</v>
      </c>
      <c r="G857">
        <v>23.74441603</v>
      </c>
      <c r="H857">
        <v>21.1186702</v>
      </c>
    </row>
    <row r="858" spans="1:8" x14ac:dyDescent="0.3">
      <c r="A858" t="s">
        <v>97</v>
      </c>
      <c r="B858" t="s">
        <v>206</v>
      </c>
      <c r="C858"/>
      <c r="D858">
        <v>85.304288869999993</v>
      </c>
      <c r="E858">
        <v>1.2276770800000001</v>
      </c>
      <c r="F858">
        <v>0.89700843600000002</v>
      </c>
      <c r="G858">
        <v>36.7246235</v>
      </c>
      <c r="H858">
        <v>23.59979963</v>
      </c>
    </row>
    <row r="859" spans="1:8" x14ac:dyDescent="0.3">
      <c r="A859" t="s">
        <v>97</v>
      </c>
      <c r="B859" t="s">
        <v>206</v>
      </c>
      <c r="C859" t="s">
        <v>19</v>
      </c>
      <c r="D859">
        <v>154.19249830000001</v>
      </c>
      <c r="E859">
        <v>68.4280586</v>
      </c>
      <c r="F859">
        <v>49.997305339999997</v>
      </c>
      <c r="G859">
        <v>2046.9508880000001</v>
      </c>
      <c r="H859">
        <v>27.88388312</v>
      </c>
    </row>
    <row r="860" spans="1:8" x14ac:dyDescent="0.3">
      <c r="A860" t="s">
        <v>97</v>
      </c>
      <c r="B860" t="s">
        <v>206</v>
      </c>
      <c r="C860"/>
      <c r="D860">
        <v>169.5762934</v>
      </c>
      <c r="E860">
        <v>21.34485707</v>
      </c>
      <c r="F860">
        <v>15.595727220000001</v>
      </c>
      <c r="G860">
        <v>638.50816480000003</v>
      </c>
      <c r="H860">
        <v>28.76054886</v>
      </c>
    </row>
    <row r="861" spans="1:8" x14ac:dyDescent="0.3">
      <c r="A861" t="s">
        <v>97</v>
      </c>
      <c r="B861" t="s">
        <v>206</v>
      </c>
      <c r="C861"/>
      <c r="D861">
        <v>202.36641169999999</v>
      </c>
      <c r="E861">
        <v>13.41640771</v>
      </c>
      <c r="F861">
        <v>9.8027658049999999</v>
      </c>
      <c r="G861">
        <v>401.33723270000002</v>
      </c>
      <c r="H861">
        <v>30.58004378</v>
      </c>
    </row>
    <row r="862" spans="1:8" x14ac:dyDescent="0.3">
      <c r="A862" t="s">
        <v>98</v>
      </c>
      <c r="B862" t="s">
        <v>207</v>
      </c>
      <c r="C862" t="s">
        <v>182</v>
      </c>
      <c r="D862">
        <v>0.70418470399999999</v>
      </c>
      <c r="E862"/>
      <c r="F862"/>
      <c r="G862">
        <v>49.628754929999999</v>
      </c>
      <c r="H862">
        <v>12.28807132</v>
      </c>
    </row>
    <row r="863" spans="1:8" x14ac:dyDescent="0.3">
      <c r="A863" t="s">
        <v>98</v>
      </c>
      <c r="B863" t="s">
        <v>207</v>
      </c>
      <c r="C863" t="s">
        <v>183</v>
      </c>
      <c r="D863">
        <v>0.98332314399999998</v>
      </c>
      <c r="E863"/>
      <c r="F863"/>
      <c r="G863">
        <v>2586.2288979999998</v>
      </c>
      <c r="H863">
        <v>12.616666670000001</v>
      </c>
    </row>
    <row r="864" spans="1:8" x14ac:dyDescent="0.3">
      <c r="A864" t="s">
        <v>98</v>
      </c>
      <c r="B864" t="s">
        <v>207</v>
      </c>
      <c r="C864" t="s">
        <v>184</v>
      </c>
      <c r="D864">
        <v>1.1501412520000001</v>
      </c>
      <c r="E864"/>
      <c r="F864"/>
      <c r="G864">
        <v>62.178667259999997</v>
      </c>
      <c r="H864">
        <v>12.780964340000001</v>
      </c>
    </row>
    <row r="865" spans="1:8" x14ac:dyDescent="0.3">
      <c r="A865" t="s">
        <v>98</v>
      </c>
      <c r="B865" t="s">
        <v>207</v>
      </c>
      <c r="C865" t="s">
        <v>184</v>
      </c>
      <c r="D865">
        <v>5.5629538219999999</v>
      </c>
      <c r="E865"/>
      <c r="F865"/>
      <c r="G865">
        <v>1916.366004</v>
      </c>
      <c r="H865">
        <v>14.916834120000001</v>
      </c>
    </row>
    <row r="866" spans="1:8" x14ac:dyDescent="0.3">
      <c r="A866" t="s">
        <v>98</v>
      </c>
      <c r="B866" t="s">
        <v>207</v>
      </c>
      <c r="C866" t="s">
        <v>184</v>
      </c>
      <c r="D866">
        <v>6.818265051</v>
      </c>
      <c r="E866"/>
      <c r="F866"/>
      <c r="G866">
        <v>131.19857730000001</v>
      </c>
      <c r="H866">
        <v>15.27828901</v>
      </c>
    </row>
    <row r="867" spans="1:8" x14ac:dyDescent="0.3">
      <c r="A867" t="s">
        <v>98</v>
      </c>
      <c r="B867" t="s">
        <v>207</v>
      </c>
      <c r="C867" t="s">
        <v>184</v>
      </c>
      <c r="D867">
        <v>8.6643222170000005</v>
      </c>
      <c r="E867"/>
      <c r="F867"/>
      <c r="G867">
        <v>693.85496699999999</v>
      </c>
      <c r="H867">
        <v>15.738322500000001</v>
      </c>
    </row>
    <row r="868" spans="1:8" x14ac:dyDescent="0.3">
      <c r="A868" t="s">
        <v>98</v>
      </c>
      <c r="B868" t="s">
        <v>207</v>
      </c>
      <c r="C868" t="s">
        <v>184</v>
      </c>
      <c r="D868">
        <v>10.31760064</v>
      </c>
      <c r="E868"/>
      <c r="F868"/>
      <c r="G868">
        <v>81.791977770000003</v>
      </c>
      <c r="H868">
        <v>16.099777379999999</v>
      </c>
    </row>
    <row r="869" spans="1:8" x14ac:dyDescent="0.3">
      <c r="A869" t="s">
        <v>98</v>
      </c>
      <c r="B869" t="s">
        <v>207</v>
      </c>
      <c r="C869"/>
      <c r="D869">
        <v>11.38064722</v>
      </c>
      <c r="E869">
        <v>1.689943054</v>
      </c>
      <c r="F869">
        <v>0.99287963800000001</v>
      </c>
      <c r="G869">
        <v>49.301444799999999</v>
      </c>
      <c r="H869">
        <v>16.313364360000001</v>
      </c>
    </row>
    <row r="870" spans="1:8" x14ac:dyDescent="0.3">
      <c r="A870" t="s">
        <v>98</v>
      </c>
      <c r="B870" t="s">
        <v>207</v>
      </c>
      <c r="C870"/>
      <c r="D870">
        <v>12.154612970000001</v>
      </c>
      <c r="E870">
        <v>2.1882499019999999</v>
      </c>
      <c r="F870">
        <v>1.285646144</v>
      </c>
      <c r="G870">
        <v>63.838767539999999</v>
      </c>
      <c r="H870">
        <v>16.46123227</v>
      </c>
    </row>
    <row r="871" spans="1:8" x14ac:dyDescent="0.3">
      <c r="A871" t="s">
        <v>98</v>
      </c>
      <c r="B871" t="s">
        <v>207</v>
      </c>
      <c r="C871"/>
      <c r="D871">
        <v>13.32796624</v>
      </c>
      <c r="E871">
        <v>1.0896007999999999</v>
      </c>
      <c r="F871">
        <v>0.640165031</v>
      </c>
      <c r="G871">
        <v>31.78739874</v>
      </c>
      <c r="H871">
        <v>16.674819249999999</v>
      </c>
    </row>
    <row r="872" spans="1:8" x14ac:dyDescent="0.3">
      <c r="A872" t="s">
        <v>98</v>
      </c>
      <c r="B872" t="s">
        <v>207</v>
      </c>
      <c r="C872"/>
      <c r="D872">
        <v>14.17889431</v>
      </c>
      <c r="E872">
        <v>2.012742925</v>
      </c>
      <c r="F872">
        <v>1.1825318389999999</v>
      </c>
      <c r="G872">
        <v>58.718626049999997</v>
      </c>
      <c r="H872">
        <v>16.822687160000001</v>
      </c>
    </row>
    <row r="873" spans="1:8" x14ac:dyDescent="0.3">
      <c r="A873" t="s">
        <v>98</v>
      </c>
      <c r="B873" t="s">
        <v>207</v>
      </c>
      <c r="C873"/>
      <c r="D873">
        <v>18.797743489999998</v>
      </c>
      <c r="E873">
        <v>5.2523182520000002</v>
      </c>
      <c r="F873">
        <v>3.0858553679999998</v>
      </c>
      <c r="G873">
        <v>153.2281681</v>
      </c>
      <c r="H873">
        <v>17.545596929999999</v>
      </c>
    </row>
    <row r="874" spans="1:8" x14ac:dyDescent="0.3">
      <c r="A874" t="s">
        <v>98</v>
      </c>
      <c r="B874" t="s">
        <v>207</v>
      </c>
      <c r="C874"/>
      <c r="D874">
        <v>20.54714967</v>
      </c>
      <c r="E874">
        <v>4.9999755119999998</v>
      </c>
      <c r="F874">
        <v>2.9375983200000002</v>
      </c>
      <c r="G874">
        <v>145.86646339999999</v>
      </c>
      <c r="H874">
        <v>17.79204344</v>
      </c>
    </row>
    <row r="875" spans="1:8" x14ac:dyDescent="0.3">
      <c r="A875" t="s">
        <v>98</v>
      </c>
      <c r="B875" t="s">
        <v>207</v>
      </c>
      <c r="C875"/>
      <c r="D875">
        <v>23.2734892</v>
      </c>
      <c r="E875">
        <v>2.2914713280000001</v>
      </c>
      <c r="F875">
        <v>1.346291058</v>
      </c>
      <c r="G875">
        <v>66.850091160000005</v>
      </c>
      <c r="H875">
        <v>18.153498330000001</v>
      </c>
    </row>
    <row r="876" spans="1:8" x14ac:dyDescent="0.3">
      <c r="A876" t="s">
        <v>98</v>
      </c>
      <c r="B876" t="s">
        <v>207</v>
      </c>
      <c r="C876"/>
      <c r="D876">
        <v>24.973838140000002</v>
      </c>
      <c r="E876">
        <v>1.158531583</v>
      </c>
      <c r="F876">
        <v>0.68066342000000002</v>
      </c>
      <c r="G876">
        <v>33.79834649</v>
      </c>
      <c r="H876">
        <v>18.367085299999999</v>
      </c>
    </row>
    <row r="877" spans="1:8" x14ac:dyDescent="0.3">
      <c r="A877" t="s">
        <v>98</v>
      </c>
      <c r="B877" t="s">
        <v>207</v>
      </c>
      <c r="C877"/>
      <c r="D877">
        <v>27.296777389999999</v>
      </c>
      <c r="E877">
        <v>3.1710699409999998</v>
      </c>
      <c r="F877">
        <v>1.8630750709999999</v>
      </c>
      <c r="G877">
        <v>92.511004630000002</v>
      </c>
      <c r="H877">
        <v>18.646391349999998</v>
      </c>
    </row>
    <row r="878" spans="1:8" x14ac:dyDescent="0.3">
      <c r="A878" t="s">
        <v>98</v>
      </c>
      <c r="B878" t="s">
        <v>207</v>
      </c>
      <c r="C878"/>
      <c r="D878">
        <v>28.428642709999998</v>
      </c>
      <c r="E878">
        <v>1.880431902</v>
      </c>
      <c r="F878">
        <v>1.10479613</v>
      </c>
      <c r="G878">
        <v>54.858658929999997</v>
      </c>
      <c r="H878">
        <v>18.777829489999998</v>
      </c>
    </row>
    <row r="879" spans="1:8" x14ac:dyDescent="0.3">
      <c r="A879" t="s">
        <v>98</v>
      </c>
      <c r="B879" t="s">
        <v>207</v>
      </c>
      <c r="C879"/>
      <c r="D879">
        <v>30.32034853</v>
      </c>
      <c r="E879">
        <v>1.619470092</v>
      </c>
      <c r="F879">
        <v>0.95147518399999997</v>
      </c>
      <c r="G879">
        <v>47.245506380000002</v>
      </c>
      <c r="H879">
        <v>18.991416470000001</v>
      </c>
    </row>
    <row r="880" spans="1:8" x14ac:dyDescent="0.3">
      <c r="A880" t="s">
        <v>98</v>
      </c>
      <c r="B880" t="s">
        <v>207</v>
      </c>
      <c r="C880"/>
      <c r="D880">
        <v>31.516512420000002</v>
      </c>
      <c r="E880">
        <v>1.8912640789999999</v>
      </c>
      <c r="F880">
        <v>1.1111602780000001</v>
      </c>
      <c r="G880">
        <v>55.174670769999999</v>
      </c>
      <c r="H880">
        <v>19.122854610000001</v>
      </c>
    </row>
    <row r="881" spans="1:8" x14ac:dyDescent="0.3">
      <c r="A881" t="s">
        <v>98</v>
      </c>
      <c r="B881" t="s">
        <v>207</v>
      </c>
      <c r="C881"/>
      <c r="D881">
        <v>33.981349270000003</v>
      </c>
      <c r="E881">
        <v>2.9171690379999999</v>
      </c>
      <c r="F881">
        <v>1.7139025670000001</v>
      </c>
      <c r="G881">
        <v>85.103842970000002</v>
      </c>
      <c r="H881">
        <v>19.385730890000001</v>
      </c>
    </row>
    <row r="882" spans="1:8" x14ac:dyDescent="0.3">
      <c r="A882" t="s">
        <v>98</v>
      </c>
      <c r="B882" t="s">
        <v>207</v>
      </c>
      <c r="C882"/>
      <c r="D882">
        <v>39.027529970000003</v>
      </c>
      <c r="E882">
        <v>7.042009298</v>
      </c>
      <c r="F882">
        <v>4.1373392000000004</v>
      </c>
      <c r="G882">
        <v>205.4396046</v>
      </c>
      <c r="H882">
        <v>19.895053690000001</v>
      </c>
    </row>
    <row r="883" spans="1:8" x14ac:dyDescent="0.3">
      <c r="A883" t="s">
        <v>98</v>
      </c>
      <c r="B883" t="s">
        <v>207</v>
      </c>
      <c r="C883"/>
      <c r="D883">
        <v>48.079151770000003</v>
      </c>
      <c r="E883">
        <v>1.3051866249999999</v>
      </c>
      <c r="F883">
        <v>0.76682656299999996</v>
      </c>
      <c r="G883">
        <v>38.076777900000003</v>
      </c>
      <c r="H883">
        <v>20.73297183</v>
      </c>
    </row>
    <row r="884" spans="1:8" x14ac:dyDescent="0.3">
      <c r="A884" t="s">
        <v>98</v>
      </c>
      <c r="B884" t="s">
        <v>207</v>
      </c>
      <c r="C884"/>
      <c r="D884">
        <v>53.03683169</v>
      </c>
      <c r="E884">
        <v>12.92288261</v>
      </c>
      <c r="F884">
        <v>7.5924848330000003</v>
      </c>
      <c r="G884">
        <v>377.00488319999999</v>
      </c>
      <c r="H884">
        <v>21.160145790000001</v>
      </c>
    </row>
    <row r="885" spans="1:8" x14ac:dyDescent="0.3">
      <c r="A885" t="s">
        <v>98</v>
      </c>
      <c r="B885" t="s">
        <v>207</v>
      </c>
      <c r="C885"/>
      <c r="D885">
        <v>66.807381960000001</v>
      </c>
      <c r="E885">
        <v>0.77426132400000003</v>
      </c>
      <c r="F885">
        <v>0.454895981</v>
      </c>
      <c r="G885">
        <v>22.58786285</v>
      </c>
      <c r="H885">
        <v>22.260940210000001</v>
      </c>
    </row>
    <row r="886" spans="1:8" x14ac:dyDescent="0.3">
      <c r="A886" t="s">
        <v>98</v>
      </c>
      <c r="B886" t="s">
        <v>207</v>
      </c>
      <c r="C886"/>
      <c r="D886">
        <v>77.945508140000001</v>
      </c>
      <c r="E886">
        <v>1.686151161</v>
      </c>
      <c r="F886">
        <v>0.99065181499999999</v>
      </c>
      <c r="G886">
        <v>49.190822259999997</v>
      </c>
      <c r="H886">
        <v>23.082428589999999</v>
      </c>
    </row>
    <row r="887" spans="1:8" x14ac:dyDescent="0.3">
      <c r="A887" t="s">
        <v>98</v>
      </c>
      <c r="B887" t="s">
        <v>207</v>
      </c>
      <c r="C887"/>
      <c r="D887">
        <v>86.856842560000004</v>
      </c>
      <c r="E887">
        <v>2.8751394480000001</v>
      </c>
      <c r="F887">
        <v>1.6892092359999999</v>
      </c>
      <c r="G887">
        <v>83.877695459999998</v>
      </c>
      <c r="H887">
        <v>23.70675975</v>
      </c>
    </row>
    <row r="888" spans="1:8" x14ac:dyDescent="0.3">
      <c r="A888" t="s">
        <v>98</v>
      </c>
      <c r="B888" t="s">
        <v>207</v>
      </c>
      <c r="C888" t="s">
        <v>19</v>
      </c>
      <c r="D888">
        <v>154.97987169999999</v>
      </c>
      <c r="E888">
        <v>98.410202709999993</v>
      </c>
      <c r="F888">
        <v>57.8182124</v>
      </c>
      <c r="G888">
        <v>2870.9637080000002</v>
      </c>
      <c r="H888">
        <v>27.929210009999998</v>
      </c>
    </row>
    <row r="889" spans="1:8" x14ac:dyDescent="0.3">
      <c r="A889" t="s">
        <v>98</v>
      </c>
      <c r="B889" t="s">
        <v>207</v>
      </c>
      <c r="C889"/>
      <c r="D889">
        <v>175.24440089999999</v>
      </c>
      <c r="E889">
        <v>13.028163839999999</v>
      </c>
      <c r="F889">
        <v>7.6543399299999999</v>
      </c>
      <c r="G889">
        <v>380.07629839999998</v>
      </c>
      <c r="H889">
        <v>29.079293740000001</v>
      </c>
    </row>
    <row r="890" spans="1:8" x14ac:dyDescent="0.3">
      <c r="A890" t="s">
        <v>99</v>
      </c>
      <c r="B890" t="s">
        <v>208</v>
      </c>
      <c r="C890" t="s">
        <v>182</v>
      </c>
      <c r="D890">
        <v>0.70423349800000001</v>
      </c>
      <c r="E890"/>
      <c r="F890"/>
      <c r="G890">
        <v>45.684261139999997</v>
      </c>
      <c r="H890">
        <v>12.288136659999999</v>
      </c>
    </row>
    <row r="891" spans="1:8" x14ac:dyDescent="0.3">
      <c r="A891" t="s">
        <v>99</v>
      </c>
      <c r="B891" t="s">
        <v>208</v>
      </c>
      <c r="C891" t="s">
        <v>183</v>
      </c>
      <c r="D891">
        <v>0.98332314399999998</v>
      </c>
      <c r="E891"/>
      <c r="F891"/>
      <c r="G891">
        <v>2580.0138670000001</v>
      </c>
      <c r="H891">
        <v>12.616666670000001</v>
      </c>
    </row>
    <row r="892" spans="1:8" x14ac:dyDescent="0.3">
      <c r="A892" t="s">
        <v>99</v>
      </c>
      <c r="B892" t="s">
        <v>208</v>
      </c>
      <c r="C892" t="s">
        <v>184</v>
      </c>
      <c r="D892">
        <v>1.167856046</v>
      </c>
      <c r="E892"/>
      <c r="F892"/>
      <c r="G892">
        <v>64.545776840000002</v>
      </c>
      <c r="H892">
        <v>12.797358170000001</v>
      </c>
    </row>
    <row r="893" spans="1:8" x14ac:dyDescent="0.3">
      <c r="A893" t="s">
        <v>99</v>
      </c>
      <c r="B893" t="s">
        <v>208</v>
      </c>
      <c r="C893" t="s">
        <v>184</v>
      </c>
      <c r="D893">
        <v>5.614900199</v>
      </c>
      <c r="E893"/>
      <c r="F893"/>
      <c r="G893">
        <v>1257.9389100000001</v>
      </c>
      <c r="H893">
        <v>14.93280324</v>
      </c>
    </row>
    <row r="894" spans="1:8" x14ac:dyDescent="0.3">
      <c r="A894" t="s">
        <v>99</v>
      </c>
      <c r="B894" t="s">
        <v>208</v>
      </c>
      <c r="C894" t="s">
        <v>184</v>
      </c>
      <c r="D894">
        <v>8.5908110190000002</v>
      </c>
      <c r="E894"/>
      <c r="F894"/>
      <c r="G894">
        <v>482.57105630000001</v>
      </c>
      <c r="H894">
        <v>15.721275260000001</v>
      </c>
    </row>
    <row r="895" spans="1:8" x14ac:dyDescent="0.3">
      <c r="A895" t="s">
        <v>99</v>
      </c>
      <c r="B895" t="s">
        <v>208</v>
      </c>
      <c r="C895" t="s">
        <v>184</v>
      </c>
      <c r="D895">
        <v>10.39370991</v>
      </c>
      <c r="E895"/>
      <c r="F895"/>
      <c r="G895">
        <v>31.322780760000001</v>
      </c>
      <c r="H895">
        <v>16.115511269999999</v>
      </c>
    </row>
    <row r="896" spans="1:8" x14ac:dyDescent="0.3">
      <c r="A896" t="s">
        <v>99</v>
      </c>
      <c r="B896" t="s">
        <v>208</v>
      </c>
      <c r="C896"/>
      <c r="D896">
        <v>12.326703070000001</v>
      </c>
      <c r="E896">
        <v>0.63353856099999994</v>
      </c>
      <c r="F896">
        <v>0.263183791</v>
      </c>
      <c r="G896">
        <v>18.392566259999999</v>
      </c>
      <c r="H896">
        <v>16.493320780000001</v>
      </c>
    </row>
    <row r="897" spans="1:8" x14ac:dyDescent="0.3">
      <c r="A897" t="s">
        <v>99</v>
      </c>
      <c r="B897" t="s">
        <v>208</v>
      </c>
      <c r="C897"/>
      <c r="D897">
        <v>12.955524759999999</v>
      </c>
      <c r="E897">
        <v>0.90088479200000005</v>
      </c>
      <c r="F897">
        <v>0.37424442499999999</v>
      </c>
      <c r="G897">
        <v>26.15402478</v>
      </c>
      <c r="H897">
        <v>16.608306290000002</v>
      </c>
    </row>
    <row r="898" spans="1:8" x14ac:dyDescent="0.3">
      <c r="A898" t="s">
        <v>99</v>
      </c>
      <c r="B898" t="s">
        <v>208</v>
      </c>
      <c r="C898"/>
      <c r="D898">
        <v>14.857493699999999</v>
      </c>
      <c r="E898">
        <v>0.41816764299999998</v>
      </c>
      <c r="F898">
        <v>0.17371467500000001</v>
      </c>
      <c r="G898">
        <v>12.140028340000001</v>
      </c>
      <c r="H898">
        <v>16.936836289999999</v>
      </c>
    </row>
    <row r="899" spans="1:8" x14ac:dyDescent="0.3">
      <c r="A899" t="s">
        <v>99</v>
      </c>
      <c r="B899" t="s">
        <v>208</v>
      </c>
      <c r="C899"/>
      <c r="D899">
        <v>18.67754468</v>
      </c>
      <c r="E899">
        <v>1.30646131</v>
      </c>
      <c r="F899">
        <v>0.54272851099999997</v>
      </c>
      <c r="G899">
        <v>37.928514049999997</v>
      </c>
      <c r="H899">
        <v>17.528190309999999</v>
      </c>
    </row>
    <row r="900" spans="1:8" x14ac:dyDescent="0.3">
      <c r="A900" t="s">
        <v>99</v>
      </c>
      <c r="B900" t="s">
        <v>208</v>
      </c>
      <c r="C900"/>
      <c r="D900">
        <v>20.539659629999999</v>
      </c>
      <c r="E900">
        <v>2.4348364679999999</v>
      </c>
      <c r="F900">
        <v>1.0114766980000001</v>
      </c>
      <c r="G900">
        <v>70.686922370000005</v>
      </c>
      <c r="H900">
        <v>17.791014319999999</v>
      </c>
    </row>
    <row r="901" spans="1:8" x14ac:dyDescent="0.3">
      <c r="A901" t="s">
        <v>99</v>
      </c>
      <c r="B901" t="s">
        <v>208</v>
      </c>
      <c r="C901"/>
      <c r="D901">
        <v>23.39329043</v>
      </c>
      <c r="E901">
        <v>0.58362180600000002</v>
      </c>
      <c r="F901">
        <v>0.24244743499999999</v>
      </c>
      <c r="G901">
        <v>16.943408659999999</v>
      </c>
      <c r="H901">
        <v>18.168823830000001</v>
      </c>
    </row>
    <row r="902" spans="1:8" x14ac:dyDescent="0.3">
      <c r="A902" t="s">
        <v>99</v>
      </c>
      <c r="B902" t="s">
        <v>208</v>
      </c>
      <c r="C902"/>
      <c r="D902">
        <v>27.567105730000002</v>
      </c>
      <c r="E902">
        <v>2.2305184730000001</v>
      </c>
      <c r="F902">
        <v>0.92659917400000003</v>
      </c>
      <c r="G902">
        <v>64.755267230000001</v>
      </c>
      <c r="H902">
        <v>18.678045350000001</v>
      </c>
    </row>
    <row r="903" spans="1:8" x14ac:dyDescent="0.3">
      <c r="A903" t="s">
        <v>99</v>
      </c>
      <c r="B903" t="s">
        <v>208</v>
      </c>
      <c r="C903"/>
      <c r="D903">
        <v>30.605574359999999</v>
      </c>
      <c r="E903">
        <v>1.808911001</v>
      </c>
      <c r="F903">
        <v>0.75145552900000001</v>
      </c>
      <c r="G903">
        <v>52.515375550000002</v>
      </c>
      <c r="H903">
        <v>19.023001860000001</v>
      </c>
    </row>
    <row r="904" spans="1:8" x14ac:dyDescent="0.3">
      <c r="A904" t="s">
        <v>99</v>
      </c>
      <c r="B904" t="s">
        <v>208</v>
      </c>
      <c r="C904"/>
      <c r="D904">
        <v>33.968483829999997</v>
      </c>
      <c r="E904">
        <v>0.85587007000000004</v>
      </c>
      <c r="F904">
        <v>0.355544466</v>
      </c>
      <c r="G904">
        <v>24.84718049</v>
      </c>
      <c r="H904">
        <v>19.384384870000002</v>
      </c>
    </row>
    <row r="905" spans="1:8" x14ac:dyDescent="0.3">
      <c r="A905" t="s">
        <v>99</v>
      </c>
      <c r="B905" t="s">
        <v>208</v>
      </c>
      <c r="C905"/>
      <c r="D905">
        <v>40.029473879999998</v>
      </c>
      <c r="E905">
        <v>1.658903601</v>
      </c>
      <c r="F905">
        <v>0.68913964400000005</v>
      </c>
      <c r="G905">
        <v>48.160437719999997</v>
      </c>
      <c r="H905">
        <v>19.99216539</v>
      </c>
    </row>
    <row r="906" spans="1:8" x14ac:dyDescent="0.3">
      <c r="A906" t="s">
        <v>99</v>
      </c>
      <c r="B906" t="s">
        <v>208</v>
      </c>
      <c r="C906"/>
      <c r="D906">
        <v>52.23966472</v>
      </c>
      <c r="E906">
        <v>0.44484931</v>
      </c>
      <c r="F906">
        <v>0.18479873999999999</v>
      </c>
      <c r="G906">
        <v>12.914636789999999</v>
      </c>
      <c r="H906">
        <v>21.092740920000001</v>
      </c>
    </row>
    <row r="907" spans="1:8" x14ac:dyDescent="0.3">
      <c r="A907" t="s">
        <v>99</v>
      </c>
      <c r="B907" t="s">
        <v>208</v>
      </c>
      <c r="C907"/>
      <c r="D907">
        <v>78.606198500000005</v>
      </c>
      <c r="E907">
        <v>1.9702063649999999</v>
      </c>
      <c r="F907">
        <v>0.81846064600000001</v>
      </c>
      <c r="G907">
        <v>57.198019760000001</v>
      </c>
      <c r="H907">
        <v>23.129626980000001</v>
      </c>
    </row>
    <row r="908" spans="1:8" x14ac:dyDescent="0.3">
      <c r="A908" t="s">
        <v>99</v>
      </c>
      <c r="B908" t="s">
        <v>208</v>
      </c>
      <c r="C908"/>
      <c r="D908">
        <v>86.108225840000003</v>
      </c>
      <c r="E908">
        <v>4.7950551560000001</v>
      </c>
      <c r="F908">
        <v>1.9919557720000001</v>
      </c>
      <c r="G908">
        <v>139.2075797</v>
      </c>
      <c r="H908">
        <v>23.655274989999999</v>
      </c>
    </row>
    <row r="909" spans="1:8" x14ac:dyDescent="0.3">
      <c r="A909" t="s">
        <v>99</v>
      </c>
      <c r="B909" t="s">
        <v>208</v>
      </c>
      <c r="C909" t="s">
        <v>19</v>
      </c>
      <c r="D909">
        <v>152.36250469999999</v>
      </c>
      <c r="E909">
        <v>220.67914049999999</v>
      </c>
      <c r="F909">
        <v>91.674250490000006</v>
      </c>
      <c r="G909">
        <v>6406.6435160000001</v>
      </c>
      <c r="H909">
        <v>27.778326620000001</v>
      </c>
    </row>
    <row r="910" spans="1:8" x14ac:dyDescent="0.3">
      <c r="A910" t="s">
        <v>100</v>
      </c>
      <c r="B910" t="s">
        <v>209</v>
      </c>
      <c r="C910" t="s">
        <v>182</v>
      </c>
      <c r="D910">
        <v>0.70428229499999995</v>
      </c>
      <c r="E910"/>
      <c r="F910"/>
      <c r="G910">
        <v>48.576258789999997</v>
      </c>
      <c r="H910">
        <v>12.288202</v>
      </c>
    </row>
    <row r="911" spans="1:8" x14ac:dyDescent="0.3">
      <c r="A911" t="s">
        <v>100</v>
      </c>
      <c r="B911" t="s">
        <v>209</v>
      </c>
      <c r="C911" t="s">
        <v>183</v>
      </c>
      <c r="D911">
        <v>0.98332314399999998</v>
      </c>
      <c r="E911"/>
      <c r="F911"/>
      <c r="G911">
        <v>2556.7327839999998</v>
      </c>
      <c r="H911">
        <v>12.616666670000001</v>
      </c>
    </row>
    <row r="912" spans="1:8" x14ac:dyDescent="0.3">
      <c r="A912" t="s">
        <v>100</v>
      </c>
      <c r="B912" t="s">
        <v>209</v>
      </c>
      <c r="C912" t="s">
        <v>184</v>
      </c>
      <c r="D912">
        <v>1.1500710430000001</v>
      </c>
      <c r="E912"/>
      <c r="F912"/>
      <c r="G912">
        <v>63.863172949999999</v>
      </c>
      <c r="H912">
        <v>12.780899</v>
      </c>
    </row>
    <row r="913" spans="1:8" x14ac:dyDescent="0.3">
      <c r="A913" t="s">
        <v>100</v>
      </c>
      <c r="B913" t="s">
        <v>209</v>
      </c>
      <c r="C913" t="s">
        <v>184</v>
      </c>
      <c r="D913">
        <v>5.6671452410000001</v>
      </c>
      <c r="E913"/>
      <c r="F913"/>
      <c r="G913">
        <v>2319.5868989999999</v>
      </c>
      <c r="H913">
        <v>14.948765809999999</v>
      </c>
    </row>
    <row r="914" spans="1:8" x14ac:dyDescent="0.3">
      <c r="A914" t="s">
        <v>100</v>
      </c>
      <c r="B914" t="s">
        <v>209</v>
      </c>
      <c r="C914" t="s">
        <v>184</v>
      </c>
      <c r="D914">
        <v>6.8753686979999999</v>
      </c>
      <c r="E914"/>
      <c r="F914"/>
      <c r="G914">
        <v>325.76861830000001</v>
      </c>
      <c r="H914">
        <v>15.29365372</v>
      </c>
    </row>
    <row r="915" spans="1:8" x14ac:dyDescent="0.3">
      <c r="A915" t="s">
        <v>100</v>
      </c>
      <c r="B915" t="s">
        <v>209</v>
      </c>
      <c r="C915" t="s">
        <v>184</v>
      </c>
      <c r="D915">
        <v>7.3763822709999998</v>
      </c>
      <c r="E915"/>
      <c r="F915"/>
      <c r="G915">
        <v>464.86777849999999</v>
      </c>
      <c r="H915">
        <v>15.42503958</v>
      </c>
    </row>
    <row r="916" spans="1:8" x14ac:dyDescent="0.3">
      <c r="A916" t="s">
        <v>100</v>
      </c>
      <c r="B916" t="s">
        <v>209</v>
      </c>
      <c r="C916" t="s">
        <v>184</v>
      </c>
      <c r="D916">
        <v>8.3779706180000009</v>
      </c>
      <c r="E916"/>
      <c r="F916"/>
      <c r="G916">
        <v>572.67234789999998</v>
      </c>
      <c r="H916">
        <v>15.671388090000001</v>
      </c>
    </row>
    <row r="917" spans="1:8" x14ac:dyDescent="0.3">
      <c r="A917" t="s">
        <v>100</v>
      </c>
      <c r="B917" t="s">
        <v>209</v>
      </c>
      <c r="C917" t="s">
        <v>184</v>
      </c>
      <c r="D917">
        <v>10.390336359999999</v>
      </c>
      <c r="E917"/>
      <c r="F917"/>
      <c r="G917">
        <v>131.5125985</v>
      </c>
      <c r="H917">
        <v>16.11481539</v>
      </c>
    </row>
    <row r="918" spans="1:8" x14ac:dyDescent="0.3">
      <c r="A918" t="s">
        <v>100</v>
      </c>
      <c r="B918" t="s">
        <v>209</v>
      </c>
      <c r="C918"/>
      <c r="D918">
        <v>11.62742121</v>
      </c>
      <c r="E918">
        <v>1.5497276879999999</v>
      </c>
      <c r="F918">
        <v>1.113181357</v>
      </c>
      <c r="G918">
        <v>44.474587370000002</v>
      </c>
      <c r="H918">
        <v>16.36116389</v>
      </c>
    </row>
    <row r="919" spans="1:8" x14ac:dyDescent="0.3">
      <c r="A919" t="s">
        <v>100</v>
      </c>
      <c r="B919" t="s">
        <v>209</v>
      </c>
      <c r="C919"/>
      <c r="D919">
        <v>12.23430682</v>
      </c>
      <c r="E919">
        <v>2.7704671350000001</v>
      </c>
      <c r="F919">
        <v>1.990047922</v>
      </c>
      <c r="G919">
        <v>79.507763609999998</v>
      </c>
      <c r="H919">
        <v>16.476126520000001</v>
      </c>
    </row>
    <row r="920" spans="1:8" x14ac:dyDescent="0.3">
      <c r="A920" t="s">
        <v>100</v>
      </c>
      <c r="B920" t="s">
        <v>209</v>
      </c>
      <c r="C920"/>
      <c r="D920">
        <v>14.265517969999999</v>
      </c>
      <c r="E920">
        <v>1.028371921</v>
      </c>
      <c r="F920">
        <v>0.73868748699999998</v>
      </c>
      <c r="G920">
        <v>29.512550640000001</v>
      </c>
      <c r="H920">
        <v>16.837437659999999</v>
      </c>
    </row>
    <row r="921" spans="1:8" x14ac:dyDescent="0.3">
      <c r="A921" t="s">
        <v>100</v>
      </c>
      <c r="B921" t="s">
        <v>209</v>
      </c>
      <c r="C921"/>
      <c r="D921">
        <v>14.951488299999999</v>
      </c>
      <c r="E921">
        <v>1.4659764769999999</v>
      </c>
      <c r="F921">
        <v>1.053022216</v>
      </c>
      <c r="G921">
        <v>42.071067990000003</v>
      </c>
      <c r="H921">
        <v>16.95240029</v>
      </c>
    </row>
    <row r="922" spans="1:8" x14ac:dyDescent="0.3">
      <c r="A922" t="s">
        <v>100</v>
      </c>
      <c r="B922" t="s">
        <v>209</v>
      </c>
      <c r="C922"/>
      <c r="D922">
        <v>19.012116209999999</v>
      </c>
      <c r="E922">
        <v>6.6773611160000002</v>
      </c>
      <c r="F922">
        <v>4.7964000169999998</v>
      </c>
      <c r="G922">
        <v>191.6290731</v>
      </c>
      <c r="H922">
        <v>17.576483159999999</v>
      </c>
    </row>
    <row r="923" spans="1:8" x14ac:dyDescent="0.3">
      <c r="A923" t="s">
        <v>100</v>
      </c>
      <c r="B923" t="s">
        <v>209</v>
      </c>
      <c r="C923"/>
      <c r="D923">
        <v>20.651861100000001</v>
      </c>
      <c r="E923">
        <v>4.5536002389999997</v>
      </c>
      <c r="F923">
        <v>3.2708861900000001</v>
      </c>
      <c r="G923">
        <v>130.6806952</v>
      </c>
      <c r="H923">
        <v>17.806408430000001</v>
      </c>
    </row>
    <row r="924" spans="1:8" x14ac:dyDescent="0.3">
      <c r="A924" t="s">
        <v>100</v>
      </c>
      <c r="B924" t="s">
        <v>209</v>
      </c>
      <c r="C924"/>
      <c r="D924">
        <v>23.51338161</v>
      </c>
      <c r="E924">
        <v>2.9951249340000001</v>
      </c>
      <c r="F924">
        <v>2.1514213529999999</v>
      </c>
      <c r="G924">
        <v>85.955065930000004</v>
      </c>
      <c r="H924">
        <v>18.1841428</v>
      </c>
    </row>
    <row r="925" spans="1:8" x14ac:dyDescent="0.3">
      <c r="A925" t="s">
        <v>100</v>
      </c>
      <c r="B925" t="s">
        <v>209</v>
      </c>
      <c r="C925"/>
      <c r="D925">
        <v>25.088706699999999</v>
      </c>
      <c r="E925">
        <v>1.31555047</v>
      </c>
      <c r="F925">
        <v>0.944970054</v>
      </c>
      <c r="G925">
        <v>37.754093679999997</v>
      </c>
      <c r="H925">
        <v>18.3812216</v>
      </c>
    </row>
    <row r="926" spans="1:8" x14ac:dyDescent="0.3">
      <c r="A926" t="s">
        <v>100</v>
      </c>
      <c r="B926" t="s">
        <v>209</v>
      </c>
      <c r="C926"/>
      <c r="D926">
        <v>28.693904499999999</v>
      </c>
      <c r="E926">
        <v>3.9538929729999999</v>
      </c>
      <c r="F926">
        <v>2.8401118329999999</v>
      </c>
      <c r="G926">
        <v>113.47010179999999</v>
      </c>
      <c r="H926">
        <v>18.808225669999999</v>
      </c>
    </row>
    <row r="927" spans="1:8" x14ac:dyDescent="0.3">
      <c r="A927" t="s">
        <v>100</v>
      </c>
      <c r="B927" t="s">
        <v>209</v>
      </c>
      <c r="C927"/>
      <c r="D927">
        <v>31.795322819999999</v>
      </c>
      <c r="E927">
        <v>5.2835190599999997</v>
      </c>
      <c r="F927">
        <v>3.7951925119999999</v>
      </c>
      <c r="G927">
        <v>151.62814209999999</v>
      </c>
      <c r="H927">
        <v>19.153113569999999</v>
      </c>
    </row>
    <row r="928" spans="1:8" x14ac:dyDescent="0.3">
      <c r="A928" t="s">
        <v>100</v>
      </c>
      <c r="B928" t="s">
        <v>209</v>
      </c>
      <c r="C928"/>
      <c r="D928">
        <v>33.955620889999999</v>
      </c>
      <c r="E928">
        <v>2.5863528470000001</v>
      </c>
      <c r="F928">
        <v>1.857797208</v>
      </c>
      <c r="G928">
        <v>74.223992100000004</v>
      </c>
      <c r="H928">
        <v>19.383038840000001</v>
      </c>
    </row>
    <row r="929" spans="1:8" x14ac:dyDescent="0.3">
      <c r="A929" t="s">
        <v>100</v>
      </c>
      <c r="B929" t="s">
        <v>209</v>
      </c>
      <c r="C929"/>
      <c r="D929">
        <v>40.184902000000001</v>
      </c>
      <c r="E929">
        <v>9.5465747380000003</v>
      </c>
      <c r="F929">
        <v>6.8573783019999999</v>
      </c>
      <c r="G929">
        <v>273.97069540000001</v>
      </c>
      <c r="H929">
        <v>20.00712171</v>
      </c>
    </row>
    <row r="930" spans="1:8" x14ac:dyDescent="0.3">
      <c r="A930" t="s">
        <v>100</v>
      </c>
      <c r="B930" t="s">
        <v>209</v>
      </c>
      <c r="C930"/>
      <c r="D930">
        <v>48.415601279999997</v>
      </c>
      <c r="E930">
        <v>0.55879595000000004</v>
      </c>
      <c r="F930">
        <v>0.40138744300000001</v>
      </c>
      <c r="G930">
        <v>16.03650725</v>
      </c>
      <c r="H930">
        <v>20.762590450000001</v>
      </c>
    </row>
    <row r="931" spans="1:8" x14ac:dyDescent="0.3">
      <c r="A931" t="s">
        <v>100</v>
      </c>
      <c r="B931" t="s">
        <v>209</v>
      </c>
      <c r="C931"/>
      <c r="D931">
        <v>52.219798259999997</v>
      </c>
      <c r="E931">
        <v>0.86953526000000003</v>
      </c>
      <c r="F931">
        <v>0.62459388699999996</v>
      </c>
      <c r="G931">
        <v>24.954204669999999</v>
      </c>
      <c r="H931">
        <v>21.09105512</v>
      </c>
    </row>
    <row r="932" spans="1:8" x14ac:dyDescent="0.3">
      <c r="A932" t="s">
        <v>100</v>
      </c>
      <c r="B932" t="s">
        <v>209</v>
      </c>
      <c r="C932"/>
      <c r="D932">
        <v>64.191690919999999</v>
      </c>
      <c r="E932">
        <v>17.49390893</v>
      </c>
      <c r="F932">
        <v>12.56600978</v>
      </c>
      <c r="G932">
        <v>502.0458673</v>
      </c>
      <c r="H932">
        <v>22.060025889999999</v>
      </c>
    </row>
    <row r="933" spans="1:8" x14ac:dyDescent="0.3">
      <c r="A933" t="s">
        <v>100</v>
      </c>
      <c r="B933" t="s">
        <v>209</v>
      </c>
      <c r="C933"/>
      <c r="D933">
        <v>84.177189830000003</v>
      </c>
      <c r="E933">
        <v>1.4358864520000001</v>
      </c>
      <c r="F933">
        <v>1.0314083190000001</v>
      </c>
      <c r="G933">
        <v>41.207534699999997</v>
      </c>
      <c r="H933">
        <v>23.521693670000001</v>
      </c>
    </row>
    <row r="934" spans="1:8" x14ac:dyDescent="0.3">
      <c r="A934" t="s">
        <v>100</v>
      </c>
      <c r="B934" t="s">
        <v>209</v>
      </c>
      <c r="C934"/>
      <c r="D934">
        <v>88.713358990000003</v>
      </c>
      <c r="E934">
        <v>1.9303867610000001</v>
      </c>
      <c r="F934">
        <v>1.3866117069999999</v>
      </c>
      <c r="G934">
        <v>55.39886482</v>
      </c>
      <c r="H934">
        <v>23.833735099999998</v>
      </c>
    </row>
    <row r="935" spans="1:8" x14ac:dyDescent="0.3">
      <c r="A935" t="s">
        <v>100</v>
      </c>
      <c r="B935" t="s">
        <v>209</v>
      </c>
      <c r="C935" t="s">
        <v>19</v>
      </c>
      <c r="D935">
        <v>157.16116980000001</v>
      </c>
      <c r="E935">
        <v>73.201068559999996</v>
      </c>
      <c r="F935">
        <v>52.580892419999998</v>
      </c>
      <c r="G935">
        <v>2100.7479859999999</v>
      </c>
      <c r="H935">
        <v>28.054506100000001</v>
      </c>
    </row>
    <row r="936" spans="1:8" x14ac:dyDescent="0.3">
      <c r="A936" t="s">
        <v>101</v>
      </c>
      <c r="B936" t="s">
        <v>210</v>
      </c>
      <c r="C936" t="s">
        <v>182</v>
      </c>
      <c r="D936">
        <v>0.70433109400000005</v>
      </c>
      <c r="E936"/>
      <c r="F936"/>
      <c r="G936">
        <v>47.406589959999998</v>
      </c>
      <c r="H936">
        <v>12.288267340000001</v>
      </c>
    </row>
    <row r="937" spans="1:8" x14ac:dyDescent="0.3">
      <c r="A937" t="s">
        <v>101</v>
      </c>
      <c r="B937" t="s">
        <v>210</v>
      </c>
      <c r="C937" t="s">
        <v>183</v>
      </c>
      <c r="D937">
        <v>0.98332314399999998</v>
      </c>
      <c r="E937"/>
      <c r="F937"/>
      <c r="G937">
        <v>2508.5144289999998</v>
      </c>
      <c r="H937">
        <v>12.616666670000001</v>
      </c>
    </row>
    <row r="938" spans="1:8" x14ac:dyDescent="0.3">
      <c r="A938" t="s">
        <v>101</v>
      </c>
      <c r="B938" t="s">
        <v>210</v>
      </c>
      <c r="C938" t="s">
        <v>184</v>
      </c>
      <c r="D938">
        <v>1.1500359389999999</v>
      </c>
      <c r="E938"/>
      <c r="F938"/>
      <c r="G938">
        <v>61.759645190000001</v>
      </c>
      <c r="H938">
        <v>12.78086633</v>
      </c>
    </row>
    <row r="939" spans="1:8" x14ac:dyDescent="0.3">
      <c r="A939" t="s">
        <v>101</v>
      </c>
      <c r="B939" t="s">
        <v>210</v>
      </c>
      <c r="C939" t="s">
        <v>184</v>
      </c>
      <c r="D939">
        <v>5.7196892569999997</v>
      </c>
      <c r="E939"/>
      <c r="F939"/>
      <c r="G939">
        <v>2511.965905</v>
      </c>
      <c r="H939">
        <v>14.964721859999999</v>
      </c>
    </row>
    <row r="940" spans="1:8" x14ac:dyDescent="0.3">
      <c r="A940" t="s">
        <v>101</v>
      </c>
      <c r="B940" t="s">
        <v>210</v>
      </c>
      <c r="C940" t="s">
        <v>184</v>
      </c>
      <c r="D940">
        <v>7.4384149339999999</v>
      </c>
      <c r="E940"/>
      <c r="F940"/>
      <c r="G940">
        <v>640.81740019999995</v>
      </c>
      <c r="H940">
        <v>15.44090089</v>
      </c>
    </row>
    <row r="941" spans="1:8" x14ac:dyDescent="0.3">
      <c r="A941" t="s">
        <v>101</v>
      </c>
      <c r="B941" t="s">
        <v>210</v>
      </c>
      <c r="C941" t="s">
        <v>184</v>
      </c>
      <c r="D941">
        <v>8.3061005669999997</v>
      </c>
      <c r="E941"/>
      <c r="F941"/>
      <c r="G941">
        <v>635.70299409999996</v>
      </c>
      <c r="H941">
        <v>15.65436045</v>
      </c>
    </row>
    <row r="942" spans="1:8" x14ac:dyDescent="0.3">
      <c r="A942" t="s">
        <v>101</v>
      </c>
      <c r="B942" t="s">
        <v>210</v>
      </c>
      <c r="C942" t="s">
        <v>184</v>
      </c>
      <c r="D942">
        <v>10.46673114</v>
      </c>
      <c r="E942"/>
      <c r="F942"/>
      <c r="G942">
        <v>151.87877219999999</v>
      </c>
      <c r="H942">
        <v>16.130539469999999</v>
      </c>
    </row>
    <row r="943" spans="1:8" x14ac:dyDescent="0.3">
      <c r="A943" t="s">
        <v>101</v>
      </c>
      <c r="B943" t="s">
        <v>210</v>
      </c>
      <c r="C943"/>
      <c r="D943">
        <v>11.623550590000001</v>
      </c>
      <c r="E943">
        <v>1.8074742420000001</v>
      </c>
      <c r="F943">
        <v>0.49248413400000002</v>
      </c>
      <c r="G943">
        <v>50.76696518</v>
      </c>
      <c r="H943">
        <v>16.360419</v>
      </c>
    </row>
    <row r="944" spans="1:8" x14ac:dyDescent="0.3">
      <c r="A944" t="s">
        <v>101</v>
      </c>
      <c r="B944" t="s">
        <v>210</v>
      </c>
      <c r="C944"/>
      <c r="D944">
        <v>12.31839929</v>
      </c>
      <c r="E944">
        <v>1.3386308469999999</v>
      </c>
      <c r="F944">
        <v>0.36473795199999998</v>
      </c>
      <c r="G944">
        <v>37.598447610000001</v>
      </c>
      <c r="H944">
        <v>16.49177873</v>
      </c>
    </row>
    <row r="945" spans="1:8" x14ac:dyDescent="0.3">
      <c r="A945" t="s">
        <v>101</v>
      </c>
      <c r="B945" t="s">
        <v>210</v>
      </c>
      <c r="C945"/>
      <c r="D945">
        <v>13.038024610000001</v>
      </c>
      <c r="E945">
        <v>2.3155886560000001</v>
      </c>
      <c r="F945">
        <v>0.63093052599999999</v>
      </c>
      <c r="G945">
        <v>65.038497340000006</v>
      </c>
      <c r="H945">
        <v>16.623138470000001</v>
      </c>
    </row>
    <row r="946" spans="1:8" x14ac:dyDescent="0.3">
      <c r="A946" t="s">
        <v>101</v>
      </c>
      <c r="B946" t="s">
        <v>210</v>
      </c>
      <c r="C946"/>
      <c r="D946">
        <v>14.357358189999999</v>
      </c>
      <c r="E946">
        <v>1.733443528</v>
      </c>
      <c r="F946">
        <v>0.472312919</v>
      </c>
      <c r="G946">
        <v>48.687646649999998</v>
      </c>
      <c r="H946">
        <v>16.853017990000001</v>
      </c>
    </row>
    <row r="947" spans="1:8" x14ac:dyDescent="0.3">
      <c r="A947" t="s">
        <v>101</v>
      </c>
      <c r="B947" t="s">
        <v>210</v>
      </c>
      <c r="C947"/>
      <c r="D947">
        <v>14.946270220000001</v>
      </c>
      <c r="E947">
        <v>1.437084287</v>
      </c>
      <c r="F947">
        <v>0.39156364900000001</v>
      </c>
      <c r="G947">
        <v>40.36373313</v>
      </c>
      <c r="H947">
        <v>16.95153779</v>
      </c>
    </row>
    <row r="948" spans="1:8" x14ac:dyDescent="0.3">
      <c r="A948" t="s">
        <v>101</v>
      </c>
      <c r="B948" t="s">
        <v>210</v>
      </c>
      <c r="C948"/>
      <c r="D948">
        <v>16.585898799999999</v>
      </c>
      <c r="E948">
        <v>1.3873331179999999</v>
      </c>
      <c r="F948">
        <v>0.37800790400000001</v>
      </c>
      <c r="G948">
        <v>38.966360039999998</v>
      </c>
      <c r="H948">
        <v>17.21425726</v>
      </c>
    </row>
    <row r="949" spans="1:8" x14ac:dyDescent="0.3">
      <c r="A949" t="s">
        <v>101</v>
      </c>
      <c r="B949" t="s">
        <v>210</v>
      </c>
      <c r="C949"/>
      <c r="D949">
        <v>19.234664389999999</v>
      </c>
      <c r="E949">
        <v>4.646498995</v>
      </c>
      <c r="F949">
        <v>1.266035764</v>
      </c>
      <c r="G949">
        <v>130.5073385</v>
      </c>
      <c r="H949">
        <v>17.608336449999999</v>
      </c>
    </row>
    <row r="950" spans="1:8" x14ac:dyDescent="0.3">
      <c r="A950" t="s">
        <v>101</v>
      </c>
      <c r="B950" t="s">
        <v>210</v>
      </c>
      <c r="C950"/>
      <c r="D950">
        <v>20.764361210000001</v>
      </c>
      <c r="E950">
        <v>4.1121306430000004</v>
      </c>
      <c r="F950">
        <v>1.120435939</v>
      </c>
      <c r="G950">
        <v>115.4984056</v>
      </c>
      <c r="H950">
        <v>17.82179601</v>
      </c>
    </row>
    <row r="951" spans="1:8" x14ac:dyDescent="0.3">
      <c r="A951" t="s">
        <v>101</v>
      </c>
      <c r="B951" t="s">
        <v>210</v>
      </c>
      <c r="C951"/>
      <c r="D951">
        <v>21.862407279999999</v>
      </c>
      <c r="E951">
        <v>2.977697166</v>
      </c>
      <c r="F951">
        <v>0.81133582800000004</v>
      </c>
      <c r="G951">
        <v>83.635298809999995</v>
      </c>
      <c r="H951">
        <v>17.969575710000001</v>
      </c>
    </row>
    <row r="952" spans="1:8" x14ac:dyDescent="0.3">
      <c r="A952" t="s">
        <v>101</v>
      </c>
      <c r="B952" t="s">
        <v>210</v>
      </c>
      <c r="C952"/>
      <c r="D952">
        <v>23.504687830000002</v>
      </c>
      <c r="E952">
        <v>3.1252776710000001</v>
      </c>
      <c r="F952">
        <v>0.85154722100000002</v>
      </c>
      <c r="G952">
        <v>87.780428069999999</v>
      </c>
      <c r="H952">
        <v>18.183035270000001</v>
      </c>
    </row>
    <row r="953" spans="1:8" x14ac:dyDescent="0.3">
      <c r="A953" t="s">
        <v>101</v>
      </c>
      <c r="B953" t="s">
        <v>210</v>
      </c>
      <c r="C953"/>
      <c r="D953">
        <v>25.213138189999999</v>
      </c>
      <c r="E953">
        <v>2.363088367</v>
      </c>
      <c r="F953">
        <v>0.64387281500000004</v>
      </c>
      <c r="G953">
        <v>66.37263317</v>
      </c>
      <c r="H953">
        <v>18.396494839999999</v>
      </c>
    </row>
    <row r="954" spans="1:8" x14ac:dyDescent="0.3">
      <c r="A954" t="s">
        <v>101</v>
      </c>
      <c r="B954" t="s">
        <v>210</v>
      </c>
      <c r="C954"/>
      <c r="D954">
        <v>28.683130309999999</v>
      </c>
      <c r="E954">
        <v>5.4520028949999997</v>
      </c>
      <c r="F954">
        <v>1.485512138</v>
      </c>
      <c r="G954">
        <v>153.1317209</v>
      </c>
      <c r="H954">
        <v>18.806993989999999</v>
      </c>
    </row>
    <row r="955" spans="1:8" x14ac:dyDescent="0.3">
      <c r="A955" t="s">
        <v>101</v>
      </c>
      <c r="B955" t="s">
        <v>210</v>
      </c>
      <c r="C955"/>
      <c r="D955">
        <v>31.93511814</v>
      </c>
      <c r="E955">
        <v>6.8880338700000001</v>
      </c>
      <c r="F955">
        <v>1.87678879</v>
      </c>
      <c r="G955">
        <v>193.4658694</v>
      </c>
      <c r="H955">
        <v>19.168233260000001</v>
      </c>
    </row>
    <row r="956" spans="1:8" x14ac:dyDescent="0.3">
      <c r="A956" t="s">
        <v>101</v>
      </c>
      <c r="B956" t="s">
        <v>210</v>
      </c>
      <c r="C956"/>
      <c r="D956">
        <v>33.942760460000002</v>
      </c>
      <c r="E956">
        <v>2.8988802279999999</v>
      </c>
      <c r="F956">
        <v>0.78986050600000002</v>
      </c>
      <c r="G956">
        <v>81.421548450000003</v>
      </c>
      <c r="H956">
        <v>19.381692820000001</v>
      </c>
    </row>
    <row r="957" spans="1:8" x14ac:dyDescent="0.3">
      <c r="A957" t="s">
        <v>101</v>
      </c>
      <c r="B957" t="s">
        <v>210</v>
      </c>
      <c r="C957"/>
      <c r="D957">
        <v>36.500125820000001</v>
      </c>
      <c r="E957">
        <v>2.0833210680000001</v>
      </c>
      <c r="F957">
        <v>0.56764436699999998</v>
      </c>
      <c r="G957">
        <v>58.514741540000003</v>
      </c>
      <c r="H957">
        <v>19.644412280000001</v>
      </c>
    </row>
    <row r="958" spans="1:8" x14ac:dyDescent="0.3">
      <c r="A958" t="s">
        <v>101</v>
      </c>
      <c r="B958" t="s">
        <v>210</v>
      </c>
      <c r="C958"/>
      <c r="D958">
        <v>40.340559329999998</v>
      </c>
      <c r="E958">
        <v>22.19548678</v>
      </c>
      <c r="F958">
        <v>6.0476242649999996</v>
      </c>
      <c r="G958">
        <v>623.40999280000005</v>
      </c>
      <c r="H958">
        <v>20.02207151</v>
      </c>
    </row>
    <row r="959" spans="1:8" x14ac:dyDescent="0.3">
      <c r="A959" t="s">
        <v>101</v>
      </c>
      <c r="B959" t="s">
        <v>210</v>
      </c>
      <c r="C959"/>
      <c r="D959">
        <v>48.58412663</v>
      </c>
      <c r="E959">
        <v>1.3536828409999999</v>
      </c>
      <c r="F959">
        <v>0.36883918199999999</v>
      </c>
      <c r="G959">
        <v>38.021216600000002</v>
      </c>
      <c r="H959">
        <v>20.777389960000001</v>
      </c>
    </row>
    <row r="960" spans="1:8" x14ac:dyDescent="0.3">
      <c r="A960" t="s">
        <v>101</v>
      </c>
      <c r="B960" t="s">
        <v>210</v>
      </c>
      <c r="C960"/>
      <c r="D960">
        <v>52.587495420000003</v>
      </c>
      <c r="E960">
        <v>2.3060651999999999</v>
      </c>
      <c r="F960">
        <v>0.62833566100000005</v>
      </c>
      <c r="G960">
        <v>64.771009730000003</v>
      </c>
      <c r="H960">
        <v>21.122209260000002</v>
      </c>
    </row>
    <row r="961" spans="1:8" x14ac:dyDescent="0.3">
      <c r="A961" t="s">
        <v>101</v>
      </c>
      <c r="B961" t="s">
        <v>210</v>
      </c>
      <c r="C961"/>
      <c r="D961">
        <v>64.379519700000003</v>
      </c>
      <c r="E961">
        <v>24.161588800000001</v>
      </c>
      <c r="F961">
        <v>6.5833298530000004</v>
      </c>
      <c r="G961">
        <v>678.63237470000001</v>
      </c>
      <c r="H961">
        <v>22.074567309999999</v>
      </c>
    </row>
    <row r="962" spans="1:8" x14ac:dyDescent="0.3">
      <c r="A962" t="s">
        <v>101</v>
      </c>
      <c r="B962" t="s">
        <v>210</v>
      </c>
      <c r="C962"/>
      <c r="D962">
        <v>79.701654610000006</v>
      </c>
      <c r="E962">
        <v>0.70511975999999998</v>
      </c>
      <c r="F962">
        <v>0.192124616</v>
      </c>
      <c r="G962">
        <v>19.804868840000001</v>
      </c>
      <c r="H962">
        <v>23.207544989999999</v>
      </c>
    </row>
    <row r="963" spans="1:8" x14ac:dyDescent="0.3">
      <c r="A963" t="s">
        <v>101</v>
      </c>
      <c r="B963" t="s">
        <v>210</v>
      </c>
      <c r="C963"/>
      <c r="D963">
        <v>86.999673419999993</v>
      </c>
      <c r="E963">
        <v>4.208835197</v>
      </c>
      <c r="F963">
        <v>1.1467851149999999</v>
      </c>
      <c r="G963">
        <v>118.21456980000001</v>
      </c>
      <c r="H963">
        <v>23.71656394</v>
      </c>
    </row>
    <row r="964" spans="1:8" x14ac:dyDescent="0.3">
      <c r="A964" t="s">
        <v>101</v>
      </c>
      <c r="B964" t="s">
        <v>210</v>
      </c>
      <c r="C964" t="s">
        <v>19</v>
      </c>
      <c r="D964">
        <v>153.68076840000001</v>
      </c>
      <c r="E964">
        <v>267.51440530000002</v>
      </c>
      <c r="F964">
        <v>72.889890859999994</v>
      </c>
      <c r="G964">
        <v>7513.7416519999997</v>
      </c>
      <c r="H964">
        <v>27.85439547</v>
      </c>
    </row>
    <row r="965" spans="1:8" x14ac:dyDescent="0.3">
      <c r="A965" t="s">
        <v>102</v>
      </c>
      <c r="B965" t="s">
        <v>102</v>
      </c>
      <c r="C965" t="s">
        <v>182</v>
      </c>
      <c r="D965">
        <v>0.70437989499999998</v>
      </c>
      <c r="E965"/>
      <c r="F965"/>
      <c r="G965">
        <v>43.37893802</v>
      </c>
      <c r="H965">
        <v>12.28833268</v>
      </c>
    </row>
    <row r="966" spans="1:8" x14ac:dyDescent="0.3">
      <c r="A966" t="s">
        <v>102</v>
      </c>
      <c r="B966" t="s">
        <v>102</v>
      </c>
      <c r="C966" t="s">
        <v>183</v>
      </c>
      <c r="D966">
        <v>0.98332314399999998</v>
      </c>
      <c r="E966"/>
      <c r="F966"/>
      <c r="G966">
        <v>2514.8781509999999</v>
      </c>
      <c r="H966">
        <v>12.616666670000001</v>
      </c>
    </row>
    <row r="967" spans="1:8" x14ac:dyDescent="0.3">
      <c r="A967" t="s">
        <v>102</v>
      </c>
      <c r="B967" t="s">
        <v>102</v>
      </c>
      <c r="C967" t="s">
        <v>184</v>
      </c>
      <c r="D967">
        <v>1.167738897</v>
      </c>
      <c r="E967"/>
      <c r="F967"/>
      <c r="G967">
        <v>62.591292359999997</v>
      </c>
      <c r="H967">
        <v>12.79725036</v>
      </c>
    </row>
    <row r="968" spans="1:8" x14ac:dyDescent="0.3">
      <c r="A968" t="s">
        <v>102</v>
      </c>
      <c r="B968" t="s">
        <v>102</v>
      </c>
      <c r="C968" t="s">
        <v>184</v>
      </c>
      <c r="D968">
        <v>5.6640996729999999</v>
      </c>
      <c r="E968"/>
      <c r="F968"/>
      <c r="G968">
        <v>926.10922129999994</v>
      </c>
      <c r="H968">
        <v>14.94783797</v>
      </c>
    </row>
    <row r="969" spans="1:8" x14ac:dyDescent="0.3">
      <c r="A969" t="s">
        <v>102</v>
      </c>
      <c r="B969" t="s">
        <v>102</v>
      </c>
      <c r="C969" t="s">
        <v>184</v>
      </c>
      <c r="D969">
        <v>8.7247032210000004</v>
      </c>
      <c r="E969"/>
      <c r="F969"/>
      <c r="G969">
        <v>418.8995074</v>
      </c>
      <c r="H969">
        <v>15.752256239999999</v>
      </c>
    </row>
    <row r="970" spans="1:8" x14ac:dyDescent="0.3">
      <c r="A970" t="s">
        <v>102</v>
      </c>
      <c r="B970" t="s">
        <v>102</v>
      </c>
      <c r="C970" t="s">
        <v>184</v>
      </c>
      <c r="D970">
        <v>10.46332696</v>
      </c>
      <c r="E970"/>
      <c r="F970"/>
      <c r="G970">
        <v>74.53439032</v>
      </c>
      <c r="H970">
        <v>16.12984032</v>
      </c>
    </row>
    <row r="971" spans="1:8" x14ac:dyDescent="0.3">
      <c r="A971" t="s">
        <v>102</v>
      </c>
      <c r="B971" t="s">
        <v>102</v>
      </c>
      <c r="C971"/>
      <c r="D971">
        <v>11.61968077</v>
      </c>
      <c r="E971">
        <v>2.5356954790000001</v>
      </c>
      <c r="F971">
        <v>0.70988417699999995</v>
      </c>
      <c r="G971">
        <v>71.223797730000001</v>
      </c>
      <c r="H971">
        <v>16.359674120000001</v>
      </c>
    </row>
    <row r="972" spans="1:8" x14ac:dyDescent="0.3">
      <c r="A972" t="s">
        <v>102</v>
      </c>
      <c r="B972" t="s">
        <v>102</v>
      </c>
      <c r="C972"/>
      <c r="D972">
        <v>13.217301000000001</v>
      </c>
      <c r="E972">
        <v>3.6194431279999999</v>
      </c>
      <c r="F972">
        <v>1.013286267</v>
      </c>
      <c r="G972">
        <v>101.6646073</v>
      </c>
      <c r="H972">
        <v>16.6551747</v>
      </c>
    </row>
    <row r="973" spans="1:8" x14ac:dyDescent="0.3">
      <c r="A973" t="s">
        <v>102</v>
      </c>
      <c r="B973" t="s">
        <v>102</v>
      </c>
      <c r="C973"/>
      <c r="D973">
        <v>14.941053220000001</v>
      </c>
      <c r="E973">
        <v>1.979568591</v>
      </c>
      <c r="F973">
        <v>0.55419289599999999</v>
      </c>
      <c r="G973">
        <v>55.603046229999997</v>
      </c>
      <c r="H973">
        <v>16.95067529</v>
      </c>
    </row>
    <row r="974" spans="1:8" x14ac:dyDescent="0.3">
      <c r="A974" t="s">
        <v>102</v>
      </c>
      <c r="B974" t="s">
        <v>102</v>
      </c>
      <c r="C974"/>
      <c r="D974">
        <v>16.160826230000001</v>
      </c>
      <c r="E974">
        <v>1.149857168</v>
      </c>
      <c r="F974">
        <v>0.32190987300000001</v>
      </c>
      <c r="G974">
        <v>32.297724629999998</v>
      </c>
      <c r="H974">
        <v>17.147675679999999</v>
      </c>
    </row>
    <row r="975" spans="1:8" x14ac:dyDescent="0.3">
      <c r="A975" t="s">
        <v>102</v>
      </c>
      <c r="B975" t="s">
        <v>102</v>
      </c>
      <c r="C975"/>
      <c r="D975">
        <v>18.77063261</v>
      </c>
      <c r="E975">
        <v>5.7938940040000002</v>
      </c>
      <c r="F975">
        <v>1.6220377050000001</v>
      </c>
      <c r="G975">
        <v>162.7415981</v>
      </c>
      <c r="H975">
        <v>17.541676469999999</v>
      </c>
    </row>
    <row r="976" spans="1:8" x14ac:dyDescent="0.3">
      <c r="A976" t="s">
        <v>102</v>
      </c>
      <c r="B976" t="s">
        <v>102</v>
      </c>
      <c r="C976"/>
      <c r="D976">
        <v>20.51719881</v>
      </c>
      <c r="E976">
        <v>7.9989102059999997</v>
      </c>
      <c r="F976">
        <v>2.2393461019999998</v>
      </c>
      <c r="G976">
        <v>224.677122</v>
      </c>
      <c r="H976">
        <v>17.78792696</v>
      </c>
    </row>
    <row r="977" spans="1:8" x14ac:dyDescent="0.3">
      <c r="A977" t="s">
        <v>102</v>
      </c>
      <c r="B977" t="s">
        <v>102</v>
      </c>
      <c r="C977"/>
      <c r="D977">
        <v>23.495995839999999</v>
      </c>
      <c r="E977">
        <v>8.1623324850000003</v>
      </c>
      <c r="F977">
        <v>2.285097215</v>
      </c>
      <c r="G977">
        <v>229.26740319999999</v>
      </c>
      <c r="H977">
        <v>18.181927739999999</v>
      </c>
    </row>
    <row r="978" spans="1:8" x14ac:dyDescent="0.3">
      <c r="A978" t="s">
        <v>102</v>
      </c>
      <c r="B978" t="s">
        <v>102</v>
      </c>
      <c r="C978"/>
      <c r="D978">
        <v>28.672358280000001</v>
      </c>
      <c r="E978">
        <v>7.2967125949999998</v>
      </c>
      <c r="F978">
        <v>2.0427613870000001</v>
      </c>
      <c r="G978">
        <v>204.95346789999999</v>
      </c>
      <c r="H978">
        <v>18.805762319999999</v>
      </c>
    </row>
    <row r="979" spans="1:8" x14ac:dyDescent="0.3">
      <c r="A979" t="s">
        <v>102</v>
      </c>
      <c r="B979" t="s">
        <v>102</v>
      </c>
      <c r="C979"/>
      <c r="D979">
        <v>32.075172670000001</v>
      </c>
      <c r="E979">
        <v>9.397864191</v>
      </c>
      <c r="F979">
        <v>2.6309922229999998</v>
      </c>
      <c r="G979">
        <v>263.97159429999999</v>
      </c>
      <c r="H979">
        <v>19.183346400000001</v>
      </c>
    </row>
    <row r="980" spans="1:8" x14ac:dyDescent="0.3">
      <c r="A980" t="s">
        <v>102</v>
      </c>
      <c r="B980" t="s">
        <v>102</v>
      </c>
      <c r="C980"/>
      <c r="D980">
        <v>34.5601032</v>
      </c>
      <c r="E980">
        <v>7.7077126150000002</v>
      </c>
      <c r="F980">
        <v>2.1578234730000001</v>
      </c>
      <c r="G980">
        <v>216.49782819999999</v>
      </c>
      <c r="H980">
        <v>19.44601359</v>
      </c>
    </row>
    <row r="981" spans="1:8" x14ac:dyDescent="0.3">
      <c r="A981" t="s">
        <v>102</v>
      </c>
      <c r="B981" t="s">
        <v>102</v>
      </c>
      <c r="C981"/>
      <c r="D981">
        <v>40.325204679999999</v>
      </c>
      <c r="E981">
        <v>17.34037322</v>
      </c>
      <c r="F981">
        <v>4.8545484549999998</v>
      </c>
      <c r="G981">
        <v>487.06449370000001</v>
      </c>
      <c r="H981">
        <v>20.020598069999998</v>
      </c>
    </row>
    <row r="982" spans="1:8" x14ac:dyDescent="0.3">
      <c r="A982" t="s">
        <v>102</v>
      </c>
      <c r="B982" t="s">
        <v>102</v>
      </c>
      <c r="C982"/>
      <c r="D982">
        <v>45.980058579999998</v>
      </c>
      <c r="E982">
        <v>1.999629608</v>
      </c>
      <c r="F982">
        <v>0.559809106</v>
      </c>
      <c r="G982">
        <v>56.166529420000003</v>
      </c>
      <c r="H982">
        <v>20.545932449999999</v>
      </c>
    </row>
    <row r="983" spans="1:8" x14ac:dyDescent="0.3">
      <c r="A983" t="s">
        <v>102</v>
      </c>
      <c r="B983" t="s">
        <v>102</v>
      </c>
      <c r="C983"/>
      <c r="D983">
        <v>48.192179940000003</v>
      </c>
      <c r="E983">
        <v>2.0285529640000002</v>
      </c>
      <c r="F983">
        <v>0.56790638400000004</v>
      </c>
      <c r="G983">
        <v>56.978942150000002</v>
      </c>
      <c r="H983">
        <v>20.742932840000002</v>
      </c>
    </row>
    <row r="984" spans="1:8" x14ac:dyDescent="0.3">
      <c r="A984" t="s">
        <v>102</v>
      </c>
      <c r="B984" t="s">
        <v>102</v>
      </c>
      <c r="C984"/>
      <c r="D984">
        <v>52.373619769999998</v>
      </c>
      <c r="E984">
        <v>6.7928676289999999</v>
      </c>
      <c r="F984">
        <v>1.9017067649999999</v>
      </c>
      <c r="G984">
        <v>190.8012354</v>
      </c>
      <c r="H984">
        <v>21.104100219999999</v>
      </c>
    </row>
    <row r="985" spans="1:8" x14ac:dyDescent="0.3">
      <c r="A985" t="s">
        <v>102</v>
      </c>
      <c r="B985" t="s">
        <v>102</v>
      </c>
      <c r="C985"/>
      <c r="D985">
        <v>64.355199420000005</v>
      </c>
      <c r="E985">
        <v>1.155522122</v>
      </c>
      <c r="F985">
        <v>0.32349581300000002</v>
      </c>
      <c r="G985">
        <v>32.456844519999997</v>
      </c>
      <c r="H985">
        <v>22.072685480000001</v>
      </c>
    </row>
    <row r="986" spans="1:8" x14ac:dyDescent="0.3">
      <c r="A986" t="s">
        <v>102</v>
      </c>
      <c r="B986" t="s">
        <v>102</v>
      </c>
      <c r="C986"/>
      <c r="D986">
        <v>84.824591479999995</v>
      </c>
      <c r="E986">
        <v>18.158357949999999</v>
      </c>
      <c r="F986">
        <v>5.0835485140000003</v>
      </c>
      <c r="G986">
        <v>510.04043039999999</v>
      </c>
      <c r="H986">
        <v>23.566605119999998</v>
      </c>
    </row>
    <row r="987" spans="1:8" x14ac:dyDescent="0.3">
      <c r="A987" t="s">
        <v>102</v>
      </c>
      <c r="B987" t="s">
        <v>102</v>
      </c>
      <c r="C987" t="s">
        <v>19</v>
      </c>
      <c r="D987">
        <v>151.07034419999999</v>
      </c>
      <c r="E987">
        <v>254.0811846</v>
      </c>
      <c r="F987">
        <v>71.131653639999996</v>
      </c>
      <c r="G987">
        <v>7136.7508619999999</v>
      </c>
      <c r="H987">
        <v>27.703613359999999</v>
      </c>
    </row>
    <row r="988" spans="1:8" x14ac:dyDescent="0.3">
      <c r="A988" t="s">
        <v>103</v>
      </c>
      <c r="B988" t="s">
        <v>103</v>
      </c>
      <c r="C988" t="s">
        <v>182</v>
      </c>
      <c r="D988">
        <v>0.70378788699999995</v>
      </c>
      <c r="E988"/>
      <c r="F988"/>
      <c r="G988">
        <v>50.133440010000001</v>
      </c>
      <c r="H988">
        <v>12.287539799999999</v>
      </c>
    </row>
    <row r="989" spans="1:8" x14ac:dyDescent="0.3">
      <c r="A989" t="s">
        <v>103</v>
      </c>
      <c r="B989" t="s">
        <v>103</v>
      </c>
      <c r="C989" t="s">
        <v>183</v>
      </c>
      <c r="D989">
        <v>0.98332314399999998</v>
      </c>
      <c r="E989"/>
      <c r="F989"/>
      <c r="G989">
        <v>2513.8907039999999</v>
      </c>
      <c r="H989">
        <v>12.616666670000001</v>
      </c>
    </row>
    <row r="990" spans="1:8" x14ac:dyDescent="0.3">
      <c r="A990" t="s">
        <v>103</v>
      </c>
      <c r="B990" t="s">
        <v>103</v>
      </c>
      <c r="C990" t="s">
        <v>184</v>
      </c>
      <c r="D990">
        <v>1.150426841</v>
      </c>
      <c r="E990"/>
      <c r="F990"/>
      <c r="G990">
        <v>63.292014049999999</v>
      </c>
      <c r="H990">
        <v>12.7812301</v>
      </c>
    </row>
    <row r="991" spans="1:8" x14ac:dyDescent="0.3">
      <c r="A991" t="s">
        <v>103</v>
      </c>
      <c r="B991" t="s">
        <v>103</v>
      </c>
      <c r="C991" t="s">
        <v>184</v>
      </c>
      <c r="D991">
        <v>5.6286412109999997</v>
      </c>
      <c r="E991"/>
      <c r="F991"/>
      <c r="G991">
        <v>680.33495400000004</v>
      </c>
      <c r="H991">
        <v>14.93701106</v>
      </c>
    </row>
    <row r="992" spans="1:8" x14ac:dyDescent="0.3">
      <c r="A992" t="s">
        <v>103</v>
      </c>
      <c r="B992" t="s">
        <v>103</v>
      </c>
      <c r="C992" t="s">
        <v>184</v>
      </c>
      <c r="D992">
        <v>8.6861726279999996</v>
      </c>
      <c r="E992"/>
      <c r="F992"/>
      <c r="G992">
        <v>290.67509250000001</v>
      </c>
      <c r="H992">
        <v>15.74337188</v>
      </c>
    </row>
    <row r="993" spans="1:8" x14ac:dyDescent="0.3">
      <c r="A993" t="s">
        <v>103</v>
      </c>
      <c r="B993" t="s">
        <v>103</v>
      </c>
      <c r="C993" t="s">
        <v>184</v>
      </c>
      <c r="D993">
        <v>10.42455698</v>
      </c>
      <c r="E993"/>
      <c r="F993"/>
      <c r="G993">
        <v>24.068198580000001</v>
      </c>
      <c r="H993">
        <v>16.121867770000001</v>
      </c>
    </row>
    <row r="994" spans="1:8" x14ac:dyDescent="0.3">
      <c r="A994" t="s">
        <v>103</v>
      </c>
      <c r="B994" t="s">
        <v>103</v>
      </c>
      <c r="C994"/>
      <c r="D994">
        <v>18.739105540000001</v>
      </c>
      <c r="E994">
        <v>0.77525912699999999</v>
      </c>
      <c r="F994">
        <v>0.24187863700000001</v>
      </c>
      <c r="G994">
        <v>21.713021600000001</v>
      </c>
      <c r="H994">
        <v>17.537113290000001</v>
      </c>
    </row>
    <row r="995" spans="1:8" x14ac:dyDescent="0.3">
      <c r="A995" t="s">
        <v>103</v>
      </c>
      <c r="B995" t="s">
        <v>103</v>
      </c>
      <c r="C995"/>
      <c r="D995">
        <v>20.6081346</v>
      </c>
      <c r="E995">
        <v>2.886108401</v>
      </c>
      <c r="F995">
        <v>0.90045758899999995</v>
      </c>
      <c r="G995">
        <v>80.832500830000001</v>
      </c>
      <c r="H995">
        <v>17.800414780000001</v>
      </c>
    </row>
    <row r="996" spans="1:8" x14ac:dyDescent="0.3">
      <c r="A996" t="s">
        <v>103</v>
      </c>
      <c r="B996" t="s">
        <v>103</v>
      </c>
      <c r="C996"/>
      <c r="D996">
        <v>28.515468160000001</v>
      </c>
      <c r="E996">
        <v>1.885387734</v>
      </c>
      <c r="F996">
        <v>0.588235595</v>
      </c>
      <c r="G996">
        <v>52.804879229999997</v>
      </c>
      <c r="H996">
        <v>18.787795370000001</v>
      </c>
    </row>
    <row r="997" spans="1:8" x14ac:dyDescent="0.3">
      <c r="A997" t="s">
        <v>103</v>
      </c>
      <c r="B997" t="s">
        <v>103</v>
      </c>
      <c r="C997"/>
      <c r="D997">
        <v>30.86046241</v>
      </c>
      <c r="E997">
        <v>1.828406698</v>
      </c>
      <c r="F997">
        <v>0.570457675</v>
      </c>
      <c r="G997">
        <v>51.208986430000003</v>
      </c>
      <c r="H997">
        <v>19.051096869999999</v>
      </c>
    </row>
    <row r="998" spans="1:8" x14ac:dyDescent="0.3">
      <c r="A998" t="s">
        <v>103</v>
      </c>
      <c r="B998" t="s">
        <v>103</v>
      </c>
      <c r="C998"/>
      <c r="D998">
        <v>34.401955350000001</v>
      </c>
      <c r="E998">
        <v>0.59827745300000001</v>
      </c>
      <c r="F998">
        <v>0.18666085900000001</v>
      </c>
      <c r="G998">
        <v>16.756218400000002</v>
      </c>
      <c r="H998">
        <v>19.429592759999998</v>
      </c>
    </row>
    <row r="999" spans="1:8" x14ac:dyDescent="0.3">
      <c r="A999" t="s">
        <v>103</v>
      </c>
      <c r="B999" t="s">
        <v>103</v>
      </c>
      <c r="C999"/>
      <c r="D999">
        <v>40.340034150000001</v>
      </c>
      <c r="E999">
        <v>1.1419517320000001</v>
      </c>
      <c r="F999">
        <v>0.35628568300000002</v>
      </c>
      <c r="G999">
        <v>31.983141809999999</v>
      </c>
      <c r="H999">
        <v>20.022021120000002</v>
      </c>
    </row>
    <row r="1000" spans="1:8" x14ac:dyDescent="0.3">
      <c r="A1000" t="s">
        <v>103</v>
      </c>
      <c r="B1000" t="s">
        <v>103</v>
      </c>
      <c r="C1000"/>
      <c r="D1000">
        <v>80.265160190000003</v>
      </c>
      <c r="E1000">
        <v>2.581356923</v>
      </c>
      <c r="F1000">
        <v>0.80537599699999995</v>
      </c>
      <c r="G1000">
        <v>72.297192820000006</v>
      </c>
      <c r="H1000">
        <v>23.247464390000001</v>
      </c>
    </row>
    <row r="1001" spans="1:8" x14ac:dyDescent="0.3">
      <c r="A1001" t="s">
        <v>103</v>
      </c>
      <c r="B1001" t="s">
        <v>103</v>
      </c>
      <c r="C1001"/>
      <c r="D1001">
        <v>87.358302100000003</v>
      </c>
      <c r="E1001">
        <v>5.3038664180000001</v>
      </c>
      <c r="F1001">
        <v>1.654791195</v>
      </c>
      <c r="G1001">
        <v>148.5477075</v>
      </c>
      <c r="H1001">
        <v>23.741154680000001</v>
      </c>
    </row>
    <row r="1002" spans="1:8" x14ac:dyDescent="0.3">
      <c r="A1002" t="s">
        <v>103</v>
      </c>
      <c r="B1002" t="s">
        <v>103</v>
      </c>
      <c r="C1002" t="s">
        <v>19</v>
      </c>
      <c r="D1002">
        <v>153.1247152</v>
      </c>
      <c r="E1002">
        <v>303.51513610000001</v>
      </c>
      <c r="F1002">
        <v>94.695856770000006</v>
      </c>
      <c r="G1002">
        <v>8500.6812210000007</v>
      </c>
      <c r="H1002">
        <v>27.8223278</v>
      </c>
    </row>
    <row r="1003" spans="1:8" x14ac:dyDescent="0.3">
      <c r="A1003" t="s">
        <v>104</v>
      </c>
      <c r="B1003" t="s">
        <v>104</v>
      </c>
      <c r="C1003" t="s">
        <v>182</v>
      </c>
      <c r="D1003">
        <v>0.69163533700000002</v>
      </c>
      <c r="E1003"/>
      <c r="F1003"/>
      <c r="G1003">
        <v>46.19830013</v>
      </c>
      <c r="H1003">
        <v>12.27115225</v>
      </c>
    </row>
    <row r="1004" spans="1:8" x14ac:dyDescent="0.3">
      <c r="A1004" t="s">
        <v>104</v>
      </c>
      <c r="B1004" t="s">
        <v>104</v>
      </c>
      <c r="C1004" t="s">
        <v>183</v>
      </c>
      <c r="D1004">
        <v>0.98332314399999998</v>
      </c>
      <c r="E1004"/>
      <c r="F1004"/>
      <c r="G1004">
        <v>2499.6896550000001</v>
      </c>
      <c r="H1004">
        <v>12.616666670000001</v>
      </c>
    </row>
    <row r="1005" spans="1:8" x14ac:dyDescent="0.3">
      <c r="A1005" t="s">
        <v>104</v>
      </c>
      <c r="B1005" t="s">
        <v>104</v>
      </c>
      <c r="C1005" t="s">
        <v>184</v>
      </c>
      <c r="D1005">
        <v>1.1503916380000001</v>
      </c>
      <c r="E1005"/>
      <c r="F1005"/>
      <c r="G1005">
        <v>61.001800799999998</v>
      </c>
      <c r="H1005">
        <v>12.78119734</v>
      </c>
    </row>
    <row r="1006" spans="1:8" x14ac:dyDescent="0.3">
      <c r="A1006" t="s">
        <v>104</v>
      </c>
      <c r="B1006" t="s">
        <v>104</v>
      </c>
      <c r="C1006" t="s">
        <v>184</v>
      </c>
      <c r="D1006">
        <v>5.9558560759999999</v>
      </c>
      <c r="E1006"/>
      <c r="F1006"/>
      <c r="G1006">
        <v>450.7828844</v>
      </c>
      <c r="H1006">
        <v>15.03526761</v>
      </c>
    </row>
    <row r="1007" spans="1:8" x14ac:dyDescent="0.3">
      <c r="A1007" t="s">
        <v>104</v>
      </c>
      <c r="B1007" t="s">
        <v>104</v>
      </c>
      <c r="C1007" t="s">
        <v>184</v>
      </c>
      <c r="D1007">
        <v>8.8988733700000004</v>
      </c>
      <c r="E1007"/>
      <c r="F1007"/>
      <c r="G1007">
        <v>143.9933442</v>
      </c>
      <c r="H1007">
        <v>15.79210872</v>
      </c>
    </row>
    <row r="1008" spans="1:8" x14ac:dyDescent="0.3">
      <c r="A1008" t="s">
        <v>104</v>
      </c>
      <c r="B1008" t="s">
        <v>104</v>
      </c>
      <c r="C1008" t="s">
        <v>184</v>
      </c>
      <c r="D1008">
        <v>10.501260690000001</v>
      </c>
      <c r="E1008"/>
      <c r="F1008"/>
      <c r="G1008">
        <v>37.809330639999999</v>
      </c>
      <c r="H1008">
        <v>16.137623139999999</v>
      </c>
    </row>
    <row r="1009" spans="1:8" x14ac:dyDescent="0.3">
      <c r="A1009" t="s">
        <v>104</v>
      </c>
      <c r="B1009" t="s">
        <v>104</v>
      </c>
      <c r="C1009"/>
      <c r="D1009">
        <v>20.480874350000001</v>
      </c>
      <c r="E1009">
        <v>0.82698263000000005</v>
      </c>
      <c r="F1009">
        <v>100</v>
      </c>
      <c r="G1009">
        <v>22.973261350000001</v>
      </c>
      <c r="H1009">
        <v>17.782929899999999</v>
      </c>
    </row>
    <row r="1010" spans="1:8" x14ac:dyDescent="0.3">
      <c r="A1010" t="s">
        <v>234</v>
      </c>
      <c r="B1010" t="s">
        <v>235</v>
      </c>
      <c r="C1010" t="s">
        <v>182</v>
      </c>
      <c r="D1010">
        <v>0.71876884900000004</v>
      </c>
      <c r="E1010"/>
      <c r="F1010"/>
      <c r="G1010">
        <v>29.226962440000001</v>
      </c>
      <c r="H1010">
        <v>12.266666669999999</v>
      </c>
    </row>
    <row r="1011" spans="1:8" x14ac:dyDescent="0.3">
      <c r="A1011" t="s">
        <v>234</v>
      </c>
      <c r="B1011" t="s">
        <v>235</v>
      </c>
      <c r="C1011" t="s">
        <v>183</v>
      </c>
      <c r="D1011">
        <v>1.004009961</v>
      </c>
      <c r="E1011"/>
      <c r="F1011"/>
      <c r="G1011">
        <v>1526.527746</v>
      </c>
      <c r="H1011">
        <v>12.6</v>
      </c>
    </row>
    <row r="1012" spans="1:8" x14ac:dyDescent="0.3">
      <c r="A1012" t="s">
        <v>234</v>
      </c>
      <c r="B1012" t="s">
        <v>235</v>
      </c>
      <c r="C1012" t="s">
        <v>184</v>
      </c>
      <c r="D1012">
        <v>1.2110041220000001</v>
      </c>
      <c r="E1012"/>
      <c r="F1012"/>
      <c r="G1012">
        <v>37.953149809999999</v>
      </c>
      <c r="H1012">
        <v>12.8</v>
      </c>
    </row>
    <row r="1013" spans="1:8" x14ac:dyDescent="0.3">
      <c r="A1013" t="s">
        <v>234</v>
      </c>
      <c r="B1013" t="s">
        <v>235</v>
      </c>
      <c r="C1013" t="s">
        <v>184</v>
      </c>
      <c r="D1013">
        <v>5.4724529759999996</v>
      </c>
      <c r="E1013"/>
      <c r="F1013"/>
      <c r="G1013">
        <v>451.32272390000003</v>
      </c>
      <c r="H1013">
        <v>14.866666670000001</v>
      </c>
    </row>
    <row r="1014" spans="1:8" x14ac:dyDescent="0.3">
      <c r="A1014" t="s">
        <v>234</v>
      </c>
      <c r="B1014" t="s">
        <v>235</v>
      </c>
      <c r="C1014" t="s">
        <v>184</v>
      </c>
      <c r="D1014">
        <v>6.4851587940000002</v>
      </c>
      <c r="E1014"/>
      <c r="F1014"/>
      <c r="G1014">
        <v>1619.9546889999999</v>
      </c>
      <c r="H1014">
        <v>15.16666667</v>
      </c>
    </row>
    <row r="1015" spans="1:8" x14ac:dyDescent="0.3">
      <c r="A1015" t="s">
        <v>234</v>
      </c>
      <c r="B1015" t="s">
        <v>235</v>
      </c>
      <c r="C1015" t="s">
        <v>184</v>
      </c>
      <c r="D1015">
        <v>9.6837187010000001</v>
      </c>
      <c r="E1015"/>
      <c r="F1015"/>
      <c r="G1015">
        <v>82.787703949999994</v>
      </c>
      <c r="H1015">
        <v>15.95</v>
      </c>
    </row>
    <row r="1016" spans="1:8" x14ac:dyDescent="0.3">
      <c r="A1016" t="s">
        <v>234</v>
      </c>
      <c r="B1016" t="s">
        <v>235</v>
      </c>
      <c r="C1016" t="s">
        <v>219</v>
      </c>
      <c r="D1016">
        <v>15.61317517</v>
      </c>
      <c r="E1016"/>
      <c r="F1016"/>
      <c r="G1016">
        <v>796.86570310000002</v>
      </c>
      <c r="H1016">
        <v>17.05</v>
      </c>
    </row>
    <row r="1017" spans="1:8" x14ac:dyDescent="0.3">
      <c r="A1017" t="s">
        <v>234</v>
      </c>
      <c r="B1017" t="s">
        <v>235</v>
      </c>
      <c r="C1017" t="s">
        <v>219</v>
      </c>
      <c r="D1017">
        <v>20.657262830000001</v>
      </c>
      <c r="E1017"/>
      <c r="F1017"/>
      <c r="G1017">
        <v>502.26210789999999</v>
      </c>
      <c r="H1017">
        <v>17.8</v>
      </c>
    </row>
    <row r="1018" spans="1:8" x14ac:dyDescent="0.3">
      <c r="A1018" t="s">
        <v>234</v>
      </c>
      <c r="B1018" t="s">
        <v>235</v>
      </c>
      <c r="C1018" t="s">
        <v>219</v>
      </c>
      <c r="D1018">
        <v>29.383915340000001</v>
      </c>
      <c r="E1018"/>
      <c r="F1018"/>
      <c r="G1018">
        <v>499.26562990000002</v>
      </c>
      <c r="H1018">
        <v>18.883333329999999</v>
      </c>
    </row>
    <row r="1019" spans="1:8" x14ac:dyDescent="0.3">
      <c r="A1019" t="s">
        <v>234</v>
      </c>
      <c r="B1019" t="s">
        <v>235</v>
      </c>
      <c r="C1019" t="s">
        <v>219</v>
      </c>
      <c r="D1019">
        <v>48.068380249999997</v>
      </c>
      <c r="E1019"/>
      <c r="F1019"/>
      <c r="G1019">
        <v>253.05980109999999</v>
      </c>
      <c r="H1019">
        <v>20.733333330000001</v>
      </c>
    </row>
    <row r="1020" spans="1:8" x14ac:dyDescent="0.3">
      <c r="A1020" t="s">
        <v>234</v>
      </c>
      <c r="B1020" t="s">
        <v>235</v>
      </c>
      <c r="C1020" t="s">
        <v>219</v>
      </c>
      <c r="D1020">
        <v>68.159082260000005</v>
      </c>
      <c r="E1020"/>
      <c r="F1020"/>
      <c r="G1020">
        <v>231.7595824</v>
      </c>
      <c r="H1020">
        <v>22.366666670000001</v>
      </c>
    </row>
    <row r="1021" spans="1:8" x14ac:dyDescent="0.3">
      <c r="A1021" t="s">
        <v>234</v>
      </c>
      <c r="B1021" t="s">
        <v>235</v>
      </c>
      <c r="C1021" t="s">
        <v>219</v>
      </c>
      <c r="D1021">
        <v>119.13680789999999</v>
      </c>
      <c r="E1021"/>
      <c r="F1021"/>
      <c r="G1021">
        <v>302.22329559999997</v>
      </c>
      <c r="H1021">
        <v>25.8</v>
      </c>
    </row>
    <row r="1022" spans="1:8" x14ac:dyDescent="0.3">
      <c r="A1022" t="s">
        <v>105</v>
      </c>
      <c r="B1022" t="s">
        <v>211</v>
      </c>
      <c r="C1022" t="s">
        <v>182</v>
      </c>
      <c r="D1022">
        <v>0.73385358700000003</v>
      </c>
      <c r="E1022"/>
      <c r="F1022"/>
      <c r="G1022">
        <v>46.074339909999999</v>
      </c>
      <c r="H1022">
        <v>12.286567310000001</v>
      </c>
    </row>
    <row r="1023" spans="1:8" x14ac:dyDescent="0.3">
      <c r="A1023" t="s">
        <v>105</v>
      </c>
      <c r="B1023" t="s">
        <v>211</v>
      </c>
      <c r="C1023" t="s">
        <v>183</v>
      </c>
      <c r="D1023">
        <v>1.004009961</v>
      </c>
      <c r="E1023"/>
      <c r="F1023"/>
      <c r="G1023">
        <v>2479.7035839999999</v>
      </c>
      <c r="H1023">
        <v>12.6</v>
      </c>
    </row>
    <row r="1024" spans="1:8" x14ac:dyDescent="0.3">
      <c r="A1024" t="s">
        <v>105</v>
      </c>
      <c r="B1024" t="s">
        <v>211</v>
      </c>
      <c r="C1024" t="s">
        <v>184</v>
      </c>
      <c r="D1024">
        <v>1.1726647729999999</v>
      </c>
      <c r="E1024"/>
      <c r="F1024"/>
      <c r="G1024">
        <v>60.449391550000001</v>
      </c>
      <c r="H1024">
        <v>12.76496457</v>
      </c>
    </row>
    <row r="1025" spans="1:8" x14ac:dyDescent="0.3">
      <c r="A1025" t="s">
        <v>105</v>
      </c>
      <c r="B1025" t="s">
        <v>211</v>
      </c>
      <c r="C1025" t="s">
        <v>184</v>
      </c>
      <c r="D1025">
        <v>5.8817156580000001</v>
      </c>
      <c r="E1025"/>
      <c r="F1025"/>
      <c r="G1025">
        <v>312.070964</v>
      </c>
      <c r="H1025">
        <v>14.991986280000001</v>
      </c>
    </row>
    <row r="1026" spans="1:8" x14ac:dyDescent="0.3">
      <c r="A1026" t="s">
        <v>105</v>
      </c>
      <c r="B1026" t="s">
        <v>211</v>
      </c>
      <c r="C1026" t="s">
        <v>184</v>
      </c>
      <c r="D1026">
        <v>8.7207004720000008</v>
      </c>
      <c r="E1026"/>
      <c r="F1026"/>
      <c r="G1026">
        <v>158.61928990000001</v>
      </c>
      <c r="H1026">
        <v>15.73432685</v>
      </c>
    </row>
    <row r="1027" spans="1:8" x14ac:dyDescent="0.3">
      <c r="A1027" t="s">
        <v>105</v>
      </c>
      <c r="B1027" t="s">
        <v>211</v>
      </c>
      <c r="C1027" t="s">
        <v>184</v>
      </c>
      <c r="D1027">
        <v>10.457779609999999</v>
      </c>
      <c r="E1027"/>
      <c r="F1027"/>
      <c r="G1027">
        <v>13.90984845</v>
      </c>
      <c r="H1027">
        <v>16.11374537</v>
      </c>
    </row>
    <row r="1028" spans="1:8" x14ac:dyDescent="0.3">
      <c r="A1028" t="s">
        <v>105</v>
      </c>
      <c r="B1028" t="s">
        <v>211</v>
      </c>
      <c r="C1028"/>
      <c r="D1028">
        <v>18.76377652</v>
      </c>
      <c r="E1028">
        <v>0.519669029</v>
      </c>
      <c r="F1028">
        <v>0.22523223000000001</v>
      </c>
      <c r="G1028">
        <v>14.2387389</v>
      </c>
      <c r="H1028">
        <v>17.532440680000001</v>
      </c>
    </row>
    <row r="1029" spans="1:8" x14ac:dyDescent="0.3">
      <c r="A1029" t="s">
        <v>105</v>
      </c>
      <c r="B1029" t="s">
        <v>211</v>
      </c>
      <c r="C1029"/>
      <c r="D1029">
        <v>20.511303949999999</v>
      </c>
      <c r="E1029">
        <v>2.7321288450000001</v>
      </c>
      <c r="F1029">
        <v>1.1841449829999999</v>
      </c>
      <c r="G1029">
        <v>74.85931841</v>
      </c>
      <c r="H1029">
        <v>17.779887540000001</v>
      </c>
    </row>
    <row r="1030" spans="1:8" x14ac:dyDescent="0.3">
      <c r="A1030" t="s">
        <v>105</v>
      </c>
      <c r="B1030" t="s">
        <v>211</v>
      </c>
      <c r="C1030"/>
      <c r="D1030">
        <v>23.49266721</v>
      </c>
      <c r="E1030">
        <v>0.36912742700000001</v>
      </c>
      <c r="F1030">
        <v>0.15998527700000001</v>
      </c>
      <c r="G1030">
        <v>10.113954789999999</v>
      </c>
      <c r="H1030">
        <v>18.17580251</v>
      </c>
    </row>
    <row r="1031" spans="1:8" x14ac:dyDescent="0.3">
      <c r="A1031" t="s">
        <v>105</v>
      </c>
      <c r="B1031" t="s">
        <v>211</v>
      </c>
      <c r="C1031"/>
      <c r="D1031">
        <v>28.53250748</v>
      </c>
      <c r="E1031">
        <v>1.6098214070000001</v>
      </c>
      <c r="F1031">
        <v>0.69772036800000004</v>
      </c>
      <c r="G1031">
        <v>44.10851031</v>
      </c>
      <c r="H1031">
        <v>18.786171419999999</v>
      </c>
    </row>
    <row r="1032" spans="1:8" x14ac:dyDescent="0.3">
      <c r="A1032" t="s">
        <v>105</v>
      </c>
      <c r="B1032" t="s">
        <v>211</v>
      </c>
      <c r="C1032"/>
      <c r="D1032">
        <v>31.932865920000001</v>
      </c>
      <c r="E1032">
        <v>1.905990557</v>
      </c>
      <c r="F1032">
        <v>0.82608444999999997</v>
      </c>
      <c r="G1032">
        <v>52.22343532</v>
      </c>
      <c r="H1032">
        <v>19.16558994</v>
      </c>
    </row>
    <row r="1033" spans="1:8" x14ac:dyDescent="0.3">
      <c r="A1033" t="s">
        <v>105</v>
      </c>
      <c r="B1033" t="s">
        <v>211</v>
      </c>
      <c r="C1033"/>
      <c r="D1033">
        <v>34.417207740000002</v>
      </c>
      <c r="E1033">
        <v>0.834974569</v>
      </c>
      <c r="F1033">
        <v>0.36189030700000002</v>
      </c>
      <c r="G1033">
        <v>22.877993929999999</v>
      </c>
      <c r="H1033">
        <v>19.429533249999999</v>
      </c>
    </row>
    <row r="1034" spans="1:8" x14ac:dyDescent="0.3">
      <c r="A1034" t="s">
        <v>105</v>
      </c>
      <c r="B1034" t="s">
        <v>211</v>
      </c>
      <c r="C1034"/>
      <c r="D1034">
        <v>40.355910909999999</v>
      </c>
      <c r="E1034">
        <v>1.7477453789999999</v>
      </c>
      <c r="F1034">
        <v>0.75749865299999997</v>
      </c>
      <c r="G1034">
        <v>47.887576039999999</v>
      </c>
      <c r="H1034">
        <v>20.023405709999999</v>
      </c>
    </row>
    <row r="1035" spans="1:8" x14ac:dyDescent="0.3">
      <c r="A1035" t="s">
        <v>105</v>
      </c>
      <c r="B1035" t="s">
        <v>211</v>
      </c>
      <c r="C1035"/>
      <c r="D1035">
        <v>80.115057359999994</v>
      </c>
      <c r="E1035">
        <v>2.4724229009999998</v>
      </c>
      <c r="F1035">
        <v>1.071584592</v>
      </c>
      <c r="G1035">
        <v>67.743471749999998</v>
      </c>
      <c r="H1035">
        <v>23.24021484</v>
      </c>
    </row>
    <row r="1036" spans="1:8" x14ac:dyDescent="0.3">
      <c r="A1036" t="s">
        <v>105</v>
      </c>
      <c r="B1036" t="s">
        <v>211</v>
      </c>
      <c r="C1036"/>
      <c r="D1036">
        <v>87.464031579999997</v>
      </c>
      <c r="E1036">
        <v>2.752337893</v>
      </c>
      <c r="F1036">
        <v>1.1929038830000001</v>
      </c>
      <c r="G1036">
        <v>75.41303886</v>
      </c>
      <c r="H1036">
        <v>23.75160502</v>
      </c>
    </row>
    <row r="1037" spans="1:8" x14ac:dyDescent="0.3">
      <c r="A1037" t="s">
        <v>105</v>
      </c>
      <c r="B1037" t="s">
        <v>211</v>
      </c>
      <c r="C1037" t="s">
        <v>19</v>
      </c>
      <c r="D1037">
        <v>154.1446565</v>
      </c>
      <c r="E1037">
        <v>215.78165469999999</v>
      </c>
      <c r="F1037">
        <v>93.522955260000003</v>
      </c>
      <c r="G1037">
        <v>5912.3374160000003</v>
      </c>
      <c r="H1037">
        <v>27.8757193</v>
      </c>
    </row>
    <row r="1038" spans="1:8" x14ac:dyDescent="0.3">
      <c r="A1038" t="s">
        <v>106</v>
      </c>
      <c r="B1038" t="s">
        <v>212</v>
      </c>
      <c r="C1038" t="s">
        <v>182</v>
      </c>
      <c r="D1038">
        <v>0.72159362900000001</v>
      </c>
      <c r="E1038"/>
      <c r="F1038"/>
      <c r="G1038">
        <v>49.31037577</v>
      </c>
      <c r="H1038">
        <v>12.27041694</v>
      </c>
    </row>
    <row r="1039" spans="1:8" x14ac:dyDescent="0.3">
      <c r="A1039" t="s">
        <v>106</v>
      </c>
      <c r="B1039" t="s">
        <v>212</v>
      </c>
      <c r="C1039" t="s">
        <v>183</v>
      </c>
      <c r="D1039">
        <v>1.004009961</v>
      </c>
      <c r="E1039"/>
      <c r="F1039"/>
      <c r="G1039">
        <v>2444.277564</v>
      </c>
      <c r="H1039">
        <v>12.6</v>
      </c>
    </row>
    <row r="1040" spans="1:8" x14ac:dyDescent="0.3">
      <c r="A1040" t="s">
        <v>106</v>
      </c>
      <c r="B1040" t="s">
        <v>212</v>
      </c>
      <c r="C1040" t="s">
        <v>184</v>
      </c>
      <c r="D1040">
        <v>1.190396134</v>
      </c>
      <c r="E1040"/>
      <c r="F1040"/>
      <c r="G1040">
        <v>60.743235050000003</v>
      </c>
      <c r="H1040">
        <v>12.78127068</v>
      </c>
    </row>
    <row r="1041" spans="1:8" x14ac:dyDescent="0.3">
      <c r="A1041" t="s">
        <v>106</v>
      </c>
      <c r="B1041" t="s">
        <v>212</v>
      </c>
      <c r="C1041" t="s">
        <v>184</v>
      </c>
      <c r="D1041">
        <v>5.9285542549999999</v>
      </c>
      <c r="E1041"/>
      <c r="F1041"/>
      <c r="G1041">
        <v>515.35895259999995</v>
      </c>
      <c r="H1041">
        <v>15.00595631</v>
      </c>
    </row>
    <row r="1042" spans="1:8" x14ac:dyDescent="0.3">
      <c r="A1042" t="s">
        <v>106</v>
      </c>
      <c r="B1042" t="s">
        <v>212</v>
      </c>
      <c r="C1042" t="s">
        <v>184</v>
      </c>
      <c r="D1042">
        <v>8.7065122250000009</v>
      </c>
      <c r="E1042"/>
      <c r="F1042"/>
      <c r="G1042">
        <v>166.3357087</v>
      </c>
      <c r="H1042">
        <v>15.73103903</v>
      </c>
    </row>
    <row r="1043" spans="1:8" x14ac:dyDescent="0.3">
      <c r="A1043" t="s">
        <v>106</v>
      </c>
      <c r="B1043" t="s">
        <v>212</v>
      </c>
      <c r="C1043"/>
      <c r="D1043">
        <v>20.59139038</v>
      </c>
      <c r="E1043">
        <v>2.500150428</v>
      </c>
      <c r="F1043">
        <v>1.5787729530000001</v>
      </c>
      <c r="G1043">
        <v>67.305616430000001</v>
      </c>
      <c r="H1043">
        <v>17.790933129999999</v>
      </c>
    </row>
    <row r="1044" spans="1:8" x14ac:dyDescent="0.3">
      <c r="A1044" t="s">
        <v>106</v>
      </c>
      <c r="B1044" t="s">
        <v>212</v>
      </c>
      <c r="C1044"/>
      <c r="D1044">
        <v>27.765378460000001</v>
      </c>
      <c r="E1044">
        <v>1.400663869</v>
      </c>
      <c r="F1044">
        <v>0.88447887300000005</v>
      </c>
      <c r="G1044">
        <v>37.706749180000003</v>
      </c>
      <c r="H1044">
        <v>18.69728653</v>
      </c>
    </row>
    <row r="1045" spans="1:8" x14ac:dyDescent="0.3">
      <c r="A1045" t="s">
        <v>106</v>
      </c>
      <c r="B1045" t="s">
        <v>212</v>
      </c>
      <c r="C1045"/>
      <c r="D1045">
        <v>30.815196090000001</v>
      </c>
      <c r="E1045">
        <v>0.478229776</v>
      </c>
      <c r="F1045">
        <v>0.301988323</v>
      </c>
      <c r="G1045">
        <v>12.87424528</v>
      </c>
      <c r="H1045">
        <v>19.043348739999999</v>
      </c>
    </row>
    <row r="1046" spans="1:8" x14ac:dyDescent="0.3">
      <c r="A1046" t="s">
        <v>106</v>
      </c>
      <c r="B1046" t="s">
        <v>212</v>
      </c>
      <c r="C1046"/>
      <c r="D1046">
        <v>32.480067249999998</v>
      </c>
      <c r="E1046">
        <v>1.4361962500000001</v>
      </c>
      <c r="F1046">
        <v>0.90691654799999999</v>
      </c>
      <c r="G1046">
        <v>38.663303139999996</v>
      </c>
      <c r="H1046">
        <v>19.22461942</v>
      </c>
    </row>
    <row r="1047" spans="1:8" x14ac:dyDescent="0.3">
      <c r="A1047" t="s">
        <v>106</v>
      </c>
      <c r="B1047" t="s">
        <v>212</v>
      </c>
      <c r="C1047"/>
      <c r="D1047">
        <v>40.446358189999998</v>
      </c>
      <c r="E1047">
        <v>0.56486867600000001</v>
      </c>
      <c r="F1047">
        <v>0.35669829199999997</v>
      </c>
      <c r="G1047">
        <v>15.20661877</v>
      </c>
      <c r="H1047">
        <v>20.0320979</v>
      </c>
    </row>
    <row r="1048" spans="1:8" x14ac:dyDescent="0.3">
      <c r="A1048" t="s">
        <v>106</v>
      </c>
      <c r="B1048" t="s">
        <v>212</v>
      </c>
      <c r="C1048"/>
      <c r="D1048">
        <v>87.774834940000005</v>
      </c>
      <c r="E1048">
        <v>0.92558681700000001</v>
      </c>
      <c r="F1048">
        <v>0.58448140400000004</v>
      </c>
      <c r="G1048">
        <v>24.917377200000001</v>
      </c>
      <c r="H1048">
        <v>23.772865580000001</v>
      </c>
    </row>
    <row r="1049" spans="1:8" x14ac:dyDescent="0.3">
      <c r="A1049" t="s">
        <v>106</v>
      </c>
      <c r="B1049" t="s">
        <v>212</v>
      </c>
      <c r="C1049" t="s">
        <v>19</v>
      </c>
      <c r="D1049">
        <v>155.30209189999999</v>
      </c>
      <c r="E1049">
        <v>151.05465760000001</v>
      </c>
      <c r="F1049">
        <v>95.386663609999999</v>
      </c>
      <c r="G1049">
        <v>4066.4860520000002</v>
      </c>
      <c r="H1049">
        <v>27.94209124</v>
      </c>
    </row>
    <row r="1050" spans="1:8" x14ac:dyDescent="0.3">
      <c r="A1050" t="s">
        <v>107</v>
      </c>
      <c r="B1050" t="s">
        <v>213</v>
      </c>
      <c r="C1050" t="s">
        <v>182</v>
      </c>
      <c r="D1050">
        <v>0.72347340100000002</v>
      </c>
      <c r="E1050"/>
      <c r="F1050"/>
      <c r="G1050">
        <v>48.372063279999999</v>
      </c>
      <c r="H1050">
        <v>12.272906499999999</v>
      </c>
    </row>
    <row r="1051" spans="1:8" x14ac:dyDescent="0.3">
      <c r="A1051" t="s">
        <v>107</v>
      </c>
      <c r="B1051" t="s">
        <v>213</v>
      </c>
      <c r="C1051" t="s">
        <v>183</v>
      </c>
      <c r="D1051">
        <v>1.004009961</v>
      </c>
      <c r="E1051"/>
      <c r="F1051"/>
      <c r="G1051">
        <v>2398.335658</v>
      </c>
      <c r="H1051">
        <v>12.6</v>
      </c>
    </row>
    <row r="1052" spans="1:8" x14ac:dyDescent="0.3">
      <c r="A1052" t="s">
        <v>107</v>
      </c>
      <c r="B1052" t="s">
        <v>213</v>
      </c>
      <c r="C1052" t="s">
        <v>184</v>
      </c>
      <c r="D1052">
        <v>1.171132235</v>
      </c>
      <c r="E1052"/>
      <c r="F1052"/>
      <c r="G1052">
        <v>59.441968680000002</v>
      </c>
      <c r="H1052">
        <v>12.76354675</v>
      </c>
    </row>
    <row r="1053" spans="1:8" x14ac:dyDescent="0.3">
      <c r="A1053" t="s">
        <v>107</v>
      </c>
      <c r="B1053" t="s">
        <v>213</v>
      </c>
      <c r="C1053" t="s">
        <v>184</v>
      </c>
      <c r="D1053">
        <v>5.8676693850000001</v>
      </c>
      <c r="E1053"/>
      <c r="F1053"/>
      <c r="G1053">
        <v>148.8172414</v>
      </c>
      <c r="H1053">
        <v>14.98778254</v>
      </c>
    </row>
    <row r="1054" spans="1:8" x14ac:dyDescent="0.3">
      <c r="A1054" t="s">
        <v>107</v>
      </c>
      <c r="B1054" t="s">
        <v>213</v>
      </c>
      <c r="C1054" t="s">
        <v>184</v>
      </c>
      <c r="D1054">
        <v>8.7456390020000008</v>
      </c>
      <c r="E1054"/>
      <c r="F1054"/>
      <c r="G1054">
        <v>79.504648290000006</v>
      </c>
      <c r="H1054">
        <v>15.74009759</v>
      </c>
    </row>
    <row r="1055" spans="1:8" x14ac:dyDescent="0.3">
      <c r="A1055" t="s">
        <v>107</v>
      </c>
      <c r="B1055" t="s">
        <v>213</v>
      </c>
      <c r="C1055"/>
      <c r="D1055">
        <v>18.361996529999999</v>
      </c>
      <c r="E1055">
        <v>0.83554172400000004</v>
      </c>
      <c r="F1055">
        <v>0.38979424200000001</v>
      </c>
      <c r="G1055">
        <v>21.99874368</v>
      </c>
      <c r="H1055">
        <v>17.473693130000001</v>
      </c>
    </row>
    <row r="1056" spans="1:8" x14ac:dyDescent="0.3">
      <c r="A1056" t="s">
        <v>107</v>
      </c>
      <c r="B1056" t="s">
        <v>213</v>
      </c>
      <c r="C1056"/>
      <c r="D1056">
        <v>20.307897260000001</v>
      </c>
      <c r="E1056">
        <v>2.9491844930000002</v>
      </c>
      <c r="F1056">
        <v>1.3758440780000001</v>
      </c>
      <c r="G1056">
        <v>77.648251220000006</v>
      </c>
      <c r="H1056">
        <v>17.751722610000002</v>
      </c>
    </row>
    <row r="1057" spans="1:8" x14ac:dyDescent="0.3">
      <c r="A1057" t="s">
        <v>107</v>
      </c>
      <c r="B1057" t="s">
        <v>213</v>
      </c>
      <c r="C1057"/>
      <c r="D1057">
        <v>27.511541019999999</v>
      </c>
      <c r="E1057">
        <v>1.8202460760000001</v>
      </c>
      <c r="F1057">
        <v>0.84917535399999999</v>
      </c>
      <c r="G1057">
        <v>47.924748340000001</v>
      </c>
      <c r="H1057">
        <v>18.667584399999999</v>
      </c>
    </row>
    <row r="1058" spans="1:8" x14ac:dyDescent="0.3">
      <c r="A1058" t="s">
        <v>107</v>
      </c>
      <c r="B1058" t="s">
        <v>213</v>
      </c>
      <c r="C1058"/>
      <c r="D1058">
        <v>30.376031770000001</v>
      </c>
      <c r="E1058">
        <v>1.420045464</v>
      </c>
      <c r="F1058">
        <v>0.66247504999999995</v>
      </c>
      <c r="G1058">
        <v>37.387978689999997</v>
      </c>
      <c r="H1058">
        <v>18.994677899999999</v>
      </c>
    </row>
    <row r="1059" spans="1:8" x14ac:dyDescent="0.3">
      <c r="A1059" t="s">
        <v>107</v>
      </c>
      <c r="B1059" t="s">
        <v>213</v>
      </c>
      <c r="C1059"/>
      <c r="D1059">
        <v>40.033196949999997</v>
      </c>
      <c r="E1059">
        <v>0.61612177400000001</v>
      </c>
      <c r="F1059">
        <v>0.287431151</v>
      </c>
      <c r="G1059">
        <v>16.221697349999999</v>
      </c>
      <c r="H1059">
        <v>19.992313070000002</v>
      </c>
    </row>
    <row r="1060" spans="1:8" x14ac:dyDescent="0.3">
      <c r="A1060" t="s">
        <v>107</v>
      </c>
      <c r="B1060" t="s">
        <v>213</v>
      </c>
      <c r="C1060"/>
      <c r="D1060">
        <v>56.471954609999997</v>
      </c>
      <c r="E1060">
        <v>0.228554641</v>
      </c>
      <c r="F1060">
        <v>0.106624577</v>
      </c>
      <c r="G1060">
        <v>6.0175510240000003</v>
      </c>
      <c r="H1060">
        <v>21.447879140000001</v>
      </c>
    </row>
    <row r="1061" spans="1:8" x14ac:dyDescent="0.3">
      <c r="A1061" t="s">
        <v>107</v>
      </c>
      <c r="B1061" t="s">
        <v>213</v>
      </c>
      <c r="C1061"/>
      <c r="D1061">
        <v>80.209426230000005</v>
      </c>
      <c r="E1061">
        <v>3.430485869</v>
      </c>
      <c r="F1061">
        <v>1.60037925</v>
      </c>
      <c r="G1061">
        <v>90.320300140000001</v>
      </c>
      <c r="H1061">
        <v>23.24689339</v>
      </c>
    </row>
    <row r="1062" spans="1:8" x14ac:dyDescent="0.3">
      <c r="A1062" t="s">
        <v>107</v>
      </c>
      <c r="B1062" t="s">
        <v>213</v>
      </c>
      <c r="C1062"/>
      <c r="D1062">
        <v>87.258552100000003</v>
      </c>
      <c r="E1062">
        <v>4.752430758</v>
      </c>
      <c r="F1062">
        <v>2.2170887349999999</v>
      </c>
      <c r="G1062">
        <v>125.1254163</v>
      </c>
      <c r="H1062">
        <v>23.737533639999999</v>
      </c>
    </row>
    <row r="1063" spans="1:8" x14ac:dyDescent="0.3">
      <c r="A1063" t="s">
        <v>107</v>
      </c>
      <c r="B1063" t="s">
        <v>213</v>
      </c>
      <c r="C1063" t="s">
        <v>19</v>
      </c>
      <c r="D1063">
        <v>154.70690730000001</v>
      </c>
      <c r="E1063">
        <v>198.3019472</v>
      </c>
      <c r="F1063">
        <v>92.511187559999996</v>
      </c>
      <c r="G1063">
        <v>5221.0363420000003</v>
      </c>
      <c r="H1063">
        <v>27.907975749999999</v>
      </c>
    </row>
    <row r="1064" spans="1:8" x14ac:dyDescent="0.3">
      <c r="A1064" t="s">
        <v>108</v>
      </c>
      <c r="B1064" t="s">
        <v>236</v>
      </c>
      <c r="C1064" t="s">
        <v>182</v>
      </c>
      <c r="D1064">
        <v>0.72437513799999997</v>
      </c>
      <c r="E1064"/>
      <c r="F1064"/>
      <c r="G1064">
        <v>44.296402700000002</v>
      </c>
      <c r="H1064">
        <v>12.274099039999999</v>
      </c>
    </row>
    <row r="1065" spans="1:8" x14ac:dyDescent="0.3">
      <c r="A1065" t="s">
        <v>108</v>
      </c>
      <c r="B1065" t="s">
        <v>236</v>
      </c>
      <c r="C1065" t="s">
        <v>183</v>
      </c>
      <c r="D1065">
        <v>1.004009961</v>
      </c>
      <c r="E1065"/>
      <c r="F1065"/>
      <c r="G1065">
        <v>2371.1818950000002</v>
      </c>
      <c r="H1065">
        <v>12.6</v>
      </c>
    </row>
    <row r="1066" spans="1:8" x14ac:dyDescent="0.3">
      <c r="A1066" t="s">
        <v>108</v>
      </c>
      <c r="B1066" t="s">
        <v>236</v>
      </c>
      <c r="C1066" t="s">
        <v>184</v>
      </c>
      <c r="D1066">
        <v>1.1704881620000001</v>
      </c>
      <c r="E1066"/>
      <c r="F1066"/>
      <c r="G1066">
        <v>58.29448292</v>
      </c>
      <c r="H1066">
        <v>12.762950480000001</v>
      </c>
    </row>
    <row r="1067" spans="1:8" x14ac:dyDescent="0.3">
      <c r="A1067" t="s">
        <v>108</v>
      </c>
      <c r="B1067" t="s">
        <v>236</v>
      </c>
      <c r="C1067" t="s">
        <v>184</v>
      </c>
      <c r="D1067">
        <v>5.7308627769999996</v>
      </c>
      <c r="E1067"/>
      <c r="F1067"/>
      <c r="G1067">
        <v>1679.226334</v>
      </c>
      <c r="H1067">
        <v>14.946486950000001</v>
      </c>
    </row>
    <row r="1068" spans="1:8" x14ac:dyDescent="0.3">
      <c r="A1068" t="s">
        <v>108</v>
      </c>
      <c r="B1068" t="s">
        <v>236</v>
      </c>
      <c r="C1068" t="s">
        <v>184</v>
      </c>
      <c r="D1068">
        <v>7.4264132920000003</v>
      </c>
      <c r="E1068"/>
      <c r="F1068"/>
      <c r="G1068">
        <v>578.87656389999995</v>
      </c>
      <c r="H1068">
        <v>15.41904334</v>
      </c>
    </row>
    <row r="1069" spans="1:8" x14ac:dyDescent="0.3">
      <c r="A1069" t="s">
        <v>108</v>
      </c>
      <c r="B1069" t="s">
        <v>236</v>
      </c>
      <c r="C1069" t="s">
        <v>184</v>
      </c>
      <c r="D1069">
        <v>8.6261590249999998</v>
      </c>
      <c r="E1069"/>
      <c r="F1069"/>
      <c r="G1069">
        <v>420.31646669999998</v>
      </c>
      <c r="H1069">
        <v>15.712354210000001</v>
      </c>
    </row>
    <row r="1070" spans="1:8" x14ac:dyDescent="0.3">
      <c r="A1070" t="s">
        <v>108</v>
      </c>
      <c r="B1070" t="s">
        <v>236</v>
      </c>
      <c r="C1070" t="s">
        <v>184</v>
      </c>
      <c r="D1070">
        <v>10.407939969999999</v>
      </c>
      <c r="E1070"/>
      <c r="F1070"/>
      <c r="G1070">
        <v>129.62591499999999</v>
      </c>
      <c r="H1070">
        <v>16.10343537</v>
      </c>
    </row>
    <row r="1071" spans="1:8" x14ac:dyDescent="0.3">
      <c r="A1071" t="s">
        <v>108</v>
      </c>
      <c r="B1071" t="s">
        <v>236</v>
      </c>
      <c r="C1071"/>
      <c r="D1071">
        <v>12.579409030000001</v>
      </c>
      <c r="E1071">
        <v>3.151639828</v>
      </c>
      <c r="F1071">
        <v>1.191297912</v>
      </c>
      <c r="G1071">
        <v>81.7714553</v>
      </c>
      <c r="H1071">
        <v>16.527106620000001</v>
      </c>
    </row>
    <row r="1072" spans="1:8" x14ac:dyDescent="0.3">
      <c r="A1072" t="s">
        <v>108</v>
      </c>
      <c r="B1072" t="s">
        <v>236</v>
      </c>
      <c r="C1072"/>
      <c r="D1072">
        <v>14.137515820000001</v>
      </c>
      <c r="E1072">
        <v>2.5840877770000001</v>
      </c>
      <c r="F1072">
        <v>0.97676718799999995</v>
      </c>
      <c r="G1072">
        <v>67.045928349999997</v>
      </c>
      <c r="H1072">
        <v>16.80412244</v>
      </c>
    </row>
    <row r="1073" spans="1:8" x14ac:dyDescent="0.3">
      <c r="A1073" t="s">
        <v>108</v>
      </c>
      <c r="B1073" t="s">
        <v>236</v>
      </c>
      <c r="C1073"/>
      <c r="D1073">
        <v>16.83994925</v>
      </c>
      <c r="E1073">
        <v>1.3995002350000001</v>
      </c>
      <c r="F1073">
        <v>0.52900134499999996</v>
      </c>
      <c r="G1073">
        <v>36.310992730000002</v>
      </c>
      <c r="H1073">
        <v>17.24408875</v>
      </c>
    </row>
    <row r="1074" spans="1:8" x14ac:dyDescent="0.3">
      <c r="A1074" t="s">
        <v>108</v>
      </c>
      <c r="B1074" t="s">
        <v>236</v>
      </c>
      <c r="C1074"/>
      <c r="D1074">
        <v>18.910373790000001</v>
      </c>
      <c r="E1074">
        <v>4.6675167010000003</v>
      </c>
      <c r="F1074">
        <v>1.7642888160000001</v>
      </c>
      <c r="G1074">
        <v>121.1019196</v>
      </c>
      <c r="H1074">
        <v>17.553694660000001</v>
      </c>
    </row>
    <row r="1075" spans="1:8" x14ac:dyDescent="0.3">
      <c r="A1075" t="s">
        <v>108</v>
      </c>
      <c r="B1075" t="s">
        <v>236</v>
      </c>
      <c r="C1075"/>
      <c r="D1075">
        <v>20.5253412</v>
      </c>
      <c r="E1075">
        <v>6.1320977079999999</v>
      </c>
      <c r="F1075">
        <v>2.3178902400000001</v>
      </c>
      <c r="G1075">
        <v>159.10147760000001</v>
      </c>
      <c r="H1075">
        <v>17.781825340000001</v>
      </c>
    </row>
    <row r="1076" spans="1:8" x14ac:dyDescent="0.3">
      <c r="A1076" t="s">
        <v>108</v>
      </c>
      <c r="B1076" t="s">
        <v>236</v>
      </c>
      <c r="C1076"/>
      <c r="D1076">
        <v>23.342906500000002</v>
      </c>
      <c r="E1076">
        <v>3.0817001259999999</v>
      </c>
      <c r="F1076">
        <v>1.164861191</v>
      </c>
      <c r="G1076">
        <v>79.956821779999999</v>
      </c>
      <c r="H1076">
        <v>18.15661145</v>
      </c>
    </row>
    <row r="1077" spans="1:8" x14ac:dyDescent="0.3">
      <c r="A1077" t="s">
        <v>108</v>
      </c>
      <c r="B1077" t="s">
        <v>236</v>
      </c>
      <c r="C1077"/>
      <c r="D1077">
        <v>25.025500829999999</v>
      </c>
      <c r="E1077">
        <v>1.3888977229999999</v>
      </c>
      <c r="F1077">
        <v>0.524993669</v>
      </c>
      <c r="G1077">
        <v>36.035903300000001</v>
      </c>
      <c r="H1077">
        <v>18.368447079999999</v>
      </c>
    </row>
    <row r="1078" spans="1:8" x14ac:dyDescent="0.3">
      <c r="A1078" t="s">
        <v>108</v>
      </c>
      <c r="B1078" t="s">
        <v>236</v>
      </c>
      <c r="C1078"/>
      <c r="D1078">
        <v>27.46189519</v>
      </c>
      <c r="E1078">
        <v>2.8357794200000002</v>
      </c>
      <c r="F1078">
        <v>1.0719048769999999</v>
      </c>
      <c r="G1078">
        <v>73.576240530000007</v>
      </c>
      <c r="H1078">
        <v>18.661757940000001</v>
      </c>
    </row>
    <row r="1079" spans="1:8" x14ac:dyDescent="0.3">
      <c r="A1079" t="s">
        <v>108</v>
      </c>
      <c r="B1079" t="s">
        <v>236</v>
      </c>
      <c r="C1079"/>
      <c r="D1079">
        <v>28.442618710000001</v>
      </c>
      <c r="E1079">
        <v>2.6636195969999998</v>
      </c>
      <c r="F1079">
        <v>1.006829663</v>
      </c>
      <c r="G1079">
        <v>69.109435939999997</v>
      </c>
      <c r="H1079">
        <v>18.775823280000001</v>
      </c>
    </row>
    <row r="1080" spans="1:8" x14ac:dyDescent="0.3">
      <c r="A1080" t="s">
        <v>108</v>
      </c>
      <c r="B1080" t="s">
        <v>236</v>
      </c>
      <c r="C1080"/>
      <c r="D1080">
        <v>31.644915229999999</v>
      </c>
      <c r="E1080">
        <v>5.738842558</v>
      </c>
      <c r="F1080">
        <v>2.1692425310000001</v>
      </c>
      <c r="G1080">
        <v>148.89820320000001</v>
      </c>
      <c r="H1080">
        <v>19.13431434</v>
      </c>
    </row>
    <row r="1081" spans="1:8" x14ac:dyDescent="0.3">
      <c r="A1081" t="s">
        <v>108</v>
      </c>
      <c r="B1081" t="s">
        <v>236</v>
      </c>
      <c r="C1081"/>
      <c r="D1081">
        <v>33.776587569999997</v>
      </c>
      <c r="E1081">
        <v>3.8293106479999999</v>
      </c>
      <c r="F1081">
        <v>1.4474527639999999</v>
      </c>
      <c r="G1081">
        <v>99.354089160000001</v>
      </c>
      <c r="H1081">
        <v>19.362445019999999</v>
      </c>
    </row>
    <row r="1082" spans="1:8" x14ac:dyDescent="0.3">
      <c r="A1082" t="s">
        <v>108</v>
      </c>
      <c r="B1082" t="s">
        <v>236</v>
      </c>
      <c r="C1082"/>
      <c r="D1082">
        <v>39.754508459999997</v>
      </c>
      <c r="E1082">
        <v>8.5291844559999994</v>
      </c>
      <c r="F1082">
        <v>3.2239723410000001</v>
      </c>
      <c r="G1082">
        <v>221.29553609999999</v>
      </c>
      <c r="H1082">
        <v>19.9653618</v>
      </c>
    </row>
    <row r="1083" spans="1:8" x14ac:dyDescent="0.3">
      <c r="A1083" t="s">
        <v>108</v>
      </c>
      <c r="B1083" t="s">
        <v>236</v>
      </c>
      <c r="C1083"/>
      <c r="D1083">
        <v>48.229139709999998</v>
      </c>
      <c r="E1083">
        <v>1.423430682</v>
      </c>
      <c r="F1083">
        <v>0.53804688700000003</v>
      </c>
      <c r="G1083">
        <v>36.931884590000003</v>
      </c>
      <c r="H1083">
        <v>20.747524120000001</v>
      </c>
    </row>
    <row r="1084" spans="1:8" x14ac:dyDescent="0.3">
      <c r="A1084" t="s">
        <v>108</v>
      </c>
      <c r="B1084" t="s">
        <v>236</v>
      </c>
      <c r="C1084"/>
      <c r="D1084">
        <v>53.144095100000001</v>
      </c>
      <c r="E1084">
        <v>6.9704837780000002</v>
      </c>
      <c r="F1084">
        <v>2.6347943370000002</v>
      </c>
      <c r="G1084">
        <v>180.85397879999999</v>
      </c>
      <c r="H1084">
        <v>21.17119537</v>
      </c>
    </row>
    <row r="1085" spans="1:8" x14ac:dyDescent="0.3">
      <c r="A1085" t="s">
        <v>108</v>
      </c>
      <c r="B1085" t="s">
        <v>236</v>
      </c>
      <c r="C1085"/>
      <c r="D1085">
        <v>64.248430870000007</v>
      </c>
      <c r="E1085">
        <v>1.8773435329999999</v>
      </c>
      <c r="F1085">
        <v>0.70962278499999998</v>
      </c>
      <c r="G1085">
        <v>48.70896458</v>
      </c>
      <c r="H1085">
        <v>22.06742302</v>
      </c>
    </row>
    <row r="1086" spans="1:8" x14ac:dyDescent="0.3">
      <c r="A1086" t="s">
        <v>108</v>
      </c>
      <c r="B1086" t="s">
        <v>236</v>
      </c>
      <c r="C1086"/>
      <c r="D1086">
        <v>86.903977490000003</v>
      </c>
      <c r="E1086">
        <v>7.3044892929999996</v>
      </c>
      <c r="F1086">
        <v>2.7610460959999998</v>
      </c>
      <c r="G1086">
        <v>189.51998080000001</v>
      </c>
      <c r="H1086">
        <v>23.713222900000002</v>
      </c>
    </row>
    <row r="1087" spans="1:8" x14ac:dyDescent="0.3">
      <c r="A1087" t="s">
        <v>108</v>
      </c>
      <c r="B1087" t="s">
        <v>236</v>
      </c>
      <c r="C1087" t="s">
        <v>19</v>
      </c>
      <c r="D1087">
        <v>154.30210969999999</v>
      </c>
      <c r="E1087">
        <v>200.97721329999999</v>
      </c>
      <c r="F1087">
        <v>75.967987359999995</v>
      </c>
      <c r="G1087">
        <v>5214.4915380000002</v>
      </c>
      <c r="H1087">
        <v>27.88475524</v>
      </c>
    </row>
    <row r="1088" spans="1:8" x14ac:dyDescent="0.3">
      <c r="A1088" t="s">
        <v>109</v>
      </c>
      <c r="B1088" t="s">
        <v>237</v>
      </c>
      <c r="C1088" t="s">
        <v>182</v>
      </c>
      <c r="D1088">
        <v>0.72431430799999996</v>
      </c>
      <c r="E1088"/>
      <c r="F1088"/>
      <c r="G1088">
        <v>44.800560699999998</v>
      </c>
      <c r="H1088">
        <v>12.27401862</v>
      </c>
    </row>
    <row r="1089" spans="1:8" x14ac:dyDescent="0.3">
      <c r="A1089" t="s">
        <v>109</v>
      </c>
      <c r="B1089" t="s">
        <v>237</v>
      </c>
      <c r="C1089" t="s">
        <v>183</v>
      </c>
      <c r="D1089">
        <v>1.004009961</v>
      </c>
      <c r="E1089"/>
      <c r="F1089"/>
      <c r="G1089">
        <v>2375.3399519999998</v>
      </c>
      <c r="H1089">
        <v>12.6</v>
      </c>
    </row>
    <row r="1090" spans="1:8" x14ac:dyDescent="0.3">
      <c r="A1090" t="s">
        <v>109</v>
      </c>
      <c r="B1090" t="s">
        <v>237</v>
      </c>
      <c r="C1090" t="s">
        <v>184</v>
      </c>
      <c r="D1090">
        <v>1.1882316449999999</v>
      </c>
      <c r="E1090"/>
      <c r="F1090"/>
      <c r="G1090">
        <v>59.623726410000003</v>
      </c>
      <c r="H1090">
        <v>12.779289759999999</v>
      </c>
    </row>
    <row r="1091" spans="1:8" x14ac:dyDescent="0.3">
      <c r="A1091" t="s">
        <v>109</v>
      </c>
      <c r="B1091" t="s">
        <v>237</v>
      </c>
      <c r="C1091" t="s">
        <v>184</v>
      </c>
      <c r="D1091">
        <v>5.67934436</v>
      </c>
      <c r="E1091"/>
      <c r="F1091"/>
      <c r="G1091">
        <v>648.51208080000004</v>
      </c>
      <c r="H1091">
        <v>14.93076684</v>
      </c>
    </row>
    <row r="1092" spans="1:8" x14ac:dyDescent="0.3">
      <c r="A1092" t="s">
        <v>109</v>
      </c>
      <c r="B1092" t="s">
        <v>237</v>
      </c>
      <c r="C1092" t="s">
        <v>184</v>
      </c>
      <c r="D1092">
        <v>8.6995361259999999</v>
      </c>
      <c r="E1092"/>
      <c r="F1092"/>
      <c r="G1092">
        <v>253.4939239</v>
      </c>
      <c r="H1092">
        <v>15.72942121</v>
      </c>
    </row>
    <row r="1093" spans="1:8" x14ac:dyDescent="0.3">
      <c r="A1093" t="s">
        <v>109</v>
      </c>
      <c r="B1093" t="s">
        <v>237</v>
      </c>
      <c r="C1093" t="s">
        <v>184</v>
      </c>
      <c r="D1093">
        <v>10.412113</v>
      </c>
      <c r="E1093"/>
      <c r="F1093"/>
      <c r="G1093">
        <v>21.23565503</v>
      </c>
      <c r="H1093">
        <v>16.1042998</v>
      </c>
    </row>
    <row r="1094" spans="1:8" x14ac:dyDescent="0.3">
      <c r="A1094" t="s">
        <v>109</v>
      </c>
      <c r="B1094" t="s">
        <v>237</v>
      </c>
      <c r="C1094"/>
      <c r="D1094">
        <v>14.91541949</v>
      </c>
      <c r="E1094">
        <v>0.48054051599999997</v>
      </c>
      <c r="F1094">
        <v>0.37835873399999997</v>
      </c>
      <c r="G1094">
        <v>12.44892668</v>
      </c>
      <c r="H1094">
        <v>16.935552309999998</v>
      </c>
    </row>
    <row r="1095" spans="1:8" x14ac:dyDescent="0.3">
      <c r="A1095" t="s">
        <v>109</v>
      </c>
      <c r="B1095" t="s">
        <v>237</v>
      </c>
      <c r="C1095"/>
      <c r="D1095">
        <v>18.806315089999998</v>
      </c>
      <c r="E1095">
        <v>1.3667512049999999</v>
      </c>
      <c r="F1095">
        <v>1.076126235</v>
      </c>
      <c r="G1095">
        <v>35.407182079999998</v>
      </c>
      <c r="H1095">
        <v>17.538617850000001</v>
      </c>
    </row>
    <row r="1096" spans="1:8" x14ac:dyDescent="0.3">
      <c r="A1096" t="s">
        <v>109</v>
      </c>
      <c r="B1096" t="s">
        <v>237</v>
      </c>
      <c r="C1096"/>
      <c r="D1096">
        <v>20.53460587</v>
      </c>
      <c r="E1096">
        <v>3.5661805040000001</v>
      </c>
      <c r="F1096">
        <v>2.8078705049999999</v>
      </c>
      <c r="G1096">
        <v>92.38579919</v>
      </c>
      <c r="H1096">
        <v>17.78310389</v>
      </c>
    </row>
    <row r="1097" spans="1:8" x14ac:dyDescent="0.3">
      <c r="A1097" t="s">
        <v>109</v>
      </c>
      <c r="B1097" t="s">
        <v>237</v>
      </c>
      <c r="C1097"/>
      <c r="D1097">
        <v>23.480778610000002</v>
      </c>
      <c r="E1097">
        <v>1.020108953</v>
      </c>
      <c r="F1097">
        <v>0.80319373599999999</v>
      </c>
      <c r="G1097">
        <v>26.427036099999999</v>
      </c>
      <c r="H1097">
        <v>18.174281539999999</v>
      </c>
    </row>
    <row r="1098" spans="1:8" x14ac:dyDescent="0.3">
      <c r="A1098" t="s">
        <v>109</v>
      </c>
      <c r="B1098" t="s">
        <v>237</v>
      </c>
      <c r="C1098"/>
      <c r="D1098">
        <v>28.455845620000002</v>
      </c>
      <c r="E1098">
        <v>2.3032567679999998</v>
      </c>
      <c r="F1098">
        <v>1.8134939430000001</v>
      </c>
      <c r="G1098">
        <v>59.668381060000002</v>
      </c>
      <c r="H1098">
        <v>18.777347079999998</v>
      </c>
    </row>
    <row r="1099" spans="1:8" x14ac:dyDescent="0.3">
      <c r="A1099" t="s">
        <v>109</v>
      </c>
      <c r="B1099" t="s">
        <v>237</v>
      </c>
      <c r="C1099"/>
      <c r="D1099">
        <v>30.620646270000002</v>
      </c>
      <c r="E1099">
        <v>1.275603362</v>
      </c>
      <c r="F1099">
        <v>1.0043600020000001</v>
      </c>
      <c r="G1099">
        <v>33.045897689999997</v>
      </c>
      <c r="H1099">
        <v>19.02183312</v>
      </c>
    </row>
    <row r="1100" spans="1:8" x14ac:dyDescent="0.3">
      <c r="A1100" t="s">
        <v>109</v>
      </c>
      <c r="B1100" t="s">
        <v>237</v>
      </c>
      <c r="C1100"/>
      <c r="D1100">
        <v>31.80965527</v>
      </c>
      <c r="E1100">
        <v>1.456454089</v>
      </c>
      <c r="F1100">
        <v>1.1467547629999999</v>
      </c>
      <c r="G1100">
        <v>37.73103321</v>
      </c>
      <c r="H1100">
        <v>19.15222567</v>
      </c>
    </row>
    <row r="1101" spans="1:8" x14ac:dyDescent="0.3">
      <c r="A1101" t="s">
        <v>109</v>
      </c>
      <c r="B1101" t="s">
        <v>237</v>
      </c>
      <c r="C1101"/>
      <c r="D1101">
        <v>34.258859039999997</v>
      </c>
      <c r="E1101">
        <v>1.268439125</v>
      </c>
      <c r="F1101">
        <v>0.99871916199999999</v>
      </c>
      <c r="G1101">
        <v>32.860300289999998</v>
      </c>
      <c r="H1101">
        <v>19.41301077</v>
      </c>
    </row>
    <row r="1102" spans="1:8" x14ac:dyDescent="0.3">
      <c r="A1102" t="s">
        <v>109</v>
      </c>
      <c r="B1102" t="s">
        <v>237</v>
      </c>
      <c r="C1102"/>
      <c r="D1102">
        <v>40.11055108</v>
      </c>
      <c r="E1102">
        <v>2.1405479120000002</v>
      </c>
      <c r="F1102">
        <v>1.685383378</v>
      </c>
      <c r="G1102">
        <v>55.453230509999997</v>
      </c>
      <c r="H1102">
        <v>19.999777250000001</v>
      </c>
    </row>
    <row r="1103" spans="1:8" x14ac:dyDescent="0.3">
      <c r="A1103" t="s">
        <v>109</v>
      </c>
      <c r="B1103" t="s">
        <v>237</v>
      </c>
      <c r="C1103"/>
      <c r="D1103">
        <v>64.699891629999996</v>
      </c>
      <c r="E1103">
        <v>1.655675859</v>
      </c>
      <c r="F1103">
        <v>1.3036141619999999</v>
      </c>
      <c r="G1103">
        <v>42.892090639999999</v>
      </c>
      <c r="H1103">
        <v>22.102357130000001</v>
      </c>
    </row>
    <row r="1104" spans="1:8" x14ac:dyDescent="0.3">
      <c r="A1104" t="s">
        <v>109</v>
      </c>
      <c r="B1104" t="s">
        <v>237</v>
      </c>
      <c r="C1104"/>
      <c r="D1104">
        <v>84.110629500000002</v>
      </c>
      <c r="E1104">
        <v>4.1770721389999999</v>
      </c>
      <c r="F1104">
        <v>3.2888625920000001</v>
      </c>
      <c r="G1104">
        <v>108.2116139</v>
      </c>
      <c r="H1104">
        <v>23.520376110000001</v>
      </c>
    </row>
    <row r="1105" spans="1:8" x14ac:dyDescent="0.3">
      <c r="A1105" t="s">
        <v>109</v>
      </c>
      <c r="B1105" t="s">
        <v>237</v>
      </c>
      <c r="C1105" t="s">
        <v>19</v>
      </c>
      <c r="D1105">
        <v>156.64441780000001</v>
      </c>
      <c r="E1105">
        <v>79.678415349999995</v>
      </c>
      <c r="F1105">
        <v>62.735655729999998</v>
      </c>
      <c r="G1105">
        <v>2064.1563350000001</v>
      </c>
      <c r="H1105">
        <v>28.018919109999999</v>
      </c>
    </row>
    <row r="1106" spans="1:8" x14ac:dyDescent="0.3">
      <c r="A1106" t="s">
        <v>109</v>
      </c>
      <c r="B1106" t="s">
        <v>237</v>
      </c>
      <c r="C1106"/>
      <c r="D1106">
        <v>177.1673255</v>
      </c>
      <c r="E1106">
        <v>26.617541500000002</v>
      </c>
      <c r="F1106">
        <v>20.957607060000001</v>
      </c>
      <c r="G1106">
        <v>689.55647109999995</v>
      </c>
      <c r="H1106">
        <v>29.176152999999999</v>
      </c>
    </row>
    <row r="1107" spans="1:8" x14ac:dyDescent="0.3">
      <c r="A1107" t="s">
        <v>110</v>
      </c>
      <c r="B1107" t="s">
        <v>238</v>
      </c>
      <c r="C1107" t="s">
        <v>182</v>
      </c>
      <c r="D1107">
        <v>0.724253323</v>
      </c>
      <c r="E1107"/>
      <c r="F1107"/>
      <c r="G1107">
        <v>48.048508089999999</v>
      </c>
      <c r="H1107">
        <v>12.273937999999999</v>
      </c>
    </row>
    <row r="1108" spans="1:8" x14ac:dyDescent="0.3">
      <c r="A1108" t="s">
        <v>110</v>
      </c>
      <c r="B1108" t="s">
        <v>238</v>
      </c>
      <c r="C1108" t="s">
        <v>183</v>
      </c>
      <c r="D1108">
        <v>1.004009961</v>
      </c>
      <c r="E1108"/>
      <c r="F1108"/>
      <c r="G1108">
        <v>2374.1171380000001</v>
      </c>
      <c r="H1108">
        <v>12.6</v>
      </c>
    </row>
    <row r="1109" spans="1:8" x14ac:dyDescent="0.3">
      <c r="A1109" t="s">
        <v>110</v>
      </c>
      <c r="B1109" t="s">
        <v>238</v>
      </c>
      <c r="C1109" t="s">
        <v>184</v>
      </c>
      <c r="D1109">
        <v>1.188280064</v>
      </c>
      <c r="E1109"/>
      <c r="F1109"/>
      <c r="G1109">
        <v>59.21540246</v>
      </c>
      <c r="H1109">
        <v>12.7793341</v>
      </c>
    </row>
    <row r="1110" spans="1:8" x14ac:dyDescent="0.3">
      <c r="A1110" t="s">
        <v>110</v>
      </c>
      <c r="B1110" t="s">
        <v>238</v>
      </c>
      <c r="C1110" t="s">
        <v>184</v>
      </c>
      <c r="D1110">
        <v>5.6812280509999997</v>
      </c>
      <c r="E1110"/>
      <c r="F1110"/>
      <c r="G1110">
        <v>871.93661250000002</v>
      </c>
      <c r="H1110">
        <v>14.93134328</v>
      </c>
    </row>
    <row r="1111" spans="1:8" x14ac:dyDescent="0.3">
      <c r="A1111" t="s">
        <v>110</v>
      </c>
      <c r="B1111" t="s">
        <v>238</v>
      </c>
      <c r="C1111" t="s">
        <v>184</v>
      </c>
      <c r="D1111">
        <v>8.7028730539999994</v>
      </c>
      <c r="E1111"/>
      <c r="F1111"/>
      <c r="G1111">
        <v>350.20303050000001</v>
      </c>
      <c r="H1111">
        <v>15.730195180000001</v>
      </c>
    </row>
    <row r="1112" spans="1:8" x14ac:dyDescent="0.3">
      <c r="A1112" t="s">
        <v>110</v>
      </c>
      <c r="B1112" t="s">
        <v>238</v>
      </c>
      <c r="C1112" t="s">
        <v>184</v>
      </c>
      <c r="D1112">
        <v>10.495216660000001</v>
      </c>
      <c r="E1112"/>
      <c r="F1112"/>
      <c r="G1112">
        <v>41.434791269999998</v>
      </c>
      <c r="H1112">
        <v>16.121469579999999</v>
      </c>
    </row>
    <row r="1113" spans="1:8" x14ac:dyDescent="0.3">
      <c r="A1113" t="s">
        <v>110</v>
      </c>
      <c r="B1113" t="s">
        <v>238</v>
      </c>
      <c r="C1113"/>
      <c r="D1113">
        <v>11.471350470000001</v>
      </c>
      <c r="E1113">
        <v>1.9052026559999999</v>
      </c>
      <c r="F1113">
        <v>0.77212143</v>
      </c>
      <c r="G1113">
        <v>49.1689133</v>
      </c>
      <c r="H1113">
        <v>16.317106769999999</v>
      </c>
    </row>
    <row r="1114" spans="1:8" x14ac:dyDescent="0.3">
      <c r="A1114" t="s">
        <v>110</v>
      </c>
      <c r="B1114" t="s">
        <v>238</v>
      </c>
      <c r="C1114"/>
      <c r="D1114">
        <v>13.12782262</v>
      </c>
      <c r="E1114">
        <v>2.9926196439999999</v>
      </c>
      <c r="F1114">
        <v>1.212818883</v>
      </c>
      <c r="G1114">
        <v>77.232653080000006</v>
      </c>
      <c r="H1114">
        <v>16.626865670000001</v>
      </c>
    </row>
    <row r="1115" spans="1:8" x14ac:dyDescent="0.3">
      <c r="A1115" t="s">
        <v>110</v>
      </c>
      <c r="B1115" t="s">
        <v>238</v>
      </c>
      <c r="C1115"/>
      <c r="D1115">
        <v>14.921868699999999</v>
      </c>
      <c r="E1115">
        <v>2.328307814</v>
      </c>
      <c r="F1115">
        <v>0.94359324600000005</v>
      </c>
      <c r="G1115">
        <v>60.088287549999997</v>
      </c>
      <c r="H1115">
        <v>16.936624569999999</v>
      </c>
    </row>
    <row r="1116" spans="1:8" x14ac:dyDescent="0.3">
      <c r="A1116" t="s">
        <v>110</v>
      </c>
      <c r="B1116" t="s">
        <v>238</v>
      </c>
      <c r="C1116"/>
      <c r="D1116">
        <v>16.33260551</v>
      </c>
      <c r="E1116">
        <v>1.1151411410000001</v>
      </c>
      <c r="F1116">
        <v>0.45193322000000002</v>
      </c>
      <c r="G1116">
        <v>28.779236619999999</v>
      </c>
      <c r="H1116">
        <v>17.16486797</v>
      </c>
    </row>
    <row r="1117" spans="1:8" x14ac:dyDescent="0.3">
      <c r="A1117" t="s">
        <v>110</v>
      </c>
      <c r="B1117" t="s">
        <v>238</v>
      </c>
      <c r="C1117"/>
      <c r="D1117">
        <v>19.040252339999999</v>
      </c>
      <c r="E1117">
        <v>3.9879923220000002</v>
      </c>
      <c r="F1117">
        <v>1.6162135419999999</v>
      </c>
      <c r="G1117">
        <v>102.9209402</v>
      </c>
      <c r="H1117">
        <v>17.572445460000001</v>
      </c>
    </row>
    <row r="1118" spans="1:8" x14ac:dyDescent="0.3">
      <c r="A1118" t="s">
        <v>110</v>
      </c>
      <c r="B1118" t="s">
        <v>238</v>
      </c>
      <c r="C1118"/>
      <c r="D1118">
        <v>20.543897059999999</v>
      </c>
      <c r="E1118">
        <v>6.4291109769999997</v>
      </c>
      <c r="F1118">
        <v>2.6055256340000001</v>
      </c>
      <c r="G1118">
        <v>165.92061699999999</v>
      </c>
      <c r="H1118">
        <v>17.784385759999999</v>
      </c>
    </row>
    <row r="1119" spans="1:8" x14ac:dyDescent="0.3">
      <c r="A1119" t="s">
        <v>110</v>
      </c>
      <c r="B1119" t="s">
        <v>238</v>
      </c>
      <c r="C1119"/>
      <c r="D1119">
        <v>23.619193930000002</v>
      </c>
      <c r="E1119">
        <v>2.0732130600000001</v>
      </c>
      <c r="F1119">
        <v>0.84021100100000001</v>
      </c>
      <c r="G1119">
        <v>53.504876680000002</v>
      </c>
      <c r="H1119">
        <v>18.191963260000001</v>
      </c>
    </row>
    <row r="1120" spans="1:8" x14ac:dyDescent="0.3">
      <c r="A1120" t="s">
        <v>110</v>
      </c>
      <c r="B1120" t="s">
        <v>238</v>
      </c>
      <c r="C1120"/>
      <c r="D1120">
        <v>25.048582060000001</v>
      </c>
      <c r="E1120">
        <v>1.0470550679999999</v>
      </c>
      <c r="F1120">
        <v>0.42433997899999998</v>
      </c>
      <c r="G1120">
        <v>27.022091150000001</v>
      </c>
      <c r="H1120">
        <v>18.37129736</v>
      </c>
    </row>
    <row r="1121" spans="1:8" x14ac:dyDescent="0.3">
      <c r="A1121" t="s">
        <v>110</v>
      </c>
      <c r="B1121" t="s">
        <v>238</v>
      </c>
      <c r="C1121"/>
      <c r="D1121">
        <v>28.46911029</v>
      </c>
      <c r="E1121">
        <v>6.0831837059999998</v>
      </c>
      <c r="F1121">
        <v>2.465331698</v>
      </c>
      <c r="G1121">
        <v>156.99302710000001</v>
      </c>
      <c r="H1121">
        <v>18.778874859999998</v>
      </c>
    </row>
    <row r="1122" spans="1:8" x14ac:dyDescent="0.3">
      <c r="A1122" t="s">
        <v>110</v>
      </c>
      <c r="B1122" t="s">
        <v>238</v>
      </c>
      <c r="C1122"/>
      <c r="D1122">
        <v>31.824581890000001</v>
      </c>
      <c r="E1122">
        <v>6.5277989979999997</v>
      </c>
      <c r="F1122">
        <v>2.6455209260000001</v>
      </c>
      <c r="G1122">
        <v>168.46752860000001</v>
      </c>
      <c r="H1122">
        <v>19.15384615</v>
      </c>
    </row>
    <row r="1123" spans="1:8" x14ac:dyDescent="0.3">
      <c r="A1123" t="s">
        <v>110</v>
      </c>
      <c r="B1123" t="s">
        <v>238</v>
      </c>
      <c r="C1123"/>
      <c r="D1123">
        <v>34.119075539999997</v>
      </c>
      <c r="E1123">
        <v>3.1790685999999999</v>
      </c>
      <c r="F1123">
        <v>1.2883810469999999</v>
      </c>
      <c r="G1123">
        <v>82.044473240000002</v>
      </c>
      <c r="H1123">
        <v>19.398392650000002</v>
      </c>
    </row>
    <row r="1124" spans="1:8" x14ac:dyDescent="0.3">
      <c r="A1124" t="s">
        <v>110</v>
      </c>
      <c r="B1124" t="s">
        <v>238</v>
      </c>
      <c r="C1124"/>
      <c r="D1124">
        <v>39.456058759999998</v>
      </c>
      <c r="E1124">
        <v>12.53954931</v>
      </c>
      <c r="F1124">
        <v>5.0819028160000004</v>
      </c>
      <c r="G1124">
        <v>323.61702359999998</v>
      </c>
      <c r="H1124">
        <v>19.93639495</v>
      </c>
    </row>
    <row r="1125" spans="1:8" x14ac:dyDescent="0.3">
      <c r="A1125" t="s">
        <v>110</v>
      </c>
      <c r="B1125" t="s">
        <v>238</v>
      </c>
      <c r="C1125"/>
      <c r="D1125">
        <v>48.64529443</v>
      </c>
      <c r="E1125">
        <v>1.046692934</v>
      </c>
      <c r="F1125">
        <v>0.42419321799999998</v>
      </c>
      <c r="G1125">
        <v>27.012745320000001</v>
      </c>
      <c r="H1125">
        <v>20.78415614</v>
      </c>
    </row>
    <row r="1126" spans="1:8" x14ac:dyDescent="0.3">
      <c r="A1126" t="s">
        <v>110</v>
      </c>
      <c r="B1126" t="s">
        <v>238</v>
      </c>
      <c r="C1126"/>
      <c r="D1126">
        <v>53.194340060000002</v>
      </c>
      <c r="E1126">
        <v>42.526716129999997</v>
      </c>
      <c r="F1126">
        <v>17.234801109999999</v>
      </c>
      <c r="G1126">
        <v>1097.5170599999999</v>
      </c>
      <c r="H1126">
        <v>21.175430540000001</v>
      </c>
    </row>
    <row r="1127" spans="1:8" x14ac:dyDescent="0.3">
      <c r="A1127" t="s">
        <v>110</v>
      </c>
      <c r="B1127" t="s">
        <v>238</v>
      </c>
      <c r="C1127"/>
      <c r="D1127">
        <v>64.730311169999993</v>
      </c>
      <c r="E1127">
        <v>3.0429206459999998</v>
      </c>
      <c r="F1127">
        <v>1.2332043690000001</v>
      </c>
      <c r="G1127">
        <v>78.530806650000002</v>
      </c>
      <c r="H1127">
        <v>22.104707229999999</v>
      </c>
    </row>
    <row r="1128" spans="1:8" x14ac:dyDescent="0.3">
      <c r="A1128" t="s">
        <v>110</v>
      </c>
      <c r="B1128" t="s">
        <v>238</v>
      </c>
      <c r="C1128"/>
      <c r="D1128">
        <v>80.88809895</v>
      </c>
      <c r="E1128">
        <v>10.509832080000001</v>
      </c>
      <c r="F1128">
        <v>4.2593193679999999</v>
      </c>
      <c r="G1128">
        <v>271.23467460000001</v>
      </c>
      <c r="H1128">
        <v>23.294833520000001</v>
      </c>
    </row>
    <row r="1129" spans="1:8" x14ac:dyDescent="0.3">
      <c r="A1129" t="s">
        <v>110</v>
      </c>
      <c r="B1129" t="s">
        <v>238</v>
      </c>
      <c r="C1129" t="s">
        <v>19</v>
      </c>
      <c r="D1129">
        <v>153.298035</v>
      </c>
      <c r="E1129">
        <v>124.0112987</v>
      </c>
      <c r="F1129">
        <v>50.258055710000001</v>
      </c>
      <c r="G1129">
        <v>3200.4473499999999</v>
      </c>
      <c r="H1129">
        <v>27.827095289999999</v>
      </c>
    </row>
    <row r="1130" spans="1:8" x14ac:dyDescent="0.3">
      <c r="A1130" t="s">
        <v>110</v>
      </c>
      <c r="B1130" t="s">
        <v>238</v>
      </c>
      <c r="C1130"/>
      <c r="D1130">
        <v>175.77800529999999</v>
      </c>
      <c r="E1130">
        <v>13.598806829999999</v>
      </c>
      <c r="F1130">
        <v>5.5111880820000003</v>
      </c>
      <c r="G1130">
        <v>350.95403210000001</v>
      </c>
      <c r="H1130">
        <v>29.098737079999999</v>
      </c>
    </row>
    <row r="1131" spans="1:8" x14ac:dyDescent="0.3">
      <c r="A1131" t="s">
        <v>110</v>
      </c>
      <c r="B1131" t="s">
        <v>238</v>
      </c>
      <c r="C1131"/>
      <c r="D1131">
        <v>215.6861097</v>
      </c>
      <c r="E1131">
        <v>1.8045864970000001</v>
      </c>
      <c r="F1131">
        <v>0.73134472100000003</v>
      </c>
      <c r="G1131">
        <v>46.572240870000002</v>
      </c>
      <c r="H1131">
        <v>31.283352470000001</v>
      </c>
    </row>
    <row r="1132" spans="1:8" x14ac:dyDescent="0.3">
      <c r="A1132" t="s">
        <v>111</v>
      </c>
      <c r="B1132" t="s">
        <v>239</v>
      </c>
      <c r="C1132" t="s">
        <v>182</v>
      </c>
      <c r="D1132">
        <v>0.72419218399999996</v>
      </c>
      <c r="E1132"/>
      <c r="F1132"/>
      <c r="G1132">
        <v>44.208529769999998</v>
      </c>
      <c r="H1132">
        <v>12.273857169999999</v>
      </c>
    </row>
    <row r="1133" spans="1:8" x14ac:dyDescent="0.3">
      <c r="A1133" t="s">
        <v>111</v>
      </c>
      <c r="B1133" t="s">
        <v>239</v>
      </c>
      <c r="C1133" t="s">
        <v>183</v>
      </c>
      <c r="D1133">
        <v>1.004009961</v>
      </c>
      <c r="E1133"/>
      <c r="F1133"/>
      <c r="G1133">
        <v>2349.8074820000002</v>
      </c>
      <c r="H1133">
        <v>12.6</v>
      </c>
    </row>
    <row r="1134" spans="1:8" x14ac:dyDescent="0.3">
      <c r="A1134" t="s">
        <v>111</v>
      </c>
      <c r="B1134" t="s">
        <v>239</v>
      </c>
      <c r="C1134" t="s">
        <v>184</v>
      </c>
      <c r="D1134">
        <v>1.1883286099999999</v>
      </c>
      <c r="E1134"/>
      <c r="F1134"/>
      <c r="G1134">
        <v>58.374107180000003</v>
      </c>
      <c r="H1134">
        <v>12.77937856</v>
      </c>
    </row>
    <row r="1135" spans="1:8" x14ac:dyDescent="0.3">
      <c r="A1135" t="s">
        <v>111</v>
      </c>
      <c r="B1135" t="s">
        <v>239</v>
      </c>
      <c r="C1135" t="s">
        <v>184</v>
      </c>
      <c r="D1135">
        <v>5.9538036160000001</v>
      </c>
      <c r="E1135"/>
      <c r="F1135"/>
      <c r="G1135">
        <v>443.35910699999999</v>
      </c>
      <c r="H1135">
        <v>15.013456939999999</v>
      </c>
    </row>
    <row r="1136" spans="1:8" x14ac:dyDescent="0.3">
      <c r="A1136" t="s">
        <v>111</v>
      </c>
      <c r="B1136" t="s">
        <v>239</v>
      </c>
      <c r="C1136" t="s">
        <v>184</v>
      </c>
      <c r="D1136">
        <v>8.7767341079999994</v>
      </c>
      <c r="E1136"/>
      <c r="F1136"/>
      <c r="G1136">
        <v>152.89769240000001</v>
      </c>
      <c r="H1136">
        <v>15.7472783</v>
      </c>
    </row>
    <row r="1137" spans="1:8" x14ac:dyDescent="0.3">
      <c r="A1137" t="s">
        <v>111</v>
      </c>
      <c r="B1137" t="s">
        <v>239</v>
      </c>
      <c r="C1137" t="s">
        <v>184</v>
      </c>
      <c r="D1137">
        <v>10.49945299</v>
      </c>
      <c r="E1137"/>
      <c r="F1137"/>
      <c r="G1137">
        <v>14.34399896</v>
      </c>
      <c r="H1137">
        <v>16.122342549999999</v>
      </c>
    </row>
    <row r="1138" spans="1:8" x14ac:dyDescent="0.3">
      <c r="A1138" t="s">
        <v>111</v>
      </c>
      <c r="B1138" t="s">
        <v>239</v>
      </c>
      <c r="C1138"/>
      <c r="D1138">
        <v>11.81362775</v>
      </c>
      <c r="E1138">
        <v>0.419986839</v>
      </c>
      <c r="F1138">
        <v>0.405542295</v>
      </c>
      <c r="G1138">
        <v>10.69256008</v>
      </c>
      <c r="H1138">
        <v>16.38325682</v>
      </c>
    </row>
    <row r="1139" spans="1:8" x14ac:dyDescent="0.3">
      <c r="A1139" t="s">
        <v>111</v>
      </c>
      <c r="B1139" t="s">
        <v>239</v>
      </c>
      <c r="C1139"/>
      <c r="D1139">
        <v>16.23646063</v>
      </c>
      <c r="E1139">
        <v>0.92943011099999995</v>
      </c>
      <c r="F1139">
        <v>0.89746435999999996</v>
      </c>
      <c r="G1139">
        <v>23.662615980000002</v>
      </c>
      <c r="H1139">
        <v>17.149692470000002</v>
      </c>
    </row>
    <row r="1140" spans="1:8" x14ac:dyDescent="0.3">
      <c r="A1140" t="s">
        <v>111</v>
      </c>
      <c r="B1140" t="s">
        <v>239</v>
      </c>
      <c r="C1140"/>
      <c r="D1140">
        <v>20.553214879999999</v>
      </c>
      <c r="E1140">
        <v>3.1315219760000002</v>
      </c>
      <c r="F1140">
        <v>3.023820009</v>
      </c>
      <c r="G1140">
        <v>79.726276459999994</v>
      </c>
      <c r="H1140">
        <v>17.785670979999999</v>
      </c>
    </row>
    <row r="1141" spans="1:8" x14ac:dyDescent="0.3">
      <c r="A1141" t="s">
        <v>111</v>
      </c>
      <c r="B1141" t="s">
        <v>239</v>
      </c>
      <c r="C1141"/>
      <c r="D1141">
        <v>28.482412879999998</v>
      </c>
      <c r="E1141">
        <v>1.085997541</v>
      </c>
      <c r="F1141">
        <v>1.0486469899999999</v>
      </c>
      <c r="G1141">
        <v>27.648709119999999</v>
      </c>
      <c r="H1141">
        <v>18.78040661</v>
      </c>
    </row>
    <row r="1142" spans="1:8" x14ac:dyDescent="0.3">
      <c r="A1142" t="s">
        <v>111</v>
      </c>
      <c r="B1142" t="s">
        <v>239</v>
      </c>
      <c r="C1142"/>
      <c r="D1142">
        <v>30.79683185</v>
      </c>
      <c r="E1142">
        <v>1.3360684650000001</v>
      </c>
      <c r="F1142">
        <v>1.2901172620000001</v>
      </c>
      <c r="G1142">
        <v>34.015333329999997</v>
      </c>
      <c r="H1142">
        <v>19.041320880000001</v>
      </c>
    </row>
    <row r="1143" spans="1:8" x14ac:dyDescent="0.3">
      <c r="A1143" t="s">
        <v>111</v>
      </c>
      <c r="B1143" t="s">
        <v>239</v>
      </c>
      <c r="C1143"/>
      <c r="D1143">
        <v>34.291167739999999</v>
      </c>
      <c r="E1143">
        <v>0.48363852299999999</v>
      </c>
      <c r="F1143">
        <v>0.46700481500000002</v>
      </c>
      <c r="G1143">
        <v>12.31308574</v>
      </c>
      <c r="H1143">
        <v>19.416385129999998</v>
      </c>
    </row>
    <row r="1144" spans="1:8" x14ac:dyDescent="0.3">
      <c r="A1144" t="s">
        <v>111</v>
      </c>
      <c r="B1144" t="s">
        <v>239</v>
      </c>
      <c r="C1144"/>
      <c r="D1144">
        <v>40.317894590000002</v>
      </c>
      <c r="E1144">
        <v>2.6158645859999998</v>
      </c>
      <c r="F1144">
        <v>2.5258975459999999</v>
      </c>
      <c r="G1144">
        <v>66.598013609999995</v>
      </c>
      <c r="H1144">
        <v>20.019749359999999</v>
      </c>
    </row>
    <row r="1145" spans="1:8" x14ac:dyDescent="0.3">
      <c r="A1145" t="s">
        <v>111</v>
      </c>
      <c r="B1145" t="s">
        <v>239</v>
      </c>
      <c r="C1145"/>
      <c r="D1145">
        <v>64.972104959999996</v>
      </c>
      <c r="E1145">
        <v>0.44726557900000002</v>
      </c>
      <c r="F1145">
        <v>0.43188284100000002</v>
      </c>
      <c r="G1145">
        <v>11.38705699</v>
      </c>
      <c r="H1145">
        <v>22.123370609999998</v>
      </c>
    </row>
    <row r="1146" spans="1:8" x14ac:dyDescent="0.3">
      <c r="A1146" t="s">
        <v>111</v>
      </c>
      <c r="B1146" t="s">
        <v>239</v>
      </c>
      <c r="C1146" t="s">
        <v>19</v>
      </c>
      <c r="D1146">
        <v>156.20771490000001</v>
      </c>
      <c r="E1146">
        <v>93.112011359999997</v>
      </c>
      <c r="F1146">
        <v>89.909623879999998</v>
      </c>
      <c r="G1146">
        <v>2370.5642229999999</v>
      </c>
      <c r="H1146">
        <v>27.993941530000001</v>
      </c>
    </row>
    <row r="1147" spans="1:8" x14ac:dyDescent="0.3">
      <c r="A1147" t="s">
        <v>112</v>
      </c>
      <c r="B1147" t="s">
        <v>240</v>
      </c>
      <c r="C1147" t="s">
        <v>182</v>
      </c>
      <c r="D1147">
        <v>0.72477362199999995</v>
      </c>
      <c r="E1147"/>
      <c r="F1147"/>
      <c r="G1147">
        <v>45.43883288</v>
      </c>
      <c r="H1147">
        <v>12.274625670000001</v>
      </c>
    </row>
    <row r="1148" spans="1:8" x14ac:dyDescent="0.3">
      <c r="A1148" t="s">
        <v>112</v>
      </c>
      <c r="B1148" t="s">
        <v>240</v>
      </c>
      <c r="C1148" t="s">
        <v>183</v>
      </c>
      <c r="D1148">
        <v>1.004009961</v>
      </c>
      <c r="E1148"/>
      <c r="F1148"/>
      <c r="G1148">
        <v>2369.9912880000002</v>
      </c>
      <c r="H1148">
        <v>12.6</v>
      </c>
    </row>
    <row r="1149" spans="1:8" x14ac:dyDescent="0.3">
      <c r="A1149" t="s">
        <v>112</v>
      </c>
      <c r="B1149" t="s">
        <v>240</v>
      </c>
      <c r="C1149" t="s">
        <v>184</v>
      </c>
      <c r="D1149">
        <v>1.170203817</v>
      </c>
      <c r="E1149"/>
      <c r="F1149"/>
      <c r="G1149">
        <v>58.638336750000001</v>
      </c>
      <c r="H1149">
        <v>12.76268717</v>
      </c>
    </row>
    <row r="1150" spans="1:8" x14ac:dyDescent="0.3">
      <c r="A1150" t="s">
        <v>112</v>
      </c>
      <c r="B1150" t="s">
        <v>240</v>
      </c>
      <c r="C1150" t="s">
        <v>184</v>
      </c>
      <c r="D1150">
        <v>5.665174189</v>
      </c>
      <c r="E1150"/>
      <c r="F1150"/>
      <c r="G1150">
        <v>1861.467989</v>
      </c>
      <c r="H1150">
        <v>14.92642646</v>
      </c>
    </row>
    <row r="1151" spans="1:8" x14ac:dyDescent="0.3">
      <c r="A1151" t="s">
        <v>112</v>
      </c>
      <c r="B1151" t="s">
        <v>240</v>
      </c>
      <c r="C1151" t="s">
        <v>184</v>
      </c>
      <c r="D1151">
        <v>7.5359140809999996</v>
      </c>
      <c r="E1151"/>
      <c r="F1151"/>
      <c r="G1151">
        <v>332.3610529</v>
      </c>
      <c r="H1151">
        <v>15.44702539</v>
      </c>
    </row>
    <row r="1152" spans="1:8" x14ac:dyDescent="0.3">
      <c r="A1152" t="s">
        <v>112</v>
      </c>
      <c r="B1152" t="s">
        <v>240</v>
      </c>
      <c r="C1152" t="s">
        <v>184</v>
      </c>
      <c r="D1152">
        <v>8.6046114990000007</v>
      </c>
      <c r="E1152"/>
      <c r="F1152"/>
      <c r="G1152">
        <v>313.71752839999999</v>
      </c>
      <c r="H1152">
        <v>15.707324849999999</v>
      </c>
    </row>
    <row r="1153" spans="1:8" x14ac:dyDescent="0.3">
      <c r="A1153" t="s">
        <v>112</v>
      </c>
      <c r="B1153" t="s">
        <v>240</v>
      </c>
      <c r="C1153" t="s">
        <v>184</v>
      </c>
      <c r="D1153">
        <v>10.38063573</v>
      </c>
      <c r="E1153"/>
      <c r="F1153"/>
      <c r="G1153">
        <v>80.219537189999997</v>
      </c>
      <c r="H1153">
        <v>16.097774050000002</v>
      </c>
    </row>
    <row r="1154" spans="1:8" x14ac:dyDescent="0.3">
      <c r="A1154" t="s">
        <v>112</v>
      </c>
      <c r="B1154" t="s">
        <v>240</v>
      </c>
      <c r="C1154"/>
      <c r="D1154">
        <v>11.682591779999999</v>
      </c>
      <c r="E1154">
        <v>1.5816538250000001</v>
      </c>
      <c r="F1154">
        <v>1.049295082</v>
      </c>
      <c r="G1154">
        <v>40.479358349999998</v>
      </c>
      <c r="H1154">
        <v>16.358073510000001</v>
      </c>
    </row>
    <row r="1155" spans="1:8" x14ac:dyDescent="0.3">
      <c r="A1155" t="s">
        <v>112</v>
      </c>
      <c r="B1155" t="s">
        <v>240</v>
      </c>
      <c r="C1155"/>
      <c r="D1155">
        <v>12.369506360000001</v>
      </c>
      <c r="E1155">
        <v>6.3286012549999997</v>
      </c>
      <c r="F1155">
        <v>4.1984978450000003</v>
      </c>
      <c r="G1155">
        <v>161.96826010000001</v>
      </c>
      <c r="H1155">
        <v>16.488223250000001</v>
      </c>
    </row>
    <row r="1156" spans="1:8" x14ac:dyDescent="0.3">
      <c r="A1156" t="s">
        <v>112</v>
      </c>
      <c r="B1156" t="s">
        <v>240</v>
      </c>
      <c r="C1156"/>
      <c r="D1156">
        <v>14.38346447</v>
      </c>
      <c r="E1156">
        <v>3.8664856969999999</v>
      </c>
      <c r="F1156">
        <v>2.5650900120000002</v>
      </c>
      <c r="G1156">
        <v>98.955193379999997</v>
      </c>
      <c r="H1156">
        <v>16.846135010000001</v>
      </c>
    </row>
    <row r="1157" spans="1:8" x14ac:dyDescent="0.3">
      <c r="A1157" t="s">
        <v>112</v>
      </c>
      <c r="B1157" t="s">
        <v>240</v>
      </c>
      <c r="C1157"/>
      <c r="D1157">
        <v>15.55983429</v>
      </c>
      <c r="E1157">
        <v>1.9990505599999999</v>
      </c>
      <c r="F1157">
        <v>1.3262029200000001</v>
      </c>
      <c r="G1157">
        <v>51.16181727</v>
      </c>
      <c r="H1157">
        <v>17.041359610000001</v>
      </c>
    </row>
    <row r="1158" spans="1:8" x14ac:dyDescent="0.3">
      <c r="A1158" t="s">
        <v>112</v>
      </c>
      <c r="B1158" t="s">
        <v>240</v>
      </c>
      <c r="C1158"/>
      <c r="D1158">
        <v>17.64340885</v>
      </c>
      <c r="E1158">
        <v>1.8577377770000001</v>
      </c>
      <c r="F1158">
        <v>1.232453703</v>
      </c>
      <c r="G1158">
        <v>47.545191000000003</v>
      </c>
      <c r="H1158">
        <v>17.36673394</v>
      </c>
    </row>
    <row r="1159" spans="1:8" x14ac:dyDescent="0.3">
      <c r="A1159" t="s">
        <v>112</v>
      </c>
      <c r="B1159" t="s">
        <v>240</v>
      </c>
      <c r="C1159"/>
      <c r="D1159">
        <v>18.967550840000001</v>
      </c>
      <c r="E1159">
        <v>3.768893898</v>
      </c>
      <c r="F1159">
        <v>2.5003460120000001</v>
      </c>
      <c r="G1159">
        <v>96.457520799999998</v>
      </c>
      <c r="H1159">
        <v>17.561958539999999</v>
      </c>
    </row>
    <row r="1160" spans="1:8" x14ac:dyDescent="0.3">
      <c r="A1160" t="s">
        <v>112</v>
      </c>
      <c r="B1160" t="s">
        <v>240</v>
      </c>
      <c r="C1160"/>
      <c r="D1160">
        <v>21.418441380000001</v>
      </c>
      <c r="E1160">
        <v>20.67034245</v>
      </c>
      <c r="F1160">
        <v>13.713044119999999</v>
      </c>
      <c r="G1160">
        <v>529.01727689999996</v>
      </c>
      <c r="H1160">
        <v>17.90360158</v>
      </c>
    </row>
    <row r="1161" spans="1:8" x14ac:dyDescent="0.3">
      <c r="A1161" t="s">
        <v>112</v>
      </c>
      <c r="B1161" t="s">
        <v>240</v>
      </c>
      <c r="C1161"/>
      <c r="D1161">
        <v>23.273019569999999</v>
      </c>
      <c r="E1161">
        <v>3.6585737530000002</v>
      </c>
      <c r="F1161">
        <v>2.427157819</v>
      </c>
      <c r="G1161">
        <v>93.634090900000004</v>
      </c>
      <c r="H1161">
        <v>18.14763233</v>
      </c>
    </row>
    <row r="1162" spans="1:8" x14ac:dyDescent="0.3">
      <c r="A1162" t="s">
        <v>112</v>
      </c>
      <c r="B1162" t="s">
        <v>240</v>
      </c>
      <c r="C1162"/>
      <c r="D1162">
        <v>28.497229699999998</v>
      </c>
      <c r="E1162">
        <v>4.2188427620000004</v>
      </c>
      <c r="F1162">
        <v>2.7988494660000001</v>
      </c>
      <c r="G1162">
        <v>107.97308820000001</v>
      </c>
      <c r="H1162">
        <v>18.78211228</v>
      </c>
    </row>
    <row r="1163" spans="1:8" x14ac:dyDescent="0.3">
      <c r="A1163" t="s">
        <v>112</v>
      </c>
      <c r="B1163" t="s">
        <v>240</v>
      </c>
      <c r="C1163"/>
      <c r="D1163">
        <v>30.954226609999999</v>
      </c>
      <c r="E1163">
        <v>7.5307727719999997</v>
      </c>
      <c r="F1163">
        <v>4.9960381419999997</v>
      </c>
      <c r="G1163">
        <v>192.7355057</v>
      </c>
      <c r="H1163">
        <v>19.058680460000001</v>
      </c>
    </row>
    <row r="1164" spans="1:8" x14ac:dyDescent="0.3">
      <c r="A1164" t="s">
        <v>112</v>
      </c>
      <c r="B1164" t="s">
        <v>240</v>
      </c>
      <c r="C1164"/>
      <c r="D1164">
        <v>33.982258600000002</v>
      </c>
      <c r="E1164">
        <v>2.7735238849999999</v>
      </c>
      <c r="F1164">
        <v>1.8400012240000001</v>
      </c>
      <c r="G1164">
        <v>70.982958139999994</v>
      </c>
      <c r="H1164">
        <v>19.38405479</v>
      </c>
    </row>
    <row r="1165" spans="1:8" x14ac:dyDescent="0.3">
      <c r="A1165" t="s">
        <v>112</v>
      </c>
      <c r="B1165" t="s">
        <v>240</v>
      </c>
      <c r="C1165"/>
      <c r="D1165">
        <v>39.130312539999998</v>
      </c>
      <c r="E1165">
        <v>8.7048597210000001</v>
      </c>
      <c r="F1165">
        <v>5.7749466759999999</v>
      </c>
      <c r="G1165">
        <v>222.78398129999999</v>
      </c>
      <c r="H1165">
        <v>19.904653710000002</v>
      </c>
    </row>
    <row r="1166" spans="1:8" x14ac:dyDescent="0.3">
      <c r="A1166" t="s">
        <v>112</v>
      </c>
      <c r="B1166" t="s">
        <v>240</v>
      </c>
      <c r="C1166"/>
      <c r="D1166">
        <v>48.448998549999999</v>
      </c>
      <c r="E1166">
        <v>1.110968916</v>
      </c>
      <c r="F1166">
        <v>0.737034996</v>
      </c>
      <c r="G1166">
        <v>28.433092089999999</v>
      </c>
      <c r="H1166">
        <v>20.766895689999998</v>
      </c>
    </row>
    <row r="1167" spans="1:8" x14ac:dyDescent="0.3">
      <c r="A1167" t="s">
        <v>112</v>
      </c>
      <c r="B1167" t="s">
        <v>240</v>
      </c>
      <c r="C1167"/>
      <c r="D1167">
        <v>53.172781710000002</v>
      </c>
      <c r="E1167">
        <v>3.4529643590000001</v>
      </c>
      <c r="F1167">
        <v>2.2907531749999999</v>
      </c>
      <c r="G1167">
        <v>88.371917719999999</v>
      </c>
      <c r="H1167">
        <v>21.173613599999999</v>
      </c>
    </row>
    <row r="1168" spans="1:8" x14ac:dyDescent="0.3">
      <c r="A1168" t="s">
        <v>112</v>
      </c>
      <c r="B1168" t="s">
        <v>240</v>
      </c>
      <c r="C1168"/>
      <c r="D1168">
        <v>64.260947909999999</v>
      </c>
      <c r="E1168">
        <v>0.46110901700000001</v>
      </c>
      <c r="F1168">
        <v>0.30590728299999997</v>
      </c>
      <c r="G1168">
        <v>11.80118989</v>
      </c>
      <c r="H1168">
        <v>22.068393010000001</v>
      </c>
    </row>
    <row r="1169" spans="1:8" x14ac:dyDescent="0.3">
      <c r="A1169" t="s">
        <v>112</v>
      </c>
      <c r="B1169" t="s">
        <v>240</v>
      </c>
      <c r="C1169"/>
      <c r="D1169">
        <v>84.990572040000004</v>
      </c>
      <c r="E1169">
        <v>4.2959539600000003</v>
      </c>
      <c r="F1169">
        <v>2.8500062989999999</v>
      </c>
      <c r="G1169">
        <v>109.9465996</v>
      </c>
      <c r="H1169">
        <v>23.581383649999999</v>
      </c>
    </row>
    <row r="1170" spans="1:8" x14ac:dyDescent="0.3">
      <c r="A1170" t="s">
        <v>112</v>
      </c>
      <c r="B1170" t="s">
        <v>240</v>
      </c>
      <c r="C1170" t="s">
        <v>19</v>
      </c>
      <c r="D1170">
        <v>155.8581681</v>
      </c>
      <c r="E1170">
        <v>74.454558890000001</v>
      </c>
      <c r="F1170">
        <v>49.394375220000001</v>
      </c>
      <c r="G1170">
        <v>1905.519857</v>
      </c>
      <c r="H1170">
        <v>27.973937110000001</v>
      </c>
    </row>
    <row r="1171" spans="1:8" x14ac:dyDescent="0.3">
      <c r="A1171" t="s">
        <v>113</v>
      </c>
      <c r="B1171" t="s">
        <v>241</v>
      </c>
      <c r="C1171" t="s">
        <v>182</v>
      </c>
      <c r="D1171">
        <v>0.72471312799999998</v>
      </c>
      <c r="E1171"/>
      <c r="F1171"/>
      <c r="G1171">
        <v>44.580071859999997</v>
      </c>
      <c r="H1171">
        <v>12.27454573</v>
      </c>
    </row>
    <row r="1172" spans="1:8" x14ac:dyDescent="0.3">
      <c r="A1172" t="s">
        <v>113</v>
      </c>
      <c r="B1172" t="s">
        <v>241</v>
      </c>
      <c r="C1172" t="s">
        <v>183</v>
      </c>
      <c r="D1172">
        <v>1.004009961</v>
      </c>
      <c r="E1172"/>
      <c r="F1172"/>
      <c r="G1172">
        <v>2360.418975</v>
      </c>
      <c r="H1172">
        <v>12.6</v>
      </c>
    </row>
    <row r="1173" spans="1:8" x14ac:dyDescent="0.3">
      <c r="A1173" t="s">
        <v>113</v>
      </c>
      <c r="B1173" t="s">
        <v>241</v>
      </c>
      <c r="C1173" t="s">
        <v>184</v>
      </c>
      <c r="D1173">
        <v>1.1879151100000001</v>
      </c>
      <c r="E1173"/>
      <c r="F1173"/>
      <c r="G1173">
        <v>59.38927245</v>
      </c>
      <c r="H1173">
        <v>12.77899985</v>
      </c>
    </row>
    <row r="1174" spans="1:8" x14ac:dyDescent="0.3">
      <c r="A1174" t="s">
        <v>113</v>
      </c>
      <c r="B1174" t="s">
        <v>241</v>
      </c>
      <c r="C1174" t="s">
        <v>184</v>
      </c>
      <c r="D1174">
        <v>5.7202973439999996</v>
      </c>
      <c r="E1174"/>
      <c r="F1174"/>
      <c r="G1174">
        <v>1123.0890879999999</v>
      </c>
      <c r="H1174">
        <v>14.94327071</v>
      </c>
    </row>
    <row r="1175" spans="1:8" x14ac:dyDescent="0.3">
      <c r="A1175" t="s">
        <v>113</v>
      </c>
      <c r="B1175" t="s">
        <v>241</v>
      </c>
      <c r="C1175" t="s">
        <v>184</v>
      </c>
      <c r="D1175">
        <v>8.677738948</v>
      </c>
      <c r="E1175"/>
      <c r="F1175"/>
      <c r="G1175">
        <v>464.5817715</v>
      </c>
      <c r="H1175">
        <v>15.724360949999999</v>
      </c>
    </row>
    <row r="1176" spans="1:8" x14ac:dyDescent="0.3">
      <c r="A1176" t="s">
        <v>113</v>
      </c>
      <c r="B1176" t="s">
        <v>241</v>
      </c>
      <c r="C1176" t="s">
        <v>184</v>
      </c>
      <c r="D1176">
        <v>10.46339985</v>
      </c>
      <c r="E1176"/>
      <c r="F1176"/>
      <c r="G1176">
        <v>29.39912112</v>
      </c>
      <c r="H1176">
        <v>16.114906059999999</v>
      </c>
    </row>
    <row r="1177" spans="1:8" x14ac:dyDescent="0.3">
      <c r="A1177" t="s">
        <v>113</v>
      </c>
      <c r="B1177" t="s">
        <v>241</v>
      </c>
      <c r="C1177"/>
      <c r="D1177">
        <v>11.68737982</v>
      </c>
      <c r="E1177">
        <v>0.39730542200000002</v>
      </c>
      <c r="F1177">
        <v>0.117426167</v>
      </c>
      <c r="G1177">
        <v>10.0935966</v>
      </c>
      <c r="H1177">
        <v>16.35899676</v>
      </c>
    </row>
    <row r="1178" spans="1:8" x14ac:dyDescent="0.3">
      <c r="A1178" t="s">
        <v>113</v>
      </c>
      <c r="B1178" t="s">
        <v>241</v>
      </c>
      <c r="C1178"/>
      <c r="D1178">
        <v>12.37463704</v>
      </c>
      <c r="E1178">
        <v>0.52833851099999996</v>
      </c>
      <c r="F1178">
        <v>0.15615383699999999</v>
      </c>
      <c r="G1178">
        <v>13.42250947</v>
      </c>
      <c r="H1178">
        <v>16.489178469999999</v>
      </c>
    </row>
    <row r="1179" spans="1:8" x14ac:dyDescent="0.3">
      <c r="A1179" t="s">
        <v>113</v>
      </c>
      <c r="B1179" t="s">
        <v>241</v>
      </c>
      <c r="C1179"/>
      <c r="D1179">
        <v>12.905935469999999</v>
      </c>
      <c r="E1179">
        <v>0.59209450900000005</v>
      </c>
      <c r="F1179">
        <v>0.17499733200000001</v>
      </c>
      <c r="G1179">
        <v>15.04223902</v>
      </c>
      <c r="H1179">
        <v>16.586814749999998</v>
      </c>
    </row>
    <row r="1180" spans="1:8" x14ac:dyDescent="0.3">
      <c r="A1180" t="s">
        <v>113</v>
      </c>
      <c r="B1180" t="s">
        <v>241</v>
      </c>
      <c r="C1180"/>
      <c r="D1180">
        <v>18.975993469999999</v>
      </c>
      <c r="E1180">
        <v>1.3764610820000001</v>
      </c>
      <c r="F1180">
        <v>0.40682190600000001</v>
      </c>
      <c r="G1180">
        <v>34.969175110000002</v>
      </c>
      <c r="H1180">
        <v>17.563177540000002</v>
      </c>
    </row>
    <row r="1181" spans="1:8" x14ac:dyDescent="0.3">
      <c r="A1181" t="s">
        <v>113</v>
      </c>
      <c r="B1181" t="s">
        <v>241</v>
      </c>
      <c r="C1181"/>
      <c r="D1181">
        <v>20.59184334</v>
      </c>
      <c r="E1181">
        <v>3.5487929669999998</v>
      </c>
      <c r="F1181">
        <v>1.048868535</v>
      </c>
      <c r="G1181">
        <v>90.157552850000002</v>
      </c>
      <c r="H1181">
        <v>17.79099553</v>
      </c>
    </row>
    <row r="1182" spans="1:8" x14ac:dyDescent="0.3">
      <c r="A1182" t="s">
        <v>113</v>
      </c>
      <c r="B1182" t="s">
        <v>241</v>
      </c>
      <c r="C1182"/>
      <c r="D1182">
        <v>23.41039284</v>
      </c>
      <c r="E1182">
        <v>0.64740384399999995</v>
      </c>
      <c r="F1182">
        <v>0.19134436099999999</v>
      </c>
      <c r="G1182">
        <v>16.447379949999998</v>
      </c>
      <c r="H1182">
        <v>18.165267929999999</v>
      </c>
    </row>
    <row r="1183" spans="1:8" x14ac:dyDescent="0.3">
      <c r="A1183" t="s">
        <v>113</v>
      </c>
      <c r="B1183" t="s">
        <v>241</v>
      </c>
      <c r="C1183"/>
      <c r="D1183">
        <v>27.808069320000001</v>
      </c>
      <c r="E1183">
        <v>3.1633378379999999</v>
      </c>
      <c r="F1183">
        <v>0.93494479799999997</v>
      </c>
      <c r="G1183">
        <v>80.365014509999995</v>
      </c>
      <c r="H1183">
        <v>18.702267469999999</v>
      </c>
    </row>
    <row r="1184" spans="1:8" x14ac:dyDescent="0.3">
      <c r="A1184" t="s">
        <v>113</v>
      </c>
      <c r="B1184" t="s">
        <v>241</v>
      </c>
      <c r="C1184"/>
      <c r="D1184">
        <v>30.673827970000001</v>
      </c>
      <c r="E1184">
        <v>1.1645783249999999</v>
      </c>
      <c r="F1184">
        <v>0.344198597</v>
      </c>
      <c r="G1184">
        <v>29.58626576</v>
      </c>
      <c r="H1184">
        <v>19.02772174</v>
      </c>
    </row>
    <row r="1185" spans="1:8" x14ac:dyDescent="0.3">
      <c r="A1185" t="s">
        <v>113</v>
      </c>
      <c r="B1185" t="s">
        <v>241</v>
      </c>
      <c r="C1185"/>
      <c r="D1185">
        <v>31.71215372</v>
      </c>
      <c r="E1185">
        <v>1.6061940189999999</v>
      </c>
      <c r="F1185">
        <v>0.47472094999999997</v>
      </c>
      <c r="G1185">
        <v>40.805570660000001</v>
      </c>
      <c r="H1185">
        <v>19.141630729999999</v>
      </c>
    </row>
    <row r="1186" spans="1:8" x14ac:dyDescent="0.3">
      <c r="A1186" t="s">
        <v>113</v>
      </c>
      <c r="B1186" t="s">
        <v>241</v>
      </c>
      <c r="C1186"/>
      <c r="D1186">
        <v>33.998147690000003</v>
      </c>
      <c r="E1186">
        <v>1.066599997</v>
      </c>
      <c r="F1186">
        <v>0.31524047399999999</v>
      </c>
      <c r="G1186">
        <v>27.097113440000001</v>
      </c>
      <c r="H1186">
        <v>19.38572143</v>
      </c>
    </row>
    <row r="1187" spans="1:8" x14ac:dyDescent="0.3">
      <c r="A1187" t="s">
        <v>113</v>
      </c>
      <c r="B1187" t="s">
        <v>241</v>
      </c>
      <c r="C1187"/>
      <c r="D1187">
        <v>40.155222909999999</v>
      </c>
      <c r="E1187">
        <v>2.1396382100000002</v>
      </c>
      <c r="F1187">
        <v>0.63238380299999997</v>
      </c>
      <c r="G1187">
        <v>54.35779059</v>
      </c>
      <c r="H1187">
        <v>20.00408453</v>
      </c>
    </row>
    <row r="1188" spans="1:8" x14ac:dyDescent="0.3">
      <c r="A1188" t="s">
        <v>113</v>
      </c>
      <c r="B1188" t="s">
        <v>241</v>
      </c>
      <c r="C1188"/>
      <c r="D1188">
        <v>42.033420800000002</v>
      </c>
      <c r="E1188">
        <v>1.0690688939999999</v>
      </c>
      <c r="F1188">
        <v>0.31597017199999999</v>
      </c>
      <c r="G1188">
        <v>27.159836089999999</v>
      </c>
      <c r="H1188">
        <v>20.18308438</v>
      </c>
    </row>
    <row r="1189" spans="1:8" x14ac:dyDescent="0.3">
      <c r="A1189" t="s">
        <v>113</v>
      </c>
      <c r="B1189" t="s">
        <v>241</v>
      </c>
      <c r="C1189"/>
      <c r="D1189">
        <v>48.471796879999999</v>
      </c>
      <c r="E1189">
        <v>0.39438084699999998</v>
      </c>
      <c r="F1189">
        <v>0.11656179</v>
      </c>
      <c r="G1189">
        <v>10.019297359999999</v>
      </c>
      <c r="H1189">
        <v>20.768902050000001</v>
      </c>
    </row>
    <row r="1190" spans="1:8" x14ac:dyDescent="0.3">
      <c r="A1190" t="s">
        <v>113</v>
      </c>
      <c r="B1190" t="s">
        <v>241</v>
      </c>
      <c r="C1190"/>
      <c r="D1190">
        <v>52.427936899999999</v>
      </c>
      <c r="E1190">
        <v>0.50919826999999995</v>
      </c>
      <c r="F1190">
        <v>0.15049681600000001</v>
      </c>
      <c r="G1190">
        <v>12.936249139999999</v>
      </c>
      <c r="H1190">
        <v>21.110629029999998</v>
      </c>
    </row>
    <row r="1191" spans="1:8" x14ac:dyDescent="0.3">
      <c r="A1191" t="s">
        <v>113</v>
      </c>
      <c r="B1191" t="s">
        <v>241</v>
      </c>
      <c r="C1191"/>
      <c r="D1191">
        <v>79.685967829999996</v>
      </c>
      <c r="E1191">
        <v>2.0305850959999998</v>
      </c>
      <c r="F1191">
        <v>0.600152456</v>
      </c>
      <c r="G1191">
        <v>51.587281869999998</v>
      </c>
      <c r="H1191">
        <v>23.20980904</v>
      </c>
    </row>
    <row r="1192" spans="1:8" x14ac:dyDescent="0.3">
      <c r="A1192" t="s">
        <v>113</v>
      </c>
      <c r="B1192" t="s">
        <v>241</v>
      </c>
      <c r="C1192"/>
      <c r="D1192">
        <v>86.445277970000006</v>
      </c>
      <c r="E1192">
        <v>5.7220006469999998</v>
      </c>
      <c r="F1192">
        <v>1.691174011</v>
      </c>
      <c r="G1192">
        <v>145.36818020000001</v>
      </c>
      <c r="H1192">
        <v>23.681717729999999</v>
      </c>
    </row>
    <row r="1193" spans="1:8" x14ac:dyDescent="0.3">
      <c r="A1193" t="s">
        <v>113</v>
      </c>
      <c r="B1193" t="s">
        <v>241</v>
      </c>
      <c r="C1193" t="s">
        <v>19</v>
      </c>
      <c r="D1193">
        <v>153.3704985</v>
      </c>
      <c r="E1193">
        <v>312.38889979999999</v>
      </c>
      <c r="F1193">
        <v>92.328543999999994</v>
      </c>
      <c r="G1193">
        <v>7936.2811529999999</v>
      </c>
      <c r="H1193">
        <v>27.83125961</v>
      </c>
    </row>
    <row r="1194" spans="1:8" x14ac:dyDescent="0.3">
      <c r="A1194" t="s">
        <v>114</v>
      </c>
      <c r="B1194" t="s">
        <v>114</v>
      </c>
      <c r="C1194" t="s">
        <v>182</v>
      </c>
      <c r="D1194">
        <v>0.72465247899999996</v>
      </c>
      <c r="E1194"/>
      <c r="F1194"/>
      <c r="G1194">
        <v>44.18108428</v>
      </c>
      <c r="H1194">
        <v>12.27446559</v>
      </c>
    </row>
    <row r="1195" spans="1:8" x14ac:dyDescent="0.3">
      <c r="A1195" t="s">
        <v>114</v>
      </c>
      <c r="B1195" t="s">
        <v>114</v>
      </c>
      <c r="C1195" t="s">
        <v>183</v>
      </c>
      <c r="D1195">
        <v>1.004009961</v>
      </c>
      <c r="E1195"/>
      <c r="F1195"/>
      <c r="G1195">
        <v>2357.7829999999999</v>
      </c>
      <c r="H1195">
        <v>12.6</v>
      </c>
    </row>
    <row r="1196" spans="1:8" x14ac:dyDescent="0.3">
      <c r="A1196" t="s">
        <v>114</v>
      </c>
      <c r="B1196" t="s">
        <v>114</v>
      </c>
      <c r="C1196" t="s">
        <v>184</v>
      </c>
      <c r="D1196">
        <v>1.1879632330000001</v>
      </c>
      <c r="E1196"/>
      <c r="F1196"/>
      <c r="G1196">
        <v>58.482189820000002</v>
      </c>
      <c r="H1196">
        <v>12.779043919999999</v>
      </c>
    </row>
    <row r="1197" spans="1:8" x14ac:dyDescent="0.3">
      <c r="A1197" t="s">
        <v>114</v>
      </c>
      <c r="B1197" t="s">
        <v>114</v>
      </c>
      <c r="C1197" t="s">
        <v>184</v>
      </c>
      <c r="D1197">
        <v>5.9386389929999996</v>
      </c>
      <c r="E1197"/>
      <c r="F1197"/>
      <c r="G1197">
        <v>187.89706459999999</v>
      </c>
      <c r="H1197">
        <v>15.008954620000001</v>
      </c>
    </row>
    <row r="1198" spans="1:8" x14ac:dyDescent="0.3">
      <c r="A1198" t="s">
        <v>114</v>
      </c>
      <c r="B1198" t="s">
        <v>114</v>
      </c>
      <c r="C1198" t="s">
        <v>184</v>
      </c>
      <c r="D1198">
        <v>8.8219181780000007</v>
      </c>
      <c r="E1198"/>
      <c r="F1198"/>
      <c r="G1198">
        <v>113.7418387</v>
      </c>
      <c r="H1198">
        <v>15.757683760000001</v>
      </c>
    </row>
    <row r="1199" spans="1:8" x14ac:dyDescent="0.3">
      <c r="A1199" t="s">
        <v>114</v>
      </c>
      <c r="B1199" t="s">
        <v>114</v>
      </c>
      <c r="C1199" t="s">
        <v>184</v>
      </c>
      <c r="D1199">
        <v>10.46759218</v>
      </c>
      <c r="E1199"/>
      <c r="F1199"/>
      <c r="G1199">
        <v>20.62369657</v>
      </c>
      <c r="H1199">
        <v>16.115771609999999</v>
      </c>
    </row>
    <row r="1200" spans="1:8" x14ac:dyDescent="0.3">
      <c r="A1200" t="s">
        <v>114</v>
      </c>
      <c r="B1200" t="s">
        <v>114</v>
      </c>
      <c r="C1200"/>
      <c r="D1200">
        <v>14.97763172</v>
      </c>
      <c r="E1200">
        <v>0.36797680799999999</v>
      </c>
      <c r="F1200">
        <v>0.21727602700000001</v>
      </c>
      <c r="G1200">
        <v>9.3069791780000006</v>
      </c>
      <c r="H1200">
        <v>16.945884360000001</v>
      </c>
    </row>
    <row r="1201" spans="1:8" x14ac:dyDescent="0.3">
      <c r="A1201" t="s">
        <v>114</v>
      </c>
      <c r="B1201" t="s">
        <v>114</v>
      </c>
      <c r="C1201"/>
      <c r="D1201">
        <v>18.42542156</v>
      </c>
      <c r="E1201">
        <v>0.86117965699999999</v>
      </c>
      <c r="F1201">
        <v>0.50849317400000005</v>
      </c>
      <c r="G1201">
        <v>21.781212759999999</v>
      </c>
      <c r="H1201">
        <v>17.483016129999999</v>
      </c>
    </row>
    <row r="1202" spans="1:8" x14ac:dyDescent="0.3">
      <c r="A1202" t="s">
        <v>114</v>
      </c>
      <c r="B1202" t="s">
        <v>114</v>
      </c>
      <c r="C1202"/>
      <c r="D1202">
        <v>20.601123210000001</v>
      </c>
      <c r="E1202">
        <v>3.5830075350000001</v>
      </c>
      <c r="F1202">
        <v>2.1156269299999999</v>
      </c>
      <c r="G1202">
        <v>90.622495310000005</v>
      </c>
      <c r="H1202">
        <v>17.792273819999998</v>
      </c>
    </row>
    <row r="1203" spans="1:8" x14ac:dyDescent="0.3">
      <c r="A1203" t="s">
        <v>114</v>
      </c>
      <c r="B1203" t="s">
        <v>114</v>
      </c>
      <c r="C1203"/>
      <c r="D1203">
        <v>21.802176070000002</v>
      </c>
      <c r="E1203">
        <v>0.54831834999999995</v>
      </c>
      <c r="F1203">
        <v>0.32376071099999998</v>
      </c>
      <c r="G1203">
        <v>13.86823126</v>
      </c>
      <c r="H1203">
        <v>17.955041019999999</v>
      </c>
    </row>
    <row r="1204" spans="1:8" x14ac:dyDescent="0.3">
      <c r="A1204" t="s">
        <v>114</v>
      </c>
      <c r="B1204" t="s">
        <v>114</v>
      </c>
      <c r="C1204"/>
      <c r="D1204">
        <v>23.675910609999999</v>
      </c>
      <c r="E1204">
        <v>0.74412773300000001</v>
      </c>
      <c r="F1204">
        <v>0.43937855399999998</v>
      </c>
      <c r="G1204">
        <v>18.82070058</v>
      </c>
      <c r="H1204">
        <v>18.19919183</v>
      </c>
    </row>
    <row r="1205" spans="1:8" x14ac:dyDescent="0.3">
      <c r="A1205" t="s">
        <v>114</v>
      </c>
      <c r="B1205" t="s">
        <v>114</v>
      </c>
      <c r="C1205"/>
      <c r="D1205">
        <v>28.523660899999999</v>
      </c>
      <c r="E1205">
        <v>2.718859701</v>
      </c>
      <c r="F1205">
        <v>1.605381162</v>
      </c>
      <c r="G1205">
        <v>68.766210529999995</v>
      </c>
      <c r="H1205">
        <v>18.785153770000001</v>
      </c>
    </row>
    <row r="1206" spans="1:8" x14ac:dyDescent="0.3">
      <c r="A1206" t="s">
        <v>114</v>
      </c>
      <c r="B1206" t="s">
        <v>114</v>
      </c>
      <c r="C1206"/>
      <c r="D1206">
        <v>30.835420710000001</v>
      </c>
      <c r="E1206">
        <v>1.1603737750000001</v>
      </c>
      <c r="F1206">
        <v>0.68515569200000004</v>
      </c>
      <c r="G1206">
        <v>29.34851965</v>
      </c>
      <c r="H1206">
        <v>19.045581290000001</v>
      </c>
    </row>
    <row r="1207" spans="1:8" x14ac:dyDescent="0.3">
      <c r="A1207" t="s">
        <v>114</v>
      </c>
      <c r="B1207" t="s">
        <v>114</v>
      </c>
      <c r="C1207"/>
      <c r="D1207">
        <v>32.027119220000003</v>
      </c>
      <c r="E1207">
        <v>1.3423212959999999</v>
      </c>
      <c r="F1207">
        <v>0.79258864299999998</v>
      </c>
      <c r="G1207">
        <v>33.950390599999999</v>
      </c>
      <c r="H1207">
        <v>19.175795059999999</v>
      </c>
    </row>
    <row r="1208" spans="1:8" x14ac:dyDescent="0.3">
      <c r="A1208" t="s">
        <v>114</v>
      </c>
      <c r="B1208" t="s">
        <v>114</v>
      </c>
      <c r="C1208"/>
      <c r="D1208">
        <v>34.481424269999998</v>
      </c>
      <c r="E1208">
        <v>1.206226472</v>
      </c>
      <c r="F1208">
        <v>0.71222993000000001</v>
      </c>
      <c r="G1208">
        <v>30.508239710000002</v>
      </c>
      <c r="H1208">
        <v>19.436222579999999</v>
      </c>
    </row>
    <row r="1209" spans="1:8" x14ac:dyDescent="0.3">
      <c r="A1209" t="s">
        <v>114</v>
      </c>
      <c r="B1209" t="s">
        <v>114</v>
      </c>
      <c r="C1209"/>
      <c r="D1209">
        <v>40.34321181</v>
      </c>
      <c r="E1209">
        <v>2.8859891819999999</v>
      </c>
      <c r="F1209">
        <v>1.704064636</v>
      </c>
      <c r="G1209">
        <v>72.993299219999997</v>
      </c>
      <c r="H1209">
        <v>20.02218452</v>
      </c>
    </row>
    <row r="1210" spans="1:8" x14ac:dyDescent="0.3">
      <c r="A1210" t="s">
        <v>114</v>
      </c>
      <c r="B1210" t="s">
        <v>114</v>
      </c>
      <c r="C1210"/>
      <c r="D1210">
        <v>64.741929940000006</v>
      </c>
      <c r="E1210">
        <v>13.669169050000001</v>
      </c>
      <c r="F1210">
        <v>8.0711139640000003</v>
      </c>
      <c r="G1210">
        <v>345.72470079999999</v>
      </c>
      <c r="H1210">
        <v>22.10560473</v>
      </c>
    </row>
    <row r="1211" spans="1:8" x14ac:dyDescent="0.3">
      <c r="A1211" t="s">
        <v>114</v>
      </c>
      <c r="B1211" t="s">
        <v>114</v>
      </c>
      <c r="C1211"/>
      <c r="D1211">
        <v>80.182316990000004</v>
      </c>
      <c r="E1211">
        <v>1.9294299559999999</v>
      </c>
      <c r="F1211">
        <v>1.1392535269999999</v>
      </c>
      <c r="G1211">
        <v>48.799717950000002</v>
      </c>
      <c r="H1211">
        <v>23.244975159999999</v>
      </c>
    </row>
    <row r="1212" spans="1:8" x14ac:dyDescent="0.3">
      <c r="A1212" t="s">
        <v>114</v>
      </c>
      <c r="B1212" t="s">
        <v>114</v>
      </c>
      <c r="C1212"/>
      <c r="D1212">
        <v>85.775714710000003</v>
      </c>
      <c r="E1212">
        <v>3.5620846849999999</v>
      </c>
      <c r="F1212">
        <v>2.1032727979999999</v>
      </c>
      <c r="G1212">
        <v>90.093308339999993</v>
      </c>
      <c r="H1212">
        <v>23.635616450000001</v>
      </c>
    </row>
    <row r="1213" spans="1:8" x14ac:dyDescent="0.3">
      <c r="A1213" t="s">
        <v>114</v>
      </c>
      <c r="B1213" t="s">
        <v>114</v>
      </c>
      <c r="C1213" t="s">
        <v>19</v>
      </c>
      <c r="D1213">
        <v>155.99031059999999</v>
      </c>
      <c r="E1213">
        <v>122.136498</v>
      </c>
      <c r="F1213">
        <v>72.116863190000004</v>
      </c>
      <c r="G1213">
        <v>3089.1127379999998</v>
      </c>
      <c r="H1213">
        <v>27.98150081</v>
      </c>
    </row>
    <row r="1214" spans="1:8" x14ac:dyDescent="0.3">
      <c r="A1214" t="s">
        <v>114</v>
      </c>
      <c r="B1214" t="s">
        <v>114</v>
      </c>
      <c r="C1214"/>
      <c r="D1214">
        <v>172.09646290000001</v>
      </c>
      <c r="E1214">
        <v>12.643575999999999</v>
      </c>
      <c r="F1214">
        <v>7.4655410599999996</v>
      </c>
      <c r="G1214">
        <v>319.78509550000001</v>
      </c>
      <c r="H1214">
        <v>28.89299716</v>
      </c>
    </row>
    <row r="1215" spans="1:8" x14ac:dyDescent="0.3">
      <c r="A1215" t="s">
        <v>115</v>
      </c>
      <c r="B1215" t="s">
        <v>115</v>
      </c>
      <c r="C1215" t="s">
        <v>182</v>
      </c>
      <c r="D1215">
        <v>0.73729913700000005</v>
      </c>
      <c r="E1215"/>
      <c r="F1215"/>
      <c r="G1215">
        <v>44.053806659999999</v>
      </c>
      <c r="H1215">
        <v>12.29106981</v>
      </c>
    </row>
    <row r="1216" spans="1:8" x14ac:dyDescent="0.3">
      <c r="A1216" t="s">
        <v>115</v>
      </c>
      <c r="B1216" t="s">
        <v>115</v>
      </c>
      <c r="C1216" t="s">
        <v>183</v>
      </c>
      <c r="D1216">
        <v>1.004009961</v>
      </c>
      <c r="E1216"/>
      <c r="F1216"/>
      <c r="G1216">
        <v>2353.5431589999998</v>
      </c>
      <c r="H1216">
        <v>12.6</v>
      </c>
    </row>
    <row r="1217" spans="1:8" x14ac:dyDescent="0.3">
      <c r="A1217" t="s">
        <v>115</v>
      </c>
      <c r="B1217" t="s">
        <v>115</v>
      </c>
      <c r="C1217" t="s">
        <v>184</v>
      </c>
      <c r="D1217">
        <v>1.170104129</v>
      </c>
      <c r="E1217"/>
      <c r="F1217"/>
      <c r="G1217">
        <v>57.345183339999998</v>
      </c>
      <c r="H1217">
        <v>12.76259484</v>
      </c>
    </row>
    <row r="1218" spans="1:8" x14ac:dyDescent="0.3">
      <c r="A1218" t="s">
        <v>115</v>
      </c>
      <c r="B1218" t="s">
        <v>115</v>
      </c>
      <c r="C1218" t="s">
        <v>184</v>
      </c>
      <c r="D1218">
        <v>5.9848911810000001</v>
      </c>
      <c r="E1218"/>
      <c r="F1218"/>
      <c r="G1218">
        <v>663.54258289999996</v>
      </c>
      <c r="H1218">
        <v>15.022663100000001</v>
      </c>
    </row>
    <row r="1219" spans="1:8" x14ac:dyDescent="0.3">
      <c r="A1219" t="s">
        <v>115</v>
      </c>
      <c r="B1219" t="s">
        <v>115</v>
      </c>
      <c r="C1219" t="s">
        <v>184</v>
      </c>
      <c r="D1219">
        <v>8.9493936680000008</v>
      </c>
      <c r="E1219"/>
      <c r="F1219"/>
      <c r="G1219">
        <v>111.5396901</v>
      </c>
      <c r="H1219">
        <v>15.786858840000001</v>
      </c>
    </row>
    <row r="1220" spans="1:8" x14ac:dyDescent="0.3">
      <c r="A1220" t="s">
        <v>115</v>
      </c>
      <c r="B1220" t="s">
        <v>115</v>
      </c>
      <c r="C1220" t="s">
        <v>184</v>
      </c>
      <c r="D1220">
        <v>10.449566620000001</v>
      </c>
      <c r="E1220"/>
      <c r="F1220"/>
      <c r="G1220">
        <v>7.2781379619999997</v>
      </c>
      <c r="H1220">
        <v>16.112048510000001</v>
      </c>
    </row>
    <row r="1221" spans="1:8" x14ac:dyDescent="0.3">
      <c r="A1221" t="s">
        <v>115</v>
      </c>
      <c r="B1221" t="s">
        <v>115</v>
      </c>
      <c r="C1221"/>
      <c r="D1221">
        <v>18.948056269999999</v>
      </c>
      <c r="E1221">
        <v>0.31608714799999998</v>
      </c>
      <c r="F1221">
        <v>0.33700899200000001</v>
      </c>
      <c r="G1221">
        <v>7.9535448320000004</v>
      </c>
      <c r="H1221">
        <v>17.55914258</v>
      </c>
    </row>
    <row r="1222" spans="1:8" x14ac:dyDescent="0.3">
      <c r="A1222" t="s">
        <v>115</v>
      </c>
      <c r="B1222" t="s">
        <v>115</v>
      </c>
      <c r="C1222"/>
      <c r="D1222">
        <v>20.56122345</v>
      </c>
      <c r="E1222">
        <v>2.2738397250000002</v>
      </c>
      <c r="F1222">
        <v>2.4243454299999998</v>
      </c>
      <c r="G1222">
        <v>57.215506249999997</v>
      </c>
      <c r="H1222">
        <v>17.786775349999999</v>
      </c>
    </row>
    <row r="1223" spans="1:8" x14ac:dyDescent="0.3">
      <c r="A1223" t="s">
        <v>115</v>
      </c>
      <c r="B1223" t="s">
        <v>115</v>
      </c>
      <c r="C1223"/>
      <c r="D1223">
        <v>27.626437500000002</v>
      </c>
      <c r="E1223">
        <v>0.74119868200000005</v>
      </c>
      <c r="F1223">
        <v>0.79025870499999995</v>
      </c>
      <c r="G1223">
        <v>18.650416440000001</v>
      </c>
      <c r="H1223">
        <v>18.68104696</v>
      </c>
    </row>
    <row r="1224" spans="1:8" x14ac:dyDescent="0.3">
      <c r="A1224" t="s">
        <v>115</v>
      </c>
      <c r="B1224" t="s">
        <v>115</v>
      </c>
      <c r="C1224"/>
      <c r="D1224">
        <v>40.092801469999998</v>
      </c>
      <c r="E1224">
        <v>2.766259163</v>
      </c>
      <c r="F1224">
        <v>2.949358165</v>
      </c>
      <c r="G1224">
        <v>69.606013419999996</v>
      </c>
      <c r="H1224">
        <v>19.998065159999999</v>
      </c>
    </row>
    <row r="1225" spans="1:8" x14ac:dyDescent="0.3">
      <c r="A1225" t="s">
        <v>115</v>
      </c>
      <c r="B1225" t="s">
        <v>115</v>
      </c>
      <c r="C1225"/>
      <c r="D1225">
        <v>64.822131110000001</v>
      </c>
      <c r="E1225">
        <v>0.91163286600000004</v>
      </c>
      <c r="F1225">
        <v>0.97197394699999995</v>
      </c>
      <c r="G1225">
        <v>22.938967680000001</v>
      </c>
      <c r="H1225">
        <v>22.111798060000002</v>
      </c>
    </row>
    <row r="1226" spans="1:8" x14ac:dyDescent="0.3">
      <c r="A1226" t="s">
        <v>115</v>
      </c>
      <c r="B1226" t="s">
        <v>115</v>
      </c>
      <c r="C1226"/>
      <c r="D1226">
        <v>87.499109349999998</v>
      </c>
      <c r="E1226">
        <v>2.6779096999999998</v>
      </c>
      <c r="F1226">
        <v>2.855160841</v>
      </c>
      <c r="G1226">
        <v>67.382919509999994</v>
      </c>
      <c r="H1226">
        <v>23.754005930000002</v>
      </c>
    </row>
    <row r="1227" spans="1:8" x14ac:dyDescent="0.3">
      <c r="A1227" t="s">
        <v>115</v>
      </c>
      <c r="B1227" t="s">
        <v>115</v>
      </c>
      <c r="C1227" t="s">
        <v>19</v>
      </c>
      <c r="D1227">
        <v>156.84262240000001</v>
      </c>
      <c r="E1227">
        <v>84.104976190000002</v>
      </c>
      <c r="F1227">
        <v>89.671893920000002</v>
      </c>
      <c r="G1227">
        <v>2116.2919870000001</v>
      </c>
      <c r="H1227">
        <v>28.03025019</v>
      </c>
    </row>
    <row r="1228" spans="1:8" x14ac:dyDescent="0.3">
      <c r="A1228" t="s">
        <v>116</v>
      </c>
      <c r="B1228" t="s">
        <v>116</v>
      </c>
      <c r="C1228" t="s">
        <v>182</v>
      </c>
      <c r="D1228">
        <v>0.72549507099999999</v>
      </c>
      <c r="E1228"/>
      <c r="F1228"/>
      <c r="G1228">
        <v>47.983154329999998</v>
      </c>
      <c r="H1228">
        <v>12.275578579999999</v>
      </c>
    </row>
    <row r="1229" spans="1:8" x14ac:dyDescent="0.3">
      <c r="A1229" t="s">
        <v>116</v>
      </c>
      <c r="B1229" t="s">
        <v>116</v>
      </c>
      <c r="C1229" t="s">
        <v>183</v>
      </c>
      <c r="D1229">
        <v>1.004009961</v>
      </c>
      <c r="E1229"/>
      <c r="F1229"/>
      <c r="G1229">
        <v>2322.6006779999998</v>
      </c>
      <c r="H1229">
        <v>12.6</v>
      </c>
    </row>
    <row r="1230" spans="1:8" x14ac:dyDescent="0.3">
      <c r="A1230" t="s">
        <v>116</v>
      </c>
      <c r="B1230" t="s">
        <v>116</v>
      </c>
      <c r="C1230" t="s">
        <v>184</v>
      </c>
      <c r="D1230">
        <v>1.16968944</v>
      </c>
      <c r="E1230"/>
      <c r="F1230"/>
      <c r="G1230">
        <v>57.279401569999997</v>
      </c>
      <c r="H1230">
        <v>12.76221071</v>
      </c>
    </row>
    <row r="1231" spans="1:8" x14ac:dyDescent="0.3">
      <c r="A1231" t="s">
        <v>116</v>
      </c>
      <c r="B1231" t="s">
        <v>116</v>
      </c>
      <c r="C1231" t="s">
        <v>184</v>
      </c>
      <c r="D1231">
        <v>5.9655512999999996</v>
      </c>
      <c r="E1231"/>
      <c r="F1231"/>
      <c r="G1231">
        <v>219.7230691</v>
      </c>
      <c r="H1231">
        <v>15.01693957</v>
      </c>
    </row>
    <row r="1232" spans="1:8" x14ac:dyDescent="0.3">
      <c r="A1232" t="s">
        <v>116</v>
      </c>
      <c r="B1232" t="s">
        <v>116</v>
      </c>
      <c r="C1232" t="s">
        <v>184</v>
      </c>
      <c r="D1232">
        <v>8.8455342120000005</v>
      </c>
      <c r="E1232"/>
      <c r="F1232"/>
      <c r="G1232">
        <v>83.764136890000003</v>
      </c>
      <c r="H1232">
        <v>15.763108839999999</v>
      </c>
    </row>
    <row r="1233" spans="1:8" x14ac:dyDescent="0.3">
      <c r="A1233" t="s">
        <v>116</v>
      </c>
      <c r="B1233" t="s">
        <v>116</v>
      </c>
      <c r="C1233" t="s">
        <v>184</v>
      </c>
      <c r="D1233">
        <v>10.48795374</v>
      </c>
      <c r="E1233"/>
      <c r="F1233"/>
      <c r="G1233">
        <v>21.058408369999999</v>
      </c>
      <c r="H1233">
        <v>16.119972400000002</v>
      </c>
    </row>
    <row r="1234" spans="1:8" x14ac:dyDescent="0.3">
      <c r="A1234" t="s">
        <v>116</v>
      </c>
      <c r="B1234" t="s">
        <v>116</v>
      </c>
      <c r="C1234"/>
      <c r="D1234">
        <v>20.355299760000001</v>
      </c>
      <c r="E1234">
        <v>0.86207788799999996</v>
      </c>
      <c r="F1234">
        <v>100</v>
      </c>
      <c r="G1234">
        <v>21.335124069999999</v>
      </c>
      <c r="H1234">
        <v>17.758300559999999</v>
      </c>
    </row>
    <row r="1235" spans="1:8" x14ac:dyDescent="0.3">
      <c r="A1235" t="s">
        <v>242</v>
      </c>
      <c r="B1235" t="s">
        <v>243</v>
      </c>
      <c r="C1235" t="s">
        <v>182</v>
      </c>
      <c r="D1235">
        <v>0.71892250599999996</v>
      </c>
      <c r="E1235"/>
      <c r="F1235"/>
      <c r="G1235">
        <v>27.84374966</v>
      </c>
      <c r="H1235">
        <v>12.266666669999999</v>
      </c>
    </row>
    <row r="1236" spans="1:8" x14ac:dyDescent="0.3">
      <c r="A1236" t="s">
        <v>242</v>
      </c>
      <c r="B1236" t="s">
        <v>243</v>
      </c>
      <c r="C1236" t="s">
        <v>183</v>
      </c>
      <c r="D1236">
        <v>1.014958418</v>
      </c>
      <c r="E1236"/>
      <c r="F1236"/>
      <c r="G1236">
        <v>1434.7954090000001</v>
      </c>
      <c r="H1236">
        <v>12.616666670000001</v>
      </c>
    </row>
    <row r="1237" spans="1:8" x14ac:dyDescent="0.3">
      <c r="A1237" t="s">
        <v>242</v>
      </c>
      <c r="B1237" t="s">
        <v>243</v>
      </c>
      <c r="C1237" t="s">
        <v>184</v>
      </c>
      <c r="D1237">
        <v>1.220026531</v>
      </c>
      <c r="E1237"/>
      <c r="F1237"/>
      <c r="G1237">
        <v>29.401764750000002</v>
      </c>
      <c r="H1237">
        <v>12.81666667</v>
      </c>
    </row>
    <row r="1238" spans="1:8" x14ac:dyDescent="0.3">
      <c r="A1238" t="s">
        <v>242</v>
      </c>
      <c r="B1238" t="s">
        <v>243</v>
      </c>
      <c r="C1238" t="s">
        <v>184</v>
      </c>
      <c r="D1238">
        <v>5.5512124030000001</v>
      </c>
      <c r="E1238"/>
      <c r="F1238"/>
      <c r="G1238">
        <v>390.41333980000002</v>
      </c>
      <c r="H1238">
        <v>14.93333333</v>
      </c>
    </row>
    <row r="1239" spans="1:8" x14ac:dyDescent="0.3">
      <c r="A1239" t="s">
        <v>242</v>
      </c>
      <c r="B1239" t="s">
        <v>243</v>
      </c>
      <c r="C1239" t="s">
        <v>184</v>
      </c>
      <c r="D1239">
        <v>6.4974546899999996</v>
      </c>
      <c r="E1239"/>
      <c r="F1239"/>
      <c r="G1239">
        <v>1292.6116259999999</v>
      </c>
      <c r="H1239">
        <v>15.21666667</v>
      </c>
    </row>
    <row r="1240" spans="1:8" x14ac:dyDescent="0.3">
      <c r="A1240" t="s">
        <v>242</v>
      </c>
      <c r="B1240" t="s">
        <v>243</v>
      </c>
      <c r="C1240" t="s">
        <v>184</v>
      </c>
      <c r="D1240">
        <v>9.7183291520000008</v>
      </c>
      <c r="E1240"/>
      <c r="F1240"/>
      <c r="G1240">
        <v>44.355932330000002</v>
      </c>
      <c r="H1240">
        <v>16.016666669999999</v>
      </c>
    </row>
    <row r="1241" spans="1:8" x14ac:dyDescent="0.3">
      <c r="A1241" t="s">
        <v>242</v>
      </c>
      <c r="B1241" t="s">
        <v>243</v>
      </c>
      <c r="C1241" t="s">
        <v>219</v>
      </c>
      <c r="D1241">
        <v>15.65392716</v>
      </c>
      <c r="E1241"/>
      <c r="F1241"/>
      <c r="G1241">
        <v>717.45760359999997</v>
      </c>
      <c r="H1241">
        <v>17.133333329999999</v>
      </c>
    </row>
    <row r="1242" spans="1:8" x14ac:dyDescent="0.3">
      <c r="A1242" t="s">
        <v>242</v>
      </c>
      <c r="B1242" t="s">
        <v>243</v>
      </c>
      <c r="C1242" t="s">
        <v>219</v>
      </c>
      <c r="D1242">
        <v>20.61958984</v>
      </c>
      <c r="E1242"/>
      <c r="F1242"/>
      <c r="G1242">
        <v>453.47331889999998</v>
      </c>
      <c r="H1242">
        <v>17.883333329999999</v>
      </c>
    </row>
    <row r="1243" spans="1:8" x14ac:dyDescent="0.3">
      <c r="A1243" t="s">
        <v>242</v>
      </c>
      <c r="B1243" t="s">
        <v>243</v>
      </c>
      <c r="C1243" t="s">
        <v>219</v>
      </c>
      <c r="D1243">
        <v>29.33322643</v>
      </c>
      <c r="E1243"/>
      <c r="F1243"/>
      <c r="G1243">
        <v>467.58283019999999</v>
      </c>
      <c r="H1243">
        <v>18.983333330000001</v>
      </c>
    </row>
    <row r="1244" spans="1:8" x14ac:dyDescent="0.3">
      <c r="A1244" t="s">
        <v>242</v>
      </c>
      <c r="B1244" t="s">
        <v>243</v>
      </c>
      <c r="C1244" t="s">
        <v>219</v>
      </c>
      <c r="D1244">
        <v>48.048160799999998</v>
      </c>
      <c r="E1244"/>
      <c r="F1244"/>
      <c r="G1244">
        <v>233.4047908</v>
      </c>
      <c r="H1244">
        <v>20.866666670000001</v>
      </c>
    </row>
    <row r="1245" spans="1:8" x14ac:dyDescent="0.3">
      <c r="A1245" t="s">
        <v>242</v>
      </c>
      <c r="B1245" t="s">
        <v>243</v>
      </c>
      <c r="C1245" t="s">
        <v>219</v>
      </c>
      <c r="D1245">
        <v>68.234112659999994</v>
      </c>
      <c r="E1245"/>
      <c r="F1245"/>
      <c r="G1245">
        <v>199.73204010000001</v>
      </c>
      <c r="H1245">
        <v>22.533333330000001</v>
      </c>
    </row>
    <row r="1246" spans="1:8" x14ac:dyDescent="0.3">
      <c r="A1246" t="s">
        <v>242</v>
      </c>
      <c r="B1246" t="s">
        <v>243</v>
      </c>
      <c r="C1246" t="s">
        <v>219</v>
      </c>
      <c r="D1246">
        <v>119.1684722</v>
      </c>
      <c r="E1246"/>
      <c r="F1246"/>
      <c r="G1246">
        <v>256.33374370000001</v>
      </c>
      <c r="H1246">
        <v>26.016666669999999</v>
      </c>
    </row>
    <row r="1247" spans="1:8" x14ac:dyDescent="0.3">
      <c r="A1247" t="s">
        <v>18</v>
      </c>
      <c r="B1247" t="s">
        <v>244</v>
      </c>
      <c r="C1247" t="s">
        <v>182</v>
      </c>
      <c r="D1247">
        <v>0.74742841199999999</v>
      </c>
      <c r="E1247"/>
      <c r="F1247"/>
      <c r="G1247">
        <v>48.026381200000003</v>
      </c>
      <c r="H1247">
        <v>12.304615119999999</v>
      </c>
    </row>
    <row r="1248" spans="1:8" x14ac:dyDescent="0.3">
      <c r="A1248" t="s">
        <v>18</v>
      </c>
      <c r="B1248" t="s">
        <v>244</v>
      </c>
      <c r="C1248" t="s">
        <v>183</v>
      </c>
      <c r="D1248">
        <v>1.014958418</v>
      </c>
      <c r="E1248"/>
      <c r="F1248"/>
      <c r="G1248">
        <v>2299.1743999999999</v>
      </c>
      <c r="H1248">
        <v>12.616666670000001</v>
      </c>
    </row>
    <row r="1249" spans="1:8" x14ac:dyDescent="0.3">
      <c r="A1249" t="s">
        <v>18</v>
      </c>
      <c r="B1249" t="s">
        <v>244</v>
      </c>
      <c r="C1249" t="s">
        <v>184</v>
      </c>
      <c r="D1249">
        <v>1.198973933</v>
      </c>
      <c r="E1249"/>
      <c r="F1249"/>
      <c r="G1249">
        <v>58.029871329999999</v>
      </c>
      <c r="H1249">
        <v>12.797328090000001</v>
      </c>
    </row>
    <row r="1250" spans="1:8" x14ac:dyDescent="0.3">
      <c r="A1250" t="s">
        <v>18</v>
      </c>
      <c r="B1250" t="s">
        <v>244</v>
      </c>
      <c r="C1250" t="s">
        <v>184</v>
      </c>
      <c r="D1250">
        <v>5.9747653830000003</v>
      </c>
      <c r="E1250"/>
      <c r="F1250"/>
      <c r="G1250">
        <v>131.1602273</v>
      </c>
      <c r="H1250">
        <v>15.06380776</v>
      </c>
    </row>
    <row r="1251" spans="1:8" x14ac:dyDescent="0.3">
      <c r="A1251" t="s">
        <v>18</v>
      </c>
      <c r="B1251" t="s">
        <v>244</v>
      </c>
      <c r="C1251" t="s">
        <v>184</v>
      </c>
      <c r="D1251">
        <v>8.8460997619999997</v>
      </c>
      <c r="E1251"/>
      <c r="F1251"/>
      <c r="G1251">
        <v>76.042555109999995</v>
      </c>
      <c r="H1251">
        <v>15.81930098</v>
      </c>
    </row>
    <row r="1252" spans="1:8" x14ac:dyDescent="0.3">
      <c r="A1252" t="s">
        <v>18</v>
      </c>
      <c r="B1252" t="s">
        <v>244</v>
      </c>
      <c r="C1252" t="s">
        <v>184</v>
      </c>
      <c r="D1252">
        <v>10.48259637</v>
      </c>
      <c r="E1252"/>
      <c r="F1252"/>
      <c r="G1252">
        <v>7.759023365</v>
      </c>
      <c r="H1252">
        <v>16.180623829999998</v>
      </c>
    </row>
    <row r="1253" spans="1:8" x14ac:dyDescent="0.3">
      <c r="A1253" t="s">
        <v>18</v>
      </c>
      <c r="B1253" t="s">
        <v>244</v>
      </c>
      <c r="C1253"/>
      <c r="D1253">
        <v>20.540581960000001</v>
      </c>
      <c r="E1253">
        <v>3.8754816490000001</v>
      </c>
      <c r="F1253">
        <v>1.047891592</v>
      </c>
      <c r="G1253">
        <v>94.256793040000005</v>
      </c>
      <c r="H1253">
        <v>17.872271690000002</v>
      </c>
    </row>
    <row r="1254" spans="1:8" x14ac:dyDescent="0.3">
      <c r="A1254" t="s">
        <v>18</v>
      </c>
      <c r="B1254" t="s">
        <v>244</v>
      </c>
      <c r="C1254"/>
      <c r="D1254">
        <v>28.392858759999999</v>
      </c>
      <c r="E1254">
        <v>2.108332715</v>
      </c>
      <c r="F1254">
        <v>0.570072142</v>
      </c>
      <c r="G1254">
        <v>51.277414890000003</v>
      </c>
      <c r="H1254">
        <v>18.8741214</v>
      </c>
    </row>
    <row r="1255" spans="1:8" x14ac:dyDescent="0.3">
      <c r="A1255" t="s">
        <v>18</v>
      </c>
      <c r="B1255" t="s">
        <v>244</v>
      </c>
      <c r="C1255"/>
      <c r="D1255">
        <v>30.683197799999999</v>
      </c>
      <c r="E1255">
        <v>0.94357370500000004</v>
      </c>
      <c r="F1255">
        <v>0.25513291999999999</v>
      </c>
      <c r="G1255">
        <v>22.948949169999999</v>
      </c>
      <c r="H1255">
        <v>19.136901649999999</v>
      </c>
    </row>
    <row r="1256" spans="1:8" x14ac:dyDescent="0.3">
      <c r="A1256" t="s">
        <v>18</v>
      </c>
      <c r="B1256" t="s">
        <v>244</v>
      </c>
      <c r="C1256"/>
      <c r="D1256">
        <v>31.863740050000001</v>
      </c>
      <c r="E1256">
        <v>1.0988233549999999</v>
      </c>
      <c r="F1256">
        <v>0.29711087800000002</v>
      </c>
      <c r="G1256">
        <v>26.724824139999999</v>
      </c>
      <c r="H1256">
        <v>19.268291779999998</v>
      </c>
    </row>
    <row r="1257" spans="1:8" x14ac:dyDescent="0.3">
      <c r="A1257" t="s">
        <v>18</v>
      </c>
      <c r="B1257" t="s">
        <v>244</v>
      </c>
      <c r="C1257"/>
      <c r="D1257">
        <v>34.449888129999998</v>
      </c>
      <c r="E1257">
        <v>0.51816498700000002</v>
      </c>
      <c r="F1257">
        <v>0.140106645</v>
      </c>
      <c r="G1257">
        <v>12.6024516</v>
      </c>
      <c r="H1257">
        <v>19.5474958</v>
      </c>
    </row>
    <row r="1258" spans="1:8" x14ac:dyDescent="0.3">
      <c r="A1258" t="s">
        <v>18</v>
      </c>
      <c r="B1258" t="s">
        <v>244</v>
      </c>
      <c r="C1258"/>
      <c r="D1258">
        <v>40.268218900000001</v>
      </c>
      <c r="E1258">
        <v>1.368489657</v>
      </c>
      <c r="F1258">
        <v>0.37002595700000002</v>
      </c>
      <c r="G1258">
        <v>33.283462049999997</v>
      </c>
      <c r="H1258">
        <v>20.138751360000001</v>
      </c>
    </row>
    <row r="1259" spans="1:8" x14ac:dyDescent="0.3">
      <c r="A1259" t="s">
        <v>18</v>
      </c>
      <c r="B1259" t="s">
        <v>244</v>
      </c>
      <c r="C1259"/>
      <c r="D1259">
        <v>79.323197570000005</v>
      </c>
      <c r="E1259">
        <v>4.1715397469999997</v>
      </c>
      <c r="F1259">
        <v>1.127942749</v>
      </c>
      <c r="G1259">
        <v>101.457314</v>
      </c>
      <c r="H1259">
        <v>23.35780944</v>
      </c>
    </row>
    <row r="1260" spans="1:8" x14ac:dyDescent="0.3">
      <c r="A1260" t="s">
        <v>18</v>
      </c>
      <c r="B1260" t="s">
        <v>244</v>
      </c>
      <c r="C1260"/>
      <c r="D1260">
        <v>86.027718440000001</v>
      </c>
      <c r="E1260">
        <v>4.9231557050000001</v>
      </c>
      <c r="F1260">
        <v>1.331172209</v>
      </c>
      <c r="G1260">
        <v>119.73759920000001</v>
      </c>
      <c r="H1260">
        <v>23.834098650000001</v>
      </c>
    </row>
    <row r="1261" spans="1:8" x14ac:dyDescent="0.3">
      <c r="A1261" t="s">
        <v>18</v>
      </c>
      <c r="B1261" t="s">
        <v>244</v>
      </c>
      <c r="C1261" t="s">
        <v>19</v>
      </c>
      <c r="D1261">
        <v>151.2993424</v>
      </c>
      <c r="E1261">
        <v>350.8285626</v>
      </c>
      <c r="F1261">
        <v>94.860544910000002</v>
      </c>
      <c r="G1261">
        <v>8532.6104500000001</v>
      </c>
      <c r="H1261">
        <v>27.956463840000001</v>
      </c>
    </row>
    <row r="1262" spans="1:8" x14ac:dyDescent="0.3">
      <c r="A1262" t="s">
        <v>20</v>
      </c>
      <c r="B1262" t="s">
        <v>245</v>
      </c>
      <c r="C1262" t="s">
        <v>182</v>
      </c>
      <c r="D1262">
        <v>0.73569454300000003</v>
      </c>
      <c r="E1262"/>
      <c r="F1262"/>
      <c r="G1262">
        <v>45.744159449999998</v>
      </c>
      <c r="H1262">
        <v>12.289128030000001</v>
      </c>
    </row>
    <row r="1263" spans="1:8" x14ac:dyDescent="0.3">
      <c r="A1263" t="s">
        <v>20</v>
      </c>
      <c r="B1263" t="s">
        <v>245</v>
      </c>
      <c r="C1263" t="s">
        <v>183</v>
      </c>
      <c r="D1263">
        <v>1.014958418</v>
      </c>
      <c r="E1263"/>
      <c r="F1263"/>
      <c r="G1263">
        <v>2299.3490270000002</v>
      </c>
      <c r="H1263">
        <v>12.616666670000001</v>
      </c>
    </row>
    <row r="1264" spans="1:8" x14ac:dyDescent="0.3">
      <c r="A1264" t="s">
        <v>20</v>
      </c>
      <c r="B1264" t="s">
        <v>245</v>
      </c>
      <c r="C1264" t="s">
        <v>184</v>
      </c>
      <c r="D1264">
        <v>1.180803555</v>
      </c>
      <c r="E1264"/>
      <c r="F1264"/>
      <c r="G1264">
        <v>56.340270240000002</v>
      </c>
      <c r="H1264">
        <v>12.78043598</v>
      </c>
    </row>
    <row r="1265" spans="1:8" x14ac:dyDescent="0.3">
      <c r="A1265" t="s">
        <v>20</v>
      </c>
      <c r="B1265" t="s">
        <v>245</v>
      </c>
      <c r="C1265" t="s">
        <v>184</v>
      </c>
      <c r="D1265">
        <v>6.0060744010000002</v>
      </c>
      <c r="E1265"/>
      <c r="F1265"/>
      <c r="G1265">
        <v>322.38388659999998</v>
      </c>
      <c r="H1265">
        <v>15.073206430000001</v>
      </c>
    </row>
    <row r="1266" spans="1:8" x14ac:dyDescent="0.3">
      <c r="A1266" t="s">
        <v>20</v>
      </c>
      <c r="B1266" t="s">
        <v>245</v>
      </c>
      <c r="C1266" t="s">
        <v>184</v>
      </c>
      <c r="D1266">
        <v>8.9477638370000001</v>
      </c>
      <c r="E1266"/>
      <c r="F1266"/>
      <c r="G1266">
        <v>76.381748110000004</v>
      </c>
      <c r="H1266">
        <v>15.842922229999999</v>
      </c>
    </row>
    <row r="1267" spans="1:8" x14ac:dyDescent="0.3">
      <c r="A1267" t="s">
        <v>20</v>
      </c>
      <c r="B1267" t="s">
        <v>245</v>
      </c>
      <c r="C1267"/>
      <c r="D1267">
        <v>20.317504620000001</v>
      </c>
      <c r="E1267">
        <v>2.1112375860000001</v>
      </c>
      <c r="F1267">
        <v>39.948623830000002</v>
      </c>
      <c r="G1267">
        <v>51.15097007</v>
      </c>
      <c r="H1267">
        <v>17.840907900000001</v>
      </c>
    </row>
    <row r="1268" spans="1:8" x14ac:dyDescent="0.3">
      <c r="A1268" t="s">
        <v>20</v>
      </c>
      <c r="B1268" t="s">
        <v>245</v>
      </c>
      <c r="C1268" t="s">
        <v>19</v>
      </c>
      <c r="D1268">
        <v>156.16521130000001</v>
      </c>
      <c r="E1268">
        <v>3.1736443049999998</v>
      </c>
      <c r="F1268">
        <v>60.051376169999998</v>
      </c>
      <c r="G1268">
        <v>76.890912659999998</v>
      </c>
      <c r="H1268">
        <v>28.24025958</v>
      </c>
    </row>
    <row r="1269" spans="1:8" x14ac:dyDescent="0.3">
      <c r="A1269" t="s">
        <v>21</v>
      </c>
      <c r="B1269" t="s">
        <v>246</v>
      </c>
      <c r="C1269" t="s">
        <v>182</v>
      </c>
      <c r="D1269">
        <v>0.73607738700000003</v>
      </c>
      <c r="E1269"/>
      <c r="F1269"/>
      <c r="G1269">
        <v>43.681837760000001</v>
      </c>
      <c r="H1269">
        <v>12.28963624</v>
      </c>
    </row>
    <row r="1270" spans="1:8" x14ac:dyDescent="0.3">
      <c r="A1270" t="s">
        <v>21</v>
      </c>
      <c r="B1270" t="s">
        <v>246</v>
      </c>
      <c r="C1270" t="s">
        <v>183</v>
      </c>
      <c r="D1270">
        <v>1.014958418</v>
      </c>
      <c r="E1270"/>
      <c r="F1270"/>
      <c r="G1270">
        <v>2278.0921969999999</v>
      </c>
      <c r="H1270">
        <v>12.616666670000001</v>
      </c>
    </row>
    <row r="1271" spans="1:8" x14ac:dyDescent="0.3">
      <c r="A1271" t="s">
        <v>21</v>
      </c>
      <c r="B1271" t="s">
        <v>246</v>
      </c>
      <c r="C1271" t="s">
        <v>184</v>
      </c>
      <c r="D1271">
        <v>1.198114543</v>
      </c>
      <c r="E1271"/>
      <c r="F1271"/>
      <c r="G1271">
        <v>56.556504369999999</v>
      </c>
      <c r="H1271">
        <v>12.7965334</v>
      </c>
    </row>
    <row r="1272" spans="1:8" x14ac:dyDescent="0.3">
      <c r="A1272" t="s">
        <v>21</v>
      </c>
      <c r="B1272" t="s">
        <v>246</v>
      </c>
      <c r="C1272" t="s">
        <v>184</v>
      </c>
      <c r="D1272">
        <v>5.9933641829999997</v>
      </c>
      <c r="E1272"/>
      <c r="F1272"/>
      <c r="G1272">
        <v>204.8293462</v>
      </c>
      <c r="H1272">
        <v>15.06939485</v>
      </c>
    </row>
    <row r="1273" spans="1:8" x14ac:dyDescent="0.3">
      <c r="A1273" t="s">
        <v>21</v>
      </c>
      <c r="B1273" t="s">
        <v>246</v>
      </c>
      <c r="C1273" t="s">
        <v>184</v>
      </c>
      <c r="D1273">
        <v>8.8558112260000001</v>
      </c>
      <c r="E1273"/>
      <c r="F1273"/>
      <c r="G1273">
        <v>69.790239049999997</v>
      </c>
      <c r="H1273">
        <v>15.82156483</v>
      </c>
    </row>
    <row r="1274" spans="1:8" x14ac:dyDescent="0.3">
      <c r="A1274" t="s">
        <v>21</v>
      </c>
      <c r="B1274" t="s">
        <v>246</v>
      </c>
      <c r="C1274"/>
      <c r="D1274">
        <v>20.37601725</v>
      </c>
      <c r="E1274">
        <v>0.45487200999999999</v>
      </c>
      <c r="F1274">
        <v>0.69606483900000005</v>
      </c>
      <c r="G1274">
        <v>10.875831659999999</v>
      </c>
      <c r="H1274">
        <v>17.84915346</v>
      </c>
    </row>
    <row r="1275" spans="1:8" x14ac:dyDescent="0.3">
      <c r="A1275" t="s">
        <v>21</v>
      </c>
      <c r="B1275" t="s">
        <v>246</v>
      </c>
      <c r="C1275"/>
      <c r="D1275">
        <v>27.605618400000001</v>
      </c>
      <c r="E1275">
        <v>0.87919358400000003</v>
      </c>
      <c r="F1275">
        <v>1.3453800789999999</v>
      </c>
      <c r="G1275">
        <v>21.021213020000001</v>
      </c>
      <c r="H1275">
        <v>18.781190169999999</v>
      </c>
    </row>
    <row r="1276" spans="1:8" x14ac:dyDescent="0.3">
      <c r="A1276" t="s">
        <v>21</v>
      </c>
      <c r="B1276" t="s">
        <v>246</v>
      </c>
      <c r="C1276"/>
      <c r="D1276">
        <v>36.351308369999998</v>
      </c>
      <c r="E1276">
        <v>0.47010179299999999</v>
      </c>
      <c r="F1276">
        <v>0.71937011299999998</v>
      </c>
      <c r="G1276">
        <v>11.23997048</v>
      </c>
      <c r="H1276">
        <v>19.745929919999998</v>
      </c>
    </row>
    <row r="1277" spans="1:8" x14ac:dyDescent="0.3">
      <c r="A1277" t="s">
        <v>21</v>
      </c>
      <c r="B1277" t="s">
        <v>246</v>
      </c>
      <c r="C1277"/>
      <c r="D1277">
        <v>39.930547130000001</v>
      </c>
      <c r="E1277">
        <v>1.250792777</v>
      </c>
      <c r="F1277">
        <v>1.9140172499999999</v>
      </c>
      <c r="G1277">
        <v>29.906020569999999</v>
      </c>
      <c r="H1277">
        <v>20.10566339</v>
      </c>
    </row>
    <row r="1278" spans="1:8" x14ac:dyDescent="0.3">
      <c r="A1278" t="s">
        <v>21</v>
      </c>
      <c r="B1278" t="s">
        <v>246</v>
      </c>
      <c r="C1278" t="s">
        <v>19</v>
      </c>
      <c r="D1278">
        <v>155.46696159999999</v>
      </c>
      <c r="E1278">
        <v>62.294125749999999</v>
      </c>
      <c r="F1278">
        <v>95.325167719999996</v>
      </c>
      <c r="G1278">
        <v>1489.4308960000001</v>
      </c>
      <c r="H1278">
        <v>28.199666390000001</v>
      </c>
    </row>
    <row r="1279" spans="1:8" x14ac:dyDescent="0.3">
      <c r="A1279" t="s">
        <v>22</v>
      </c>
      <c r="B1279" t="s">
        <v>247</v>
      </c>
      <c r="C1279" t="s">
        <v>182</v>
      </c>
      <c r="D1279">
        <v>0.72323516099999996</v>
      </c>
      <c r="E1279"/>
      <c r="F1279"/>
      <c r="G1279">
        <v>44.482959440000002</v>
      </c>
      <c r="H1279">
        <v>12.27247944</v>
      </c>
    </row>
    <row r="1280" spans="1:8" x14ac:dyDescent="0.3">
      <c r="A1280" t="s">
        <v>22</v>
      </c>
      <c r="B1280" t="s">
        <v>247</v>
      </c>
      <c r="C1280" t="s">
        <v>183</v>
      </c>
      <c r="D1280">
        <v>1.014958418</v>
      </c>
      <c r="E1280"/>
      <c r="F1280"/>
      <c r="G1280">
        <v>2310.0109750000001</v>
      </c>
      <c r="H1280">
        <v>12.616666670000001</v>
      </c>
    </row>
    <row r="1281" spans="1:8" x14ac:dyDescent="0.3">
      <c r="A1281" t="s">
        <v>22</v>
      </c>
      <c r="B1281" t="s">
        <v>247</v>
      </c>
      <c r="C1281" t="s">
        <v>184</v>
      </c>
      <c r="D1281">
        <v>1.180941931</v>
      </c>
      <c r="E1281"/>
      <c r="F1281"/>
      <c r="G1281">
        <v>55.567901509999999</v>
      </c>
      <c r="H1281">
        <v>12.780565340000001</v>
      </c>
    </row>
    <row r="1282" spans="1:8" x14ac:dyDescent="0.3">
      <c r="A1282" t="s">
        <v>22</v>
      </c>
      <c r="B1282" t="s">
        <v>247</v>
      </c>
      <c r="C1282" t="s">
        <v>184</v>
      </c>
      <c r="D1282">
        <v>5.9037454379999996</v>
      </c>
      <c r="E1282"/>
      <c r="F1282"/>
      <c r="G1282">
        <v>289.46559250000001</v>
      </c>
      <c r="H1282">
        <v>15.042367090000001</v>
      </c>
    </row>
    <row r="1283" spans="1:8" x14ac:dyDescent="0.3">
      <c r="A1283" t="s">
        <v>22</v>
      </c>
      <c r="B1283" t="s">
        <v>247</v>
      </c>
      <c r="C1283" t="s">
        <v>184</v>
      </c>
      <c r="D1283">
        <v>8.6782076319999994</v>
      </c>
      <c r="E1283"/>
      <c r="F1283"/>
      <c r="G1283">
        <v>111.02434359999999</v>
      </c>
      <c r="H1283">
        <v>15.77991113</v>
      </c>
    </row>
    <row r="1284" spans="1:8" x14ac:dyDescent="0.3">
      <c r="A1284" t="s">
        <v>22</v>
      </c>
      <c r="B1284" t="s">
        <v>247</v>
      </c>
      <c r="C1284" t="s">
        <v>184</v>
      </c>
      <c r="D1284">
        <v>10.36966101</v>
      </c>
      <c r="E1284"/>
      <c r="F1284"/>
      <c r="G1284">
        <v>8.1012602359999999</v>
      </c>
      <c r="H1284">
        <v>16.156878089999999</v>
      </c>
    </row>
    <row r="1285" spans="1:8" x14ac:dyDescent="0.3">
      <c r="A1285" t="s">
        <v>22</v>
      </c>
      <c r="B1285" t="s">
        <v>247</v>
      </c>
      <c r="C1285"/>
      <c r="D1285">
        <v>18.31470423</v>
      </c>
      <c r="E1285">
        <v>1.2212869589999999</v>
      </c>
      <c r="F1285">
        <v>0.65571839399999998</v>
      </c>
      <c r="G1285">
        <v>29.492872380000001</v>
      </c>
      <c r="H1285">
        <v>17.550016840000001</v>
      </c>
    </row>
    <row r="1286" spans="1:8" x14ac:dyDescent="0.3">
      <c r="A1286" t="s">
        <v>22</v>
      </c>
      <c r="B1286" t="s">
        <v>247</v>
      </c>
      <c r="C1286"/>
      <c r="D1286">
        <v>20.346775789999999</v>
      </c>
      <c r="E1286">
        <v>3.792426039</v>
      </c>
      <c r="F1286">
        <v>2.036182808</v>
      </c>
      <c r="G1286">
        <v>91.583338650000002</v>
      </c>
      <c r="H1286">
        <v>17.845034460000001</v>
      </c>
    </row>
    <row r="1287" spans="1:8" x14ac:dyDescent="0.3">
      <c r="A1287" t="s">
        <v>22</v>
      </c>
      <c r="B1287" t="s">
        <v>247</v>
      </c>
      <c r="C1287"/>
      <c r="D1287">
        <v>23.37275824</v>
      </c>
      <c r="E1287">
        <v>0.35222374000000001</v>
      </c>
      <c r="F1287">
        <v>0.189111644</v>
      </c>
      <c r="G1287">
        <v>8.5058550099999994</v>
      </c>
      <c r="H1287">
        <v>18.25478116</v>
      </c>
    </row>
    <row r="1288" spans="1:8" x14ac:dyDescent="0.3">
      <c r="A1288" t="s">
        <v>22</v>
      </c>
      <c r="B1288" t="s">
        <v>247</v>
      </c>
      <c r="C1288"/>
      <c r="D1288">
        <v>28.143322900000001</v>
      </c>
      <c r="E1288">
        <v>1.869222846</v>
      </c>
      <c r="F1288">
        <v>1.0036001720000001</v>
      </c>
      <c r="G1288">
        <v>45.139883320000003</v>
      </c>
      <c r="H1288">
        <v>18.844816389999998</v>
      </c>
    </row>
    <row r="1289" spans="1:8" x14ac:dyDescent="0.3">
      <c r="A1289" t="s">
        <v>22</v>
      </c>
      <c r="B1289" t="s">
        <v>247</v>
      </c>
      <c r="C1289"/>
      <c r="D1289">
        <v>31.591052179999998</v>
      </c>
      <c r="E1289">
        <v>1.929425017</v>
      </c>
      <c r="F1289">
        <v>1.035923181</v>
      </c>
      <c r="G1289">
        <v>46.593706210000001</v>
      </c>
      <c r="H1289">
        <v>19.23817322</v>
      </c>
    </row>
    <row r="1290" spans="1:8" x14ac:dyDescent="0.3">
      <c r="A1290" t="s">
        <v>22</v>
      </c>
      <c r="B1290" t="s">
        <v>247</v>
      </c>
      <c r="C1290"/>
      <c r="D1290">
        <v>34.006418879999998</v>
      </c>
      <c r="E1290">
        <v>0.84794368099999995</v>
      </c>
      <c r="F1290">
        <v>0.45526750599999999</v>
      </c>
      <c r="G1290">
        <v>20.477001390000002</v>
      </c>
      <c r="H1290">
        <v>19.500411100000001</v>
      </c>
    </row>
    <row r="1291" spans="1:8" x14ac:dyDescent="0.3">
      <c r="A1291" t="s">
        <v>22</v>
      </c>
      <c r="B1291" t="s">
        <v>247</v>
      </c>
      <c r="C1291"/>
      <c r="D1291">
        <v>39.77572773</v>
      </c>
      <c r="E1291">
        <v>1.1940943399999999</v>
      </c>
      <c r="F1291">
        <v>0.641118466</v>
      </c>
      <c r="G1291">
        <v>28.836197510000002</v>
      </c>
      <c r="H1291">
        <v>20.09044634</v>
      </c>
    </row>
    <row r="1292" spans="1:8" x14ac:dyDescent="0.3">
      <c r="A1292" t="s">
        <v>22</v>
      </c>
      <c r="B1292" t="s">
        <v>247</v>
      </c>
      <c r="C1292"/>
      <c r="D1292">
        <v>79.016286350000001</v>
      </c>
      <c r="E1292">
        <v>3.462622155</v>
      </c>
      <c r="F1292">
        <v>1.8591085570000001</v>
      </c>
      <c r="G1292">
        <v>83.618900969999999</v>
      </c>
      <c r="H1292">
        <v>23.335640139999999</v>
      </c>
    </row>
    <row r="1293" spans="1:8" x14ac:dyDescent="0.3">
      <c r="A1293" t="s">
        <v>22</v>
      </c>
      <c r="B1293" t="s">
        <v>247</v>
      </c>
      <c r="C1293"/>
      <c r="D1293">
        <v>85.931073810000001</v>
      </c>
      <c r="E1293">
        <v>6.1902348419999997</v>
      </c>
      <c r="F1293">
        <v>3.3235848589999999</v>
      </c>
      <c r="G1293">
        <v>149.48805010000001</v>
      </c>
      <c r="H1293">
        <v>23.827336169999999</v>
      </c>
    </row>
    <row r="1294" spans="1:8" x14ac:dyDescent="0.3">
      <c r="A1294" t="s">
        <v>22</v>
      </c>
      <c r="B1294" t="s">
        <v>247</v>
      </c>
      <c r="C1294" t="s">
        <v>19</v>
      </c>
      <c r="D1294">
        <v>154.40544259999999</v>
      </c>
      <c r="E1294">
        <v>165.39226679999999</v>
      </c>
      <c r="F1294">
        <v>88.800384410000007</v>
      </c>
      <c r="G1294">
        <v>3994.0596909999999</v>
      </c>
      <c r="H1294">
        <v>28.13787138</v>
      </c>
    </row>
    <row r="1295" spans="1:8" x14ac:dyDescent="0.3">
      <c r="A1295" t="s">
        <v>23</v>
      </c>
      <c r="B1295" t="s">
        <v>248</v>
      </c>
      <c r="C1295" t="s">
        <v>182</v>
      </c>
      <c r="D1295">
        <v>0.73524137000000001</v>
      </c>
      <c r="E1295"/>
      <c r="F1295"/>
      <c r="G1295">
        <v>47.884320760000001</v>
      </c>
      <c r="H1295">
        <v>12.288526210000001</v>
      </c>
    </row>
    <row r="1296" spans="1:8" x14ac:dyDescent="0.3">
      <c r="A1296" t="s">
        <v>23</v>
      </c>
      <c r="B1296" t="s">
        <v>248</v>
      </c>
      <c r="C1296" t="s">
        <v>183</v>
      </c>
      <c r="D1296">
        <v>1.014958418</v>
      </c>
      <c r="E1296"/>
      <c r="F1296"/>
      <c r="G1296">
        <v>2289.8489239999999</v>
      </c>
      <c r="H1296">
        <v>12.616666670000001</v>
      </c>
    </row>
    <row r="1297" spans="1:8" x14ac:dyDescent="0.3">
      <c r="A1297" t="s">
        <v>23</v>
      </c>
      <c r="B1297" t="s">
        <v>248</v>
      </c>
      <c r="C1297" t="s">
        <v>184</v>
      </c>
      <c r="D1297">
        <v>1.1811254600000001</v>
      </c>
      <c r="E1297"/>
      <c r="F1297"/>
      <c r="G1297">
        <v>56.905167749999997</v>
      </c>
      <c r="H1297">
        <v>12.780736900000001</v>
      </c>
    </row>
    <row r="1298" spans="1:8" x14ac:dyDescent="0.3">
      <c r="A1298" t="s">
        <v>23</v>
      </c>
      <c r="B1298" t="s">
        <v>248</v>
      </c>
      <c r="C1298" t="s">
        <v>184</v>
      </c>
      <c r="D1298">
        <v>5.7510504100000004</v>
      </c>
      <c r="E1298"/>
      <c r="F1298"/>
      <c r="G1298">
        <v>750.56016959999999</v>
      </c>
      <c r="H1298">
        <v>14.995685</v>
      </c>
    </row>
    <row r="1299" spans="1:8" x14ac:dyDescent="0.3">
      <c r="A1299" t="s">
        <v>23</v>
      </c>
      <c r="B1299" t="s">
        <v>248</v>
      </c>
      <c r="C1299" t="s">
        <v>184</v>
      </c>
      <c r="D1299">
        <v>8.7619962149999999</v>
      </c>
      <c r="E1299"/>
      <c r="F1299"/>
      <c r="G1299">
        <v>215.9636179</v>
      </c>
      <c r="H1299">
        <v>15.79962913</v>
      </c>
    </row>
    <row r="1300" spans="1:8" x14ac:dyDescent="0.3">
      <c r="A1300" t="s">
        <v>23</v>
      </c>
      <c r="B1300" t="s">
        <v>248</v>
      </c>
      <c r="C1300" t="s">
        <v>184</v>
      </c>
      <c r="D1300">
        <v>10.46526742</v>
      </c>
      <c r="E1300"/>
      <c r="F1300"/>
      <c r="G1300">
        <v>23.665137439999999</v>
      </c>
      <c r="H1300">
        <v>16.176990660000001</v>
      </c>
    </row>
    <row r="1301" spans="1:8" x14ac:dyDescent="0.3">
      <c r="A1301" t="s">
        <v>23</v>
      </c>
      <c r="B1301" t="s">
        <v>248</v>
      </c>
      <c r="C1301"/>
      <c r="D1301">
        <v>11.67973106</v>
      </c>
      <c r="E1301">
        <v>0.60069463000000001</v>
      </c>
      <c r="F1301">
        <v>0.22434793</v>
      </c>
      <c r="G1301">
        <v>14.322618289999999</v>
      </c>
      <c r="H1301">
        <v>16.423096000000001</v>
      </c>
    </row>
    <row r="1302" spans="1:8" x14ac:dyDescent="0.3">
      <c r="A1302" t="s">
        <v>23</v>
      </c>
      <c r="B1302" t="s">
        <v>248</v>
      </c>
      <c r="C1302"/>
      <c r="D1302">
        <v>12.888255060000001</v>
      </c>
      <c r="E1302">
        <v>1.2601926939999999</v>
      </c>
      <c r="F1302">
        <v>0.47065781600000001</v>
      </c>
      <c r="G1302">
        <v>30.047311919999999</v>
      </c>
      <c r="H1302">
        <v>16.652794320000002</v>
      </c>
    </row>
    <row r="1303" spans="1:8" x14ac:dyDescent="0.3">
      <c r="A1303" t="s">
        <v>23</v>
      </c>
      <c r="B1303" t="s">
        <v>248</v>
      </c>
      <c r="C1303"/>
      <c r="D1303">
        <v>14.93546445</v>
      </c>
      <c r="E1303">
        <v>0.78460716500000005</v>
      </c>
      <c r="F1303">
        <v>0.29303573700000002</v>
      </c>
      <c r="G1303">
        <v>18.707723309999999</v>
      </c>
      <c r="H1303">
        <v>17.013748830000001</v>
      </c>
    </row>
    <row r="1304" spans="1:8" x14ac:dyDescent="0.3">
      <c r="A1304" t="s">
        <v>23</v>
      </c>
      <c r="B1304" t="s">
        <v>248</v>
      </c>
      <c r="C1304"/>
      <c r="D1304">
        <v>18.459117280000001</v>
      </c>
      <c r="E1304">
        <v>1.963646786</v>
      </c>
      <c r="F1304">
        <v>0.73338443499999995</v>
      </c>
      <c r="G1304">
        <v>46.820067870000003</v>
      </c>
      <c r="H1304">
        <v>17.571587610000002</v>
      </c>
    </row>
    <row r="1305" spans="1:8" x14ac:dyDescent="0.3">
      <c r="A1305" t="s">
        <v>23</v>
      </c>
      <c r="B1305" t="s">
        <v>248</v>
      </c>
      <c r="C1305"/>
      <c r="D1305">
        <v>20.61950199</v>
      </c>
      <c r="E1305">
        <v>5.8812511890000003</v>
      </c>
      <c r="F1305">
        <v>2.1965345869999999</v>
      </c>
      <c r="G1305">
        <v>140.2291807</v>
      </c>
      <c r="H1305">
        <v>17.883321049999999</v>
      </c>
    </row>
    <row r="1306" spans="1:8" x14ac:dyDescent="0.3">
      <c r="A1306" t="s">
        <v>23</v>
      </c>
      <c r="B1306" t="s">
        <v>248</v>
      </c>
      <c r="C1306"/>
      <c r="D1306">
        <v>23.544284480000002</v>
      </c>
      <c r="E1306">
        <v>1.713440919</v>
      </c>
      <c r="F1306">
        <v>0.63993734000000002</v>
      </c>
      <c r="G1306">
        <v>40.854302670000003</v>
      </c>
      <c r="H1306">
        <v>18.2770896</v>
      </c>
    </row>
    <row r="1307" spans="1:8" x14ac:dyDescent="0.3">
      <c r="A1307" t="s">
        <v>23</v>
      </c>
      <c r="B1307" t="s">
        <v>248</v>
      </c>
      <c r="C1307"/>
      <c r="D1307">
        <v>28.47852074</v>
      </c>
      <c r="E1307">
        <v>3.9167850369999999</v>
      </c>
      <c r="F1307">
        <v>1.462844134</v>
      </c>
      <c r="G1307">
        <v>93.389576289999994</v>
      </c>
      <c r="H1307">
        <v>18.884149449999999</v>
      </c>
    </row>
    <row r="1308" spans="1:8" x14ac:dyDescent="0.3">
      <c r="A1308" t="s">
        <v>23</v>
      </c>
      <c r="B1308" t="s">
        <v>248</v>
      </c>
      <c r="C1308"/>
      <c r="D1308">
        <v>31.951153430000002</v>
      </c>
      <c r="E1308">
        <v>3.9437835620000001</v>
      </c>
      <c r="F1308">
        <v>1.4729275660000001</v>
      </c>
      <c r="G1308">
        <v>94.033313629999995</v>
      </c>
      <c r="H1308">
        <v>19.277918</v>
      </c>
    </row>
    <row r="1309" spans="1:8" x14ac:dyDescent="0.3">
      <c r="A1309" t="s">
        <v>23</v>
      </c>
      <c r="B1309" t="s">
        <v>248</v>
      </c>
      <c r="C1309"/>
      <c r="D1309">
        <v>34.228441089999997</v>
      </c>
      <c r="E1309">
        <v>1.4522154190000001</v>
      </c>
      <c r="F1309">
        <v>0.54237462299999994</v>
      </c>
      <c r="G1309">
        <v>34.625791659999997</v>
      </c>
      <c r="H1309">
        <v>19.52402335</v>
      </c>
    </row>
    <row r="1310" spans="1:8" x14ac:dyDescent="0.3">
      <c r="A1310" t="s">
        <v>23</v>
      </c>
      <c r="B1310" t="s">
        <v>248</v>
      </c>
      <c r="C1310"/>
      <c r="D1310">
        <v>40.189837429999997</v>
      </c>
      <c r="E1310">
        <v>6.1771022090000001</v>
      </c>
      <c r="F1310">
        <v>2.3070292719999999</v>
      </c>
      <c r="G1310">
        <v>147.2832827</v>
      </c>
      <c r="H1310">
        <v>20.131083199999999</v>
      </c>
    </row>
    <row r="1311" spans="1:8" x14ac:dyDescent="0.3">
      <c r="A1311" t="s">
        <v>23</v>
      </c>
      <c r="B1311" t="s">
        <v>248</v>
      </c>
      <c r="C1311"/>
      <c r="D1311">
        <v>64.762235450000006</v>
      </c>
      <c r="E1311">
        <v>3.3399574350000001</v>
      </c>
      <c r="F1311">
        <v>1.2474100809999999</v>
      </c>
      <c r="G1311">
        <v>79.636029730000004</v>
      </c>
      <c r="H1311">
        <v>22.26399619</v>
      </c>
    </row>
    <row r="1312" spans="1:8" x14ac:dyDescent="0.3">
      <c r="A1312" t="s">
        <v>23</v>
      </c>
      <c r="B1312" t="s">
        <v>248</v>
      </c>
      <c r="C1312"/>
      <c r="D1312">
        <v>84.695551870000003</v>
      </c>
      <c r="E1312">
        <v>11.785316160000001</v>
      </c>
      <c r="F1312">
        <v>4.4015896850000003</v>
      </c>
      <c r="G1312">
        <v>281.00232010000002</v>
      </c>
      <c r="H1312">
        <v>23.740628260000001</v>
      </c>
    </row>
    <row r="1313" spans="1:8" x14ac:dyDescent="0.3">
      <c r="A1313" t="s">
        <v>23</v>
      </c>
      <c r="B1313" t="s">
        <v>248</v>
      </c>
      <c r="C1313" t="s">
        <v>19</v>
      </c>
      <c r="D1313">
        <v>154.96614410000001</v>
      </c>
      <c r="E1313">
        <v>224.932365</v>
      </c>
      <c r="F1313">
        <v>84.007926789999999</v>
      </c>
      <c r="G1313">
        <v>5363.1583199999995</v>
      </c>
      <c r="H1313">
        <v>28.170524459999999</v>
      </c>
    </row>
    <row r="1314" spans="1:8" x14ac:dyDescent="0.3">
      <c r="A1314" t="s">
        <v>24</v>
      </c>
      <c r="B1314" t="s">
        <v>249</v>
      </c>
      <c r="C1314" t="s">
        <v>182</v>
      </c>
      <c r="D1314">
        <v>0.73530439400000003</v>
      </c>
      <c r="E1314"/>
      <c r="F1314"/>
      <c r="G1314">
        <v>42.393476300000003</v>
      </c>
      <c r="H1314">
        <v>12.288609920000001</v>
      </c>
    </row>
    <row r="1315" spans="1:8" x14ac:dyDescent="0.3">
      <c r="A1315" t="s">
        <v>24</v>
      </c>
      <c r="B1315" t="s">
        <v>249</v>
      </c>
      <c r="C1315" t="s">
        <v>183</v>
      </c>
      <c r="D1315">
        <v>1.014958418</v>
      </c>
      <c r="E1315"/>
      <c r="F1315"/>
      <c r="G1315">
        <v>2295.4237680000001</v>
      </c>
      <c r="H1315">
        <v>12.616666670000001</v>
      </c>
    </row>
    <row r="1316" spans="1:8" x14ac:dyDescent="0.3">
      <c r="A1316" t="s">
        <v>24</v>
      </c>
      <c r="B1316" t="s">
        <v>249</v>
      </c>
      <c r="C1316" t="s">
        <v>184</v>
      </c>
      <c r="D1316">
        <v>1.1810806789999999</v>
      </c>
      <c r="E1316"/>
      <c r="F1316"/>
      <c r="G1316">
        <v>56.693854620000003</v>
      </c>
      <c r="H1316">
        <v>12.780695039999999</v>
      </c>
    </row>
    <row r="1317" spans="1:8" x14ac:dyDescent="0.3">
      <c r="A1317" t="s">
        <v>24</v>
      </c>
      <c r="B1317" t="s">
        <v>249</v>
      </c>
      <c r="C1317" t="s">
        <v>184</v>
      </c>
      <c r="D1317">
        <v>5.749082596</v>
      </c>
      <c r="E1317"/>
      <c r="F1317"/>
      <c r="G1317">
        <v>1422.151908</v>
      </c>
      <c r="H1317">
        <v>14.995078080000001</v>
      </c>
    </row>
    <row r="1318" spans="1:8" x14ac:dyDescent="0.3">
      <c r="A1318" t="s">
        <v>24</v>
      </c>
      <c r="B1318" t="s">
        <v>249</v>
      </c>
      <c r="C1318" t="s">
        <v>184</v>
      </c>
      <c r="D1318">
        <v>8.0110296680000008</v>
      </c>
      <c r="E1318"/>
      <c r="F1318"/>
      <c r="G1318">
        <v>642.67156269999998</v>
      </c>
      <c r="H1318">
        <v>15.6183859</v>
      </c>
    </row>
    <row r="1319" spans="1:8" x14ac:dyDescent="0.3">
      <c r="A1319" t="s">
        <v>24</v>
      </c>
      <c r="B1319" t="s">
        <v>249</v>
      </c>
      <c r="C1319" t="s">
        <v>184</v>
      </c>
      <c r="D1319">
        <v>8.8286100029999997</v>
      </c>
      <c r="E1319"/>
      <c r="F1319"/>
      <c r="G1319">
        <v>327.70637090000002</v>
      </c>
      <c r="H1319">
        <v>15.81521994</v>
      </c>
    </row>
    <row r="1320" spans="1:8" x14ac:dyDescent="0.3">
      <c r="A1320" t="s">
        <v>24</v>
      </c>
      <c r="B1320" t="s">
        <v>249</v>
      </c>
      <c r="C1320" t="s">
        <v>184</v>
      </c>
      <c r="D1320">
        <v>10.460937980000001</v>
      </c>
      <c r="E1320"/>
      <c r="F1320"/>
      <c r="G1320">
        <v>95.105523700000006</v>
      </c>
      <c r="H1320">
        <v>16.176082359999999</v>
      </c>
    </row>
    <row r="1321" spans="1:8" x14ac:dyDescent="0.3">
      <c r="A1321" t="s">
        <v>24</v>
      </c>
      <c r="B1321" t="s">
        <v>249</v>
      </c>
      <c r="C1321"/>
      <c r="D1321">
        <v>11.674776270000001</v>
      </c>
      <c r="E1321">
        <v>1.8308336350000001</v>
      </c>
      <c r="F1321">
        <v>0.387234725</v>
      </c>
      <c r="G1321">
        <v>43.585622909999998</v>
      </c>
      <c r="H1321">
        <v>16.422124920000002</v>
      </c>
    </row>
    <row r="1322" spans="1:8" x14ac:dyDescent="0.3">
      <c r="A1322" t="s">
        <v>24</v>
      </c>
      <c r="B1322" t="s">
        <v>249</v>
      </c>
      <c r="C1322"/>
      <c r="D1322">
        <v>12.35608555</v>
      </c>
      <c r="E1322">
        <v>3.70365739</v>
      </c>
      <c r="F1322">
        <v>0.78335066900000005</v>
      </c>
      <c r="G1322">
        <v>88.170880879999999</v>
      </c>
      <c r="H1322">
        <v>16.55334762</v>
      </c>
    </row>
    <row r="1323" spans="1:8" x14ac:dyDescent="0.3">
      <c r="A1323" t="s">
        <v>24</v>
      </c>
      <c r="B1323" t="s">
        <v>249</v>
      </c>
      <c r="C1323"/>
      <c r="D1323">
        <v>14.92881998</v>
      </c>
      <c r="E1323">
        <v>3.463320709</v>
      </c>
      <c r="F1323">
        <v>0.73251770000000005</v>
      </c>
      <c r="G1323">
        <v>82.449321179999998</v>
      </c>
      <c r="H1323">
        <v>17.012627070000001</v>
      </c>
    </row>
    <row r="1324" spans="1:8" x14ac:dyDescent="0.3">
      <c r="A1324" t="s">
        <v>24</v>
      </c>
      <c r="B1324" t="s">
        <v>249</v>
      </c>
      <c r="C1324"/>
      <c r="D1324">
        <v>16.634932379999999</v>
      </c>
      <c r="E1324">
        <v>1.6723907819999999</v>
      </c>
      <c r="F1324">
        <v>0.35372290099999998</v>
      </c>
      <c r="G1324">
        <v>39.813663329999997</v>
      </c>
      <c r="H1324">
        <v>17.291475299999998</v>
      </c>
    </row>
    <row r="1325" spans="1:8" x14ac:dyDescent="0.3">
      <c r="A1325" t="s">
        <v>24</v>
      </c>
      <c r="B1325" t="s">
        <v>249</v>
      </c>
      <c r="C1325"/>
      <c r="D1325">
        <v>19.005562739999998</v>
      </c>
      <c r="E1325">
        <v>6.0024715540000004</v>
      </c>
      <c r="F1325">
        <v>1.269566704</v>
      </c>
      <c r="G1325">
        <v>142.89745210000001</v>
      </c>
      <c r="H1325">
        <v>17.652337719999998</v>
      </c>
    </row>
    <row r="1326" spans="1:8" x14ac:dyDescent="0.3">
      <c r="A1326" t="s">
        <v>24</v>
      </c>
      <c r="B1326" t="s">
        <v>249</v>
      </c>
      <c r="C1326"/>
      <c r="D1326">
        <v>20.727339990000001</v>
      </c>
      <c r="E1326">
        <v>8.8266734049999993</v>
      </c>
      <c r="F1326">
        <v>1.866906084</v>
      </c>
      <c r="G1326">
        <v>210.1316314</v>
      </c>
      <c r="H1326">
        <v>17.898380280000001</v>
      </c>
    </row>
    <row r="1327" spans="1:8" x14ac:dyDescent="0.3">
      <c r="A1327" t="s">
        <v>24</v>
      </c>
      <c r="B1327" t="s">
        <v>249</v>
      </c>
      <c r="C1327"/>
      <c r="D1327">
        <v>23.659691259999999</v>
      </c>
      <c r="E1327">
        <v>4.385610486</v>
      </c>
      <c r="F1327">
        <v>0.92758874400000002</v>
      </c>
      <c r="G1327">
        <v>104.4057533</v>
      </c>
      <c r="H1327">
        <v>18.292048380000001</v>
      </c>
    </row>
    <row r="1328" spans="1:8" x14ac:dyDescent="0.3">
      <c r="A1328" t="s">
        <v>24</v>
      </c>
      <c r="B1328" t="s">
        <v>249</v>
      </c>
      <c r="C1328"/>
      <c r="D1328">
        <v>25.207452079999999</v>
      </c>
      <c r="E1328">
        <v>1.620642031</v>
      </c>
      <c r="F1328">
        <v>0.34277766100000001</v>
      </c>
      <c r="G1328">
        <v>38.581710030000004</v>
      </c>
      <c r="H1328">
        <v>18.48888243</v>
      </c>
    </row>
    <row r="1329" spans="1:8" x14ac:dyDescent="0.3">
      <c r="A1329" t="s">
        <v>24</v>
      </c>
      <c r="B1329" t="s">
        <v>249</v>
      </c>
      <c r="C1329"/>
      <c r="D1329">
        <v>28.745982399999999</v>
      </c>
      <c r="E1329">
        <v>8.6072896270000001</v>
      </c>
      <c r="F1329">
        <v>1.8205048079999999</v>
      </c>
      <c r="G1329">
        <v>204.90888559999999</v>
      </c>
      <c r="H1329">
        <v>18.915356200000002</v>
      </c>
    </row>
    <row r="1330" spans="1:8" x14ac:dyDescent="0.3">
      <c r="A1330" t="s">
        <v>24</v>
      </c>
      <c r="B1330" t="s">
        <v>249</v>
      </c>
      <c r="C1330"/>
      <c r="D1330">
        <v>30.901523600000001</v>
      </c>
      <c r="E1330">
        <v>7.5826372749999997</v>
      </c>
      <c r="F1330">
        <v>1.6037833290000001</v>
      </c>
      <c r="G1330">
        <v>180.51556550000001</v>
      </c>
      <c r="H1330">
        <v>19.161398760000001</v>
      </c>
    </row>
    <row r="1331" spans="1:8" x14ac:dyDescent="0.3">
      <c r="A1331" t="s">
        <v>24</v>
      </c>
      <c r="B1331" t="s">
        <v>249</v>
      </c>
      <c r="C1331"/>
      <c r="D1331">
        <v>34.2118459</v>
      </c>
      <c r="E1331">
        <v>4.9717360619999997</v>
      </c>
      <c r="F1331">
        <v>1.0515585970000001</v>
      </c>
      <c r="G1331">
        <v>118.359314</v>
      </c>
      <c r="H1331">
        <v>19.522261180000001</v>
      </c>
    </row>
    <row r="1332" spans="1:8" x14ac:dyDescent="0.3">
      <c r="A1332" t="s">
        <v>24</v>
      </c>
      <c r="B1332" t="s">
        <v>249</v>
      </c>
      <c r="C1332"/>
      <c r="D1332">
        <v>40.337970169999998</v>
      </c>
      <c r="E1332">
        <v>9.4528448049999998</v>
      </c>
      <c r="F1332">
        <v>1.9993459220000001</v>
      </c>
      <c r="G1332">
        <v>225.03854039999999</v>
      </c>
      <c r="H1332">
        <v>20.145568990000001</v>
      </c>
    </row>
    <row r="1333" spans="1:8" x14ac:dyDescent="0.3">
      <c r="A1333" t="s">
        <v>24</v>
      </c>
      <c r="B1333" t="s">
        <v>249</v>
      </c>
      <c r="C1333"/>
      <c r="D1333">
        <v>49.71324079</v>
      </c>
      <c r="E1333">
        <v>4.2947670049999997</v>
      </c>
      <c r="F1333">
        <v>0.90837468200000004</v>
      </c>
      <c r="G1333">
        <v>102.2430938</v>
      </c>
      <c r="H1333">
        <v>21.014919370000001</v>
      </c>
    </row>
    <row r="1334" spans="1:8" x14ac:dyDescent="0.3">
      <c r="A1334" t="s">
        <v>24</v>
      </c>
      <c r="B1334" t="s">
        <v>249</v>
      </c>
      <c r="C1334"/>
      <c r="D1334">
        <v>52.535028009999998</v>
      </c>
      <c r="E1334">
        <v>2.4923444109999999</v>
      </c>
      <c r="F1334">
        <v>0.52714910000000004</v>
      </c>
      <c r="G1334">
        <v>59.33383654</v>
      </c>
      <c r="H1334">
        <v>21.260961930000001</v>
      </c>
    </row>
    <row r="1335" spans="1:8" x14ac:dyDescent="0.3">
      <c r="A1335" t="s">
        <v>24</v>
      </c>
      <c r="B1335" t="s">
        <v>249</v>
      </c>
      <c r="C1335"/>
      <c r="D1335">
        <v>56.408449830000002</v>
      </c>
      <c r="E1335">
        <v>2.4095364589999999</v>
      </c>
      <c r="F1335">
        <v>0.50963461200000004</v>
      </c>
      <c r="G1335">
        <v>57.362474370000001</v>
      </c>
      <c r="H1335">
        <v>21.589018679999999</v>
      </c>
    </row>
    <row r="1336" spans="1:8" x14ac:dyDescent="0.3">
      <c r="A1336" t="s">
        <v>24</v>
      </c>
      <c r="B1336" t="s">
        <v>249</v>
      </c>
      <c r="C1336"/>
      <c r="D1336">
        <v>64.313351019999999</v>
      </c>
      <c r="E1336">
        <v>3.1123473339999999</v>
      </c>
      <c r="F1336">
        <v>0.65828425999999995</v>
      </c>
      <c r="G1336">
        <v>74.093896150000006</v>
      </c>
      <c r="H1336">
        <v>22.22872933</v>
      </c>
    </row>
    <row r="1337" spans="1:8" x14ac:dyDescent="0.3">
      <c r="A1337" t="s">
        <v>24</v>
      </c>
      <c r="B1337" t="s">
        <v>249</v>
      </c>
      <c r="C1337"/>
      <c r="D1337">
        <v>87.705234750000002</v>
      </c>
      <c r="E1337">
        <v>13.753790009999999</v>
      </c>
      <c r="F1337">
        <v>2.909027338</v>
      </c>
      <c r="G1337">
        <v>327.4287152</v>
      </c>
      <c r="H1337">
        <v>23.951027249999999</v>
      </c>
    </row>
    <row r="1338" spans="1:8" x14ac:dyDescent="0.3">
      <c r="A1338" t="s">
        <v>24</v>
      </c>
      <c r="B1338" t="s">
        <v>249</v>
      </c>
      <c r="C1338" t="s">
        <v>19</v>
      </c>
      <c r="D1338">
        <v>152.92872120000001</v>
      </c>
      <c r="E1338">
        <v>384.61397030000001</v>
      </c>
      <c r="F1338">
        <v>81.348672160000007</v>
      </c>
      <c r="G1338">
        <v>9156.2876890000007</v>
      </c>
      <c r="H1338">
        <v>28.05173658</v>
      </c>
    </row>
    <row r="1339" spans="1:8" x14ac:dyDescent="0.3">
      <c r="A1339" t="s">
        <v>37</v>
      </c>
      <c r="B1339" t="s">
        <v>250</v>
      </c>
      <c r="C1339" t="s">
        <v>182</v>
      </c>
      <c r="D1339">
        <v>0.73536742200000005</v>
      </c>
      <c r="E1339"/>
      <c r="F1339"/>
      <c r="G1339">
        <v>46.780972239999997</v>
      </c>
      <c r="H1339">
        <v>12.288693629999999</v>
      </c>
    </row>
    <row r="1340" spans="1:8" x14ac:dyDescent="0.3">
      <c r="A1340" t="s">
        <v>37</v>
      </c>
      <c r="B1340" t="s">
        <v>250</v>
      </c>
      <c r="C1340" t="s">
        <v>183</v>
      </c>
      <c r="D1340">
        <v>1.014958418</v>
      </c>
      <c r="E1340"/>
      <c r="F1340"/>
      <c r="G1340">
        <v>2308.7474219999999</v>
      </c>
      <c r="H1340">
        <v>12.616666670000001</v>
      </c>
    </row>
    <row r="1341" spans="1:8" x14ac:dyDescent="0.3">
      <c r="A1341" t="s">
        <v>37</v>
      </c>
      <c r="B1341" t="s">
        <v>250</v>
      </c>
      <c r="C1341" t="s">
        <v>184</v>
      </c>
      <c r="D1341">
        <v>1.1810358999999999</v>
      </c>
      <c r="E1341"/>
      <c r="F1341"/>
      <c r="G1341">
        <v>55.457821010000004</v>
      </c>
      <c r="H1341">
        <v>12.78065318</v>
      </c>
    </row>
    <row r="1342" spans="1:8" x14ac:dyDescent="0.3">
      <c r="A1342" t="s">
        <v>37</v>
      </c>
      <c r="B1342" t="s">
        <v>250</v>
      </c>
      <c r="C1342" t="s">
        <v>184</v>
      </c>
      <c r="D1342">
        <v>6.0169526400000004</v>
      </c>
      <c r="E1342"/>
      <c r="F1342"/>
      <c r="G1342">
        <v>285.30270039999999</v>
      </c>
      <c r="H1342">
        <v>15.07646441</v>
      </c>
    </row>
    <row r="1343" spans="1:8" x14ac:dyDescent="0.3">
      <c r="A1343" t="s">
        <v>37</v>
      </c>
      <c r="B1343" t="s">
        <v>250</v>
      </c>
      <c r="C1343" t="s">
        <v>184</v>
      </c>
      <c r="D1343">
        <v>8.966258496</v>
      </c>
      <c r="E1343"/>
      <c r="F1343"/>
      <c r="G1343">
        <v>63.579093919999998</v>
      </c>
      <c r="H1343">
        <v>15.84720104</v>
      </c>
    </row>
    <row r="1344" spans="1:8" x14ac:dyDescent="0.3">
      <c r="A1344" t="s">
        <v>37</v>
      </c>
      <c r="B1344" t="s">
        <v>250</v>
      </c>
      <c r="C1344" t="s">
        <v>184</v>
      </c>
      <c r="D1344">
        <v>10.45660966</v>
      </c>
      <c r="E1344"/>
      <c r="F1344"/>
      <c r="G1344">
        <v>7.3384137699999998</v>
      </c>
      <c r="H1344">
        <v>16.175174070000001</v>
      </c>
    </row>
    <row r="1345" spans="1:8" x14ac:dyDescent="0.3">
      <c r="A1345" t="s">
        <v>37</v>
      </c>
      <c r="B1345" t="s">
        <v>250</v>
      </c>
      <c r="C1345"/>
      <c r="D1345">
        <v>20.48328944</v>
      </c>
      <c r="E1345">
        <v>3.1652850410000002</v>
      </c>
      <c r="F1345">
        <v>3.7201684510000002</v>
      </c>
      <c r="G1345">
        <v>75.488968360000001</v>
      </c>
      <c r="H1345">
        <v>17.864235189999999</v>
      </c>
    </row>
    <row r="1346" spans="1:8" x14ac:dyDescent="0.3">
      <c r="A1346" t="s">
        <v>37</v>
      </c>
      <c r="B1346" t="s">
        <v>250</v>
      </c>
      <c r="C1346"/>
      <c r="D1346">
        <v>27.617133240000001</v>
      </c>
      <c r="E1346">
        <v>0.93029808599999997</v>
      </c>
      <c r="F1346">
        <v>1.093381969</v>
      </c>
      <c r="G1346">
        <v>22.186704169999999</v>
      </c>
      <c r="H1346">
        <v>18.782559679999999</v>
      </c>
    </row>
    <row r="1347" spans="1:8" x14ac:dyDescent="0.3">
      <c r="A1347" t="s">
        <v>37</v>
      </c>
      <c r="B1347" t="s">
        <v>250</v>
      </c>
      <c r="C1347" t="s">
        <v>19</v>
      </c>
      <c r="D1347">
        <v>156.2395999</v>
      </c>
      <c r="E1347">
        <v>80.988871590000002</v>
      </c>
      <c r="F1347">
        <v>95.186449580000001</v>
      </c>
      <c r="G1347">
        <v>1931.5057839999999</v>
      </c>
      <c r="H1347">
        <v>28.24458168</v>
      </c>
    </row>
    <row r="1348" spans="1:8" x14ac:dyDescent="0.3">
      <c r="A1348" t="s">
        <v>38</v>
      </c>
      <c r="B1348" t="s">
        <v>251</v>
      </c>
      <c r="C1348" t="s">
        <v>182</v>
      </c>
      <c r="D1348">
        <v>0.73478604300000006</v>
      </c>
      <c r="E1348"/>
      <c r="F1348"/>
      <c r="G1348">
        <v>46.517206950000002</v>
      </c>
      <c r="H1348">
        <v>12.287921239999999</v>
      </c>
    </row>
    <row r="1349" spans="1:8" x14ac:dyDescent="0.3">
      <c r="A1349" t="s">
        <v>38</v>
      </c>
      <c r="B1349" t="s">
        <v>251</v>
      </c>
      <c r="C1349" t="s">
        <v>183</v>
      </c>
      <c r="D1349">
        <v>1.014958418</v>
      </c>
      <c r="E1349"/>
      <c r="F1349"/>
      <c r="G1349">
        <v>2292.5113849999998</v>
      </c>
      <c r="H1349">
        <v>12.616666670000001</v>
      </c>
    </row>
    <row r="1350" spans="1:8" x14ac:dyDescent="0.3">
      <c r="A1350" t="s">
        <v>38</v>
      </c>
      <c r="B1350" t="s">
        <v>251</v>
      </c>
      <c r="C1350" t="s">
        <v>184</v>
      </c>
      <c r="D1350">
        <v>1.1991346409999999</v>
      </c>
      <c r="E1350"/>
      <c r="F1350"/>
      <c r="G1350">
        <v>57.250920190000002</v>
      </c>
      <c r="H1350">
        <v>12.79747665</v>
      </c>
    </row>
    <row r="1351" spans="1:8" x14ac:dyDescent="0.3">
      <c r="A1351" t="s">
        <v>38</v>
      </c>
      <c r="B1351" t="s">
        <v>251</v>
      </c>
      <c r="C1351" t="s">
        <v>184</v>
      </c>
      <c r="D1351">
        <v>5.9814598429999997</v>
      </c>
      <c r="E1351"/>
      <c r="F1351"/>
      <c r="G1351">
        <v>451.35228219999999</v>
      </c>
      <c r="H1351">
        <v>15.0658201</v>
      </c>
    </row>
    <row r="1352" spans="1:8" x14ac:dyDescent="0.3">
      <c r="A1352" t="s">
        <v>38</v>
      </c>
      <c r="B1352" t="s">
        <v>251</v>
      </c>
      <c r="C1352" t="s">
        <v>184</v>
      </c>
      <c r="D1352">
        <v>8.8573980419999998</v>
      </c>
      <c r="E1352"/>
      <c r="F1352"/>
      <c r="G1352">
        <v>124.0475003</v>
      </c>
      <c r="H1352">
        <v>15.821934580000001</v>
      </c>
    </row>
    <row r="1353" spans="1:8" x14ac:dyDescent="0.3">
      <c r="A1353" t="s">
        <v>38</v>
      </c>
      <c r="B1353" t="s">
        <v>251</v>
      </c>
      <c r="C1353" t="s">
        <v>184</v>
      </c>
      <c r="D1353">
        <v>10.5752769</v>
      </c>
      <c r="E1353"/>
      <c r="F1353"/>
      <c r="G1353">
        <v>14.00782817</v>
      </c>
      <c r="H1353">
        <v>16.199991820000001</v>
      </c>
    </row>
    <row r="1354" spans="1:8" x14ac:dyDescent="0.3">
      <c r="A1354" t="s">
        <v>38</v>
      </c>
      <c r="B1354" t="s">
        <v>251</v>
      </c>
      <c r="C1354"/>
      <c r="D1354">
        <v>14.983534089999999</v>
      </c>
      <c r="E1354">
        <v>0.30132671999999999</v>
      </c>
      <c r="F1354">
        <v>0.16090576300000001</v>
      </c>
      <c r="G1354">
        <v>7.1072100359999997</v>
      </c>
      <c r="H1354">
        <v>17.021855389999999</v>
      </c>
    </row>
    <row r="1355" spans="1:8" x14ac:dyDescent="0.3">
      <c r="A1355" t="s">
        <v>38</v>
      </c>
      <c r="B1355" t="s">
        <v>251</v>
      </c>
      <c r="C1355"/>
      <c r="D1355">
        <v>19.077781460000001</v>
      </c>
      <c r="E1355">
        <v>1.0750618860000001</v>
      </c>
      <c r="F1355">
        <v>0.57407339599999996</v>
      </c>
      <c r="G1355">
        <v>25.356830729999999</v>
      </c>
      <c r="H1355">
        <v>17.66290897</v>
      </c>
    </row>
    <row r="1356" spans="1:8" x14ac:dyDescent="0.3">
      <c r="A1356" t="s">
        <v>38</v>
      </c>
      <c r="B1356" t="s">
        <v>251</v>
      </c>
      <c r="C1356"/>
      <c r="D1356">
        <v>20.688995909999999</v>
      </c>
      <c r="E1356">
        <v>3.5106067730000001</v>
      </c>
      <c r="F1356">
        <v>1.874632501</v>
      </c>
      <c r="G1356">
        <v>82.802546379999995</v>
      </c>
      <c r="H1356">
        <v>17.893030769999999</v>
      </c>
    </row>
    <row r="1357" spans="1:8" x14ac:dyDescent="0.3">
      <c r="A1357" t="s">
        <v>38</v>
      </c>
      <c r="B1357" t="s">
        <v>251</v>
      </c>
      <c r="C1357"/>
      <c r="D1357">
        <v>23.751833470000001</v>
      </c>
      <c r="E1357">
        <v>0.64514624799999998</v>
      </c>
      <c r="F1357">
        <v>0.34450230500000001</v>
      </c>
      <c r="G1357">
        <v>15.2166721</v>
      </c>
      <c r="H1357">
        <v>18.303962550000001</v>
      </c>
    </row>
    <row r="1358" spans="1:8" x14ac:dyDescent="0.3">
      <c r="A1358" t="s">
        <v>38</v>
      </c>
      <c r="B1358" t="s">
        <v>251</v>
      </c>
      <c r="C1358"/>
      <c r="D1358">
        <v>28.718369280000001</v>
      </c>
      <c r="E1358">
        <v>2.6732753059999999</v>
      </c>
      <c r="F1358">
        <v>1.4275050149999999</v>
      </c>
      <c r="G1358">
        <v>63.052918439999999</v>
      </c>
      <c r="H1358">
        <v>18.912141590000001</v>
      </c>
    </row>
    <row r="1359" spans="1:8" x14ac:dyDescent="0.3">
      <c r="A1359" t="s">
        <v>38</v>
      </c>
      <c r="B1359" t="s">
        <v>251</v>
      </c>
      <c r="C1359"/>
      <c r="D1359">
        <v>30.877437310000001</v>
      </c>
      <c r="E1359">
        <v>2.481960806</v>
      </c>
      <c r="F1359">
        <v>1.3253447890000001</v>
      </c>
      <c r="G1359">
        <v>58.540499699999998</v>
      </c>
      <c r="H1359">
        <v>19.158700660000001</v>
      </c>
    </row>
    <row r="1360" spans="1:8" x14ac:dyDescent="0.3">
      <c r="A1360" t="s">
        <v>38</v>
      </c>
      <c r="B1360" t="s">
        <v>251</v>
      </c>
      <c r="C1360"/>
      <c r="D1360">
        <v>34.503769140000003</v>
      </c>
      <c r="E1360">
        <v>1.1701457980000001</v>
      </c>
      <c r="F1360">
        <v>0.624847351</v>
      </c>
      <c r="G1360">
        <v>27.599517110000001</v>
      </c>
      <c r="H1360">
        <v>19.553195179999999</v>
      </c>
    </row>
    <row r="1361" spans="1:8" x14ac:dyDescent="0.3">
      <c r="A1361" t="s">
        <v>38</v>
      </c>
      <c r="B1361" t="s">
        <v>251</v>
      </c>
      <c r="C1361"/>
      <c r="D1361">
        <v>40.331501160000002</v>
      </c>
      <c r="E1361">
        <v>1.2636029470000001</v>
      </c>
      <c r="F1361">
        <v>0.67475262999999996</v>
      </c>
      <c r="G1361">
        <v>29.803834030000001</v>
      </c>
      <c r="H1361">
        <v>20.144936950000002</v>
      </c>
    </row>
    <row r="1362" spans="1:8" x14ac:dyDescent="0.3">
      <c r="A1362" t="s">
        <v>38</v>
      </c>
      <c r="B1362" t="s">
        <v>251</v>
      </c>
      <c r="C1362"/>
      <c r="D1362">
        <v>49.91302383</v>
      </c>
      <c r="E1362">
        <v>0.79460067199999995</v>
      </c>
      <c r="F1362">
        <v>0.42430962500000002</v>
      </c>
      <c r="G1362">
        <v>18.741762680000001</v>
      </c>
      <c r="H1362">
        <v>21.032549599999999</v>
      </c>
    </row>
    <row r="1363" spans="1:8" x14ac:dyDescent="0.3">
      <c r="A1363" t="s">
        <v>38</v>
      </c>
      <c r="B1363" t="s">
        <v>251</v>
      </c>
      <c r="C1363"/>
      <c r="D1363">
        <v>65.409390740000006</v>
      </c>
      <c r="E1363">
        <v>1.1252177919999999</v>
      </c>
      <c r="F1363">
        <v>0.60085619999999995</v>
      </c>
      <c r="G1363">
        <v>26.53982757</v>
      </c>
      <c r="H1363">
        <v>22.314656759999998</v>
      </c>
    </row>
    <row r="1364" spans="1:8" x14ac:dyDescent="0.3">
      <c r="A1364" t="s">
        <v>38</v>
      </c>
      <c r="B1364" t="s">
        <v>251</v>
      </c>
      <c r="C1364"/>
      <c r="D1364">
        <v>85.689905409999994</v>
      </c>
      <c r="E1364">
        <v>3.046838234</v>
      </c>
      <c r="F1364">
        <v>1.6269842640000001</v>
      </c>
      <c r="G1364">
        <v>71.863919980000006</v>
      </c>
      <c r="H1364">
        <v>23.81044846</v>
      </c>
    </row>
    <row r="1365" spans="1:8" x14ac:dyDescent="0.3">
      <c r="A1365" t="s">
        <v>38</v>
      </c>
      <c r="B1365" t="s">
        <v>251</v>
      </c>
      <c r="C1365"/>
      <c r="D1365">
        <v>105.19366890000001</v>
      </c>
      <c r="E1365">
        <v>1.4988727959999999</v>
      </c>
      <c r="F1365">
        <v>0.80038461699999996</v>
      </c>
      <c r="G1365">
        <v>35.35300084</v>
      </c>
      <c r="H1365">
        <v>25.125430160000001</v>
      </c>
    </row>
    <row r="1366" spans="1:8" x14ac:dyDescent="0.3">
      <c r="A1366" t="s">
        <v>38</v>
      </c>
      <c r="B1366" t="s">
        <v>251</v>
      </c>
      <c r="C1366" t="s">
        <v>19</v>
      </c>
      <c r="D1366">
        <v>157.7234967</v>
      </c>
      <c r="E1366">
        <v>113.8437516</v>
      </c>
      <c r="F1366">
        <v>60.791541340000002</v>
      </c>
      <c r="G1366">
        <v>2685.1633160000001</v>
      </c>
      <c r="H1366">
        <v>28.330698080000001</v>
      </c>
    </row>
    <row r="1367" spans="1:8" x14ac:dyDescent="0.3">
      <c r="A1367" t="s">
        <v>38</v>
      </c>
      <c r="B1367" t="s">
        <v>251</v>
      </c>
      <c r="C1367"/>
      <c r="D1367">
        <v>166.8556758</v>
      </c>
      <c r="E1367">
        <v>47.597638140000001</v>
      </c>
      <c r="F1367">
        <v>25.416711469999999</v>
      </c>
      <c r="G1367">
        <v>1122.656536</v>
      </c>
      <c r="H1367">
        <v>28.856690759999999</v>
      </c>
    </row>
    <row r="1368" spans="1:8" x14ac:dyDescent="0.3">
      <c r="A1368" t="s">
        <v>38</v>
      </c>
      <c r="B1368" t="s">
        <v>251</v>
      </c>
      <c r="C1368"/>
      <c r="D1368">
        <v>183.6780061</v>
      </c>
      <c r="E1368">
        <v>6.2410201560000003</v>
      </c>
      <c r="F1368">
        <v>3.3326487359999999</v>
      </c>
      <c r="G1368">
        <v>147.20314590000001</v>
      </c>
      <c r="H1368">
        <v>29.810052500000001</v>
      </c>
    </row>
    <row r="1369" spans="1:8" x14ac:dyDescent="0.3">
      <c r="A1369" t="s">
        <v>39</v>
      </c>
      <c r="B1369" t="s">
        <v>252</v>
      </c>
      <c r="C1369" t="s">
        <v>182</v>
      </c>
      <c r="D1369">
        <v>0.73613484900000004</v>
      </c>
      <c r="E1369"/>
      <c r="F1369"/>
      <c r="G1369">
        <v>43.332422889999997</v>
      </c>
      <c r="H1369">
        <v>12.2897125</v>
      </c>
    </row>
    <row r="1370" spans="1:8" x14ac:dyDescent="0.3">
      <c r="A1370" t="s">
        <v>39</v>
      </c>
      <c r="B1370" t="s">
        <v>252</v>
      </c>
      <c r="C1370" t="s">
        <v>183</v>
      </c>
      <c r="D1370">
        <v>1.014958418</v>
      </c>
      <c r="E1370"/>
      <c r="F1370"/>
      <c r="G1370">
        <v>2299.26892</v>
      </c>
      <c r="H1370">
        <v>12.616666670000001</v>
      </c>
    </row>
    <row r="1371" spans="1:8" x14ac:dyDescent="0.3">
      <c r="A1371" t="s">
        <v>39</v>
      </c>
      <c r="B1371" t="s">
        <v>252</v>
      </c>
      <c r="C1371" t="s">
        <v>184</v>
      </c>
      <c r="D1371">
        <v>1.1980691969999999</v>
      </c>
      <c r="E1371"/>
      <c r="F1371"/>
      <c r="G1371">
        <v>57.000235910000001</v>
      </c>
      <c r="H1371">
        <v>12.79649146</v>
      </c>
    </row>
    <row r="1372" spans="1:8" x14ac:dyDescent="0.3">
      <c r="A1372" t="s">
        <v>39</v>
      </c>
      <c r="B1372" t="s">
        <v>252</v>
      </c>
      <c r="C1372" t="s">
        <v>184</v>
      </c>
      <c r="D1372">
        <v>5.8831826139999999</v>
      </c>
      <c r="E1372"/>
      <c r="F1372"/>
      <c r="G1372">
        <v>458.57206289999999</v>
      </c>
      <c r="H1372">
        <v>15.03612747</v>
      </c>
    </row>
    <row r="1373" spans="1:8" x14ac:dyDescent="0.3">
      <c r="A1373" t="s">
        <v>39</v>
      </c>
      <c r="B1373" t="s">
        <v>252</v>
      </c>
      <c r="C1373" t="s">
        <v>184</v>
      </c>
      <c r="D1373">
        <v>8.7826440669999997</v>
      </c>
      <c r="E1373"/>
      <c r="F1373"/>
      <c r="G1373">
        <v>121.0429419</v>
      </c>
      <c r="H1373">
        <v>15.804469750000001</v>
      </c>
    </row>
    <row r="1374" spans="1:8" x14ac:dyDescent="0.3">
      <c r="A1374" t="s">
        <v>39</v>
      </c>
      <c r="B1374" t="s">
        <v>252</v>
      </c>
      <c r="C1374" t="s">
        <v>184</v>
      </c>
      <c r="D1374">
        <v>10.326552899999999</v>
      </c>
      <c r="E1374"/>
      <c r="F1374"/>
      <c r="G1374">
        <v>12.44530541</v>
      </c>
      <c r="H1374">
        <v>16.14777162</v>
      </c>
    </row>
    <row r="1375" spans="1:8" x14ac:dyDescent="0.3">
      <c r="A1375" t="s">
        <v>39</v>
      </c>
      <c r="B1375" t="s">
        <v>252</v>
      </c>
      <c r="C1375"/>
      <c r="D1375">
        <v>17.476975880000001</v>
      </c>
      <c r="E1375">
        <v>3.8227946730000002</v>
      </c>
      <c r="F1375">
        <v>3.6173544240000002</v>
      </c>
      <c r="G1375">
        <v>90.067783730000002</v>
      </c>
      <c r="H1375">
        <v>17.42289285</v>
      </c>
    </row>
    <row r="1376" spans="1:8" x14ac:dyDescent="0.3">
      <c r="A1376" t="s">
        <v>39</v>
      </c>
      <c r="B1376" t="s">
        <v>252</v>
      </c>
      <c r="C1376"/>
      <c r="D1376">
        <v>20.367352390000001</v>
      </c>
      <c r="E1376">
        <v>2.7509529599999998</v>
      </c>
      <c r="F1376">
        <v>2.6031143989999999</v>
      </c>
      <c r="G1376">
        <v>64.814424380000005</v>
      </c>
      <c r="H1376">
        <v>17.847933269999999</v>
      </c>
    </row>
    <row r="1377" spans="1:8" x14ac:dyDescent="0.3">
      <c r="A1377" t="s">
        <v>39</v>
      </c>
      <c r="B1377" t="s">
        <v>252</v>
      </c>
      <c r="C1377"/>
      <c r="D1377">
        <v>23.261622280000001</v>
      </c>
      <c r="E1377">
        <v>0.59963754400000002</v>
      </c>
      <c r="F1377">
        <v>0.56741251000000004</v>
      </c>
      <c r="G1377">
        <v>14.12789051</v>
      </c>
      <c r="H1377">
        <v>18.24027826</v>
      </c>
    </row>
    <row r="1378" spans="1:8" x14ac:dyDescent="0.3">
      <c r="A1378" t="s">
        <v>39</v>
      </c>
      <c r="B1378" t="s">
        <v>252</v>
      </c>
      <c r="C1378"/>
      <c r="D1378">
        <v>28.28516552</v>
      </c>
      <c r="E1378">
        <v>1.5500564640000001</v>
      </c>
      <c r="F1378">
        <v>1.466755107</v>
      </c>
      <c r="G1378">
        <v>36.520441810000001</v>
      </c>
      <c r="H1378">
        <v>18.861491170000001</v>
      </c>
    </row>
    <row r="1379" spans="1:8" x14ac:dyDescent="0.3">
      <c r="A1379" t="s">
        <v>39</v>
      </c>
      <c r="B1379" t="s">
        <v>252</v>
      </c>
      <c r="C1379"/>
      <c r="D1379">
        <v>31.437388240000001</v>
      </c>
      <c r="E1379">
        <v>2.080719346</v>
      </c>
      <c r="F1379">
        <v>1.9688997109999999</v>
      </c>
      <c r="G1379">
        <v>49.02323981</v>
      </c>
      <c r="H1379">
        <v>19.22114075</v>
      </c>
    </row>
    <row r="1380" spans="1:8" x14ac:dyDescent="0.3">
      <c r="A1380" t="s">
        <v>39</v>
      </c>
      <c r="B1380" t="s">
        <v>252</v>
      </c>
      <c r="C1380"/>
      <c r="D1380">
        <v>33.993660179999999</v>
      </c>
      <c r="E1380">
        <v>0.91919616000000004</v>
      </c>
      <c r="F1380">
        <v>0.86979777300000005</v>
      </c>
      <c r="G1380">
        <v>21.65692065</v>
      </c>
      <c r="H1380">
        <v>19.499051789999999</v>
      </c>
    </row>
    <row r="1381" spans="1:8" x14ac:dyDescent="0.3">
      <c r="A1381" t="s">
        <v>39</v>
      </c>
      <c r="B1381" t="s">
        <v>252</v>
      </c>
      <c r="C1381"/>
      <c r="D1381">
        <v>39.746489969999999</v>
      </c>
      <c r="E1381">
        <v>2.9849825210000001</v>
      </c>
      <c r="F1381">
        <v>2.8245670110000001</v>
      </c>
      <c r="G1381">
        <v>70.328328639999995</v>
      </c>
      <c r="H1381">
        <v>20.08756928</v>
      </c>
    </row>
    <row r="1382" spans="1:8" x14ac:dyDescent="0.3">
      <c r="A1382" t="s">
        <v>39</v>
      </c>
      <c r="B1382" t="s">
        <v>252</v>
      </c>
      <c r="C1382"/>
      <c r="D1382">
        <v>52.957875989999998</v>
      </c>
      <c r="E1382">
        <v>10.398178400000001</v>
      </c>
      <c r="F1382">
        <v>9.8393714150000005</v>
      </c>
      <c r="G1382">
        <v>244.98853940000001</v>
      </c>
      <c r="H1382">
        <v>21.297299679999998</v>
      </c>
    </row>
    <row r="1383" spans="1:8" x14ac:dyDescent="0.3">
      <c r="A1383" t="s">
        <v>39</v>
      </c>
      <c r="B1383" t="s">
        <v>252</v>
      </c>
      <c r="C1383"/>
      <c r="D1383">
        <v>64.110674250000002</v>
      </c>
      <c r="E1383">
        <v>3.4395692549999999</v>
      </c>
      <c r="F1383">
        <v>3.254723866</v>
      </c>
      <c r="G1383">
        <v>81.038718070000002</v>
      </c>
      <c r="H1383">
        <v>22.212771329999999</v>
      </c>
    </row>
    <row r="1384" spans="1:8" x14ac:dyDescent="0.3">
      <c r="A1384" t="s">
        <v>39</v>
      </c>
      <c r="B1384" t="s">
        <v>252</v>
      </c>
      <c r="C1384"/>
      <c r="D1384">
        <v>78.861071019999997</v>
      </c>
      <c r="E1384">
        <v>0.90312263199999998</v>
      </c>
      <c r="F1384">
        <v>0.85458805000000004</v>
      </c>
      <c r="G1384">
        <v>21.27821681</v>
      </c>
      <c r="H1384">
        <v>23.32441549</v>
      </c>
    </row>
    <row r="1385" spans="1:8" x14ac:dyDescent="0.3">
      <c r="A1385" t="s">
        <v>39</v>
      </c>
      <c r="B1385" t="s">
        <v>252</v>
      </c>
      <c r="C1385"/>
      <c r="D1385">
        <v>86.453961590000006</v>
      </c>
      <c r="E1385">
        <v>2.36087801</v>
      </c>
      <c r="F1385">
        <v>2.23400241</v>
      </c>
      <c r="G1385">
        <v>55.62397885</v>
      </c>
      <c r="H1385">
        <v>23.86388985</v>
      </c>
    </row>
    <row r="1386" spans="1:8" x14ac:dyDescent="0.3">
      <c r="A1386" t="s">
        <v>39</v>
      </c>
      <c r="B1386" t="s">
        <v>252</v>
      </c>
      <c r="C1386" t="s">
        <v>19</v>
      </c>
      <c r="D1386">
        <v>155.12352730000001</v>
      </c>
      <c r="E1386">
        <v>73.869207610000004</v>
      </c>
      <c r="F1386">
        <v>69.899413319999994</v>
      </c>
      <c r="G1386">
        <v>1740.411501</v>
      </c>
      <c r="H1386">
        <v>28.1796848</v>
      </c>
    </row>
    <row r="1387" spans="1:8" x14ac:dyDescent="0.3">
      <c r="A1387" t="s">
        <v>40</v>
      </c>
      <c r="B1387" t="s">
        <v>40</v>
      </c>
      <c r="C1387" t="s">
        <v>182</v>
      </c>
      <c r="D1387">
        <v>0.74889828899999999</v>
      </c>
      <c r="E1387"/>
      <c r="F1387"/>
      <c r="G1387">
        <v>42.277238939999997</v>
      </c>
      <c r="H1387">
        <v>12.306542289999999</v>
      </c>
    </row>
    <row r="1388" spans="1:8" x14ac:dyDescent="0.3">
      <c r="A1388" t="s">
        <v>40</v>
      </c>
      <c r="B1388" t="s">
        <v>40</v>
      </c>
      <c r="C1388" t="s">
        <v>183</v>
      </c>
      <c r="D1388">
        <v>1.014958418</v>
      </c>
      <c r="E1388"/>
      <c r="F1388"/>
      <c r="G1388">
        <v>2287.6231630000002</v>
      </c>
      <c r="H1388">
        <v>12.616666670000001</v>
      </c>
    </row>
    <row r="1389" spans="1:8" x14ac:dyDescent="0.3">
      <c r="A1389" t="s">
        <v>40</v>
      </c>
      <c r="B1389" t="s">
        <v>40</v>
      </c>
      <c r="C1389" t="s">
        <v>184</v>
      </c>
      <c r="D1389">
        <v>1.180219667</v>
      </c>
      <c r="E1389"/>
      <c r="F1389"/>
      <c r="G1389">
        <v>55.76779269</v>
      </c>
      <c r="H1389">
        <v>12.77989002</v>
      </c>
    </row>
    <row r="1390" spans="1:8" x14ac:dyDescent="0.3">
      <c r="A1390" t="s">
        <v>40</v>
      </c>
      <c r="B1390" t="s">
        <v>40</v>
      </c>
      <c r="C1390" t="s">
        <v>184</v>
      </c>
      <c r="D1390">
        <v>5.8173380320000003</v>
      </c>
      <c r="E1390"/>
      <c r="F1390"/>
      <c r="G1390">
        <v>247.90500890000001</v>
      </c>
      <c r="H1390">
        <v>15.01604998</v>
      </c>
    </row>
    <row r="1391" spans="1:8" x14ac:dyDescent="0.3">
      <c r="A1391" t="s">
        <v>40</v>
      </c>
      <c r="B1391" t="s">
        <v>40</v>
      </c>
      <c r="C1391" t="s">
        <v>184</v>
      </c>
      <c r="D1391">
        <v>8.7615399689999993</v>
      </c>
      <c r="E1391"/>
      <c r="F1391"/>
      <c r="G1391">
        <v>85.468661080000004</v>
      </c>
      <c r="H1391">
        <v>15.799522079999999</v>
      </c>
    </row>
    <row r="1392" spans="1:8" x14ac:dyDescent="0.3">
      <c r="A1392" t="s">
        <v>40</v>
      </c>
      <c r="B1392" t="s">
        <v>40</v>
      </c>
      <c r="C1392"/>
      <c r="D1392">
        <v>12.168679989999999</v>
      </c>
      <c r="E1392">
        <v>0.66850828600000001</v>
      </c>
      <c r="F1392">
        <v>0.51398526700000002</v>
      </c>
      <c r="G1392">
        <v>15.607439319999999</v>
      </c>
      <c r="H1392">
        <v>16.517704850000001</v>
      </c>
    </row>
    <row r="1393" spans="1:8" x14ac:dyDescent="0.3">
      <c r="A1393" t="s">
        <v>40</v>
      </c>
      <c r="B1393" t="s">
        <v>40</v>
      </c>
      <c r="C1393"/>
      <c r="D1393">
        <v>20.309749360000001</v>
      </c>
      <c r="E1393">
        <v>2.2170364650000001</v>
      </c>
      <c r="F1393">
        <v>1.7045773449999999</v>
      </c>
      <c r="G1393">
        <v>51.760408660000003</v>
      </c>
      <c r="H1393">
        <v>17.839814019999999</v>
      </c>
    </row>
    <row r="1394" spans="1:8" x14ac:dyDescent="0.3">
      <c r="A1394" t="s">
        <v>40</v>
      </c>
      <c r="B1394" t="s">
        <v>40</v>
      </c>
      <c r="C1394"/>
      <c r="D1394">
        <v>28.20267166</v>
      </c>
      <c r="E1394">
        <v>0.95700843899999999</v>
      </c>
      <c r="F1394">
        <v>0.73579976199999997</v>
      </c>
      <c r="G1394">
        <v>22.342955880000002</v>
      </c>
      <c r="H1394">
        <v>18.851798819999999</v>
      </c>
    </row>
    <row r="1395" spans="1:8" x14ac:dyDescent="0.3">
      <c r="A1395" t="s">
        <v>40</v>
      </c>
      <c r="B1395" t="s">
        <v>40</v>
      </c>
      <c r="C1395"/>
      <c r="D1395">
        <v>39.794533549999997</v>
      </c>
      <c r="E1395">
        <v>0.50171016400000001</v>
      </c>
      <c r="F1395">
        <v>0.38574186399999999</v>
      </c>
      <c r="G1395">
        <v>11.71325936</v>
      </c>
      <c r="H1395">
        <v>20.092296309999998</v>
      </c>
    </row>
    <row r="1396" spans="1:8" x14ac:dyDescent="0.3">
      <c r="A1396" t="s">
        <v>40</v>
      </c>
      <c r="B1396" t="s">
        <v>40</v>
      </c>
      <c r="C1396"/>
      <c r="D1396">
        <v>84.575493210000005</v>
      </c>
      <c r="E1396">
        <v>0.70996429699999997</v>
      </c>
      <c r="F1396">
        <v>0.54585888599999999</v>
      </c>
      <c r="G1396">
        <v>16.575298920000002</v>
      </c>
      <c r="H1396">
        <v>23.73217713</v>
      </c>
    </row>
    <row r="1397" spans="1:8" x14ac:dyDescent="0.3">
      <c r="A1397" t="s">
        <v>40</v>
      </c>
      <c r="B1397" t="s">
        <v>40</v>
      </c>
      <c r="C1397" t="s">
        <v>19</v>
      </c>
      <c r="D1397">
        <v>156.9547547</v>
      </c>
      <c r="E1397">
        <v>68.808452619999997</v>
      </c>
      <c r="F1397">
        <v>52.903653730000002</v>
      </c>
      <c r="G1397">
        <v>1606.4479240000001</v>
      </c>
      <c r="H1397">
        <v>28.286108720000001</v>
      </c>
    </row>
    <row r="1398" spans="1:8" x14ac:dyDescent="0.3">
      <c r="A1398" t="s">
        <v>40</v>
      </c>
      <c r="B1398" t="s">
        <v>40</v>
      </c>
      <c r="C1398"/>
      <c r="D1398">
        <v>165.4434904</v>
      </c>
      <c r="E1398">
        <v>56.20102567</v>
      </c>
      <c r="F1398">
        <v>43.210383139999998</v>
      </c>
      <c r="G1398">
        <v>1312.1065450000001</v>
      </c>
      <c r="H1398">
        <v>28.77577879</v>
      </c>
    </row>
    <row r="1399" spans="1:8" x14ac:dyDescent="0.3">
      <c r="A1399" t="s">
        <v>41</v>
      </c>
      <c r="B1399" t="s">
        <v>41</v>
      </c>
      <c r="C1399" t="s">
        <v>182</v>
      </c>
      <c r="D1399">
        <v>0.736260688</v>
      </c>
      <c r="E1399"/>
      <c r="F1399"/>
      <c r="G1399">
        <v>45.689485840000003</v>
      </c>
      <c r="H1399">
        <v>12.2898795</v>
      </c>
    </row>
    <row r="1400" spans="1:8" x14ac:dyDescent="0.3">
      <c r="A1400" t="s">
        <v>41</v>
      </c>
      <c r="B1400" t="s">
        <v>41</v>
      </c>
      <c r="C1400" t="s">
        <v>183</v>
      </c>
      <c r="D1400">
        <v>1.014958418</v>
      </c>
      <c r="E1400"/>
      <c r="F1400"/>
      <c r="G1400">
        <v>2281.7875690000001</v>
      </c>
      <c r="H1400">
        <v>12.616666670000001</v>
      </c>
    </row>
    <row r="1401" spans="1:8" x14ac:dyDescent="0.3">
      <c r="A1401" t="s">
        <v>41</v>
      </c>
      <c r="B1401" t="s">
        <v>41</v>
      </c>
      <c r="C1401" t="s">
        <v>184</v>
      </c>
      <c r="D1401">
        <v>1.1804016989999999</v>
      </c>
      <c r="E1401"/>
      <c r="F1401"/>
      <c r="G1401">
        <v>54.025930649999999</v>
      </c>
      <c r="H1401">
        <v>12.78006025</v>
      </c>
    </row>
    <row r="1402" spans="1:8" x14ac:dyDescent="0.3">
      <c r="A1402" t="s">
        <v>41</v>
      </c>
      <c r="B1402" t="s">
        <v>41</v>
      </c>
      <c r="C1402" t="s">
        <v>184</v>
      </c>
      <c r="D1402">
        <v>5.8791158130000003</v>
      </c>
      <c r="E1402"/>
      <c r="F1402"/>
      <c r="G1402">
        <v>646.50888269999996</v>
      </c>
      <c r="H1402">
        <v>15.03489173</v>
      </c>
    </row>
    <row r="1403" spans="1:8" x14ac:dyDescent="0.3">
      <c r="A1403" t="s">
        <v>41</v>
      </c>
      <c r="B1403" t="s">
        <v>41</v>
      </c>
      <c r="C1403" t="s">
        <v>184</v>
      </c>
      <c r="D1403">
        <v>8.9158270809999998</v>
      </c>
      <c r="E1403"/>
      <c r="F1403"/>
      <c r="G1403">
        <v>68.740195880000002</v>
      </c>
      <c r="H1403">
        <v>15.83552029</v>
      </c>
    </row>
    <row r="1404" spans="1:8" x14ac:dyDescent="0.3">
      <c r="A1404" t="s">
        <v>41</v>
      </c>
      <c r="B1404" t="s">
        <v>41</v>
      </c>
      <c r="C1404"/>
      <c r="D1404">
        <v>20.34838615</v>
      </c>
      <c r="E1404">
        <v>1.942084036</v>
      </c>
      <c r="F1404">
        <v>7.6406287820000003</v>
      </c>
      <c r="G1404">
        <v>45.042044420000003</v>
      </c>
      <c r="H1404">
        <v>17.845261390000001</v>
      </c>
    </row>
    <row r="1405" spans="1:8" x14ac:dyDescent="0.3">
      <c r="A1405" t="s">
        <v>41</v>
      </c>
      <c r="B1405" t="s">
        <v>41</v>
      </c>
      <c r="C1405"/>
      <c r="D1405">
        <v>27.293299040000001</v>
      </c>
      <c r="E1405">
        <v>1.4486324479999999</v>
      </c>
      <c r="F1405">
        <v>5.699270769</v>
      </c>
      <c r="G1405">
        <v>33.597602299999998</v>
      </c>
      <c r="H1405">
        <v>18.74392611</v>
      </c>
    </row>
    <row r="1406" spans="1:8" x14ac:dyDescent="0.3">
      <c r="A1406" t="s">
        <v>41</v>
      </c>
      <c r="B1406" t="s">
        <v>41</v>
      </c>
      <c r="C1406"/>
      <c r="D1406">
        <v>31.407002169999998</v>
      </c>
      <c r="E1406">
        <v>1.1677460129999999</v>
      </c>
      <c r="F1406">
        <v>4.5941955319999996</v>
      </c>
      <c r="G1406">
        <v>27.083106000000001</v>
      </c>
      <c r="H1406">
        <v>19.217767500000001</v>
      </c>
    </row>
    <row r="1407" spans="1:8" x14ac:dyDescent="0.3">
      <c r="A1407" t="s">
        <v>41</v>
      </c>
      <c r="B1407" t="s">
        <v>41</v>
      </c>
      <c r="C1407"/>
      <c r="D1407">
        <v>33.960677680000003</v>
      </c>
      <c r="E1407">
        <v>0.53869971800000005</v>
      </c>
      <c r="F1407">
        <v>2.11937511</v>
      </c>
      <c r="G1407">
        <v>12.49386544</v>
      </c>
      <c r="H1407">
        <v>19.495536600000001</v>
      </c>
    </row>
    <row r="1408" spans="1:8" x14ac:dyDescent="0.3">
      <c r="A1408" t="s">
        <v>41</v>
      </c>
      <c r="B1408" t="s">
        <v>41</v>
      </c>
      <c r="C1408"/>
      <c r="D1408">
        <v>39.70772916</v>
      </c>
      <c r="E1408">
        <v>0.99452604700000002</v>
      </c>
      <c r="F1408">
        <v>3.9127062459999999</v>
      </c>
      <c r="G1408">
        <v>23.065678689999999</v>
      </c>
      <c r="H1408">
        <v>20.0837535</v>
      </c>
    </row>
    <row r="1409" spans="1:8" x14ac:dyDescent="0.3">
      <c r="A1409" t="s">
        <v>41</v>
      </c>
      <c r="B1409" t="s">
        <v>41</v>
      </c>
      <c r="C1409" t="s">
        <v>19</v>
      </c>
      <c r="D1409">
        <v>158.08189429999999</v>
      </c>
      <c r="E1409">
        <v>16.430987980000001</v>
      </c>
      <c r="F1409">
        <v>64.643484700000002</v>
      </c>
      <c r="G1409">
        <v>381.0778919</v>
      </c>
      <c r="H1409">
        <v>28.351468910000001</v>
      </c>
    </row>
    <row r="1410" spans="1:8" x14ac:dyDescent="0.3">
      <c r="A1410" t="s">
        <v>41</v>
      </c>
      <c r="B1410" t="s">
        <v>41</v>
      </c>
      <c r="C1410"/>
      <c r="D1410">
        <v>192.95292570000001</v>
      </c>
      <c r="E1410">
        <v>2.8951799500000002</v>
      </c>
      <c r="F1410">
        <v>11.39033886</v>
      </c>
      <c r="G1410">
        <v>67.146849220000007</v>
      </c>
      <c r="H1410">
        <v>30.328531290000001</v>
      </c>
    </row>
    <row r="1411" spans="1:8" x14ac:dyDescent="0.3">
      <c r="A1411" t="s">
        <v>42</v>
      </c>
      <c r="B1411" t="s">
        <v>42</v>
      </c>
      <c r="C1411" t="s">
        <v>182</v>
      </c>
      <c r="D1411">
        <v>0.73632361300000004</v>
      </c>
      <c r="E1411"/>
      <c r="F1411"/>
      <c r="G1411">
        <v>42.039417139999998</v>
      </c>
      <c r="H1411">
        <v>12.289962989999999</v>
      </c>
    </row>
    <row r="1412" spans="1:8" x14ac:dyDescent="0.3">
      <c r="A1412" t="s">
        <v>42</v>
      </c>
      <c r="B1412" t="s">
        <v>42</v>
      </c>
      <c r="C1412" t="s">
        <v>183</v>
      </c>
      <c r="D1412">
        <v>1.014958418</v>
      </c>
      <c r="E1412"/>
      <c r="F1412"/>
      <c r="G1412">
        <v>2271.667637</v>
      </c>
      <c r="H1412">
        <v>12.616666670000001</v>
      </c>
    </row>
    <row r="1413" spans="1:8" x14ac:dyDescent="0.3">
      <c r="A1413" t="s">
        <v>42</v>
      </c>
      <c r="B1413" t="s">
        <v>42</v>
      </c>
      <c r="C1413" t="s">
        <v>184</v>
      </c>
      <c r="D1413">
        <v>1.180357055</v>
      </c>
      <c r="E1413"/>
      <c r="F1413"/>
      <c r="G1413">
        <v>55.633979060000001</v>
      </c>
      <c r="H1413">
        <v>12.780018500000001</v>
      </c>
    </row>
    <row r="1414" spans="1:8" x14ac:dyDescent="0.3">
      <c r="A1414" t="s">
        <v>42</v>
      </c>
      <c r="B1414" t="s">
        <v>42</v>
      </c>
      <c r="C1414" t="s">
        <v>184</v>
      </c>
      <c r="D1414">
        <v>5.6124557670000002</v>
      </c>
      <c r="E1414"/>
      <c r="F1414"/>
      <c r="G1414">
        <v>495.9610543</v>
      </c>
      <c r="H1414">
        <v>14.95259794</v>
      </c>
    </row>
    <row r="1415" spans="1:8" x14ac:dyDescent="0.3">
      <c r="A1415" t="s">
        <v>42</v>
      </c>
      <c r="B1415" t="s">
        <v>42</v>
      </c>
      <c r="C1415" t="s">
        <v>184</v>
      </c>
      <c r="D1415">
        <v>10.313768319999999</v>
      </c>
      <c r="E1415"/>
      <c r="F1415"/>
      <c r="G1415">
        <v>9.1868197249999994</v>
      </c>
      <c r="H1415">
        <v>16.14506635</v>
      </c>
    </row>
    <row r="1416" spans="1:8" x14ac:dyDescent="0.3">
      <c r="A1416" t="s">
        <v>42</v>
      </c>
      <c r="B1416" t="s">
        <v>42</v>
      </c>
      <c r="C1416"/>
      <c r="D1416">
        <v>20.22320187</v>
      </c>
      <c r="E1416">
        <v>2.21810514</v>
      </c>
      <c r="F1416">
        <v>0.27790172699999999</v>
      </c>
      <c r="G1416">
        <v>51.00691655</v>
      </c>
      <c r="H1416">
        <v>17.827590270000002</v>
      </c>
    </row>
    <row r="1417" spans="1:8" x14ac:dyDescent="0.3">
      <c r="A1417" t="s">
        <v>42</v>
      </c>
      <c r="B1417" t="s">
        <v>42</v>
      </c>
      <c r="C1417"/>
      <c r="D1417">
        <v>21.397193059999999</v>
      </c>
      <c r="E1417">
        <v>0.46122676800000001</v>
      </c>
      <c r="F1417">
        <v>5.7786131999999997E-2</v>
      </c>
      <c r="G1417">
        <v>10.60623992</v>
      </c>
      <c r="H1417">
        <v>17.990942100000002</v>
      </c>
    </row>
    <row r="1418" spans="1:8" x14ac:dyDescent="0.3">
      <c r="A1418" t="s">
        <v>42</v>
      </c>
      <c r="B1418" t="s">
        <v>42</v>
      </c>
      <c r="C1418"/>
      <c r="D1418">
        <v>31.983000059999998</v>
      </c>
      <c r="E1418">
        <v>539.30085080000003</v>
      </c>
      <c r="F1418">
        <v>67.567869209999998</v>
      </c>
      <c r="G1418">
        <v>12401.60937</v>
      </c>
      <c r="H1418">
        <v>19.28142162</v>
      </c>
    </row>
    <row r="1419" spans="1:8" x14ac:dyDescent="0.3">
      <c r="A1419" t="s">
        <v>42</v>
      </c>
      <c r="B1419" t="s">
        <v>42</v>
      </c>
      <c r="C1419"/>
      <c r="D1419">
        <v>36.759300570000001</v>
      </c>
      <c r="E1419">
        <v>255.45222759999999</v>
      </c>
      <c r="F1419">
        <v>32.005072269999999</v>
      </c>
      <c r="G1419">
        <v>5874.3069580000001</v>
      </c>
      <c r="H1419">
        <v>19.78781231</v>
      </c>
    </row>
    <row r="1420" spans="1:8" x14ac:dyDescent="0.3">
      <c r="A1420" t="s">
        <v>42</v>
      </c>
      <c r="B1420" t="s">
        <v>42</v>
      </c>
      <c r="C1420"/>
      <c r="D1420">
        <v>57.735195070000003</v>
      </c>
      <c r="E1420">
        <v>0.72928565899999998</v>
      </c>
      <c r="F1420">
        <v>9.1370666000000003E-2</v>
      </c>
      <c r="G1420">
        <v>16.770446119999999</v>
      </c>
      <c r="H1420">
        <v>21.699028800000001</v>
      </c>
    </row>
    <row r="1421" spans="1:8" x14ac:dyDescent="0.3">
      <c r="A1421" t="s">
        <v>253</v>
      </c>
      <c r="B1421" t="s">
        <v>254</v>
      </c>
      <c r="C1421" t="s">
        <v>182</v>
      </c>
      <c r="D1421">
        <v>0.70826905299999998</v>
      </c>
      <c r="E1421"/>
      <c r="F1421"/>
      <c r="G1421">
        <v>27.29641548</v>
      </c>
      <c r="H1421">
        <v>12.35</v>
      </c>
    </row>
    <row r="1422" spans="1:8" x14ac:dyDescent="0.3">
      <c r="A1422" t="s">
        <v>253</v>
      </c>
      <c r="B1422" t="s">
        <v>254</v>
      </c>
      <c r="C1422" t="s">
        <v>183</v>
      </c>
      <c r="D1422">
        <v>1.000819728</v>
      </c>
      <c r="E1422"/>
      <c r="F1422"/>
      <c r="G1422">
        <v>1408.1565969999999</v>
      </c>
      <c r="H1422">
        <v>12.7</v>
      </c>
    </row>
    <row r="1423" spans="1:8" x14ac:dyDescent="0.3">
      <c r="A1423" t="s">
        <v>253</v>
      </c>
      <c r="B1423" t="s">
        <v>254</v>
      </c>
      <c r="C1423" t="s">
        <v>184</v>
      </c>
      <c r="D1423">
        <v>1.203530743</v>
      </c>
      <c r="E1423"/>
      <c r="F1423"/>
      <c r="G1423">
        <v>28.906028580000001</v>
      </c>
      <c r="H1423">
        <v>12.9</v>
      </c>
    </row>
    <row r="1424" spans="1:8" x14ac:dyDescent="0.3">
      <c r="A1424" t="s">
        <v>253</v>
      </c>
      <c r="B1424" t="s">
        <v>254</v>
      </c>
      <c r="C1424" t="s">
        <v>184</v>
      </c>
      <c r="D1424">
        <v>5.5903632849999996</v>
      </c>
      <c r="E1424"/>
      <c r="F1424"/>
      <c r="G1424">
        <v>293.78740190000002</v>
      </c>
      <c r="H1424">
        <v>15.05</v>
      </c>
    </row>
    <row r="1425" spans="1:8" x14ac:dyDescent="0.3">
      <c r="A1425" t="s">
        <v>253</v>
      </c>
      <c r="B1425" t="s">
        <v>254</v>
      </c>
      <c r="C1425" t="s">
        <v>184</v>
      </c>
      <c r="D1425">
        <v>6.5367747720000002</v>
      </c>
      <c r="E1425"/>
      <c r="F1425"/>
      <c r="G1425">
        <v>1028.3677070000001</v>
      </c>
      <c r="H1425">
        <v>15.33333333</v>
      </c>
    </row>
    <row r="1426" spans="1:8" x14ac:dyDescent="0.3">
      <c r="A1426" t="s">
        <v>253</v>
      </c>
      <c r="B1426" t="s">
        <v>254</v>
      </c>
      <c r="C1426" t="s">
        <v>219</v>
      </c>
      <c r="D1426">
        <v>15.659494179999999</v>
      </c>
      <c r="E1426"/>
      <c r="F1426"/>
      <c r="G1426">
        <v>666.46441230000005</v>
      </c>
      <c r="H1426">
        <v>17.25</v>
      </c>
    </row>
    <row r="1427" spans="1:8" x14ac:dyDescent="0.3">
      <c r="A1427" t="s">
        <v>253</v>
      </c>
      <c r="B1427" t="s">
        <v>254</v>
      </c>
      <c r="C1427" t="s">
        <v>219</v>
      </c>
      <c r="D1427">
        <v>20.58938504</v>
      </c>
      <c r="E1427"/>
      <c r="F1427"/>
      <c r="G1427">
        <v>423.42188270000003</v>
      </c>
      <c r="H1427">
        <v>18</v>
      </c>
    </row>
    <row r="1428" spans="1:8" x14ac:dyDescent="0.3">
      <c r="A1428" t="s">
        <v>253</v>
      </c>
      <c r="B1428" t="s">
        <v>254</v>
      </c>
      <c r="C1428" t="s">
        <v>219</v>
      </c>
      <c r="D1428">
        <v>29.36463942</v>
      </c>
      <c r="E1428"/>
      <c r="F1428"/>
      <c r="G1428">
        <v>451.52590650000002</v>
      </c>
      <c r="H1428">
        <v>19.116666670000001</v>
      </c>
    </row>
    <row r="1429" spans="1:8" x14ac:dyDescent="0.3">
      <c r="A1429" t="s">
        <v>253</v>
      </c>
      <c r="B1429" t="s">
        <v>254</v>
      </c>
      <c r="C1429" t="s">
        <v>219</v>
      </c>
      <c r="D1429">
        <v>48.07099857</v>
      </c>
      <c r="E1429"/>
      <c r="F1429"/>
      <c r="G1429">
        <v>225.584373</v>
      </c>
      <c r="H1429">
        <v>21.016666669999999</v>
      </c>
    </row>
    <row r="1430" spans="1:8" x14ac:dyDescent="0.3">
      <c r="A1430" t="s">
        <v>253</v>
      </c>
      <c r="B1430" t="s">
        <v>254</v>
      </c>
      <c r="C1430" t="s">
        <v>219</v>
      </c>
      <c r="D1430">
        <v>68.223506270000001</v>
      </c>
      <c r="E1430"/>
      <c r="F1430"/>
      <c r="G1430">
        <v>180.98366010000001</v>
      </c>
      <c r="H1430">
        <v>22.7</v>
      </c>
    </row>
    <row r="1431" spans="1:8" x14ac:dyDescent="0.3">
      <c r="A1431" t="s">
        <v>253</v>
      </c>
      <c r="B1431" t="s">
        <v>254</v>
      </c>
      <c r="C1431" t="s">
        <v>219</v>
      </c>
      <c r="D1431">
        <v>119.1351446</v>
      </c>
      <c r="E1431"/>
      <c r="F1431"/>
      <c r="G1431">
        <v>220.98004800000001</v>
      </c>
      <c r="H1431">
        <v>26.233333330000001</v>
      </c>
    </row>
    <row r="1432" spans="1:8" x14ac:dyDescent="0.3">
      <c r="A1432" t="s">
        <v>25</v>
      </c>
      <c r="B1432" t="s">
        <v>255</v>
      </c>
      <c r="C1432" t="s">
        <v>182</v>
      </c>
      <c r="D1432">
        <v>0.723377779</v>
      </c>
      <c r="E1432"/>
      <c r="F1432"/>
      <c r="G1432">
        <v>48.088343950000002</v>
      </c>
      <c r="H1432">
        <v>12.37049509</v>
      </c>
    </row>
    <row r="1433" spans="1:8" x14ac:dyDescent="0.3">
      <c r="A1433" t="s">
        <v>25</v>
      </c>
      <c r="B1433" t="s">
        <v>255</v>
      </c>
      <c r="C1433" t="s">
        <v>183</v>
      </c>
      <c r="D1433">
        <v>1.000819728</v>
      </c>
      <c r="E1433"/>
      <c r="F1433"/>
      <c r="G1433">
        <v>2297.7190209999999</v>
      </c>
      <c r="H1433">
        <v>12.7</v>
      </c>
    </row>
    <row r="1434" spans="1:8" x14ac:dyDescent="0.3">
      <c r="A1434" t="s">
        <v>25</v>
      </c>
      <c r="B1434" t="s">
        <v>255</v>
      </c>
      <c r="C1434" t="s">
        <v>184</v>
      </c>
      <c r="D1434">
        <v>1.1657960430000001</v>
      </c>
      <c r="E1434"/>
      <c r="F1434"/>
      <c r="G1434">
        <v>56.354061620000003</v>
      </c>
      <c r="H1434">
        <v>12.86475246</v>
      </c>
    </row>
    <row r="1435" spans="1:8" x14ac:dyDescent="0.3">
      <c r="A1435" t="s">
        <v>25</v>
      </c>
      <c r="B1435" t="s">
        <v>255</v>
      </c>
      <c r="C1435" t="s">
        <v>184</v>
      </c>
      <c r="D1435">
        <v>5.9291509050000002</v>
      </c>
      <c r="E1435"/>
      <c r="F1435"/>
      <c r="G1435">
        <v>823.39157799999998</v>
      </c>
      <c r="H1435">
        <v>15.15481159</v>
      </c>
    </row>
    <row r="1436" spans="1:8" x14ac:dyDescent="0.3">
      <c r="A1436" t="s">
        <v>25</v>
      </c>
      <c r="B1436" t="s">
        <v>255</v>
      </c>
      <c r="C1436" t="s">
        <v>184</v>
      </c>
      <c r="D1436">
        <v>8.8529828399999992</v>
      </c>
      <c r="E1436"/>
      <c r="F1436"/>
      <c r="G1436">
        <v>178.92474469999999</v>
      </c>
      <c r="H1436">
        <v>15.929148140000001</v>
      </c>
    </row>
    <row r="1437" spans="1:8" x14ac:dyDescent="0.3">
      <c r="A1437" t="s">
        <v>25</v>
      </c>
      <c r="B1437" t="s">
        <v>255</v>
      </c>
      <c r="C1437" t="s">
        <v>184</v>
      </c>
      <c r="D1437">
        <v>10.48675924</v>
      </c>
      <c r="E1437"/>
      <c r="F1437"/>
      <c r="G1437">
        <v>31.824081580000001</v>
      </c>
      <c r="H1437">
        <v>16.291603540000001</v>
      </c>
    </row>
    <row r="1438" spans="1:8" x14ac:dyDescent="0.3">
      <c r="A1438" t="s">
        <v>25</v>
      </c>
      <c r="B1438" t="s">
        <v>255</v>
      </c>
      <c r="C1438"/>
      <c r="D1438">
        <v>13.08731673</v>
      </c>
      <c r="E1438">
        <v>0.48582777900000002</v>
      </c>
      <c r="F1438">
        <v>0.46823467600000002</v>
      </c>
      <c r="G1438">
        <v>11.24917945</v>
      </c>
      <c r="H1438">
        <v>16.802336159999999</v>
      </c>
    </row>
    <row r="1439" spans="1:8" x14ac:dyDescent="0.3">
      <c r="A1439" t="s">
        <v>25</v>
      </c>
      <c r="B1439" t="s">
        <v>255</v>
      </c>
      <c r="C1439"/>
      <c r="D1439">
        <v>19.024389360000001</v>
      </c>
      <c r="E1439">
        <v>1.301359406</v>
      </c>
      <c r="F1439">
        <v>1.2542337560000001</v>
      </c>
      <c r="G1439">
        <v>30.132541029999999</v>
      </c>
      <c r="H1439">
        <v>17.77437565</v>
      </c>
    </row>
    <row r="1440" spans="1:8" x14ac:dyDescent="0.3">
      <c r="A1440" t="s">
        <v>25</v>
      </c>
      <c r="B1440" t="s">
        <v>255</v>
      </c>
      <c r="C1440"/>
      <c r="D1440">
        <v>20.742221480000001</v>
      </c>
      <c r="E1440">
        <v>3.676026807</v>
      </c>
      <c r="F1440">
        <v>3.542908197</v>
      </c>
      <c r="G1440">
        <v>85.117169050000001</v>
      </c>
      <c r="H1440">
        <v>18.021504329999999</v>
      </c>
    </row>
    <row r="1441" spans="1:8" x14ac:dyDescent="0.3">
      <c r="A1441" t="s">
        <v>25</v>
      </c>
      <c r="B1441" t="s">
        <v>255</v>
      </c>
      <c r="C1441"/>
      <c r="D1441">
        <v>23.666168169999999</v>
      </c>
      <c r="E1441">
        <v>0.74972715599999995</v>
      </c>
      <c r="F1441">
        <v>0.72257756200000001</v>
      </c>
      <c r="G1441">
        <v>17.3596811</v>
      </c>
      <c r="H1441">
        <v>18.416910219999998</v>
      </c>
    </row>
    <row r="1442" spans="1:8" x14ac:dyDescent="0.3">
      <c r="A1442" t="s">
        <v>25</v>
      </c>
      <c r="B1442" t="s">
        <v>255</v>
      </c>
      <c r="C1442"/>
      <c r="D1442">
        <v>28.733278859999999</v>
      </c>
      <c r="E1442">
        <v>2.303882336</v>
      </c>
      <c r="F1442">
        <v>2.2204526910000002</v>
      </c>
      <c r="G1442">
        <v>53.345623570000001</v>
      </c>
      <c r="H1442">
        <v>19.04296956</v>
      </c>
    </row>
    <row r="1443" spans="1:8" x14ac:dyDescent="0.3">
      <c r="A1443" t="s">
        <v>25</v>
      </c>
      <c r="B1443" t="s">
        <v>255</v>
      </c>
      <c r="C1443"/>
      <c r="D1443">
        <v>31.908269829999998</v>
      </c>
      <c r="E1443">
        <v>4.0385826900000001</v>
      </c>
      <c r="F1443">
        <v>3.892334977</v>
      </c>
      <c r="G1443">
        <v>93.512029049999995</v>
      </c>
      <c r="H1443">
        <v>19.405424960000001</v>
      </c>
    </row>
    <row r="1444" spans="1:8" x14ac:dyDescent="0.3">
      <c r="A1444" t="s">
        <v>25</v>
      </c>
      <c r="B1444" t="s">
        <v>255</v>
      </c>
      <c r="C1444"/>
      <c r="D1444">
        <v>34.480670420000003</v>
      </c>
      <c r="E1444">
        <v>1.7733440730000001</v>
      </c>
      <c r="F1444">
        <v>1.709126615</v>
      </c>
      <c r="G1444">
        <v>41.061187840000002</v>
      </c>
      <c r="H1444">
        <v>19.685504139999999</v>
      </c>
    </row>
    <row r="1445" spans="1:8" x14ac:dyDescent="0.3">
      <c r="A1445" t="s">
        <v>25</v>
      </c>
      <c r="B1445" t="s">
        <v>255</v>
      </c>
      <c r="C1445"/>
      <c r="D1445">
        <v>40.096196460000002</v>
      </c>
      <c r="E1445">
        <v>1.874323854</v>
      </c>
      <c r="F1445">
        <v>1.806449652</v>
      </c>
      <c r="G1445">
        <v>43.39934083</v>
      </c>
      <c r="H1445">
        <v>20.262137729999999</v>
      </c>
    </row>
    <row r="1446" spans="1:8" x14ac:dyDescent="0.3">
      <c r="A1446" t="s">
        <v>25</v>
      </c>
      <c r="B1446" t="s">
        <v>255</v>
      </c>
      <c r="C1446"/>
      <c r="D1446">
        <v>84.63028688</v>
      </c>
      <c r="E1446">
        <v>1.659510094</v>
      </c>
      <c r="F1446">
        <v>1.5994148640000001</v>
      </c>
      <c r="G1446">
        <v>38.425400199999999</v>
      </c>
      <c r="H1446">
        <v>23.91964226</v>
      </c>
    </row>
    <row r="1447" spans="1:8" x14ac:dyDescent="0.3">
      <c r="A1447" t="s">
        <v>25</v>
      </c>
      <c r="B1447" t="s">
        <v>255</v>
      </c>
      <c r="C1447"/>
      <c r="D1447">
        <v>102.8136806</v>
      </c>
      <c r="E1447">
        <v>2.5183030479999999</v>
      </c>
      <c r="F1447">
        <v>2.4271086629999998</v>
      </c>
      <c r="G1447">
        <v>58.310463300000002</v>
      </c>
      <c r="H1447">
        <v>25.171760920000001</v>
      </c>
    </row>
    <row r="1448" spans="1:8" x14ac:dyDescent="0.3">
      <c r="A1448" t="s">
        <v>25</v>
      </c>
      <c r="B1448" t="s">
        <v>255</v>
      </c>
      <c r="C1448"/>
      <c r="D1448">
        <v>166.25824030000001</v>
      </c>
      <c r="E1448">
        <v>67.929991979999997</v>
      </c>
      <c r="F1448">
        <v>65.47006811</v>
      </c>
      <c r="G1448">
        <v>1572.8962039999999</v>
      </c>
      <c r="H1448">
        <v>29.09286938</v>
      </c>
    </row>
    <row r="1449" spans="1:8" x14ac:dyDescent="0.3">
      <c r="A1449" t="s">
        <v>25</v>
      </c>
      <c r="B1449" t="s">
        <v>255</v>
      </c>
      <c r="C1449"/>
      <c r="D1449">
        <v>181.04414610000001</v>
      </c>
      <c r="E1449">
        <v>15.44644675</v>
      </c>
      <c r="F1449">
        <v>14.887090239999999</v>
      </c>
      <c r="G1449">
        <v>357.65729909999999</v>
      </c>
      <c r="H1449">
        <v>29.949582150000001</v>
      </c>
    </row>
    <row r="1450" spans="1:8" x14ac:dyDescent="0.3">
      <c r="A1450" t="s">
        <v>26</v>
      </c>
      <c r="B1450" t="s">
        <v>256</v>
      </c>
      <c r="C1450" t="s">
        <v>182</v>
      </c>
      <c r="D1450">
        <v>0.72460221300000005</v>
      </c>
      <c r="E1450"/>
      <c r="F1450"/>
      <c r="G1450">
        <v>42.698646850000003</v>
      </c>
      <c r="H1450">
        <v>12.37214195</v>
      </c>
    </row>
    <row r="1451" spans="1:8" x14ac:dyDescent="0.3">
      <c r="A1451" t="s">
        <v>26</v>
      </c>
      <c r="B1451" t="s">
        <v>256</v>
      </c>
      <c r="C1451" t="s">
        <v>183</v>
      </c>
      <c r="D1451">
        <v>1.000819728</v>
      </c>
      <c r="E1451"/>
      <c r="F1451"/>
      <c r="G1451">
        <v>2258.5448040000001</v>
      </c>
      <c r="H1451">
        <v>12.7</v>
      </c>
    </row>
    <row r="1452" spans="1:8" x14ac:dyDescent="0.3">
      <c r="A1452" t="s">
        <v>26</v>
      </c>
      <c r="B1452" t="s">
        <v>256</v>
      </c>
      <c r="C1452" t="s">
        <v>184</v>
      </c>
      <c r="D1452">
        <v>1.1823556710000001</v>
      </c>
      <c r="E1452"/>
      <c r="F1452"/>
      <c r="G1452">
        <v>52.926769870000001</v>
      </c>
      <c r="H1452">
        <v>12.880321929999999</v>
      </c>
    </row>
    <row r="1453" spans="1:8" x14ac:dyDescent="0.3">
      <c r="A1453" t="s">
        <v>26</v>
      </c>
      <c r="B1453" t="s">
        <v>256</v>
      </c>
      <c r="C1453" t="s">
        <v>184</v>
      </c>
      <c r="D1453">
        <v>5.9427499509999997</v>
      </c>
      <c r="E1453"/>
      <c r="F1453"/>
      <c r="G1453">
        <v>153.19486269999999</v>
      </c>
      <c r="H1453">
        <v>15.158935359999999</v>
      </c>
    </row>
    <row r="1454" spans="1:8" x14ac:dyDescent="0.3">
      <c r="A1454" t="s">
        <v>26</v>
      </c>
      <c r="B1454" t="s">
        <v>256</v>
      </c>
      <c r="C1454" t="s">
        <v>184</v>
      </c>
      <c r="D1454">
        <v>8.8540656940000009</v>
      </c>
      <c r="E1454"/>
      <c r="F1454"/>
      <c r="G1454">
        <v>28.108551569999999</v>
      </c>
      <c r="H1454">
        <v>15.92940177</v>
      </c>
    </row>
    <row r="1455" spans="1:8" x14ac:dyDescent="0.3">
      <c r="A1455" t="s">
        <v>26</v>
      </c>
      <c r="B1455" t="s">
        <v>256</v>
      </c>
      <c r="C1455"/>
      <c r="D1455">
        <v>18.522845910000001</v>
      </c>
      <c r="E1455">
        <v>1.080247797</v>
      </c>
      <c r="F1455">
        <v>0.22237423000000001</v>
      </c>
      <c r="G1455">
        <v>24.576102909999999</v>
      </c>
      <c r="H1455">
        <v>17.699835230000001</v>
      </c>
    </row>
    <row r="1456" spans="1:8" x14ac:dyDescent="0.3">
      <c r="A1456" t="s">
        <v>26</v>
      </c>
      <c r="B1456" t="s">
        <v>256</v>
      </c>
      <c r="C1456"/>
      <c r="D1456">
        <v>20.55328484</v>
      </c>
      <c r="E1456">
        <v>4.6282259139999997</v>
      </c>
      <c r="F1456">
        <v>0.95274267199999996</v>
      </c>
      <c r="G1456">
        <v>105.29413409999999</v>
      </c>
      <c r="H1456">
        <v>17.994907470000001</v>
      </c>
    </row>
    <row r="1457" spans="1:8" x14ac:dyDescent="0.3">
      <c r="A1457" t="s">
        <v>26</v>
      </c>
      <c r="B1457" t="s">
        <v>256</v>
      </c>
      <c r="C1457"/>
      <c r="D1457">
        <v>28.463930749999999</v>
      </c>
      <c r="E1457">
        <v>2.9239912060000002</v>
      </c>
      <c r="F1457">
        <v>0.60191772099999996</v>
      </c>
      <c r="G1457">
        <v>66.522060010000004</v>
      </c>
      <c r="H1457">
        <v>19.011267419999999</v>
      </c>
    </row>
    <row r="1458" spans="1:8" x14ac:dyDescent="0.3">
      <c r="A1458" t="s">
        <v>26</v>
      </c>
      <c r="B1458" t="s">
        <v>256</v>
      </c>
      <c r="C1458"/>
      <c r="D1458">
        <v>30.73287801</v>
      </c>
      <c r="E1458">
        <v>2.4282182059999999</v>
      </c>
      <c r="F1458">
        <v>0.49986045299999998</v>
      </c>
      <c r="G1458">
        <v>55.24301062</v>
      </c>
      <c r="H1458">
        <v>19.27355386</v>
      </c>
    </row>
    <row r="1459" spans="1:8" x14ac:dyDescent="0.3">
      <c r="A1459" t="s">
        <v>26</v>
      </c>
      <c r="B1459" t="s">
        <v>256</v>
      </c>
      <c r="C1459"/>
      <c r="D1459">
        <v>34.307398120000002</v>
      </c>
      <c r="E1459">
        <v>0.75115838400000001</v>
      </c>
      <c r="F1459">
        <v>0.15462958399999999</v>
      </c>
      <c r="G1459">
        <v>17.089176949999999</v>
      </c>
      <c r="H1459">
        <v>19.666983510000001</v>
      </c>
    </row>
    <row r="1460" spans="1:8" x14ac:dyDescent="0.3">
      <c r="A1460" t="s">
        <v>26</v>
      </c>
      <c r="B1460" t="s">
        <v>256</v>
      </c>
      <c r="C1460"/>
      <c r="D1460">
        <v>40.211301519999999</v>
      </c>
      <c r="E1460">
        <v>1.327574823</v>
      </c>
      <c r="F1460">
        <v>0.273287693</v>
      </c>
      <c r="G1460">
        <v>30.202899330000001</v>
      </c>
      <c r="H1460">
        <v>20.273520900000001</v>
      </c>
    </row>
    <row r="1461" spans="1:8" x14ac:dyDescent="0.3">
      <c r="A1461" t="s">
        <v>26</v>
      </c>
      <c r="B1461" t="s">
        <v>256</v>
      </c>
      <c r="C1461"/>
      <c r="D1461">
        <v>80.215066050000004</v>
      </c>
      <c r="E1461">
        <v>6.27490624</v>
      </c>
      <c r="F1461">
        <v>1.291719775</v>
      </c>
      <c r="G1461">
        <v>142.7568211</v>
      </c>
      <c r="H1461">
        <v>23.601280089999999</v>
      </c>
    </row>
    <row r="1462" spans="1:8" x14ac:dyDescent="0.3">
      <c r="A1462" t="s">
        <v>26</v>
      </c>
      <c r="B1462" t="s">
        <v>256</v>
      </c>
      <c r="C1462"/>
      <c r="D1462">
        <v>87.072627460000007</v>
      </c>
      <c r="E1462">
        <v>9.5507192790000008</v>
      </c>
      <c r="F1462">
        <v>1.9660617199999999</v>
      </c>
      <c r="G1462">
        <v>217.28297939999999</v>
      </c>
      <c r="H1462">
        <v>24.09306716</v>
      </c>
    </row>
    <row r="1463" spans="1:8" x14ac:dyDescent="0.3">
      <c r="A1463" t="s">
        <v>26</v>
      </c>
      <c r="B1463" t="s">
        <v>256</v>
      </c>
      <c r="C1463" t="s">
        <v>19</v>
      </c>
      <c r="D1463">
        <v>152.36140330000001</v>
      </c>
      <c r="E1463">
        <v>456.81417759999999</v>
      </c>
      <c r="F1463">
        <v>94.037406149999995</v>
      </c>
      <c r="G1463">
        <v>10392.7194</v>
      </c>
      <c r="H1463">
        <v>28.273257269999998</v>
      </c>
    </row>
    <row r="1464" spans="1:8" x14ac:dyDescent="0.3">
      <c r="A1464" t="s">
        <v>27</v>
      </c>
      <c r="B1464" t="s">
        <v>257</v>
      </c>
      <c r="C1464" t="s">
        <v>182</v>
      </c>
      <c r="D1464">
        <v>0.72519169999999999</v>
      </c>
      <c r="E1464"/>
      <c r="F1464"/>
      <c r="G1464">
        <v>45.568577830000002</v>
      </c>
      <c r="H1464">
        <v>12.372934069999999</v>
      </c>
    </row>
    <row r="1465" spans="1:8" x14ac:dyDescent="0.3">
      <c r="A1465" t="s">
        <v>27</v>
      </c>
      <c r="B1465" t="s">
        <v>257</v>
      </c>
      <c r="C1465" t="s">
        <v>183</v>
      </c>
      <c r="D1465">
        <v>1.000819728</v>
      </c>
      <c r="E1465"/>
      <c r="F1465"/>
      <c r="G1465">
        <v>2235.2283980000002</v>
      </c>
      <c r="H1465">
        <v>12.7</v>
      </c>
    </row>
    <row r="1466" spans="1:8" x14ac:dyDescent="0.3">
      <c r="A1466" t="s">
        <v>27</v>
      </c>
      <c r="B1466" t="s">
        <v>257</v>
      </c>
      <c r="C1466" t="s">
        <v>184</v>
      </c>
      <c r="D1466">
        <v>1.164506212</v>
      </c>
      <c r="E1466"/>
      <c r="F1466"/>
      <c r="G1466">
        <v>54.419884629999999</v>
      </c>
      <c r="H1466">
        <v>12.86353297</v>
      </c>
    </row>
    <row r="1467" spans="1:8" x14ac:dyDescent="0.3">
      <c r="A1467" t="s">
        <v>27</v>
      </c>
      <c r="B1467" t="s">
        <v>257</v>
      </c>
      <c r="C1467" t="s">
        <v>184</v>
      </c>
      <c r="D1467">
        <v>5.9771785629999998</v>
      </c>
      <c r="E1467"/>
      <c r="F1467"/>
      <c r="G1467">
        <v>280.65701460000002</v>
      </c>
      <c r="H1467">
        <v>15.16934777</v>
      </c>
    </row>
    <row r="1468" spans="1:8" x14ac:dyDescent="0.3">
      <c r="A1468" t="s">
        <v>27</v>
      </c>
      <c r="B1468" t="s">
        <v>257</v>
      </c>
      <c r="C1468" t="s">
        <v>184</v>
      </c>
      <c r="D1468">
        <v>8.75131163</v>
      </c>
      <c r="E1468"/>
      <c r="F1468"/>
      <c r="G1468">
        <v>24.956176679999999</v>
      </c>
      <c r="H1468">
        <v>15.905246119999999</v>
      </c>
    </row>
    <row r="1469" spans="1:8" x14ac:dyDescent="0.3">
      <c r="A1469" t="s">
        <v>27</v>
      </c>
      <c r="B1469" t="s">
        <v>257</v>
      </c>
      <c r="C1469" t="s">
        <v>184</v>
      </c>
      <c r="D1469">
        <v>10.59380245</v>
      </c>
      <c r="E1469"/>
      <c r="F1469"/>
      <c r="G1469">
        <v>14.99833031</v>
      </c>
      <c r="H1469">
        <v>16.31407853</v>
      </c>
    </row>
    <row r="1470" spans="1:8" x14ac:dyDescent="0.3">
      <c r="A1470" t="s">
        <v>27</v>
      </c>
      <c r="B1470" t="s">
        <v>257</v>
      </c>
      <c r="C1470"/>
      <c r="D1470">
        <v>13.189226680000001</v>
      </c>
      <c r="E1470">
        <v>0.89022586599999998</v>
      </c>
      <c r="F1470">
        <v>0.41827287200000002</v>
      </c>
      <c r="G1470">
        <v>20.03559723</v>
      </c>
      <c r="H1470">
        <v>16.82103072</v>
      </c>
    </row>
    <row r="1471" spans="1:8" x14ac:dyDescent="0.3">
      <c r="A1471" t="s">
        <v>27</v>
      </c>
      <c r="B1471" t="s">
        <v>257</v>
      </c>
      <c r="C1471"/>
      <c r="D1471">
        <v>14.953208350000001</v>
      </c>
      <c r="E1471">
        <v>0.476022685</v>
      </c>
      <c r="F1471">
        <v>0.22365939200000001</v>
      </c>
      <c r="G1471">
        <v>10.713459540000001</v>
      </c>
      <c r="H1471">
        <v>17.131743350000001</v>
      </c>
    </row>
    <row r="1472" spans="1:8" x14ac:dyDescent="0.3">
      <c r="A1472" t="s">
        <v>27</v>
      </c>
      <c r="B1472" t="s">
        <v>257</v>
      </c>
      <c r="C1472"/>
      <c r="D1472">
        <v>18.551392079999999</v>
      </c>
      <c r="E1472">
        <v>1.0524042010000001</v>
      </c>
      <c r="F1472">
        <v>0.49447240799999997</v>
      </c>
      <c r="G1472">
        <v>23.685614520000001</v>
      </c>
      <c r="H1472">
        <v>17.704108730000002</v>
      </c>
    </row>
    <row r="1473" spans="1:8" x14ac:dyDescent="0.3">
      <c r="A1473" t="s">
        <v>27</v>
      </c>
      <c r="B1473" t="s">
        <v>257</v>
      </c>
      <c r="C1473"/>
      <c r="D1473">
        <v>20.578521640000002</v>
      </c>
      <c r="E1473">
        <v>3.5338487540000001</v>
      </c>
      <c r="F1473">
        <v>1.6603798240000001</v>
      </c>
      <c r="G1473">
        <v>79.533490380000003</v>
      </c>
      <c r="H1473">
        <v>17.998468070000001</v>
      </c>
    </row>
    <row r="1474" spans="1:8" x14ac:dyDescent="0.3">
      <c r="A1474" t="s">
        <v>27</v>
      </c>
      <c r="B1474" t="s">
        <v>257</v>
      </c>
      <c r="C1474"/>
      <c r="D1474">
        <v>28.47329663</v>
      </c>
      <c r="E1474">
        <v>2.149560063</v>
      </c>
      <c r="F1474">
        <v>1.0099713960000001</v>
      </c>
      <c r="G1474">
        <v>48.378418689999997</v>
      </c>
      <c r="H1474">
        <v>19.012372450000001</v>
      </c>
    </row>
    <row r="1475" spans="1:8" x14ac:dyDescent="0.3">
      <c r="A1475" t="s">
        <v>27</v>
      </c>
      <c r="B1475" t="s">
        <v>257</v>
      </c>
      <c r="C1475"/>
      <c r="D1475">
        <v>30.737038070000001</v>
      </c>
      <c r="E1475">
        <v>1.52095549</v>
      </c>
      <c r="F1475">
        <v>0.71462136200000004</v>
      </c>
      <c r="G1475">
        <v>34.230921369999997</v>
      </c>
      <c r="H1475">
        <v>19.274025200000001</v>
      </c>
    </row>
    <row r="1476" spans="1:8" x14ac:dyDescent="0.3">
      <c r="A1476" t="s">
        <v>27</v>
      </c>
      <c r="B1476" t="s">
        <v>257</v>
      </c>
      <c r="C1476"/>
      <c r="D1476">
        <v>34.455883120000003</v>
      </c>
      <c r="E1476">
        <v>0.64966044099999998</v>
      </c>
      <c r="F1476">
        <v>0.30524314000000002</v>
      </c>
      <c r="G1476">
        <v>14.6213848</v>
      </c>
      <c r="H1476">
        <v>19.682857609999999</v>
      </c>
    </row>
    <row r="1477" spans="1:8" x14ac:dyDescent="0.3">
      <c r="A1477" t="s">
        <v>27</v>
      </c>
      <c r="B1477" t="s">
        <v>257</v>
      </c>
      <c r="C1477"/>
      <c r="D1477">
        <v>40.191626300000003</v>
      </c>
      <c r="E1477">
        <v>0.83634662299999996</v>
      </c>
      <c r="F1477">
        <v>0.39295769400000002</v>
      </c>
      <c r="G1477">
        <v>18.822980479999998</v>
      </c>
      <c r="H1477">
        <v>20.271576280000001</v>
      </c>
    </row>
    <row r="1478" spans="1:8" x14ac:dyDescent="0.3">
      <c r="A1478" t="s">
        <v>27</v>
      </c>
      <c r="B1478" t="s">
        <v>257</v>
      </c>
      <c r="C1478"/>
      <c r="D1478">
        <v>86.221453269999998</v>
      </c>
      <c r="E1478">
        <v>4.9630210100000003</v>
      </c>
      <c r="F1478">
        <v>2.3318768080000001</v>
      </c>
      <c r="G1478">
        <v>111.6987204</v>
      </c>
      <c r="H1478">
        <v>24.032834479999998</v>
      </c>
    </row>
    <row r="1479" spans="1:8" x14ac:dyDescent="0.3">
      <c r="A1479" t="s">
        <v>27</v>
      </c>
      <c r="B1479" t="s">
        <v>257</v>
      </c>
      <c r="C1479" t="s">
        <v>19</v>
      </c>
      <c r="D1479">
        <v>154.75406169999999</v>
      </c>
      <c r="E1479">
        <v>146.28206159999999</v>
      </c>
      <c r="F1479">
        <v>68.730667510000004</v>
      </c>
      <c r="G1479">
        <v>3292.2526539999999</v>
      </c>
      <c r="H1479">
        <v>28.415517950000002</v>
      </c>
    </row>
    <row r="1480" spans="1:8" x14ac:dyDescent="0.3">
      <c r="A1480" t="s">
        <v>27</v>
      </c>
      <c r="B1480" t="s">
        <v>257</v>
      </c>
      <c r="C1480"/>
      <c r="D1480">
        <v>169.50540369999999</v>
      </c>
      <c r="E1480">
        <v>50.479649870000003</v>
      </c>
      <c r="F1480">
        <v>23.717877590000001</v>
      </c>
      <c r="G1480">
        <v>1136.104861</v>
      </c>
      <c r="H1480">
        <v>29.282242660000001</v>
      </c>
    </row>
    <row r="1481" spans="1:8" x14ac:dyDescent="0.3">
      <c r="A1481" t="s">
        <v>28</v>
      </c>
      <c r="B1481" t="s">
        <v>258</v>
      </c>
      <c r="C1481" t="s">
        <v>182</v>
      </c>
      <c r="D1481">
        <v>0.72578154699999997</v>
      </c>
      <c r="E1481"/>
      <c r="F1481"/>
      <c r="G1481">
        <v>46.650327869999998</v>
      </c>
      <c r="H1481">
        <v>12.373726189999999</v>
      </c>
    </row>
    <row r="1482" spans="1:8" x14ac:dyDescent="0.3">
      <c r="A1482" t="s">
        <v>28</v>
      </c>
      <c r="B1482" t="s">
        <v>258</v>
      </c>
      <c r="C1482" t="s">
        <v>183</v>
      </c>
      <c r="D1482">
        <v>1.000819728</v>
      </c>
      <c r="E1482"/>
      <c r="F1482"/>
      <c r="G1482">
        <v>2253.5590510000002</v>
      </c>
      <c r="H1482">
        <v>12.7</v>
      </c>
    </row>
    <row r="1483" spans="1:8" x14ac:dyDescent="0.3">
      <c r="A1483" t="s">
        <v>28</v>
      </c>
      <c r="B1483" t="s">
        <v>258</v>
      </c>
      <c r="C1483" t="s">
        <v>184</v>
      </c>
      <c r="D1483">
        <v>1.1640875340000001</v>
      </c>
      <c r="E1483"/>
      <c r="F1483"/>
      <c r="G1483">
        <v>53.754990290000002</v>
      </c>
      <c r="H1483">
        <v>12.86313691</v>
      </c>
    </row>
    <row r="1484" spans="1:8" x14ac:dyDescent="0.3">
      <c r="A1484" t="s">
        <v>28</v>
      </c>
      <c r="B1484" t="s">
        <v>258</v>
      </c>
      <c r="C1484" t="s">
        <v>184</v>
      </c>
      <c r="D1484">
        <v>6.0114747089999998</v>
      </c>
      <c r="E1484"/>
      <c r="F1484"/>
      <c r="G1484">
        <v>124.8921685</v>
      </c>
      <c r="H1484">
        <v>15.179680980000001</v>
      </c>
    </row>
    <row r="1485" spans="1:8" x14ac:dyDescent="0.3">
      <c r="A1485" t="s">
        <v>28</v>
      </c>
      <c r="B1485" t="s">
        <v>258</v>
      </c>
      <c r="C1485"/>
      <c r="D1485">
        <v>20.48765113</v>
      </c>
      <c r="E1485">
        <v>2.2324497129999998</v>
      </c>
      <c r="F1485">
        <v>77.240624710000006</v>
      </c>
      <c r="G1485">
        <v>50.63490393</v>
      </c>
      <c r="H1485">
        <v>17.985635769999998</v>
      </c>
    </row>
    <row r="1486" spans="1:8" x14ac:dyDescent="0.3">
      <c r="A1486" t="s">
        <v>28</v>
      </c>
      <c r="B1486" t="s">
        <v>258</v>
      </c>
      <c r="C1486"/>
      <c r="D1486">
        <v>40.006324470000003</v>
      </c>
      <c r="E1486">
        <v>0.65780359799999999</v>
      </c>
      <c r="F1486">
        <v>22.759375290000001</v>
      </c>
      <c r="G1486">
        <v>14.91985319</v>
      </c>
      <c r="H1486">
        <v>20.253238759999999</v>
      </c>
    </row>
    <row r="1487" spans="1:8" x14ac:dyDescent="0.3">
      <c r="A1487" t="s">
        <v>29</v>
      </c>
      <c r="B1487" t="s">
        <v>259</v>
      </c>
      <c r="C1487" t="s">
        <v>182</v>
      </c>
      <c r="D1487">
        <v>0.72637175200000004</v>
      </c>
      <c r="E1487"/>
      <c r="F1487"/>
      <c r="G1487">
        <v>44.726720360000002</v>
      </c>
      <c r="H1487">
        <v>12.3745183</v>
      </c>
    </row>
    <row r="1488" spans="1:8" x14ac:dyDescent="0.3">
      <c r="A1488" t="s">
        <v>29</v>
      </c>
      <c r="B1488" t="s">
        <v>259</v>
      </c>
      <c r="C1488" t="s">
        <v>183</v>
      </c>
      <c r="D1488">
        <v>1.000819728</v>
      </c>
      <c r="E1488"/>
      <c r="F1488"/>
      <c r="G1488">
        <v>2215.5288599999999</v>
      </c>
      <c r="H1488">
        <v>12.7</v>
      </c>
    </row>
    <row r="1489" spans="1:8" x14ac:dyDescent="0.3">
      <c r="A1489" t="s">
        <v>29</v>
      </c>
      <c r="B1489" t="s">
        <v>259</v>
      </c>
      <c r="C1489" t="s">
        <v>184</v>
      </c>
      <c r="D1489">
        <v>1.180958975</v>
      </c>
      <c r="E1489"/>
      <c r="F1489"/>
      <c r="G1489">
        <v>55.25722674</v>
      </c>
      <c r="H1489">
        <v>12.87901493</v>
      </c>
    </row>
    <row r="1490" spans="1:8" x14ac:dyDescent="0.3">
      <c r="A1490" t="s">
        <v>29</v>
      </c>
      <c r="B1490" t="s">
        <v>259</v>
      </c>
      <c r="C1490" t="s">
        <v>184</v>
      </c>
      <c r="D1490">
        <v>5.9914781880000003</v>
      </c>
      <c r="E1490"/>
      <c r="F1490"/>
      <c r="G1490">
        <v>1376.684348</v>
      </c>
      <c r="H1490">
        <v>15.17366088</v>
      </c>
    </row>
    <row r="1491" spans="1:8" x14ac:dyDescent="0.3">
      <c r="A1491" t="s">
        <v>29</v>
      </c>
      <c r="B1491" t="s">
        <v>259</v>
      </c>
      <c r="C1491" t="s">
        <v>184</v>
      </c>
      <c r="D1491">
        <v>7.8222254009999999</v>
      </c>
      <c r="E1491"/>
      <c r="F1491"/>
      <c r="G1491">
        <v>227.8493488</v>
      </c>
      <c r="H1491">
        <v>15.67815751</v>
      </c>
    </row>
    <row r="1492" spans="1:8" x14ac:dyDescent="0.3">
      <c r="A1492" t="s">
        <v>29</v>
      </c>
      <c r="B1492" t="s">
        <v>259</v>
      </c>
      <c r="C1492" t="s">
        <v>184</v>
      </c>
      <c r="D1492">
        <v>8.8236440989999991</v>
      </c>
      <c r="E1492"/>
      <c r="F1492"/>
      <c r="G1492">
        <v>223.67601970000001</v>
      </c>
      <c r="H1492">
        <v>15.92226878</v>
      </c>
    </row>
    <row r="1493" spans="1:8" x14ac:dyDescent="0.3">
      <c r="A1493" t="s">
        <v>29</v>
      </c>
      <c r="B1493" t="s">
        <v>259</v>
      </c>
      <c r="C1493" t="s">
        <v>184</v>
      </c>
      <c r="D1493">
        <v>10.5879186</v>
      </c>
      <c r="E1493"/>
      <c r="F1493"/>
      <c r="G1493">
        <v>36.006938230000003</v>
      </c>
      <c r="H1493">
        <v>16.312846820000001</v>
      </c>
    </row>
    <row r="1494" spans="1:8" x14ac:dyDescent="0.3">
      <c r="A1494" t="s">
        <v>29</v>
      </c>
      <c r="B1494" t="s">
        <v>259</v>
      </c>
      <c r="C1494"/>
      <c r="D1494">
        <v>11.793845810000001</v>
      </c>
      <c r="E1494">
        <v>1.260614039</v>
      </c>
      <c r="F1494">
        <v>0.76099359099999997</v>
      </c>
      <c r="G1494">
        <v>28.098169219999999</v>
      </c>
      <c r="H1494">
        <v>16.556958089999998</v>
      </c>
    </row>
    <row r="1495" spans="1:8" x14ac:dyDescent="0.3">
      <c r="A1495" t="s">
        <v>29</v>
      </c>
      <c r="B1495" t="s">
        <v>259</v>
      </c>
      <c r="C1495"/>
      <c r="D1495">
        <v>13.16908834</v>
      </c>
      <c r="E1495">
        <v>2.2683857019999998</v>
      </c>
      <c r="F1495">
        <v>1.3693540829999999</v>
      </c>
      <c r="G1495">
        <v>50.56066594</v>
      </c>
      <c r="H1495">
        <v>16.817343439999998</v>
      </c>
    </row>
    <row r="1496" spans="1:8" x14ac:dyDescent="0.3">
      <c r="A1496" t="s">
        <v>29</v>
      </c>
      <c r="B1496" t="s">
        <v>259</v>
      </c>
      <c r="C1496"/>
      <c r="D1496">
        <v>15.018574729999999</v>
      </c>
      <c r="E1496">
        <v>3.2812251090000002</v>
      </c>
      <c r="F1496">
        <v>1.980773815</v>
      </c>
      <c r="G1496">
        <v>73.136119019999995</v>
      </c>
      <c r="H1496">
        <v>17.142825139999999</v>
      </c>
    </row>
    <row r="1497" spans="1:8" x14ac:dyDescent="0.3">
      <c r="A1497" t="s">
        <v>29</v>
      </c>
      <c r="B1497" t="s">
        <v>259</v>
      </c>
      <c r="C1497"/>
      <c r="D1497">
        <v>19.267232719999999</v>
      </c>
      <c r="E1497">
        <v>4.3129078920000001</v>
      </c>
      <c r="F1497">
        <v>2.6035687080000001</v>
      </c>
      <c r="G1497">
        <v>96.131577210000003</v>
      </c>
      <c r="H1497">
        <v>17.810062609999999</v>
      </c>
    </row>
    <row r="1498" spans="1:8" x14ac:dyDescent="0.3">
      <c r="A1498" t="s">
        <v>29</v>
      </c>
      <c r="B1498" t="s">
        <v>259</v>
      </c>
      <c r="C1498"/>
      <c r="D1498">
        <v>21.092458270000002</v>
      </c>
      <c r="E1498">
        <v>5.1345183519999997</v>
      </c>
      <c r="F1498">
        <v>3.0995494560000001</v>
      </c>
      <c r="G1498">
        <v>114.4446762</v>
      </c>
      <c r="H1498">
        <v>18.07044797</v>
      </c>
    </row>
    <row r="1499" spans="1:8" x14ac:dyDescent="0.3">
      <c r="A1499" t="s">
        <v>29</v>
      </c>
      <c r="B1499" t="s">
        <v>259</v>
      </c>
      <c r="C1499"/>
      <c r="D1499">
        <v>23.754946690000001</v>
      </c>
      <c r="E1499">
        <v>2.6469041369999999</v>
      </c>
      <c r="F1499">
        <v>1.597853921</v>
      </c>
      <c r="G1499">
        <v>58.997566319999997</v>
      </c>
      <c r="H1499">
        <v>18.428477829999999</v>
      </c>
    </row>
    <row r="1500" spans="1:8" x14ac:dyDescent="0.3">
      <c r="A1500" t="s">
        <v>29</v>
      </c>
      <c r="B1500" t="s">
        <v>259</v>
      </c>
      <c r="C1500"/>
      <c r="D1500">
        <v>25.540873489999999</v>
      </c>
      <c r="E1500">
        <v>1.2022298279999999</v>
      </c>
      <c r="F1500">
        <v>0.725748854</v>
      </c>
      <c r="G1500">
        <v>26.796827669999999</v>
      </c>
      <c r="H1500">
        <v>18.656315020000001</v>
      </c>
    </row>
    <row r="1501" spans="1:8" x14ac:dyDescent="0.3">
      <c r="A1501" t="s">
        <v>29</v>
      </c>
      <c r="B1501" t="s">
        <v>259</v>
      </c>
      <c r="C1501"/>
      <c r="D1501">
        <v>27.940916139999999</v>
      </c>
      <c r="E1501">
        <v>2.5270886209999999</v>
      </c>
      <c r="F1501">
        <v>1.52552501</v>
      </c>
      <c r="G1501">
        <v>56.326965690000002</v>
      </c>
      <c r="H1501">
        <v>18.94924855</v>
      </c>
    </row>
    <row r="1502" spans="1:8" x14ac:dyDescent="0.3">
      <c r="A1502" t="s">
        <v>29</v>
      </c>
      <c r="B1502" t="s">
        <v>259</v>
      </c>
      <c r="C1502"/>
      <c r="D1502">
        <v>29.04481986</v>
      </c>
      <c r="E1502">
        <v>2.7204668810000001</v>
      </c>
      <c r="F1502">
        <v>1.642261467</v>
      </c>
      <c r="G1502">
        <v>60.637226329999997</v>
      </c>
      <c r="H1502">
        <v>19.07944122</v>
      </c>
    </row>
    <row r="1503" spans="1:8" x14ac:dyDescent="0.3">
      <c r="A1503" t="s">
        <v>29</v>
      </c>
      <c r="B1503" t="s">
        <v>259</v>
      </c>
      <c r="C1503"/>
      <c r="D1503">
        <v>32.197378049999998</v>
      </c>
      <c r="E1503">
        <v>3.6979642209999999</v>
      </c>
      <c r="F1503">
        <v>2.2323462890000001</v>
      </c>
      <c r="G1503">
        <v>82.424930430000003</v>
      </c>
      <c r="H1503">
        <v>19.437471089999999</v>
      </c>
    </row>
    <row r="1504" spans="1:8" x14ac:dyDescent="0.3">
      <c r="A1504" t="s">
        <v>29</v>
      </c>
      <c r="B1504" t="s">
        <v>259</v>
      </c>
      <c r="C1504"/>
      <c r="D1504">
        <v>34.902594620000002</v>
      </c>
      <c r="E1504">
        <v>3.3046626899999998</v>
      </c>
      <c r="F1504">
        <v>1.9949223549999999</v>
      </c>
      <c r="G1504">
        <v>73.65852563</v>
      </c>
      <c r="H1504">
        <v>19.730404610000001</v>
      </c>
    </row>
    <row r="1505" spans="1:8" x14ac:dyDescent="0.3">
      <c r="A1505" t="s">
        <v>29</v>
      </c>
      <c r="B1505" t="s">
        <v>259</v>
      </c>
      <c r="C1505"/>
      <c r="D1505">
        <v>37.400757720000001</v>
      </c>
      <c r="E1505">
        <v>2.8010328289999999</v>
      </c>
      <c r="F1505">
        <v>1.690896631</v>
      </c>
      <c r="G1505">
        <v>62.43298266</v>
      </c>
      <c r="H1505">
        <v>19.990789970000002</v>
      </c>
    </row>
    <row r="1506" spans="1:8" x14ac:dyDescent="0.3">
      <c r="A1506" t="s">
        <v>29</v>
      </c>
      <c r="B1506" t="s">
        <v>259</v>
      </c>
      <c r="C1506"/>
      <c r="D1506">
        <v>40.314606750000003</v>
      </c>
      <c r="E1506">
        <v>6.1690379880000004</v>
      </c>
      <c r="F1506">
        <v>3.724056869</v>
      </c>
      <c r="G1506">
        <v>137.50336580000001</v>
      </c>
      <c r="H1506">
        <v>20.283723500000001</v>
      </c>
    </row>
    <row r="1507" spans="1:8" x14ac:dyDescent="0.3">
      <c r="A1507" t="s">
        <v>29</v>
      </c>
      <c r="B1507" t="s">
        <v>259</v>
      </c>
      <c r="C1507"/>
      <c r="D1507">
        <v>49.146352800000003</v>
      </c>
      <c r="E1507">
        <v>1.112095584</v>
      </c>
      <c r="F1507">
        <v>0.671337607</v>
      </c>
      <c r="G1507">
        <v>24.78780098</v>
      </c>
      <c r="H1507">
        <v>21.113701819999999</v>
      </c>
    </row>
    <row r="1508" spans="1:8" x14ac:dyDescent="0.3">
      <c r="A1508" t="s">
        <v>29</v>
      </c>
      <c r="B1508" t="s">
        <v>259</v>
      </c>
      <c r="C1508"/>
      <c r="D1508">
        <v>54.342440770000003</v>
      </c>
      <c r="E1508">
        <v>6.6976923089999998</v>
      </c>
      <c r="F1508">
        <v>4.0431890849999998</v>
      </c>
      <c r="G1508">
        <v>149.28668579999999</v>
      </c>
      <c r="H1508">
        <v>21.56937619</v>
      </c>
    </row>
    <row r="1509" spans="1:8" x14ac:dyDescent="0.3">
      <c r="A1509" t="s">
        <v>29</v>
      </c>
      <c r="B1509" t="s">
        <v>259</v>
      </c>
      <c r="C1509"/>
      <c r="D1509">
        <v>65.426174959999997</v>
      </c>
      <c r="E1509">
        <v>0.75415832199999999</v>
      </c>
      <c r="F1509">
        <v>0.45526198499999998</v>
      </c>
      <c r="G1509">
        <v>16.809639990000001</v>
      </c>
      <c r="H1509">
        <v>22.480724940000002</v>
      </c>
    </row>
    <row r="1510" spans="1:8" x14ac:dyDescent="0.3">
      <c r="A1510" t="s">
        <v>29</v>
      </c>
      <c r="B1510" t="s">
        <v>259</v>
      </c>
      <c r="C1510"/>
      <c r="D1510">
        <v>88.441807539999999</v>
      </c>
      <c r="E1510">
        <v>6.7263211539999999</v>
      </c>
      <c r="F1510">
        <v>4.0604714299999998</v>
      </c>
      <c r="G1510">
        <v>149.92480190000001</v>
      </c>
      <c r="H1510">
        <v>24.18950384</v>
      </c>
    </row>
    <row r="1511" spans="1:8" x14ac:dyDescent="0.3">
      <c r="A1511" t="s">
        <v>29</v>
      </c>
      <c r="B1511" t="s">
        <v>259</v>
      </c>
      <c r="C1511" t="s">
        <v>19</v>
      </c>
      <c r="D1511">
        <v>158.41675950000001</v>
      </c>
      <c r="E1511">
        <v>109.0363942</v>
      </c>
      <c r="F1511">
        <v>65.82188884</v>
      </c>
      <c r="G1511">
        <v>2430.3418489999999</v>
      </c>
      <c r="H1511">
        <v>28.63232898</v>
      </c>
    </row>
    <row r="1512" spans="1:8" x14ac:dyDescent="0.3">
      <c r="A1512" t="s">
        <v>30</v>
      </c>
      <c r="B1512" t="s">
        <v>260</v>
      </c>
      <c r="C1512" t="s">
        <v>182</v>
      </c>
      <c r="D1512">
        <v>0.71687120500000001</v>
      </c>
      <c r="E1512"/>
      <c r="F1512"/>
      <c r="G1512">
        <v>43.227011599999997</v>
      </c>
      <c r="H1512">
        <v>12.36170856</v>
      </c>
    </row>
    <row r="1513" spans="1:8" x14ac:dyDescent="0.3">
      <c r="A1513" t="s">
        <v>30</v>
      </c>
      <c r="B1513" t="s">
        <v>260</v>
      </c>
      <c r="C1513" t="s">
        <v>183</v>
      </c>
      <c r="D1513">
        <v>1.000819728</v>
      </c>
      <c r="E1513"/>
      <c r="F1513"/>
      <c r="G1513">
        <v>2169.7698780000001</v>
      </c>
      <c r="H1513">
        <v>12.7</v>
      </c>
    </row>
    <row r="1514" spans="1:8" x14ac:dyDescent="0.3">
      <c r="A1514" t="s">
        <v>30</v>
      </c>
      <c r="B1514" t="s">
        <v>260</v>
      </c>
      <c r="C1514" t="s">
        <v>184</v>
      </c>
      <c r="D1514">
        <v>1.17902178</v>
      </c>
      <c r="E1514"/>
      <c r="F1514"/>
      <c r="G1514">
        <v>53.687194310000002</v>
      </c>
      <c r="H1514">
        <v>12.87720028</v>
      </c>
    </row>
    <row r="1515" spans="1:8" x14ac:dyDescent="0.3">
      <c r="A1515" t="s">
        <v>30</v>
      </c>
      <c r="B1515" t="s">
        <v>260</v>
      </c>
      <c r="C1515" t="s">
        <v>184</v>
      </c>
      <c r="D1515">
        <v>5.7511742970000004</v>
      </c>
      <c r="E1515"/>
      <c r="F1515"/>
      <c r="G1515">
        <v>968.32888930000001</v>
      </c>
      <c r="H1515">
        <v>15.1002583</v>
      </c>
    </row>
    <row r="1516" spans="1:8" x14ac:dyDescent="0.3">
      <c r="A1516" t="s">
        <v>30</v>
      </c>
      <c r="B1516" t="s">
        <v>260</v>
      </c>
      <c r="C1516" t="s">
        <v>184</v>
      </c>
      <c r="D1516">
        <v>8.0872840559999997</v>
      </c>
      <c r="E1516"/>
      <c r="F1516"/>
      <c r="G1516">
        <v>179.99898089999999</v>
      </c>
      <c r="H1516">
        <v>15.744622939999999</v>
      </c>
    </row>
    <row r="1517" spans="1:8" x14ac:dyDescent="0.3">
      <c r="A1517" t="s">
        <v>30</v>
      </c>
      <c r="B1517" t="s">
        <v>260</v>
      </c>
      <c r="C1517" t="s">
        <v>184</v>
      </c>
      <c r="D1517">
        <v>8.7532951640000007</v>
      </c>
      <c r="E1517"/>
      <c r="F1517"/>
      <c r="G1517">
        <v>160.99983710000001</v>
      </c>
      <c r="H1517">
        <v>15.90571411</v>
      </c>
    </row>
    <row r="1518" spans="1:8" x14ac:dyDescent="0.3">
      <c r="A1518" t="s">
        <v>30</v>
      </c>
      <c r="B1518" t="s">
        <v>260</v>
      </c>
      <c r="C1518" t="s">
        <v>184</v>
      </c>
      <c r="D1518">
        <v>10.49022237</v>
      </c>
      <c r="E1518"/>
      <c r="F1518"/>
      <c r="G1518">
        <v>33.327534669999999</v>
      </c>
      <c r="H1518">
        <v>16.292332890000001</v>
      </c>
    </row>
    <row r="1519" spans="1:8" x14ac:dyDescent="0.3">
      <c r="A1519" t="s">
        <v>30</v>
      </c>
      <c r="B1519" t="s">
        <v>260</v>
      </c>
      <c r="C1519"/>
      <c r="D1519">
        <v>13.02963295</v>
      </c>
      <c r="E1519">
        <v>0.56486760899999999</v>
      </c>
      <c r="F1519">
        <v>0.20209685299999999</v>
      </c>
      <c r="G1519">
        <v>12.325310099999999</v>
      </c>
      <c r="H1519">
        <v>16.791715490000001</v>
      </c>
    </row>
    <row r="1520" spans="1:8" x14ac:dyDescent="0.3">
      <c r="A1520" t="s">
        <v>30</v>
      </c>
      <c r="B1520" t="s">
        <v>260</v>
      </c>
      <c r="C1520"/>
      <c r="D1520">
        <v>14.84830152</v>
      </c>
      <c r="E1520">
        <v>1.7779572640000001</v>
      </c>
      <c r="F1520">
        <v>0.63611289199999999</v>
      </c>
      <c r="G1520">
        <v>38.794709220000001</v>
      </c>
      <c r="H1520">
        <v>17.113897810000001</v>
      </c>
    </row>
    <row r="1521" spans="1:8" x14ac:dyDescent="0.3">
      <c r="A1521" t="s">
        <v>30</v>
      </c>
      <c r="B1521" t="s">
        <v>260</v>
      </c>
      <c r="C1521"/>
      <c r="D1521">
        <v>18.915320080000001</v>
      </c>
      <c r="E1521">
        <v>2.6654342799999999</v>
      </c>
      <c r="F1521">
        <v>0.95363209400000004</v>
      </c>
      <c r="G1521">
        <v>58.159298829999997</v>
      </c>
      <c r="H1521">
        <v>17.758262460000001</v>
      </c>
    </row>
    <row r="1522" spans="1:8" x14ac:dyDescent="0.3">
      <c r="A1522" t="s">
        <v>30</v>
      </c>
      <c r="B1522" t="s">
        <v>260</v>
      </c>
      <c r="C1522"/>
      <c r="D1522">
        <v>20.703099179999999</v>
      </c>
      <c r="E1522">
        <v>5.6229451050000003</v>
      </c>
      <c r="F1522">
        <v>2.0117625690000001</v>
      </c>
      <c r="G1522">
        <v>122.6916556</v>
      </c>
      <c r="H1522">
        <v>18.016008320000001</v>
      </c>
    </row>
    <row r="1523" spans="1:8" x14ac:dyDescent="0.3">
      <c r="A1523" t="s">
        <v>30</v>
      </c>
      <c r="B1523" t="s">
        <v>260</v>
      </c>
      <c r="C1523"/>
      <c r="D1523">
        <v>23.556802050000002</v>
      </c>
      <c r="E1523">
        <v>1.859990716</v>
      </c>
      <c r="F1523">
        <v>0.66546260599999996</v>
      </c>
      <c r="G1523">
        <v>40.584664449999998</v>
      </c>
      <c r="H1523">
        <v>18.4026271</v>
      </c>
    </row>
    <row r="1524" spans="1:8" x14ac:dyDescent="0.3">
      <c r="A1524" t="s">
        <v>30</v>
      </c>
      <c r="B1524" t="s">
        <v>260</v>
      </c>
      <c r="C1524"/>
      <c r="D1524">
        <v>25.06068097</v>
      </c>
      <c r="E1524">
        <v>0.55404098300000004</v>
      </c>
      <c r="F1524">
        <v>0.198223332</v>
      </c>
      <c r="G1524">
        <v>12.08907507</v>
      </c>
      <c r="H1524">
        <v>18.595936500000001</v>
      </c>
    </row>
    <row r="1525" spans="1:8" x14ac:dyDescent="0.3">
      <c r="A1525" t="s">
        <v>30</v>
      </c>
      <c r="B1525" t="s">
        <v>260</v>
      </c>
      <c r="C1525"/>
      <c r="D1525">
        <v>28.630426419999999</v>
      </c>
      <c r="E1525">
        <v>4.6923348760000003</v>
      </c>
      <c r="F1525">
        <v>1.678811279</v>
      </c>
      <c r="G1525">
        <v>102.385907</v>
      </c>
      <c r="H1525">
        <v>19.030882630000001</v>
      </c>
    </row>
    <row r="1526" spans="1:8" x14ac:dyDescent="0.3">
      <c r="A1526" t="s">
        <v>30</v>
      </c>
      <c r="B1526" t="s">
        <v>260</v>
      </c>
      <c r="C1526"/>
      <c r="D1526">
        <v>30.723748669999999</v>
      </c>
      <c r="E1526">
        <v>2.092350374</v>
      </c>
      <c r="F1526">
        <v>0.74859563500000004</v>
      </c>
      <c r="G1526">
        <v>45.654710590000001</v>
      </c>
      <c r="H1526">
        <v>19.272519370000001</v>
      </c>
    </row>
    <row r="1527" spans="1:8" x14ac:dyDescent="0.3">
      <c r="A1527" t="s">
        <v>30</v>
      </c>
      <c r="B1527" t="s">
        <v>260</v>
      </c>
      <c r="C1527"/>
      <c r="D1527">
        <v>31.72725234</v>
      </c>
      <c r="E1527">
        <v>2.4616496240000001</v>
      </c>
      <c r="F1527">
        <v>0.88072255399999999</v>
      </c>
      <c r="G1527">
        <v>53.71275412</v>
      </c>
      <c r="H1527">
        <v>19.385283189999999</v>
      </c>
    </row>
    <row r="1528" spans="1:8" x14ac:dyDescent="0.3">
      <c r="A1528" t="s">
        <v>30</v>
      </c>
      <c r="B1528" t="s">
        <v>260</v>
      </c>
      <c r="C1528"/>
      <c r="D1528">
        <v>34.234134480000002</v>
      </c>
      <c r="E1528">
        <v>2.1133912389999998</v>
      </c>
      <c r="F1528">
        <v>0.75612358099999999</v>
      </c>
      <c r="G1528">
        <v>46.113818510000002</v>
      </c>
      <c r="H1528">
        <v>19.659138160000001</v>
      </c>
    </row>
    <row r="1529" spans="1:8" x14ac:dyDescent="0.3">
      <c r="A1529" t="s">
        <v>30</v>
      </c>
      <c r="B1529" t="s">
        <v>260</v>
      </c>
      <c r="C1529"/>
      <c r="D1529">
        <v>40.025874950000002</v>
      </c>
      <c r="E1529">
        <v>3.321026598</v>
      </c>
      <c r="F1529">
        <v>1.188188196</v>
      </c>
      <c r="G1529">
        <v>72.464205849999999</v>
      </c>
      <c r="H1529">
        <v>20.25517546</v>
      </c>
    </row>
    <row r="1530" spans="1:8" x14ac:dyDescent="0.3">
      <c r="A1530" t="s">
        <v>30</v>
      </c>
      <c r="B1530" t="s">
        <v>260</v>
      </c>
      <c r="C1530"/>
      <c r="D1530">
        <v>52.555749249999998</v>
      </c>
      <c r="E1530">
        <v>0.44833796199999998</v>
      </c>
      <c r="F1530">
        <v>0.16040518200000001</v>
      </c>
      <c r="G1530">
        <v>9.7826540790000003</v>
      </c>
      <c r="H1530">
        <v>21.415031819999999</v>
      </c>
    </row>
    <row r="1531" spans="1:8" x14ac:dyDescent="0.3">
      <c r="A1531" t="s">
        <v>30</v>
      </c>
      <c r="B1531" t="s">
        <v>260</v>
      </c>
      <c r="C1531"/>
      <c r="D1531">
        <v>64.582151879999998</v>
      </c>
      <c r="E1531">
        <v>9.9611298159999997</v>
      </c>
      <c r="F1531">
        <v>3.5638669300000001</v>
      </c>
      <c r="G1531">
        <v>217.3500694</v>
      </c>
      <c r="H1531">
        <v>22.41379701</v>
      </c>
    </row>
    <row r="1532" spans="1:8" x14ac:dyDescent="0.3">
      <c r="A1532" t="s">
        <v>30</v>
      </c>
      <c r="B1532" t="s">
        <v>260</v>
      </c>
      <c r="C1532"/>
      <c r="D1532">
        <v>84.748151530000001</v>
      </c>
      <c r="E1532">
        <v>5.1509018380000002</v>
      </c>
      <c r="F1532">
        <v>1.8428761659999999</v>
      </c>
      <c r="G1532">
        <v>112.391756</v>
      </c>
      <c r="H1532">
        <v>23.928053930000001</v>
      </c>
    </row>
    <row r="1533" spans="1:8" x14ac:dyDescent="0.3">
      <c r="A1533" t="s">
        <v>30</v>
      </c>
      <c r="B1533" t="s">
        <v>260</v>
      </c>
      <c r="C1533"/>
      <c r="D1533">
        <v>103.7324524</v>
      </c>
      <c r="E1533">
        <v>1.5831709009999999</v>
      </c>
      <c r="F1533">
        <v>0.56642273700000001</v>
      </c>
      <c r="G1533">
        <v>34.544505630000003</v>
      </c>
      <c r="H1533">
        <v>25.232892329999999</v>
      </c>
    </row>
    <row r="1534" spans="1:8" x14ac:dyDescent="0.3">
      <c r="A1534" t="s">
        <v>30</v>
      </c>
      <c r="B1534" t="s">
        <v>260</v>
      </c>
      <c r="C1534" t="s">
        <v>19</v>
      </c>
      <c r="D1534">
        <v>155.14318750000001</v>
      </c>
      <c r="E1534">
        <v>234.63388689999999</v>
      </c>
      <c r="F1534">
        <v>83.946697389999997</v>
      </c>
      <c r="G1534">
        <v>5119.6694090000001</v>
      </c>
      <c r="H1534">
        <v>28.438606440000001</v>
      </c>
    </row>
    <row r="1535" spans="1:8" x14ac:dyDescent="0.3">
      <c r="A1535" t="s">
        <v>43</v>
      </c>
      <c r="B1535" t="s">
        <v>261</v>
      </c>
      <c r="C1535" t="s">
        <v>182</v>
      </c>
      <c r="D1535">
        <v>0.72973037500000004</v>
      </c>
      <c r="E1535"/>
      <c r="F1535"/>
      <c r="G1535">
        <v>40.608779239999997</v>
      </c>
      <c r="H1535">
        <v>12.379016780000001</v>
      </c>
    </row>
    <row r="1536" spans="1:8" x14ac:dyDescent="0.3">
      <c r="A1536" t="s">
        <v>43</v>
      </c>
      <c r="B1536" t="s">
        <v>261</v>
      </c>
      <c r="C1536" t="s">
        <v>183</v>
      </c>
      <c r="D1536">
        <v>1.000819728</v>
      </c>
      <c r="E1536"/>
      <c r="F1536"/>
      <c r="G1536">
        <v>2183.5194849999998</v>
      </c>
      <c r="H1536">
        <v>12.7</v>
      </c>
    </row>
    <row r="1537" spans="1:8" x14ac:dyDescent="0.3">
      <c r="A1537" t="s">
        <v>43</v>
      </c>
      <c r="B1537" t="s">
        <v>261</v>
      </c>
      <c r="C1537" t="s">
        <v>184</v>
      </c>
      <c r="D1537">
        <v>1.1783183129999999</v>
      </c>
      <c r="E1537"/>
      <c r="F1537"/>
      <c r="G1537">
        <v>54.005614459999997</v>
      </c>
      <c r="H1537">
        <v>12.87654077</v>
      </c>
    </row>
    <row r="1538" spans="1:8" x14ac:dyDescent="0.3">
      <c r="A1538" t="s">
        <v>43</v>
      </c>
      <c r="B1538" t="s">
        <v>261</v>
      </c>
      <c r="C1538" t="s">
        <v>184</v>
      </c>
      <c r="D1538">
        <v>5.7741866100000001</v>
      </c>
      <c r="E1538"/>
      <c r="F1538"/>
      <c r="G1538">
        <v>596.90595340000004</v>
      </c>
      <c r="H1538">
        <v>15.107374119999999</v>
      </c>
    </row>
    <row r="1539" spans="1:8" x14ac:dyDescent="0.3">
      <c r="A1539" t="s">
        <v>43</v>
      </c>
      <c r="B1539" t="s">
        <v>261</v>
      </c>
      <c r="C1539" t="s">
        <v>184</v>
      </c>
      <c r="D1539">
        <v>8.7707614429999996</v>
      </c>
      <c r="E1539"/>
      <c r="F1539"/>
      <c r="G1539">
        <v>130.74837690000001</v>
      </c>
      <c r="H1539">
        <v>15.909832160000001</v>
      </c>
    </row>
    <row r="1540" spans="1:8" x14ac:dyDescent="0.3">
      <c r="A1540" t="s">
        <v>43</v>
      </c>
      <c r="B1540" t="s">
        <v>261</v>
      </c>
      <c r="C1540" t="s">
        <v>184</v>
      </c>
      <c r="D1540">
        <v>10.426851020000001</v>
      </c>
      <c r="E1540"/>
      <c r="F1540"/>
      <c r="G1540">
        <v>23.656042249999999</v>
      </c>
      <c r="H1540">
        <v>16.278962849999999</v>
      </c>
    </row>
    <row r="1541" spans="1:8" x14ac:dyDescent="0.3">
      <c r="A1541" t="s">
        <v>43</v>
      </c>
      <c r="B1541" t="s">
        <v>261</v>
      </c>
      <c r="C1541"/>
      <c r="D1541">
        <v>14.84608064</v>
      </c>
      <c r="E1541">
        <v>1.149004014</v>
      </c>
      <c r="F1541">
        <v>1.130343587</v>
      </c>
      <c r="G1541">
        <v>25.21941941</v>
      </c>
      <c r="H1541">
        <v>17.11351921</v>
      </c>
    </row>
    <row r="1542" spans="1:8" x14ac:dyDescent="0.3">
      <c r="A1542" t="s">
        <v>43</v>
      </c>
      <c r="B1542" t="s">
        <v>261</v>
      </c>
      <c r="C1542"/>
      <c r="D1542">
        <v>18.896560310000002</v>
      </c>
      <c r="E1542">
        <v>1.9531966249999999</v>
      </c>
      <c r="F1542">
        <v>1.921475689</v>
      </c>
      <c r="G1542">
        <v>42.870594250000003</v>
      </c>
      <c r="H1542">
        <v>17.755485650000001</v>
      </c>
    </row>
    <row r="1543" spans="1:8" x14ac:dyDescent="0.3">
      <c r="A1543" t="s">
        <v>43</v>
      </c>
      <c r="B1543" t="s">
        <v>261</v>
      </c>
      <c r="C1543"/>
      <c r="D1543">
        <v>20.562607409999998</v>
      </c>
      <c r="E1543">
        <v>4.1801304620000002</v>
      </c>
      <c r="F1543">
        <v>4.112242953</v>
      </c>
      <c r="G1543">
        <v>91.749429930000005</v>
      </c>
      <c r="H1543">
        <v>17.996223059999998</v>
      </c>
    </row>
    <row r="1544" spans="1:8" x14ac:dyDescent="0.3">
      <c r="A1544" t="s">
        <v>43</v>
      </c>
      <c r="B1544" t="s">
        <v>261</v>
      </c>
      <c r="C1544"/>
      <c r="D1544">
        <v>23.517245880000001</v>
      </c>
      <c r="E1544">
        <v>3.8001053159999998</v>
      </c>
      <c r="F1544">
        <v>3.7383896139999999</v>
      </c>
      <c r="G1544">
        <v>83.408281059999993</v>
      </c>
      <c r="H1544">
        <v>18.397452080000001</v>
      </c>
    </row>
    <row r="1545" spans="1:8" x14ac:dyDescent="0.3">
      <c r="A1545" t="s">
        <v>43</v>
      </c>
      <c r="B1545" t="s">
        <v>261</v>
      </c>
      <c r="C1545"/>
      <c r="D1545">
        <v>28.56659187</v>
      </c>
      <c r="E1545">
        <v>3.0102415850000002</v>
      </c>
      <c r="F1545">
        <v>2.9613536840000001</v>
      </c>
      <c r="G1545">
        <v>66.071609940000002</v>
      </c>
      <c r="H1545">
        <v>19.023369349999999</v>
      </c>
    </row>
    <row r="1546" spans="1:8" x14ac:dyDescent="0.3">
      <c r="A1546" t="s">
        <v>43</v>
      </c>
      <c r="B1546" t="s">
        <v>261</v>
      </c>
      <c r="C1546"/>
      <c r="D1546">
        <v>31.792049819999999</v>
      </c>
      <c r="E1546">
        <v>3.1749708139999999</v>
      </c>
      <c r="F1546">
        <v>3.1234076239999999</v>
      </c>
      <c r="G1546">
        <v>69.687241790000002</v>
      </c>
      <c r="H1546">
        <v>19.392500040000002</v>
      </c>
    </row>
    <row r="1547" spans="1:8" x14ac:dyDescent="0.3">
      <c r="A1547" t="s">
        <v>43</v>
      </c>
      <c r="B1547" t="s">
        <v>261</v>
      </c>
      <c r="C1547"/>
      <c r="D1547">
        <v>34.292004140000003</v>
      </c>
      <c r="E1547">
        <v>1.695949792</v>
      </c>
      <c r="F1547">
        <v>1.6684066790000001</v>
      </c>
      <c r="G1547">
        <v>37.224299109999997</v>
      </c>
      <c r="H1547">
        <v>19.665335779999999</v>
      </c>
    </row>
    <row r="1548" spans="1:8" x14ac:dyDescent="0.3">
      <c r="A1548" t="s">
        <v>43</v>
      </c>
      <c r="B1548" t="s">
        <v>261</v>
      </c>
      <c r="C1548"/>
      <c r="D1548">
        <v>36.42365109</v>
      </c>
      <c r="E1548">
        <v>1.242435009</v>
      </c>
      <c r="F1548">
        <v>1.222257213</v>
      </c>
      <c r="G1548">
        <v>27.270130649999999</v>
      </c>
      <c r="H1548">
        <v>19.890024029999999</v>
      </c>
    </row>
    <row r="1549" spans="1:8" x14ac:dyDescent="0.3">
      <c r="A1549" t="s">
        <v>43</v>
      </c>
      <c r="B1549" t="s">
        <v>261</v>
      </c>
      <c r="C1549"/>
      <c r="D1549">
        <v>39.904108839999999</v>
      </c>
      <c r="E1549">
        <v>15.536291869999999</v>
      </c>
      <c r="F1549">
        <v>15.283974349999999</v>
      </c>
      <c r="G1549">
        <v>341.00512780000003</v>
      </c>
      <c r="H1549">
        <v>20.243105570000001</v>
      </c>
    </row>
    <row r="1550" spans="1:8" x14ac:dyDescent="0.3">
      <c r="A1550" t="s">
        <v>43</v>
      </c>
      <c r="B1550" t="s">
        <v>261</v>
      </c>
      <c r="C1550"/>
      <c r="D1550">
        <v>52.367648879999997</v>
      </c>
      <c r="E1550">
        <v>0.44818340899999998</v>
      </c>
      <c r="F1550">
        <v>0.440904676</v>
      </c>
      <c r="G1550">
        <v>9.8371504549999997</v>
      </c>
      <c r="H1550">
        <v>21.398645139999999</v>
      </c>
    </row>
    <row r="1551" spans="1:8" x14ac:dyDescent="0.3">
      <c r="A1551" t="s">
        <v>43</v>
      </c>
      <c r="B1551" t="s">
        <v>261</v>
      </c>
      <c r="C1551"/>
      <c r="D1551">
        <v>64.128154890000005</v>
      </c>
      <c r="E1551">
        <v>27.14925191</v>
      </c>
      <c r="F1551">
        <v>26.708333830000001</v>
      </c>
      <c r="G1551">
        <v>595.89728319999995</v>
      </c>
      <c r="H1551">
        <v>22.37764395</v>
      </c>
    </row>
    <row r="1552" spans="1:8" x14ac:dyDescent="0.3">
      <c r="A1552" t="s">
        <v>43</v>
      </c>
      <c r="B1552" t="s">
        <v>261</v>
      </c>
      <c r="C1552"/>
      <c r="D1552">
        <v>84.163209499999994</v>
      </c>
      <c r="E1552">
        <v>2.7549221089999998</v>
      </c>
      <c r="F1552">
        <v>2.7101807299999998</v>
      </c>
      <c r="G1552">
        <v>60.46761824</v>
      </c>
      <c r="H1552">
        <v>23.886265059999999</v>
      </c>
    </row>
    <row r="1553" spans="1:8" x14ac:dyDescent="0.3">
      <c r="A1553" t="s">
        <v>43</v>
      </c>
      <c r="B1553" t="s">
        <v>261</v>
      </c>
      <c r="C1553"/>
      <c r="D1553">
        <v>103.2722705</v>
      </c>
      <c r="E1553">
        <v>1.4925644469999999</v>
      </c>
      <c r="F1553">
        <v>1.4683244179999999</v>
      </c>
      <c r="G1553">
        <v>32.760206500000002</v>
      </c>
      <c r="H1553">
        <v>25.20229625</v>
      </c>
    </row>
    <row r="1554" spans="1:8" x14ac:dyDescent="0.3">
      <c r="A1554" t="s">
        <v>43</v>
      </c>
      <c r="B1554" t="s">
        <v>261</v>
      </c>
      <c r="C1554" t="s">
        <v>19</v>
      </c>
      <c r="D1554">
        <v>154.69695429999999</v>
      </c>
      <c r="E1554">
        <v>34.063615929999997</v>
      </c>
      <c r="F1554">
        <v>33.510404960000002</v>
      </c>
      <c r="G1554">
        <v>747.66023970000003</v>
      </c>
      <c r="H1554">
        <v>28.4121284</v>
      </c>
    </row>
    <row r="1555" spans="1:8" x14ac:dyDescent="0.3">
      <c r="A1555" t="s">
        <v>44</v>
      </c>
      <c r="B1555" t="s">
        <v>262</v>
      </c>
      <c r="C1555" t="s">
        <v>182</v>
      </c>
      <c r="D1555">
        <v>0.71840994599999997</v>
      </c>
      <c r="E1555"/>
      <c r="F1555"/>
      <c r="G1555">
        <v>44.27067246</v>
      </c>
      <c r="H1555">
        <v>12.363791859999999</v>
      </c>
    </row>
    <row r="1556" spans="1:8" x14ac:dyDescent="0.3">
      <c r="A1556" t="s">
        <v>44</v>
      </c>
      <c r="B1556" t="s">
        <v>262</v>
      </c>
      <c r="C1556" t="s">
        <v>183</v>
      </c>
      <c r="D1556">
        <v>1.000819728</v>
      </c>
      <c r="E1556"/>
      <c r="F1556"/>
      <c r="G1556">
        <v>2156.5552299999999</v>
      </c>
      <c r="H1556">
        <v>12.7</v>
      </c>
    </row>
    <row r="1557" spans="1:8" x14ac:dyDescent="0.3">
      <c r="A1557" t="s">
        <v>44</v>
      </c>
      <c r="B1557" t="s">
        <v>262</v>
      </c>
      <c r="C1557" t="s">
        <v>184</v>
      </c>
      <c r="D1557">
        <v>1.160879913</v>
      </c>
      <c r="E1557"/>
      <c r="F1557"/>
      <c r="G1557">
        <v>52.337949450000004</v>
      </c>
      <c r="H1557">
        <v>12.86009911</v>
      </c>
    </row>
    <row r="1558" spans="1:8" x14ac:dyDescent="0.3">
      <c r="A1558" t="s">
        <v>44</v>
      </c>
      <c r="B1558" t="s">
        <v>262</v>
      </c>
      <c r="C1558" t="s">
        <v>184</v>
      </c>
      <c r="D1558">
        <v>5.7551425319999998</v>
      </c>
      <c r="E1558"/>
      <c r="F1558"/>
      <c r="G1558">
        <v>1451.615264</v>
      </c>
      <c r="H1558">
        <v>15.10148669</v>
      </c>
    </row>
    <row r="1559" spans="1:8" x14ac:dyDescent="0.3">
      <c r="A1559" t="s">
        <v>44</v>
      </c>
      <c r="B1559" t="s">
        <v>262</v>
      </c>
      <c r="C1559" t="s">
        <v>184</v>
      </c>
      <c r="D1559">
        <v>8.0119389180000002</v>
      </c>
      <c r="E1559"/>
      <c r="F1559"/>
      <c r="G1559">
        <v>272.86379410000001</v>
      </c>
      <c r="H1559">
        <v>15.725873229999999</v>
      </c>
    </row>
    <row r="1560" spans="1:8" x14ac:dyDescent="0.3">
      <c r="A1560" t="s">
        <v>44</v>
      </c>
      <c r="B1560" t="s">
        <v>262</v>
      </c>
      <c r="C1560" t="s">
        <v>184</v>
      </c>
      <c r="D1560">
        <v>8.6025846670000004</v>
      </c>
      <c r="E1560"/>
      <c r="F1560"/>
      <c r="G1560">
        <v>219.75465629999999</v>
      </c>
      <c r="H1560">
        <v>15.869962429999999</v>
      </c>
    </row>
    <row r="1561" spans="1:8" x14ac:dyDescent="0.3">
      <c r="A1561" t="s">
        <v>44</v>
      </c>
      <c r="B1561" t="s">
        <v>262</v>
      </c>
      <c r="C1561" t="s">
        <v>184</v>
      </c>
      <c r="D1561">
        <v>10.461219420000001</v>
      </c>
      <c r="E1561"/>
      <c r="F1561"/>
      <c r="G1561">
        <v>33.718572209999998</v>
      </c>
      <c r="H1561">
        <v>16.286220119999999</v>
      </c>
    </row>
    <row r="1562" spans="1:8" x14ac:dyDescent="0.3">
      <c r="A1562" t="s">
        <v>44</v>
      </c>
      <c r="B1562" t="s">
        <v>262</v>
      </c>
      <c r="C1562"/>
      <c r="D1562">
        <v>12.297942949999999</v>
      </c>
      <c r="E1562">
        <v>0.40244139400000001</v>
      </c>
      <c r="F1562">
        <v>0.185587894</v>
      </c>
      <c r="G1562">
        <v>8.7204436350000005</v>
      </c>
      <c r="H1562">
        <v>16.654448080000002</v>
      </c>
    </row>
    <row r="1563" spans="1:8" x14ac:dyDescent="0.3">
      <c r="A1563" t="s">
        <v>44</v>
      </c>
      <c r="B1563" t="s">
        <v>262</v>
      </c>
      <c r="C1563"/>
      <c r="D1563">
        <v>19.029584830000001</v>
      </c>
      <c r="E1563">
        <v>2.7686003459999999</v>
      </c>
      <c r="F1563">
        <v>1.2767541200000001</v>
      </c>
      <c r="G1563">
        <v>59.992395530000003</v>
      </c>
      <c r="H1563">
        <v>17.775141869999999</v>
      </c>
    </row>
    <row r="1564" spans="1:8" x14ac:dyDescent="0.3">
      <c r="A1564" t="s">
        <v>44</v>
      </c>
      <c r="B1564" t="s">
        <v>262</v>
      </c>
      <c r="C1564"/>
      <c r="D1564">
        <v>20.697992889999998</v>
      </c>
      <c r="E1564">
        <v>4.6166844100000004</v>
      </c>
      <c r="F1564">
        <v>2.129007477</v>
      </c>
      <c r="G1564">
        <v>100.0382585</v>
      </c>
      <c r="H1564">
        <v>18.015290539999999</v>
      </c>
    </row>
    <row r="1565" spans="1:8" x14ac:dyDescent="0.3">
      <c r="A1565" t="s">
        <v>44</v>
      </c>
      <c r="B1565" t="s">
        <v>262</v>
      </c>
      <c r="C1565"/>
      <c r="D1565">
        <v>23.410924980000001</v>
      </c>
      <c r="E1565">
        <v>1.4233985119999999</v>
      </c>
      <c r="F1565">
        <v>0.656407458</v>
      </c>
      <c r="G1565">
        <v>30.843413949999999</v>
      </c>
      <c r="H1565">
        <v>18.383518500000001</v>
      </c>
    </row>
    <row r="1566" spans="1:8" x14ac:dyDescent="0.3">
      <c r="A1566" t="s">
        <v>44</v>
      </c>
      <c r="B1566" t="s">
        <v>262</v>
      </c>
      <c r="C1566"/>
      <c r="D1566">
        <v>25.026758399999999</v>
      </c>
      <c r="E1566">
        <v>0.96295118000000002</v>
      </c>
      <c r="F1566">
        <v>0.44406983</v>
      </c>
      <c r="G1566">
        <v>20.866048119999999</v>
      </c>
      <c r="H1566">
        <v>18.591647340000002</v>
      </c>
    </row>
    <row r="1567" spans="1:8" x14ac:dyDescent="0.3">
      <c r="A1567" t="s">
        <v>44</v>
      </c>
      <c r="B1567" t="s">
        <v>262</v>
      </c>
      <c r="C1567"/>
      <c r="D1567">
        <v>28.571224839999999</v>
      </c>
      <c r="E1567">
        <v>3.9162297499999998</v>
      </c>
      <c r="F1567">
        <v>1.805989251</v>
      </c>
      <c r="G1567">
        <v>84.860209029999993</v>
      </c>
      <c r="H1567">
        <v>19.023914950000002</v>
      </c>
    </row>
    <row r="1568" spans="1:8" x14ac:dyDescent="0.3">
      <c r="A1568" t="s">
        <v>44</v>
      </c>
      <c r="B1568" t="s">
        <v>262</v>
      </c>
      <c r="C1568"/>
      <c r="D1568">
        <v>30.649179759999999</v>
      </c>
      <c r="E1568">
        <v>3.358924139</v>
      </c>
      <c r="F1568">
        <v>1.548984937</v>
      </c>
      <c r="G1568">
        <v>72.784035349999996</v>
      </c>
      <c r="H1568">
        <v>19.264063610000001</v>
      </c>
    </row>
    <row r="1569" spans="1:8" x14ac:dyDescent="0.3">
      <c r="A1569" t="s">
        <v>44</v>
      </c>
      <c r="B1569" t="s">
        <v>262</v>
      </c>
      <c r="C1569"/>
      <c r="D1569">
        <v>34.133068360000003</v>
      </c>
      <c r="E1569">
        <v>2.408144316</v>
      </c>
      <c r="F1569">
        <v>1.1105279889999999</v>
      </c>
      <c r="G1569">
        <v>52.181726580000003</v>
      </c>
      <c r="H1569">
        <v>19.648301480000001</v>
      </c>
    </row>
    <row r="1570" spans="1:8" x14ac:dyDescent="0.3">
      <c r="A1570" t="s">
        <v>44</v>
      </c>
      <c r="B1570" t="s">
        <v>262</v>
      </c>
      <c r="C1570"/>
      <c r="D1570">
        <v>39.71835849</v>
      </c>
      <c r="E1570">
        <v>4.5256060250000001</v>
      </c>
      <c r="F1570">
        <v>2.0870062169999999</v>
      </c>
      <c r="G1570">
        <v>98.064694320000001</v>
      </c>
      <c r="H1570">
        <v>20.224658290000001</v>
      </c>
    </row>
    <row r="1571" spans="1:8" x14ac:dyDescent="0.3">
      <c r="A1571" t="s">
        <v>44</v>
      </c>
      <c r="B1571" t="s">
        <v>262</v>
      </c>
      <c r="C1571"/>
      <c r="D1571">
        <v>49.766845490000001</v>
      </c>
      <c r="E1571">
        <v>7.5588899060000001</v>
      </c>
      <c r="F1571">
        <v>3.4858204939999999</v>
      </c>
      <c r="G1571">
        <v>163.79247860000001</v>
      </c>
      <c r="H1571">
        <v>21.169243049999999</v>
      </c>
    </row>
    <row r="1572" spans="1:8" x14ac:dyDescent="0.3">
      <c r="A1572" t="s">
        <v>44</v>
      </c>
      <c r="B1572" t="s">
        <v>262</v>
      </c>
      <c r="C1572"/>
      <c r="D1572">
        <v>64.83677127</v>
      </c>
      <c r="E1572">
        <v>1.933208013</v>
      </c>
      <c r="F1572">
        <v>0.89150870000000004</v>
      </c>
      <c r="G1572">
        <v>41.89040138</v>
      </c>
      <c r="H1572">
        <v>22.434026039999999</v>
      </c>
    </row>
    <row r="1573" spans="1:8" x14ac:dyDescent="0.3">
      <c r="A1573" t="s">
        <v>44</v>
      </c>
      <c r="B1573" t="s">
        <v>262</v>
      </c>
      <c r="C1573"/>
      <c r="D1573">
        <v>88.521731939999995</v>
      </c>
      <c r="E1573">
        <v>5.3768909469999997</v>
      </c>
      <c r="F1573">
        <v>2.4795805849999999</v>
      </c>
      <c r="G1573">
        <v>116.5110626</v>
      </c>
      <c r="H1573">
        <v>24.195116280000001</v>
      </c>
    </row>
    <row r="1574" spans="1:8" x14ac:dyDescent="0.3">
      <c r="A1574" t="s">
        <v>44</v>
      </c>
      <c r="B1574" t="s">
        <v>262</v>
      </c>
      <c r="C1574" t="s">
        <v>19</v>
      </c>
      <c r="D1574">
        <v>156.4794382</v>
      </c>
      <c r="E1574">
        <v>157.00749970000001</v>
      </c>
      <c r="F1574">
        <v>72.404806379999997</v>
      </c>
      <c r="G1574">
        <v>3402.172521</v>
      </c>
      <c r="H1574">
        <v>28.517792320000002</v>
      </c>
    </row>
    <row r="1575" spans="1:8" x14ac:dyDescent="0.3">
      <c r="A1575" t="s">
        <v>44</v>
      </c>
      <c r="B1575" t="s">
        <v>262</v>
      </c>
      <c r="C1575"/>
      <c r="D1575">
        <v>189.03046140000001</v>
      </c>
      <c r="E1575">
        <v>20.587323099999999</v>
      </c>
      <c r="F1575">
        <v>9.4939486689999999</v>
      </c>
      <c r="G1575">
        <v>446.10368979999998</v>
      </c>
      <c r="H1575">
        <v>30.406961849999998</v>
      </c>
    </row>
    <row r="1576" spans="1:8" x14ac:dyDescent="0.3">
      <c r="A1576" t="s">
        <v>45</v>
      </c>
      <c r="B1576" t="s">
        <v>263</v>
      </c>
      <c r="C1576" t="s">
        <v>182</v>
      </c>
      <c r="D1576">
        <v>0.71965571399999995</v>
      </c>
      <c r="E1576"/>
      <c r="F1576"/>
      <c r="G1576">
        <v>41.550682850000001</v>
      </c>
      <c r="H1576">
        <v>12.365476060000001</v>
      </c>
    </row>
    <row r="1577" spans="1:8" x14ac:dyDescent="0.3">
      <c r="A1577" t="s">
        <v>45</v>
      </c>
      <c r="B1577" t="s">
        <v>263</v>
      </c>
      <c r="C1577" t="s">
        <v>183</v>
      </c>
      <c r="D1577">
        <v>1.000819728</v>
      </c>
      <c r="E1577"/>
      <c r="F1577"/>
      <c r="G1577">
        <v>2114.9755500000001</v>
      </c>
      <c r="H1577">
        <v>12.7</v>
      </c>
    </row>
    <row r="1578" spans="1:8" x14ac:dyDescent="0.3">
      <c r="A1578" t="s">
        <v>45</v>
      </c>
      <c r="B1578" t="s">
        <v>263</v>
      </c>
      <c r="C1578" t="s">
        <v>184</v>
      </c>
      <c r="D1578">
        <v>1.1600341599999999</v>
      </c>
      <c r="E1578"/>
      <c r="F1578"/>
      <c r="G1578">
        <v>51.930272109999997</v>
      </c>
      <c r="H1578">
        <v>12.85929711</v>
      </c>
    </row>
    <row r="1579" spans="1:8" x14ac:dyDescent="0.3">
      <c r="A1579" t="s">
        <v>45</v>
      </c>
      <c r="B1579" t="s">
        <v>263</v>
      </c>
      <c r="C1579" t="s">
        <v>184</v>
      </c>
      <c r="D1579">
        <v>5.7677523229999998</v>
      </c>
      <c r="E1579"/>
      <c r="F1579"/>
      <c r="G1579">
        <v>227.7807469</v>
      </c>
      <c r="H1579">
        <v>15.105386409999999</v>
      </c>
    </row>
    <row r="1580" spans="1:8" x14ac:dyDescent="0.3">
      <c r="A1580" t="s">
        <v>45</v>
      </c>
      <c r="B1580" t="s">
        <v>263</v>
      </c>
      <c r="C1580" t="s">
        <v>184</v>
      </c>
      <c r="D1580">
        <v>8.6697421109999997</v>
      </c>
      <c r="E1580"/>
      <c r="F1580"/>
      <c r="G1580">
        <v>61.294353020000003</v>
      </c>
      <c r="H1580">
        <v>15.88594226</v>
      </c>
    </row>
    <row r="1581" spans="1:8" x14ac:dyDescent="0.3">
      <c r="A1581" t="s">
        <v>45</v>
      </c>
      <c r="B1581" t="s">
        <v>263</v>
      </c>
      <c r="C1581"/>
      <c r="D1581">
        <v>18.75034703</v>
      </c>
      <c r="E1581">
        <v>1.260649278</v>
      </c>
      <c r="F1581">
        <v>0.31983672699999999</v>
      </c>
      <c r="G1581">
        <v>26.778965060000001</v>
      </c>
      <c r="H1581">
        <v>17.733788780000001</v>
      </c>
    </row>
    <row r="1582" spans="1:8" x14ac:dyDescent="0.3">
      <c r="A1582" t="s">
        <v>45</v>
      </c>
      <c r="B1582" t="s">
        <v>263</v>
      </c>
      <c r="C1582"/>
      <c r="D1582">
        <v>20.509075809999999</v>
      </c>
      <c r="E1582">
        <v>3.040202243</v>
      </c>
      <c r="F1582">
        <v>0.77132343800000003</v>
      </c>
      <c r="G1582">
        <v>64.580586409999995</v>
      </c>
      <c r="H1582">
        <v>17.988664159999999</v>
      </c>
    </row>
    <row r="1583" spans="1:8" x14ac:dyDescent="0.3">
      <c r="A1583" t="s">
        <v>45</v>
      </c>
      <c r="B1583" t="s">
        <v>263</v>
      </c>
      <c r="C1583"/>
      <c r="D1583">
        <v>22.833742610000002</v>
      </c>
      <c r="E1583">
        <v>0.85736599800000002</v>
      </c>
      <c r="F1583">
        <v>0.217520558</v>
      </c>
      <c r="G1583">
        <v>18.212340659999999</v>
      </c>
      <c r="H1583">
        <v>18.30725838</v>
      </c>
    </row>
    <row r="1584" spans="1:8" x14ac:dyDescent="0.3">
      <c r="A1584" t="s">
        <v>45</v>
      </c>
      <c r="B1584" t="s">
        <v>263</v>
      </c>
      <c r="C1584"/>
      <c r="D1584">
        <v>28.30288479</v>
      </c>
      <c r="E1584">
        <v>2.41650769</v>
      </c>
      <c r="F1584">
        <v>0.61308717899999998</v>
      </c>
      <c r="G1584">
        <v>51.331941489999998</v>
      </c>
      <c r="H1584">
        <v>18.992235969999999</v>
      </c>
    </row>
    <row r="1585" spans="1:8" x14ac:dyDescent="0.3">
      <c r="A1585" t="s">
        <v>45</v>
      </c>
      <c r="B1585" t="s">
        <v>263</v>
      </c>
      <c r="C1585"/>
      <c r="D1585">
        <v>30.64016861</v>
      </c>
      <c r="E1585">
        <v>0.91018968099999997</v>
      </c>
      <c r="F1585">
        <v>0.230922346</v>
      </c>
      <c r="G1585">
        <v>19.334431940000002</v>
      </c>
      <c r="H1585">
        <v>19.263041059999999</v>
      </c>
    </row>
    <row r="1586" spans="1:8" x14ac:dyDescent="0.3">
      <c r="A1586" t="s">
        <v>45</v>
      </c>
      <c r="B1586" t="s">
        <v>263</v>
      </c>
      <c r="C1586"/>
      <c r="D1586">
        <v>31.631001869999999</v>
      </c>
      <c r="E1586">
        <v>1.3682078520000001</v>
      </c>
      <c r="F1586">
        <v>0.347125191</v>
      </c>
      <c r="G1586">
        <v>29.063745879999999</v>
      </c>
      <c r="H1586">
        <v>19.374549040000002</v>
      </c>
    </row>
    <row r="1587" spans="1:8" x14ac:dyDescent="0.3">
      <c r="A1587" t="s">
        <v>45</v>
      </c>
      <c r="B1587" t="s">
        <v>263</v>
      </c>
      <c r="C1587"/>
      <c r="D1587">
        <v>34.254163939999998</v>
      </c>
      <c r="E1587">
        <v>0.86341201099999998</v>
      </c>
      <c r="F1587">
        <v>0.21905448</v>
      </c>
      <c r="G1587">
        <v>18.340771289999999</v>
      </c>
      <c r="H1587">
        <v>19.661283839999999</v>
      </c>
    </row>
    <row r="1588" spans="1:8" x14ac:dyDescent="0.3">
      <c r="A1588" t="s">
        <v>45</v>
      </c>
      <c r="B1588" t="s">
        <v>263</v>
      </c>
      <c r="C1588"/>
      <c r="D1588">
        <v>39.81995629</v>
      </c>
      <c r="E1588">
        <v>1.471246236</v>
      </c>
      <c r="F1588">
        <v>0.37326684700000001</v>
      </c>
      <c r="G1588">
        <v>31.25250793</v>
      </c>
      <c r="H1588">
        <v>20.234753449999999</v>
      </c>
    </row>
    <row r="1589" spans="1:8" x14ac:dyDescent="0.3">
      <c r="A1589" t="s">
        <v>45</v>
      </c>
      <c r="B1589" t="s">
        <v>263</v>
      </c>
      <c r="C1589"/>
      <c r="D1589">
        <v>77.535117420000006</v>
      </c>
      <c r="E1589">
        <v>6.5555757720000001</v>
      </c>
      <c r="F1589">
        <v>1.663201602</v>
      </c>
      <c r="G1589">
        <v>139.2548567</v>
      </c>
      <c r="H1589">
        <v>23.404765999999999</v>
      </c>
    </row>
    <row r="1590" spans="1:8" x14ac:dyDescent="0.3">
      <c r="A1590" t="s">
        <v>45</v>
      </c>
      <c r="B1590" t="s">
        <v>263</v>
      </c>
      <c r="C1590"/>
      <c r="D1590">
        <v>85.228723270000003</v>
      </c>
      <c r="E1590">
        <v>5.7274473659999998</v>
      </c>
      <c r="F1590">
        <v>1.453098853</v>
      </c>
      <c r="G1590">
        <v>121.6635868</v>
      </c>
      <c r="H1590">
        <v>23.9623059</v>
      </c>
    </row>
    <row r="1591" spans="1:8" x14ac:dyDescent="0.3">
      <c r="A1591" t="s">
        <v>45</v>
      </c>
      <c r="B1591" t="s">
        <v>263</v>
      </c>
      <c r="C1591" t="s">
        <v>19</v>
      </c>
      <c r="D1591">
        <v>149.52656769999999</v>
      </c>
      <c r="E1591">
        <v>369.68320369999998</v>
      </c>
      <c r="F1591">
        <v>93.791562780000007</v>
      </c>
      <c r="G1591">
        <v>7852.8848330000001</v>
      </c>
      <c r="H1591">
        <v>28.10403084</v>
      </c>
    </row>
    <row r="1592" spans="1:8" x14ac:dyDescent="0.3">
      <c r="A1592" t="s">
        <v>46</v>
      </c>
      <c r="B1592" t="s">
        <v>46</v>
      </c>
      <c r="C1592" t="s">
        <v>182</v>
      </c>
      <c r="D1592">
        <v>0.73179976499999999</v>
      </c>
      <c r="E1592"/>
      <c r="F1592"/>
      <c r="G1592">
        <v>44.189820130000001</v>
      </c>
      <c r="H1592">
        <v>12.38178078</v>
      </c>
    </row>
    <row r="1593" spans="1:8" x14ac:dyDescent="0.3">
      <c r="A1593" t="s">
        <v>46</v>
      </c>
      <c r="B1593" t="s">
        <v>46</v>
      </c>
      <c r="C1593" t="s">
        <v>183</v>
      </c>
      <c r="D1593">
        <v>1.000819728</v>
      </c>
      <c r="E1593"/>
      <c r="F1593"/>
      <c r="G1593">
        <v>2138.0427119999999</v>
      </c>
      <c r="H1593">
        <v>12.7</v>
      </c>
    </row>
    <row r="1594" spans="1:8" x14ac:dyDescent="0.3">
      <c r="A1594" t="s">
        <v>46</v>
      </c>
      <c r="B1594" t="s">
        <v>46</v>
      </c>
      <c r="C1594" t="s">
        <v>184</v>
      </c>
      <c r="D1594">
        <v>1.17669796</v>
      </c>
      <c r="E1594"/>
      <c r="F1594"/>
      <c r="G1594">
        <v>50.620907269999996</v>
      </c>
      <c r="H1594">
        <v>12.87502057</v>
      </c>
    </row>
    <row r="1595" spans="1:8" x14ac:dyDescent="0.3">
      <c r="A1595" t="s">
        <v>46</v>
      </c>
      <c r="B1595" t="s">
        <v>46</v>
      </c>
      <c r="C1595" t="s">
        <v>184</v>
      </c>
      <c r="D1595">
        <v>5.7585955259999997</v>
      </c>
      <c r="E1595"/>
      <c r="F1595"/>
      <c r="G1595">
        <v>560.13868839999998</v>
      </c>
      <c r="H1595">
        <v>15.102555130000001</v>
      </c>
    </row>
    <row r="1596" spans="1:8" x14ac:dyDescent="0.3">
      <c r="A1596" t="s">
        <v>46</v>
      </c>
      <c r="B1596" t="s">
        <v>46</v>
      </c>
      <c r="C1596" t="s">
        <v>184</v>
      </c>
      <c r="D1596">
        <v>8.7210722870000001</v>
      </c>
      <c r="E1596"/>
      <c r="F1596"/>
      <c r="G1596">
        <v>141.32165549999999</v>
      </c>
      <c r="H1596">
        <v>15.89810318</v>
      </c>
    </row>
    <row r="1597" spans="1:8" x14ac:dyDescent="0.3">
      <c r="A1597" t="s">
        <v>46</v>
      </c>
      <c r="B1597" t="s">
        <v>46</v>
      </c>
      <c r="C1597" t="s">
        <v>184</v>
      </c>
      <c r="D1597">
        <v>10.507061759999999</v>
      </c>
      <c r="E1597"/>
      <c r="F1597"/>
      <c r="G1597">
        <v>17.912789220000001</v>
      </c>
      <c r="H1597">
        <v>16.29587721</v>
      </c>
    </row>
    <row r="1598" spans="1:8" x14ac:dyDescent="0.3">
      <c r="A1598" t="s">
        <v>46</v>
      </c>
      <c r="B1598" t="s">
        <v>46</v>
      </c>
      <c r="C1598"/>
      <c r="D1598">
        <v>17.351082399999999</v>
      </c>
      <c r="E1598">
        <v>1.3589312149999999</v>
      </c>
      <c r="F1598">
        <v>0.97058163900000005</v>
      </c>
      <c r="G1598">
        <v>29.169349359999998</v>
      </c>
      <c r="H1598">
        <v>17.521021210000001</v>
      </c>
    </row>
    <row r="1599" spans="1:8" x14ac:dyDescent="0.3">
      <c r="A1599" t="s">
        <v>46</v>
      </c>
      <c r="B1599" t="s">
        <v>46</v>
      </c>
      <c r="C1599"/>
      <c r="D1599">
        <v>18.924938959999999</v>
      </c>
      <c r="E1599">
        <v>1.3166279949999999</v>
      </c>
      <c r="F1599">
        <v>0.94036765200000005</v>
      </c>
      <c r="G1599">
        <v>28.261314129999999</v>
      </c>
      <c r="H1599">
        <v>17.75968563</v>
      </c>
    </row>
    <row r="1600" spans="1:8" x14ac:dyDescent="0.3">
      <c r="A1600" t="s">
        <v>46</v>
      </c>
      <c r="B1600" t="s">
        <v>46</v>
      </c>
      <c r="C1600"/>
      <c r="D1600">
        <v>20.690670050000001</v>
      </c>
      <c r="E1600">
        <v>3.373854379</v>
      </c>
      <c r="F1600">
        <v>2.4096886390000001</v>
      </c>
      <c r="G1600">
        <v>72.419513190000004</v>
      </c>
      <c r="H1600">
        <v>18.014261009999998</v>
      </c>
    </row>
    <row r="1601" spans="1:8" x14ac:dyDescent="0.3">
      <c r="A1601" t="s">
        <v>46</v>
      </c>
      <c r="B1601" t="s">
        <v>46</v>
      </c>
      <c r="C1601"/>
      <c r="D1601">
        <v>23.507100990000001</v>
      </c>
      <c r="E1601">
        <v>0.68657139</v>
      </c>
      <c r="F1601">
        <v>0.490365942</v>
      </c>
      <c r="G1601">
        <v>14.73719973</v>
      </c>
      <c r="H1601">
        <v>18.396124069999999</v>
      </c>
    </row>
    <row r="1602" spans="1:8" x14ac:dyDescent="0.3">
      <c r="A1602" t="s">
        <v>46</v>
      </c>
      <c r="B1602" t="s">
        <v>46</v>
      </c>
      <c r="C1602"/>
      <c r="D1602">
        <v>28.509580270000001</v>
      </c>
      <c r="E1602">
        <v>2.7820785159999999</v>
      </c>
      <c r="F1602">
        <v>1.9870279630000001</v>
      </c>
      <c r="G1602">
        <v>59.717091840000002</v>
      </c>
      <c r="H1602">
        <v>19.01665156</v>
      </c>
    </row>
    <row r="1603" spans="1:8" x14ac:dyDescent="0.3">
      <c r="A1603" t="s">
        <v>46</v>
      </c>
      <c r="B1603" t="s">
        <v>46</v>
      </c>
      <c r="C1603"/>
      <c r="D1603">
        <v>30.712344860000002</v>
      </c>
      <c r="E1603">
        <v>2.5031135029999998</v>
      </c>
      <c r="F1603">
        <v>1.7877843840000001</v>
      </c>
      <c r="G1603">
        <v>53.729130259999998</v>
      </c>
      <c r="H1603">
        <v>19.271226930000001</v>
      </c>
    </row>
    <row r="1604" spans="1:8" x14ac:dyDescent="0.3">
      <c r="A1604" t="s">
        <v>46</v>
      </c>
      <c r="B1604" t="s">
        <v>46</v>
      </c>
      <c r="C1604"/>
      <c r="D1604">
        <v>34.326250960000003</v>
      </c>
      <c r="E1604">
        <v>1.283565917</v>
      </c>
      <c r="F1604">
        <v>0.91675391399999995</v>
      </c>
      <c r="G1604">
        <v>27.551639290000001</v>
      </c>
      <c r="H1604">
        <v>19.669000960000002</v>
      </c>
    </row>
    <row r="1605" spans="1:8" x14ac:dyDescent="0.3">
      <c r="A1605" t="s">
        <v>46</v>
      </c>
      <c r="B1605" t="s">
        <v>46</v>
      </c>
      <c r="C1605"/>
      <c r="D1605">
        <v>39.890903950000002</v>
      </c>
      <c r="E1605">
        <v>1.446474153</v>
      </c>
      <c r="F1605">
        <v>1.033106928</v>
      </c>
      <c r="G1605">
        <v>31.048451480000001</v>
      </c>
      <c r="H1605">
        <v>20.24179556</v>
      </c>
    </row>
    <row r="1606" spans="1:8" x14ac:dyDescent="0.3">
      <c r="A1606" t="s">
        <v>46</v>
      </c>
      <c r="B1606" t="s">
        <v>46</v>
      </c>
      <c r="C1606"/>
      <c r="D1606">
        <v>49.1819664</v>
      </c>
      <c r="E1606">
        <v>0.93134307900000002</v>
      </c>
      <c r="F1606">
        <v>0.66518781900000001</v>
      </c>
      <c r="G1606">
        <v>19.991204369999998</v>
      </c>
      <c r="H1606">
        <v>21.116898419999998</v>
      </c>
    </row>
    <row r="1607" spans="1:8" x14ac:dyDescent="0.3">
      <c r="A1607" t="s">
        <v>46</v>
      </c>
      <c r="B1607" t="s">
        <v>46</v>
      </c>
      <c r="C1607"/>
      <c r="D1607">
        <v>52.421001009999998</v>
      </c>
      <c r="E1607">
        <v>0.50969486600000002</v>
      </c>
      <c r="F1607">
        <v>0.36403643800000002</v>
      </c>
      <c r="G1607">
        <v>10.94055936</v>
      </c>
      <c r="H1607">
        <v>21.403295719999999</v>
      </c>
    </row>
    <row r="1608" spans="1:8" x14ac:dyDescent="0.3">
      <c r="A1608" t="s">
        <v>46</v>
      </c>
      <c r="B1608" t="s">
        <v>46</v>
      </c>
      <c r="C1608"/>
      <c r="D1608">
        <v>64.880643149999997</v>
      </c>
      <c r="E1608">
        <v>1.8604428900000001</v>
      </c>
      <c r="F1608">
        <v>1.3287734419999999</v>
      </c>
      <c r="G1608">
        <v>39.934257170000002</v>
      </c>
      <c r="H1608">
        <v>22.437508189999999</v>
      </c>
    </row>
    <row r="1609" spans="1:8" x14ac:dyDescent="0.3">
      <c r="A1609" t="s">
        <v>46</v>
      </c>
      <c r="B1609" t="s">
        <v>46</v>
      </c>
      <c r="C1609"/>
      <c r="D1609">
        <v>87.061032969999999</v>
      </c>
      <c r="E1609">
        <v>5.7782236080000002</v>
      </c>
      <c r="F1609">
        <v>4.126947468</v>
      </c>
      <c r="G1609">
        <v>124.0291055</v>
      </c>
      <c r="H1609">
        <v>24.09224815</v>
      </c>
    </row>
    <row r="1610" spans="1:8" x14ac:dyDescent="0.3">
      <c r="A1610" t="s">
        <v>46</v>
      </c>
      <c r="B1610" t="s">
        <v>46</v>
      </c>
      <c r="C1610"/>
      <c r="D1610">
        <v>117.49578150000001</v>
      </c>
      <c r="E1610">
        <v>1.4692380030000001</v>
      </c>
      <c r="F1610">
        <v>1.0493654219999999</v>
      </c>
      <c r="G1610">
        <v>31.537075699999999</v>
      </c>
      <c r="H1610">
        <v>26.128851170000001</v>
      </c>
    </row>
    <row r="1611" spans="1:8" x14ac:dyDescent="0.3">
      <c r="A1611" t="s">
        <v>46</v>
      </c>
      <c r="B1611" t="s">
        <v>46</v>
      </c>
      <c r="C1611" t="s">
        <v>19</v>
      </c>
      <c r="D1611">
        <v>155.63488989999999</v>
      </c>
      <c r="E1611">
        <v>77.443785250000005</v>
      </c>
      <c r="F1611">
        <v>55.312230040000003</v>
      </c>
      <c r="G1611">
        <v>1662.324629</v>
      </c>
      <c r="H1611">
        <v>28.467762449999999</v>
      </c>
    </row>
    <row r="1612" spans="1:8" x14ac:dyDescent="0.3">
      <c r="A1612" t="s">
        <v>46</v>
      </c>
      <c r="B1612" t="s">
        <v>46</v>
      </c>
      <c r="C1612"/>
      <c r="D1612">
        <v>176.31368069999999</v>
      </c>
      <c r="E1612">
        <v>36.398514259999999</v>
      </c>
      <c r="F1612">
        <v>25.996701829999999</v>
      </c>
      <c r="G1612">
        <v>781.29118440000002</v>
      </c>
      <c r="H1612">
        <v>29.676995489999999</v>
      </c>
    </row>
    <row r="1613" spans="1:8" x14ac:dyDescent="0.3">
      <c r="A1613" t="s">
        <v>46</v>
      </c>
      <c r="B1613" t="s">
        <v>46</v>
      </c>
      <c r="C1613"/>
      <c r="D1613">
        <v>203.64807959999999</v>
      </c>
      <c r="E1613">
        <v>0.86958749499999999</v>
      </c>
      <c r="F1613">
        <v>0.62108048299999996</v>
      </c>
      <c r="G1613">
        <v>18.66562571</v>
      </c>
      <c r="H1613">
        <v>31.236269679999999</v>
      </c>
    </row>
    <row r="1614" spans="1:8" x14ac:dyDescent="0.3">
      <c r="A1614" t="s">
        <v>47</v>
      </c>
      <c r="B1614" t="s">
        <v>47</v>
      </c>
      <c r="C1614" t="s">
        <v>182</v>
      </c>
      <c r="D1614">
        <v>0.73208158999999995</v>
      </c>
      <c r="E1614"/>
      <c r="F1614"/>
      <c r="G1614">
        <v>43.546986670000003</v>
      </c>
      <c r="H1614">
        <v>12.38215675</v>
      </c>
    </row>
    <row r="1615" spans="1:8" x14ac:dyDescent="0.3">
      <c r="A1615" t="s">
        <v>47</v>
      </c>
      <c r="B1615" t="s">
        <v>47</v>
      </c>
      <c r="C1615" t="s">
        <v>183</v>
      </c>
      <c r="D1615">
        <v>1.000819728</v>
      </c>
      <c r="E1615"/>
      <c r="F1615"/>
      <c r="G1615">
        <v>2143.06781</v>
      </c>
      <c r="H1615">
        <v>12.7</v>
      </c>
    </row>
    <row r="1616" spans="1:8" x14ac:dyDescent="0.3">
      <c r="A1616" t="s">
        <v>47</v>
      </c>
      <c r="B1616" t="s">
        <v>47</v>
      </c>
      <c r="C1616" t="s">
        <v>184</v>
      </c>
      <c r="D1616">
        <v>1.1764776800000001</v>
      </c>
      <c r="E1616"/>
      <c r="F1616"/>
      <c r="G1616">
        <v>52.993312580000001</v>
      </c>
      <c r="H1616">
        <v>12.874813789999999</v>
      </c>
    </row>
    <row r="1617" spans="1:8" x14ac:dyDescent="0.3">
      <c r="A1617" t="s">
        <v>47</v>
      </c>
      <c r="B1617" t="s">
        <v>47</v>
      </c>
      <c r="C1617" t="s">
        <v>184</v>
      </c>
      <c r="D1617">
        <v>6.0098002629999998</v>
      </c>
      <c r="E1617"/>
      <c r="F1617"/>
      <c r="G1617">
        <v>70.93787519</v>
      </c>
      <c r="H1617">
        <v>15.17917738</v>
      </c>
    </row>
    <row r="1618" spans="1:8" x14ac:dyDescent="0.3">
      <c r="A1618" t="s">
        <v>47</v>
      </c>
      <c r="B1618" t="s">
        <v>47</v>
      </c>
      <c r="C1618" t="s">
        <v>184</v>
      </c>
      <c r="D1618">
        <v>10.562500350000001</v>
      </c>
      <c r="E1618"/>
      <c r="F1618"/>
      <c r="G1618">
        <v>20.79579614</v>
      </c>
      <c r="H1618">
        <v>16.307520929999999</v>
      </c>
    </row>
    <row r="1619" spans="1:8" x14ac:dyDescent="0.3">
      <c r="A1619" t="s">
        <v>47</v>
      </c>
      <c r="B1619" t="s">
        <v>47</v>
      </c>
      <c r="C1619"/>
      <c r="D1619">
        <v>20.420964049999998</v>
      </c>
      <c r="E1619">
        <v>1.2286203229999999</v>
      </c>
      <c r="F1619">
        <v>100</v>
      </c>
      <c r="G1619">
        <v>26.423184379999999</v>
      </c>
      <c r="H1619">
        <v>17.976198010000001</v>
      </c>
    </row>
    <row r="1620" spans="1:8" x14ac:dyDescent="0.3">
      <c r="A1620" t="s">
        <v>48</v>
      </c>
      <c r="B1620" t="s">
        <v>48</v>
      </c>
      <c r="C1620" t="s">
        <v>182</v>
      </c>
      <c r="D1620">
        <v>0.72116691399999999</v>
      </c>
      <c r="E1620"/>
      <c r="F1620"/>
      <c r="G1620">
        <v>40.781279759999997</v>
      </c>
      <c r="H1620">
        <v>12.367516180000001</v>
      </c>
    </row>
    <row r="1621" spans="1:8" x14ac:dyDescent="0.3">
      <c r="A1621" t="s">
        <v>48</v>
      </c>
      <c r="B1621" t="s">
        <v>48</v>
      </c>
      <c r="C1621" t="s">
        <v>183</v>
      </c>
      <c r="D1621">
        <v>1.000819728</v>
      </c>
      <c r="E1621"/>
      <c r="F1621"/>
      <c r="G1621">
        <v>2095.3652569999999</v>
      </c>
      <c r="H1621">
        <v>12.7</v>
      </c>
    </row>
    <row r="1622" spans="1:8" x14ac:dyDescent="0.3">
      <c r="A1622" t="s">
        <v>48</v>
      </c>
      <c r="B1622" t="s">
        <v>48</v>
      </c>
      <c r="C1622" t="s">
        <v>184</v>
      </c>
      <c r="D1622">
        <v>1.1590102799999999</v>
      </c>
      <c r="E1622"/>
      <c r="F1622"/>
      <c r="G1622">
        <v>49.71656746</v>
      </c>
      <c r="H1622">
        <v>12.85832563</v>
      </c>
    </row>
    <row r="1623" spans="1:8" x14ac:dyDescent="0.3">
      <c r="A1623" t="s">
        <v>48</v>
      </c>
      <c r="B1623" t="s">
        <v>48</v>
      </c>
      <c r="C1623" t="s">
        <v>184</v>
      </c>
      <c r="D1623">
        <v>5.9789412210000004</v>
      </c>
      <c r="E1623"/>
      <c r="F1623"/>
      <c r="G1623">
        <v>35.72394062</v>
      </c>
      <c r="H1623">
        <v>15.1698798</v>
      </c>
    </row>
    <row r="1624" spans="1:8" x14ac:dyDescent="0.3">
      <c r="A1624" t="s">
        <v>48</v>
      </c>
      <c r="B1624" t="s">
        <v>48</v>
      </c>
      <c r="C1624" t="s">
        <v>184</v>
      </c>
      <c r="D1624">
        <v>10.57348884</v>
      </c>
      <c r="E1624"/>
      <c r="F1624"/>
      <c r="G1624">
        <v>21.84300082</v>
      </c>
      <c r="H1624">
        <v>16.309824320000001</v>
      </c>
    </row>
    <row r="1625" spans="1:8" x14ac:dyDescent="0.3">
      <c r="A1625" t="s">
        <v>48</v>
      </c>
      <c r="B1625" t="s">
        <v>48</v>
      </c>
      <c r="C1625"/>
      <c r="D1625">
        <v>20.50491371</v>
      </c>
      <c r="E1625">
        <v>1.9994288609999999</v>
      </c>
      <c r="F1625">
        <v>100</v>
      </c>
      <c r="G1625">
        <v>42.025783930000003</v>
      </c>
      <c r="H1625">
        <v>17.988075980000001</v>
      </c>
    </row>
    <row r="1626" spans="1:8" x14ac:dyDescent="0.3">
      <c r="A1626" t="s">
        <v>264</v>
      </c>
      <c r="B1626" t="s">
        <v>265</v>
      </c>
      <c r="C1626" t="s">
        <v>182</v>
      </c>
      <c r="D1626">
        <v>0.75315104899999996</v>
      </c>
      <c r="E1626"/>
      <c r="F1626"/>
      <c r="G1626">
        <v>23.717362829999999</v>
      </c>
      <c r="H1626">
        <v>12.483333330000001</v>
      </c>
    </row>
    <row r="1627" spans="1:8" x14ac:dyDescent="0.3">
      <c r="A1627" t="s">
        <v>264</v>
      </c>
      <c r="B1627" t="s">
        <v>265</v>
      </c>
      <c r="C1627" t="s">
        <v>183</v>
      </c>
      <c r="D1627">
        <v>1.04135409</v>
      </c>
      <c r="E1627"/>
      <c r="F1627"/>
      <c r="G1627">
        <v>1276.4956769999999</v>
      </c>
      <c r="H1627">
        <v>12.83333333</v>
      </c>
    </row>
    <row r="1628" spans="1:8" x14ac:dyDescent="0.3">
      <c r="A1628" t="s">
        <v>264</v>
      </c>
      <c r="B1628" t="s">
        <v>265</v>
      </c>
      <c r="C1628" t="s">
        <v>184</v>
      </c>
      <c r="D1628">
        <v>1.256316835</v>
      </c>
      <c r="E1628"/>
      <c r="F1628"/>
      <c r="G1628">
        <v>26.7088061</v>
      </c>
      <c r="H1628">
        <v>13.05</v>
      </c>
    </row>
    <row r="1629" spans="1:8" x14ac:dyDescent="0.3">
      <c r="A1629" t="s">
        <v>264</v>
      </c>
      <c r="B1629" t="s">
        <v>265</v>
      </c>
      <c r="C1629" t="s">
        <v>184</v>
      </c>
      <c r="D1629">
        <v>5.7596465429999997</v>
      </c>
      <c r="E1629"/>
      <c r="F1629"/>
      <c r="G1629">
        <v>320.25515769999998</v>
      </c>
      <c r="H1629">
        <v>15.31666667</v>
      </c>
    </row>
    <row r="1630" spans="1:8" x14ac:dyDescent="0.3">
      <c r="A1630" t="s">
        <v>264</v>
      </c>
      <c r="B1630" t="s">
        <v>265</v>
      </c>
      <c r="C1630" t="s">
        <v>184</v>
      </c>
      <c r="D1630">
        <v>6.6755377630000003</v>
      </c>
      <c r="E1630"/>
      <c r="F1630"/>
      <c r="G1630">
        <v>558.76631840000005</v>
      </c>
      <c r="H1630">
        <v>15.6</v>
      </c>
    </row>
    <row r="1631" spans="1:8" x14ac:dyDescent="0.3">
      <c r="A1631" t="s">
        <v>264</v>
      </c>
      <c r="B1631" t="s">
        <v>265</v>
      </c>
      <c r="C1631" t="s">
        <v>219</v>
      </c>
      <c r="D1631">
        <v>15.63812304</v>
      </c>
      <c r="E1631"/>
      <c r="F1631"/>
      <c r="G1631">
        <v>593.46552299999996</v>
      </c>
      <c r="H1631">
        <v>17.56666667</v>
      </c>
    </row>
    <row r="1632" spans="1:8" x14ac:dyDescent="0.3">
      <c r="A1632" t="s">
        <v>264</v>
      </c>
      <c r="B1632" t="s">
        <v>265</v>
      </c>
      <c r="C1632" t="s">
        <v>219</v>
      </c>
      <c r="D1632">
        <v>20.658411359999999</v>
      </c>
      <c r="E1632"/>
      <c r="F1632"/>
      <c r="G1632">
        <v>387.84505780000001</v>
      </c>
      <c r="H1632">
        <v>18.366666670000001</v>
      </c>
    </row>
    <row r="1633" spans="1:8" x14ac:dyDescent="0.3">
      <c r="A1633" t="s">
        <v>264</v>
      </c>
      <c r="B1633" t="s">
        <v>265</v>
      </c>
      <c r="C1633" t="s">
        <v>219</v>
      </c>
      <c r="D1633">
        <v>29.289202150000001</v>
      </c>
      <c r="E1633"/>
      <c r="F1633"/>
      <c r="G1633">
        <v>425.06413570000001</v>
      </c>
      <c r="H1633">
        <v>19.516666669999999</v>
      </c>
    </row>
    <row r="1634" spans="1:8" x14ac:dyDescent="0.3">
      <c r="A1634" t="s">
        <v>264</v>
      </c>
      <c r="B1634" t="s">
        <v>265</v>
      </c>
      <c r="C1634" t="s">
        <v>219</v>
      </c>
      <c r="D1634">
        <v>48.114514589999999</v>
      </c>
      <c r="E1634"/>
      <c r="F1634"/>
      <c r="G1634">
        <v>213.83872880000001</v>
      </c>
      <c r="H1634">
        <v>21.516666669999999</v>
      </c>
    </row>
    <row r="1635" spans="1:8" x14ac:dyDescent="0.3">
      <c r="A1635" t="s">
        <v>264</v>
      </c>
      <c r="B1635" t="s">
        <v>265</v>
      </c>
      <c r="C1635" t="s">
        <v>219</v>
      </c>
      <c r="D1635">
        <v>68.187239439999999</v>
      </c>
      <c r="E1635"/>
      <c r="F1635"/>
      <c r="G1635">
        <v>161.5890583</v>
      </c>
      <c r="H1635">
        <v>23.266666669999999</v>
      </c>
    </row>
    <row r="1636" spans="1:8" x14ac:dyDescent="0.3">
      <c r="A1636" t="s">
        <v>264</v>
      </c>
      <c r="B1636" t="s">
        <v>265</v>
      </c>
      <c r="C1636" t="s">
        <v>219</v>
      </c>
      <c r="D1636">
        <v>119.1611121</v>
      </c>
      <c r="E1636"/>
      <c r="F1636"/>
      <c r="G1636">
        <v>173.73638149999999</v>
      </c>
      <c r="H1636">
        <v>26.95</v>
      </c>
    </row>
    <row r="1637" spans="1:8" x14ac:dyDescent="0.3">
      <c r="A1637" t="s">
        <v>31</v>
      </c>
      <c r="B1637" t="s">
        <v>266</v>
      </c>
      <c r="C1637" t="s">
        <v>182</v>
      </c>
      <c r="D1637">
        <v>0.79199899299999998</v>
      </c>
      <c r="E1637"/>
      <c r="F1637"/>
      <c r="G1637">
        <v>40.846960099999997</v>
      </c>
      <c r="H1637">
        <v>12.535778329999999</v>
      </c>
    </row>
    <row r="1638" spans="1:8" x14ac:dyDescent="0.3">
      <c r="A1638" t="s">
        <v>31</v>
      </c>
      <c r="B1638" t="s">
        <v>266</v>
      </c>
      <c r="C1638" t="s">
        <v>183</v>
      </c>
      <c r="D1638">
        <v>1.04135409</v>
      </c>
      <c r="E1638"/>
      <c r="F1638"/>
      <c r="G1638">
        <v>2118.6981110000002</v>
      </c>
      <c r="H1638">
        <v>12.83333333</v>
      </c>
    </row>
    <row r="1639" spans="1:8" x14ac:dyDescent="0.3">
      <c r="A1639" t="s">
        <v>31</v>
      </c>
      <c r="B1639" t="s">
        <v>266</v>
      </c>
      <c r="C1639" t="s">
        <v>184</v>
      </c>
      <c r="D1639">
        <v>1.237007186</v>
      </c>
      <c r="E1639"/>
      <c r="F1639"/>
      <c r="G1639">
        <v>51.88745677</v>
      </c>
      <c r="H1639">
        <v>13.03170334</v>
      </c>
    </row>
    <row r="1640" spans="1:8" x14ac:dyDescent="0.3">
      <c r="A1640" t="s">
        <v>31</v>
      </c>
      <c r="B1640" t="s">
        <v>266</v>
      </c>
      <c r="C1640" t="s">
        <v>184</v>
      </c>
      <c r="D1640">
        <v>6.1641532769999996</v>
      </c>
      <c r="E1640"/>
      <c r="F1640"/>
      <c r="G1640">
        <v>52.949404559999998</v>
      </c>
      <c r="H1640">
        <v>15.445205039999999</v>
      </c>
    </row>
    <row r="1641" spans="1:8" x14ac:dyDescent="0.3">
      <c r="A1641" t="s">
        <v>31</v>
      </c>
      <c r="B1641" t="s">
        <v>266</v>
      </c>
      <c r="C1641"/>
      <c r="D1641">
        <v>20.68891533</v>
      </c>
      <c r="E1641">
        <v>3.452592519</v>
      </c>
      <c r="F1641">
        <v>2.2073899340000001</v>
      </c>
      <c r="G1641">
        <v>73.459482149999999</v>
      </c>
      <c r="H1641">
        <v>18.37116258</v>
      </c>
    </row>
    <row r="1642" spans="1:8" x14ac:dyDescent="0.3">
      <c r="A1642" t="s">
        <v>31</v>
      </c>
      <c r="B1642" t="s">
        <v>266</v>
      </c>
      <c r="C1642"/>
      <c r="D1642">
        <v>40.203038499999998</v>
      </c>
      <c r="E1642">
        <v>0.86561622500000002</v>
      </c>
      <c r="F1642">
        <v>0.55342544199999999</v>
      </c>
      <c r="G1642">
        <v>18.417383260000001</v>
      </c>
      <c r="H1642">
        <v>20.735071779999998</v>
      </c>
    </row>
    <row r="1643" spans="1:8" x14ac:dyDescent="0.3">
      <c r="A1643" t="s">
        <v>31</v>
      </c>
      <c r="B1643" t="s">
        <v>266</v>
      </c>
      <c r="C1643" t="s">
        <v>19</v>
      </c>
      <c r="D1643">
        <v>155.85364060000001</v>
      </c>
      <c r="E1643">
        <v>152.092422</v>
      </c>
      <c r="F1643">
        <v>97.239184620000003</v>
      </c>
      <c r="G1643">
        <v>3236.0119239999999</v>
      </c>
      <c r="H1643">
        <v>29.281512729999999</v>
      </c>
    </row>
    <row r="1644" spans="1:8" x14ac:dyDescent="0.3">
      <c r="A1644" t="s">
        <v>32</v>
      </c>
      <c r="B1644" t="s">
        <v>267</v>
      </c>
      <c r="C1644" t="s">
        <v>182</v>
      </c>
      <c r="D1644">
        <v>0.75630983399999996</v>
      </c>
      <c r="E1644"/>
      <c r="F1644"/>
      <c r="G1644">
        <v>45.278833480000003</v>
      </c>
      <c r="H1644">
        <v>12.487672290000001</v>
      </c>
    </row>
    <row r="1645" spans="1:8" x14ac:dyDescent="0.3">
      <c r="A1645" t="s">
        <v>32</v>
      </c>
      <c r="B1645" t="s">
        <v>267</v>
      </c>
      <c r="C1645" t="s">
        <v>183</v>
      </c>
      <c r="D1645">
        <v>1.04135409</v>
      </c>
      <c r="E1645"/>
      <c r="F1645"/>
      <c r="G1645">
        <v>2101.0061519999999</v>
      </c>
      <c r="H1645">
        <v>12.83333333</v>
      </c>
    </row>
    <row r="1646" spans="1:8" x14ac:dyDescent="0.3">
      <c r="A1646" t="s">
        <v>32</v>
      </c>
      <c r="B1646" t="s">
        <v>267</v>
      </c>
      <c r="C1646" t="s">
        <v>184</v>
      </c>
      <c r="D1646">
        <v>1.2189401129999999</v>
      </c>
      <c r="E1646"/>
      <c r="F1646"/>
      <c r="G1646">
        <v>50.260452440000002</v>
      </c>
      <c r="H1646">
        <v>13.01439388</v>
      </c>
    </row>
    <row r="1647" spans="1:8" x14ac:dyDescent="0.3">
      <c r="A1647" t="s">
        <v>32</v>
      </c>
      <c r="B1647" t="s">
        <v>267</v>
      </c>
      <c r="C1647" t="s">
        <v>184</v>
      </c>
      <c r="D1647">
        <v>5.9713033009999998</v>
      </c>
      <c r="E1647"/>
      <c r="F1647"/>
      <c r="G1647">
        <v>44.686039829999999</v>
      </c>
      <c r="H1647">
        <v>15.384641050000001</v>
      </c>
    </row>
    <row r="1648" spans="1:8" x14ac:dyDescent="0.3">
      <c r="A1648" t="s">
        <v>32</v>
      </c>
      <c r="B1648" t="s">
        <v>267</v>
      </c>
      <c r="C1648"/>
      <c r="D1648">
        <v>20.41725825</v>
      </c>
      <c r="E1648">
        <v>2.890896047</v>
      </c>
      <c r="F1648">
        <v>3.053667956</v>
      </c>
      <c r="G1648">
        <v>61.088163000000002</v>
      </c>
      <c r="H1648">
        <v>18.33098996</v>
      </c>
    </row>
    <row r="1649" spans="1:8" x14ac:dyDescent="0.3">
      <c r="A1649" t="s">
        <v>32</v>
      </c>
      <c r="B1649" t="s">
        <v>267</v>
      </c>
      <c r="C1649"/>
      <c r="D1649">
        <v>39.876237209999999</v>
      </c>
      <c r="E1649">
        <v>0.62740373599999999</v>
      </c>
      <c r="F1649">
        <v>0.66272970499999995</v>
      </c>
      <c r="G1649">
        <v>13.257806950000001</v>
      </c>
      <c r="H1649">
        <v>20.701237129999999</v>
      </c>
    </row>
    <row r="1650" spans="1:8" x14ac:dyDescent="0.3">
      <c r="A1650" t="s">
        <v>32</v>
      </c>
      <c r="B1650" t="s">
        <v>267</v>
      </c>
      <c r="C1650" t="s">
        <v>19</v>
      </c>
      <c r="D1650">
        <v>155.24352709999999</v>
      </c>
      <c r="E1650">
        <v>91.151326679999997</v>
      </c>
      <c r="F1650">
        <v>96.283602340000002</v>
      </c>
      <c r="G1650">
        <v>1926.1388199999999</v>
      </c>
      <c r="H1650">
        <v>29.244002980000001</v>
      </c>
    </row>
    <row r="1651" spans="1:8" x14ac:dyDescent="0.3">
      <c r="A1651" t="s">
        <v>33</v>
      </c>
      <c r="B1651" t="s">
        <v>268</v>
      </c>
      <c r="C1651" t="s">
        <v>182</v>
      </c>
      <c r="D1651">
        <v>0.75641791700000005</v>
      </c>
      <c r="E1651"/>
      <c r="F1651"/>
      <c r="G1651">
        <v>44.653625630000001</v>
      </c>
      <c r="H1651">
        <v>12.487820510000001</v>
      </c>
    </row>
    <row r="1652" spans="1:8" x14ac:dyDescent="0.3">
      <c r="A1652" t="s">
        <v>33</v>
      </c>
      <c r="B1652" t="s">
        <v>268</v>
      </c>
      <c r="C1652" t="s">
        <v>183</v>
      </c>
      <c r="D1652">
        <v>1.04135409</v>
      </c>
      <c r="E1652"/>
      <c r="F1652"/>
      <c r="G1652">
        <v>2081.3096959999998</v>
      </c>
      <c r="H1652">
        <v>12.83333333</v>
      </c>
    </row>
    <row r="1653" spans="1:8" x14ac:dyDescent="0.3">
      <c r="A1653" t="s">
        <v>33</v>
      </c>
      <c r="B1653" t="s">
        <v>268</v>
      </c>
      <c r="C1653" t="s">
        <v>184</v>
      </c>
      <c r="D1653">
        <v>1.2188595099999999</v>
      </c>
      <c r="E1653"/>
      <c r="F1653"/>
      <c r="G1653">
        <v>49.946744180000003</v>
      </c>
      <c r="H1653">
        <v>13.014316239999999</v>
      </c>
    </row>
    <row r="1654" spans="1:8" x14ac:dyDescent="0.3">
      <c r="A1654" t="s">
        <v>33</v>
      </c>
      <c r="B1654" t="s">
        <v>268</v>
      </c>
      <c r="C1654" t="s">
        <v>184</v>
      </c>
      <c r="D1654">
        <v>6.0720965680000001</v>
      </c>
      <c r="E1654"/>
      <c r="F1654"/>
      <c r="G1654">
        <v>13.630127509999999</v>
      </c>
      <c r="H1654">
        <v>15.41645299</v>
      </c>
    </row>
    <row r="1655" spans="1:8" x14ac:dyDescent="0.3">
      <c r="A1655" t="s">
        <v>33</v>
      </c>
      <c r="B1655" t="s">
        <v>268</v>
      </c>
      <c r="C1655"/>
      <c r="D1655">
        <v>20.512342879999999</v>
      </c>
      <c r="E1655">
        <v>3.5814533800000001</v>
      </c>
      <c r="F1655">
        <v>3.8260801689999999</v>
      </c>
      <c r="G1655">
        <v>75.085499010000007</v>
      </c>
      <c r="H1655">
        <v>18.345085470000001</v>
      </c>
    </row>
    <row r="1656" spans="1:8" x14ac:dyDescent="0.3">
      <c r="A1656" t="s">
        <v>33</v>
      </c>
      <c r="B1656" t="s">
        <v>268</v>
      </c>
      <c r="C1656"/>
      <c r="D1656">
        <v>40.161407680000003</v>
      </c>
      <c r="E1656">
        <v>0.77498920599999999</v>
      </c>
      <c r="F1656">
        <v>0.82792389600000005</v>
      </c>
      <c r="G1656">
        <v>16.247719879999998</v>
      </c>
      <c r="H1656">
        <v>20.73076923</v>
      </c>
    </row>
    <row r="1657" spans="1:8" x14ac:dyDescent="0.3">
      <c r="A1657" t="s">
        <v>33</v>
      </c>
      <c r="B1657" t="s">
        <v>268</v>
      </c>
      <c r="C1657" t="s">
        <v>19</v>
      </c>
      <c r="D1657">
        <v>155.3966269</v>
      </c>
      <c r="E1657">
        <v>89.249891360000007</v>
      </c>
      <c r="F1657">
        <v>95.345995939999995</v>
      </c>
      <c r="G1657">
        <v>1871.1321680000001</v>
      </c>
      <c r="H1657">
        <v>29.253418799999999</v>
      </c>
    </row>
    <row r="1658" spans="1:8" x14ac:dyDescent="0.3">
      <c r="A1658" t="s">
        <v>34</v>
      </c>
      <c r="B1658" t="s">
        <v>269</v>
      </c>
      <c r="C1658" t="s">
        <v>182</v>
      </c>
      <c r="D1658">
        <v>0.75910300200000003</v>
      </c>
      <c r="E1658"/>
      <c r="F1658"/>
      <c r="G1658">
        <v>42.736279660000001</v>
      </c>
      <c r="H1658">
        <v>12.491497750000001</v>
      </c>
    </row>
    <row r="1659" spans="1:8" x14ac:dyDescent="0.3">
      <c r="A1659" t="s">
        <v>34</v>
      </c>
      <c r="B1659" t="s">
        <v>269</v>
      </c>
      <c r="C1659" t="s">
        <v>183</v>
      </c>
      <c r="D1659">
        <v>1.04135409</v>
      </c>
      <c r="E1659"/>
      <c r="F1659"/>
      <c r="G1659">
        <v>2017.591437</v>
      </c>
      <c r="H1659">
        <v>12.83333333</v>
      </c>
    </row>
    <row r="1660" spans="1:8" x14ac:dyDescent="0.3">
      <c r="A1660" t="s">
        <v>34</v>
      </c>
      <c r="B1660" t="s">
        <v>269</v>
      </c>
      <c r="C1660" t="s">
        <v>184</v>
      </c>
      <c r="D1660">
        <v>1.2168611439999999</v>
      </c>
      <c r="E1660"/>
      <c r="F1660"/>
      <c r="G1660">
        <v>48.451524280000001</v>
      </c>
      <c r="H1660">
        <v>13.01239007</v>
      </c>
    </row>
    <row r="1661" spans="1:8" x14ac:dyDescent="0.3">
      <c r="A1661" t="s">
        <v>34</v>
      </c>
      <c r="B1661" t="s">
        <v>269</v>
      </c>
      <c r="C1661" t="s">
        <v>184</v>
      </c>
      <c r="D1661">
        <v>5.9849263840000004</v>
      </c>
      <c r="E1661"/>
      <c r="F1661"/>
      <c r="G1661">
        <v>20.102115950000002</v>
      </c>
      <c r="H1661">
        <v>15.3889613</v>
      </c>
    </row>
    <row r="1662" spans="1:8" x14ac:dyDescent="0.3">
      <c r="A1662" t="s">
        <v>34</v>
      </c>
      <c r="B1662" t="s">
        <v>269</v>
      </c>
      <c r="C1662"/>
      <c r="D1662">
        <v>20.227198820000002</v>
      </c>
      <c r="E1662">
        <v>2.942039131</v>
      </c>
      <c r="F1662">
        <v>2.1375026610000001</v>
      </c>
      <c r="G1662">
        <v>59.882995659999999</v>
      </c>
      <c r="H1662">
        <v>18.30270273</v>
      </c>
    </row>
    <row r="1663" spans="1:8" x14ac:dyDescent="0.3">
      <c r="A1663" t="s">
        <v>34</v>
      </c>
      <c r="B1663" t="s">
        <v>269</v>
      </c>
      <c r="C1663"/>
      <c r="D1663">
        <v>39.5084716</v>
      </c>
      <c r="E1663">
        <v>0.77737969200000001</v>
      </c>
      <c r="F1663">
        <v>0.56479573699999996</v>
      </c>
      <c r="G1663">
        <v>15.82297945</v>
      </c>
      <c r="H1663">
        <v>20.662996069999998</v>
      </c>
    </row>
    <row r="1664" spans="1:8" x14ac:dyDescent="0.3">
      <c r="A1664" t="s">
        <v>34</v>
      </c>
      <c r="B1664" t="s">
        <v>269</v>
      </c>
      <c r="C1664" t="s">
        <v>19</v>
      </c>
      <c r="D1664">
        <v>153.61604320000001</v>
      </c>
      <c r="E1664">
        <v>133.91966740000001</v>
      </c>
      <c r="F1664">
        <v>97.297701599999996</v>
      </c>
      <c r="G1664">
        <v>2725.834194</v>
      </c>
      <c r="H1664">
        <v>29.143774220000001</v>
      </c>
    </row>
    <row r="1665" spans="1:8" x14ac:dyDescent="0.3">
      <c r="A1665" t="s">
        <v>35</v>
      </c>
      <c r="B1665" t="s">
        <v>270</v>
      </c>
      <c r="C1665" t="s">
        <v>182</v>
      </c>
      <c r="D1665">
        <v>0.75953327699999995</v>
      </c>
      <c r="E1665"/>
      <c r="F1665"/>
      <c r="G1665">
        <v>40.982353009999997</v>
      </c>
      <c r="H1665">
        <v>12.4920861</v>
      </c>
    </row>
    <row r="1666" spans="1:8" x14ac:dyDescent="0.3">
      <c r="A1666" t="s">
        <v>35</v>
      </c>
      <c r="B1666" t="s">
        <v>270</v>
      </c>
      <c r="C1666" t="s">
        <v>183</v>
      </c>
      <c r="D1666">
        <v>1.04135409</v>
      </c>
      <c r="E1666"/>
      <c r="F1666"/>
      <c r="G1666">
        <v>2032.6524260000001</v>
      </c>
      <c r="H1666">
        <v>12.83333333</v>
      </c>
    </row>
    <row r="1667" spans="1:8" x14ac:dyDescent="0.3">
      <c r="A1667" t="s">
        <v>35</v>
      </c>
      <c r="B1667" t="s">
        <v>270</v>
      </c>
      <c r="C1667" t="s">
        <v>184</v>
      </c>
      <c r="D1667">
        <v>1.199781271</v>
      </c>
      <c r="E1667"/>
      <c r="F1667"/>
      <c r="G1667">
        <v>47.798254700000001</v>
      </c>
      <c r="H1667">
        <v>12.995832010000001</v>
      </c>
    </row>
    <row r="1668" spans="1:8" x14ac:dyDescent="0.3">
      <c r="A1668" t="s">
        <v>35</v>
      </c>
      <c r="B1668" t="s">
        <v>270</v>
      </c>
      <c r="C1668" t="s">
        <v>184</v>
      </c>
      <c r="D1668">
        <v>5.9710561889999996</v>
      </c>
      <c r="E1668"/>
      <c r="F1668"/>
      <c r="G1668">
        <v>24.442205260000001</v>
      </c>
      <c r="H1668">
        <v>15.38456263</v>
      </c>
    </row>
    <row r="1669" spans="1:8" x14ac:dyDescent="0.3">
      <c r="A1669" t="s">
        <v>35</v>
      </c>
      <c r="B1669" t="s">
        <v>270</v>
      </c>
      <c r="C1669"/>
      <c r="D1669">
        <v>20.164173569999999</v>
      </c>
      <c r="E1669">
        <v>3.1305316799999998</v>
      </c>
      <c r="F1669">
        <v>3.7551852559999999</v>
      </c>
      <c r="G1669">
        <v>64.29302371</v>
      </c>
      <c r="H1669">
        <v>18.29328902</v>
      </c>
    </row>
    <row r="1670" spans="1:8" x14ac:dyDescent="0.3">
      <c r="A1670" t="s">
        <v>35</v>
      </c>
      <c r="B1670" t="s">
        <v>270</v>
      </c>
      <c r="C1670"/>
      <c r="D1670">
        <v>39.379275040000003</v>
      </c>
      <c r="E1670">
        <v>0.64886572799999997</v>
      </c>
      <c r="F1670">
        <v>0.77833775999999999</v>
      </c>
      <c r="G1670">
        <v>13.32602378</v>
      </c>
      <c r="H1670">
        <v>20.649519890000001</v>
      </c>
    </row>
    <row r="1671" spans="1:8" x14ac:dyDescent="0.3">
      <c r="A1671" t="s">
        <v>35</v>
      </c>
      <c r="B1671" t="s">
        <v>270</v>
      </c>
      <c r="C1671" t="s">
        <v>19</v>
      </c>
      <c r="D1671">
        <v>153.95144880000001</v>
      </c>
      <c r="E1671">
        <v>79.444866869999998</v>
      </c>
      <c r="F1671">
        <v>95.296972920000002</v>
      </c>
      <c r="G1671">
        <v>1631.592085</v>
      </c>
      <c r="H1671">
        <v>29.164450779999999</v>
      </c>
    </row>
    <row r="1672" spans="1:8" x14ac:dyDescent="0.3">
      <c r="A1672" t="s">
        <v>35</v>
      </c>
      <c r="B1672" t="s">
        <v>270</v>
      </c>
      <c r="C1672"/>
      <c r="D1672">
        <v>211.51433549999999</v>
      </c>
      <c r="E1672">
        <v>0.141308029</v>
      </c>
      <c r="F1672">
        <v>0.16950406000000001</v>
      </c>
      <c r="G1672">
        <v>2.9021014350000001</v>
      </c>
      <c r="H1672">
        <v>32.593172950000003</v>
      </c>
    </row>
    <row r="1673" spans="1:8" x14ac:dyDescent="0.3">
      <c r="A1673" t="s">
        <v>36</v>
      </c>
      <c r="B1673" t="s">
        <v>271</v>
      </c>
      <c r="C1673" t="s">
        <v>182</v>
      </c>
      <c r="D1673">
        <v>0.75964500199999996</v>
      </c>
      <c r="E1673"/>
      <c r="F1673"/>
      <c r="G1673">
        <v>39.623625539999999</v>
      </c>
      <c r="H1673">
        <v>12.492238840000001</v>
      </c>
    </row>
    <row r="1674" spans="1:8" x14ac:dyDescent="0.3">
      <c r="A1674" t="s">
        <v>36</v>
      </c>
      <c r="B1674" t="s">
        <v>271</v>
      </c>
      <c r="C1674" t="s">
        <v>183</v>
      </c>
      <c r="D1674">
        <v>1.04135409</v>
      </c>
      <c r="E1674"/>
      <c r="F1674"/>
      <c r="G1674">
        <v>2031.5944689999999</v>
      </c>
      <c r="H1674">
        <v>12.83333333</v>
      </c>
    </row>
    <row r="1675" spans="1:8" x14ac:dyDescent="0.3">
      <c r="A1675" t="s">
        <v>36</v>
      </c>
      <c r="B1675" t="s">
        <v>271</v>
      </c>
      <c r="C1675" t="s">
        <v>184</v>
      </c>
      <c r="D1675">
        <v>1.216458694</v>
      </c>
      <c r="E1675"/>
      <c r="F1675"/>
      <c r="G1675">
        <v>49.516887680000004</v>
      </c>
      <c r="H1675">
        <v>13.01200188</v>
      </c>
    </row>
    <row r="1676" spans="1:8" x14ac:dyDescent="0.3">
      <c r="A1676" t="s">
        <v>36</v>
      </c>
      <c r="B1676" t="s">
        <v>271</v>
      </c>
      <c r="C1676" t="s">
        <v>184</v>
      </c>
      <c r="D1676">
        <v>6.0187615819999998</v>
      </c>
      <c r="E1676"/>
      <c r="F1676"/>
      <c r="G1676">
        <v>30.03136628</v>
      </c>
      <c r="H1676">
        <v>15.399663370000001</v>
      </c>
    </row>
    <row r="1677" spans="1:8" x14ac:dyDescent="0.3">
      <c r="A1677" t="s">
        <v>36</v>
      </c>
      <c r="B1677" t="s">
        <v>271</v>
      </c>
      <c r="C1677"/>
      <c r="D1677">
        <v>20.147831140000001</v>
      </c>
      <c r="E1677">
        <v>4.0862319319999996</v>
      </c>
      <c r="F1677">
        <v>2.5906502859999998</v>
      </c>
      <c r="G1677">
        <v>84.004477570000006</v>
      </c>
      <c r="H1677">
        <v>18.290845300000001</v>
      </c>
    </row>
    <row r="1678" spans="1:8" x14ac:dyDescent="0.3">
      <c r="A1678" t="s">
        <v>36</v>
      </c>
      <c r="B1678" t="s">
        <v>271</v>
      </c>
      <c r="C1678"/>
      <c r="D1678">
        <v>39.345771300000003</v>
      </c>
      <c r="E1678">
        <v>0.64691131300000004</v>
      </c>
      <c r="F1678">
        <v>0.41013848600000002</v>
      </c>
      <c r="G1678">
        <v>13.29915868</v>
      </c>
      <c r="H1678">
        <v>20.646021600000001</v>
      </c>
    </row>
    <row r="1679" spans="1:8" x14ac:dyDescent="0.3">
      <c r="A1679" t="s">
        <v>36</v>
      </c>
      <c r="B1679" t="s">
        <v>271</v>
      </c>
      <c r="C1679" t="s">
        <v>19</v>
      </c>
      <c r="D1679">
        <v>153.0428464</v>
      </c>
      <c r="E1679">
        <v>152.99682730000001</v>
      </c>
      <c r="F1679">
        <v>96.99921123</v>
      </c>
      <c r="G1679">
        <v>3145.2983469999999</v>
      </c>
      <c r="H1679">
        <v>29.108413670000001</v>
      </c>
    </row>
    <row r="1680" spans="1:8" x14ac:dyDescent="0.3">
      <c r="A1680" t="s">
        <v>52</v>
      </c>
      <c r="B1680" t="s">
        <v>272</v>
      </c>
      <c r="C1680" t="s">
        <v>182</v>
      </c>
      <c r="D1680">
        <v>0.76007605600000006</v>
      </c>
      <c r="E1680"/>
      <c r="F1680"/>
      <c r="G1680">
        <v>41.390013289999999</v>
      </c>
      <c r="H1680">
        <v>12.492827950000001</v>
      </c>
    </row>
    <row r="1681" spans="1:8" x14ac:dyDescent="0.3">
      <c r="A1681" t="s">
        <v>52</v>
      </c>
      <c r="B1681" t="s">
        <v>272</v>
      </c>
      <c r="C1681" t="s">
        <v>183</v>
      </c>
      <c r="D1681">
        <v>1.04135409</v>
      </c>
      <c r="E1681"/>
      <c r="F1681"/>
      <c r="G1681">
        <v>2042.5373770000001</v>
      </c>
      <c r="H1681">
        <v>12.83333333</v>
      </c>
    </row>
    <row r="1682" spans="1:8" x14ac:dyDescent="0.3">
      <c r="A1682" t="s">
        <v>52</v>
      </c>
      <c r="B1682" t="s">
        <v>272</v>
      </c>
      <c r="C1682" t="s">
        <v>184</v>
      </c>
      <c r="D1682">
        <v>1.2161388470000001</v>
      </c>
      <c r="E1682"/>
      <c r="F1682"/>
      <c r="G1682">
        <v>46.579352210000003</v>
      </c>
      <c r="H1682">
        <v>13.011693299999999</v>
      </c>
    </row>
    <row r="1683" spans="1:8" x14ac:dyDescent="0.3">
      <c r="A1683" t="s">
        <v>52</v>
      </c>
      <c r="B1683" t="s">
        <v>272</v>
      </c>
      <c r="C1683" t="s">
        <v>184</v>
      </c>
      <c r="D1683">
        <v>6.0047332029999998</v>
      </c>
      <c r="E1683"/>
      <c r="F1683"/>
      <c r="G1683">
        <v>17.31560588</v>
      </c>
      <c r="H1683">
        <v>15.395231020000001</v>
      </c>
    </row>
    <row r="1684" spans="1:8" x14ac:dyDescent="0.3">
      <c r="A1684" t="s">
        <v>52</v>
      </c>
      <c r="B1684" t="s">
        <v>272</v>
      </c>
      <c r="C1684"/>
      <c r="D1684">
        <v>20.193250079999999</v>
      </c>
      <c r="E1684">
        <v>4.3910894450000004</v>
      </c>
      <c r="F1684">
        <v>2.3556551649999999</v>
      </c>
      <c r="G1684">
        <v>90.895727519999994</v>
      </c>
      <c r="H1684">
        <v>18.297634089999999</v>
      </c>
    </row>
    <row r="1685" spans="1:8" x14ac:dyDescent="0.3">
      <c r="A1685" t="s">
        <v>52</v>
      </c>
      <c r="B1685" t="s">
        <v>272</v>
      </c>
      <c r="C1685"/>
      <c r="D1685">
        <v>39.21667583</v>
      </c>
      <c r="E1685">
        <v>1.2341386219999999</v>
      </c>
      <c r="F1685">
        <v>0.66206918699999995</v>
      </c>
      <c r="G1685">
        <v>25.546718940000002</v>
      </c>
      <c r="H1685">
        <v>20.632528180000001</v>
      </c>
    </row>
    <row r="1686" spans="1:8" x14ac:dyDescent="0.3">
      <c r="A1686" t="s">
        <v>52</v>
      </c>
      <c r="B1686" t="s">
        <v>272</v>
      </c>
      <c r="C1686" t="s">
        <v>19</v>
      </c>
      <c r="D1686">
        <v>152.06271810000001</v>
      </c>
      <c r="E1686">
        <v>180.78106389999999</v>
      </c>
      <c r="F1686">
        <v>96.982275650000005</v>
      </c>
      <c r="G1686">
        <v>3742.1752689999998</v>
      </c>
      <c r="H1686">
        <v>29.04787563</v>
      </c>
    </row>
    <row r="1687" spans="1:8" x14ac:dyDescent="0.3">
      <c r="A1687" t="s">
        <v>53</v>
      </c>
      <c r="B1687" t="s">
        <v>273</v>
      </c>
      <c r="C1687" t="s">
        <v>182</v>
      </c>
      <c r="D1687">
        <v>0.76018867999999995</v>
      </c>
      <c r="E1687"/>
      <c r="F1687"/>
      <c r="G1687">
        <v>39.472425510000001</v>
      </c>
      <c r="H1687">
        <v>12.492981820000001</v>
      </c>
    </row>
    <row r="1688" spans="1:8" x14ac:dyDescent="0.3">
      <c r="A1688" t="s">
        <v>53</v>
      </c>
      <c r="B1688" t="s">
        <v>273</v>
      </c>
      <c r="C1688" t="s">
        <v>183</v>
      </c>
      <c r="D1688">
        <v>1.04135409</v>
      </c>
      <c r="E1688"/>
      <c r="F1688"/>
      <c r="G1688">
        <v>2020.042633</v>
      </c>
      <c r="H1688">
        <v>12.83333333</v>
      </c>
    </row>
    <row r="1689" spans="1:8" x14ac:dyDescent="0.3">
      <c r="A1689" t="s">
        <v>53</v>
      </c>
      <c r="B1689" t="s">
        <v>273</v>
      </c>
      <c r="C1689" t="s">
        <v>184</v>
      </c>
      <c r="D1689">
        <v>1.2160553119999999</v>
      </c>
      <c r="E1689"/>
      <c r="F1689"/>
      <c r="G1689">
        <v>48.422156440000002</v>
      </c>
      <c r="H1689">
        <v>13.011612700000001</v>
      </c>
    </row>
    <row r="1690" spans="1:8" x14ac:dyDescent="0.3">
      <c r="A1690" t="s">
        <v>53</v>
      </c>
      <c r="B1690" t="s">
        <v>273</v>
      </c>
      <c r="C1690" t="s">
        <v>184</v>
      </c>
      <c r="D1690">
        <v>6.0010724939999998</v>
      </c>
      <c r="E1690"/>
      <c r="F1690"/>
      <c r="G1690">
        <v>9.0189479759999998</v>
      </c>
      <c r="H1690">
        <v>15.39407327</v>
      </c>
    </row>
    <row r="1691" spans="1:8" x14ac:dyDescent="0.3">
      <c r="A1691" t="s">
        <v>53</v>
      </c>
      <c r="B1691" t="s">
        <v>273</v>
      </c>
      <c r="C1691"/>
      <c r="D1691">
        <v>20.285338759999998</v>
      </c>
      <c r="E1691">
        <v>3.9984652230000002</v>
      </c>
      <c r="F1691">
        <v>2.4810376490000001</v>
      </c>
      <c r="G1691">
        <v>81.980923860000004</v>
      </c>
      <c r="H1691">
        <v>18.311371940000001</v>
      </c>
    </row>
    <row r="1692" spans="1:8" x14ac:dyDescent="0.3">
      <c r="A1692" t="s">
        <v>53</v>
      </c>
      <c r="B1692" t="s">
        <v>273</v>
      </c>
      <c r="C1692" t="s">
        <v>19</v>
      </c>
      <c r="D1692">
        <v>153.25628169999999</v>
      </c>
      <c r="E1692">
        <v>157.16254029999999</v>
      </c>
      <c r="F1692">
        <v>97.518962349999995</v>
      </c>
      <c r="G1692">
        <v>3222.3189480000001</v>
      </c>
      <c r="H1692">
        <v>29.121584210000002</v>
      </c>
    </row>
    <row r="1693" spans="1:8" x14ac:dyDescent="0.3">
      <c r="A1693" t="s">
        <v>54</v>
      </c>
      <c r="B1693" t="s">
        <v>274</v>
      </c>
      <c r="C1693" t="s">
        <v>182</v>
      </c>
      <c r="D1693">
        <v>0.772536903</v>
      </c>
      <c r="E1693"/>
      <c r="F1693"/>
      <c r="G1693">
        <v>41.074992270000003</v>
      </c>
      <c r="H1693">
        <v>12.50975081</v>
      </c>
    </row>
    <row r="1694" spans="1:8" x14ac:dyDescent="0.3">
      <c r="A1694" t="s">
        <v>54</v>
      </c>
      <c r="B1694" t="s">
        <v>274</v>
      </c>
      <c r="C1694" t="s">
        <v>183</v>
      </c>
      <c r="D1694">
        <v>1.04135409</v>
      </c>
      <c r="E1694"/>
      <c r="F1694"/>
      <c r="G1694">
        <v>2012.4234730000001</v>
      </c>
      <c r="H1694">
        <v>12.83333333</v>
      </c>
    </row>
    <row r="1695" spans="1:8" x14ac:dyDescent="0.3">
      <c r="A1695" t="s">
        <v>54</v>
      </c>
      <c r="B1695" t="s">
        <v>274</v>
      </c>
      <c r="C1695" t="s">
        <v>184</v>
      </c>
      <c r="D1695">
        <v>1.215735134</v>
      </c>
      <c r="E1695"/>
      <c r="F1695"/>
      <c r="G1695">
        <v>48.604047520000002</v>
      </c>
      <c r="H1695">
        <v>13.011303720000001</v>
      </c>
    </row>
    <row r="1696" spans="1:8" x14ac:dyDescent="0.3">
      <c r="A1696" t="s">
        <v>54</v>
      </c>
      <c r="B1696" t="s">
        <v>274</v>
      </c>
      <c r="C1696" t="s">
        <v>184</v>
      </c>
      <c r="D1696">
        <v>6.038265279</v>
      </c>
      <c r="E1696"/>
      <c r="F1696"/>
      <c r="G1696">
        <v>21.806524840000002</v>
      </c>
      <c r="H1696">
        <v>15.40581437</v>
      </c>
    </row>
    <row r="1697" spans="1:8" x14ac:dyDescent="0.3">
      <c r="A1697" t="s">
        <v>54</v>
      </c>
      <c r="B1697" t="s">
        <v>274</v>
      </c>
      <c r="C1697"/>
      <c r="D1697">
        <v>20.221672269999999</v>
      </c>
      <c r="E1697">
        <v>1.6899155210000001</v>
      </c>
      <c r="F1697">
        <v>3.170353156</v>
      </c>
      <c r="G1697">
        <v>34.57005736</v>
      </c>
      <c r="H1697">
        <v>18.30187793</v>
      </c>
    </row>
    <row r="1698" spans="1:8" x14ac:dyDescent="0.3">
      <c r="A1698" t="s">
        <v>54</v>
      </c>
      <c r="B1698" t="s">
        <v>274</v>
      </c>
      <c r="C1698" t="s">
        <v>19</v>
      </c>
      <c r="D1698">
        <v>154.6358573</v>
      </c>
      <c r="E1698">
        <v>51.613784019999997</v>
      </c>
      <c r="F1698">
        <v>96.829646839999995</v>
      </c>
      <c r="G1698">
        <v>1055.8465510000001</v>
      </c>
      <c r="H1698">
        <v>29.206608880000001</v>
      </c>
    </row>
    <row r="1699" spans="1:8" x14ac:dyDescent="0.3">
      <c r="A1699" t="s">
        <v>55</v>
      </c>
      <c r="B1699" t="s">
        <v>55</v>
      </c>
      <c r="C1699" t="s">
        <v>182</v>
      </c>
      <c r="D1699">
        <v>0.76105253900000003</v>
      </c>
      <c r="E1699"/>
      <c r="F1699"/>
      <c r="G1699">
        <v>39.083704099999999</v>
      </c>
      <c r="H1699">
        <v>12.494161549999999</v>
      </c>
    </row>
    <row r="1700" spans="1:8" x14ac:dyDescent="0.3">
      <c r="A1700" t="s">
        <v>55</v>
      </c>
      <c r="B1700" t="s">
        <v>55</v>
      </c>
      <c r="C1700" t="s">
        <v>183</v>
      </c>
      <c r="D1700">
        <v>1.04135409</v>
      </c>
      <c r="E1700"/>
      <c r="F1700"/>
      <c r="G1700">
        <v>2050.120222</v>
      </c>
      <c r="H1700">
        <v>12.83333333</v>
      </c>
    </row>
    <row r="1701" spans="1:8" x14ac:dyDescent="0.3">
      <c r="A1701" t="s">
        <v>55</v>
      </c>
      <c r="B1701" t="s">
        <v>55</v>
      </c>
      <c r="C1701" t="s">
        <v>184</v>
      </c>
      <c r="D1701">
        <v>1.215415017</v>
      </c>
      <c r="E1701"/>
      <c r="F1701"/>
      <c r="G1701">
        <v>47.460509709999997</v>
      </c>
      <c r="H1701">
        <v>13.010994739999999</v>
      </c>
    </row>
    <row r="1702" spans="1:8" x14ac:dyDescent="0.3">
      <c r="A1702" t="s">
        <v>55</v>
      </c>
      <c r="B1702" t="s">
        <v>55</v>
      </c>
      <c r="C1702" t="s">
        <v>184</v>
      </c>
      <c r="D1702">
        <v>5.9222980459999999</v>
      </c>
      <c r="E1702"/>
      <c r="F1702"/>
      <c r="G1702">
        <v>6.5476946429999998</v>
      </c>
      <c r="H1702">
        <v>15.369046190000001</v>
      </c>
    </row>
    <row r="1703" spans="1:8" x14ac:dyDescent="0.3">
      <c r="A1703" t="s">
        <v>55</v>
      </c>
      <c r="B1703" t="s">
        <v>55</v>
      </c>
      <c r="C1703"/>
      <c r="D1703">
        <v>20.05026797</v>
      </c>
      <c r="E1703">
        <v>3.0282495250000001</v>
      </c>
      <c r="F1703">
        <v>2.762695431</v>
      </c>
      <c r="G1703">
        <v>63.203700730000001</v>
      </c>
      <c r="H1703">
        <v>18.2762329</v>
      </c>
    </row>
    <row r="1704" spans="1:8" x14ac:dyDescent="0.3">
      <c r="A1704" t="s">
        <v>55</v>
      </c>
      <c r="B1704" t="s">
        <v>55</v>
      </c>
      <c r="C1704"/>
      <c r="D1704">
        <v>39.233465520000003</v>
      </c>
      <c r="E1704">
        <v>0.74531699699999998</v>
      </c>
      <c r="F1704">
        <v>0.67995845300000002</v>
      </c>
      <c r="G1704">
        <v>15.55578298</v>
      </c>
      <c r="H1704">
        <v>20.634284340000001</v>
      </c>
    </row>
    <row r="1705" spans="1:8" x14ac:dyDescent="0.3">
      <c r="A1705" t="s">
        <v>55</v>
      </c>
      <c r="B1705" t="s">
        <v>55</v>
      </c>
      <c r="C1705" t="s">
        <v>19</v>
      </c>
      <c r="D1705">
        <v>152.86487059999999</v>
      </c>
      <c r="E1705">
        <v>105.83857140000001</v>
      </c>
      <c r="F1705">
        <v>96.557346120000005</v>
      </c>
      <c r="G1705">
        <v>2208.9954389999998</v>
      </c>
      <c r="H1705">
        <v>29.097427870000001</v>
      </c>
    </row>
    <row r="1706" spans="1:8" x14ac:dyDescent="0.3">
      <c r="A1706" t="s">
        <v>56</v>
      </c>
      <c r="B1706" t="s">
        <v>56</v>
      </c>
      <c r="C1706" t="s">
        <v>182</v>
      </c>
      <c r="D1706">
        <v>0.75039357699999998</v>
      </c>
      <c r="E1706"/>
      <c r="F1706"/>
      <c r="G1706">
        <v>38.277369380000003</v>
      </c>
      <c r="H1706">
        <v>12.47953448</v>
      </c>
    </row>
    <row r="1707" spans="1:8" x14ac:dyDescent="0.3">
      <c r="A1707" t="s">
        <v>56</v>
      </c>
      <c r="B1707" t="s">
        <v>56</v>
      </c>
      <c r="C1707" t="s">
        <v>183</v>
      </c>
      <c r="D1707">
        <v>1.04135409</v>
      </c>
      <c r="E1707"/>
      <c r="F1707"/>
      <c r="G1707">
        <v>1968.4051460000001</v>
      </c>
      <c r="H1707">
        <v>12.83333333</v>
      </c>
    </row>
    <row r="1708" spans="1:8" x14ac:dyDescent="0.3">
      <c r="A1708" t="s">
        <v>56</v>
      </c>
      <c r="B1708" t="s">
        <v>56</v>
      </c>
      <c r="C1708" t="s">
        <v>184</v>
      </c>
      <c r="D1708">
        <v>1.2146258219999999</v>
      </c>
      <c r="E1708"/>
      <c r="F1708"/>
      <c r="G1708">
        <v>45.343110729999999</v>
      </c>
      <c r="H1708">
        <v>13.010232759999999</v>
      </c>
    </row>
    <row r="1709" spans="1:8" x14ac:dyDescent="0.3">
      <c r="A1709" t="s">
        <v>56</v>
      </c>
      <c r="B1709" t="s">
        <v>56</v>
      </c>
      <c r="C1709" t="s">
        <v>184</v>
      </c>
      <c r="D1709">
        <v>4.4231864749999996</v>
      </c>
      <c r="E1709"/>
      <c r="F1709"/>
      <c r="G1709">
        <v>11.03728858</v>
      </c>
      <c r="H1709">
        <v>14.84355409</v>
      </c>
    </row>
    <row r="1710" spans="1:8" x14ac:dyDescent="0.3">
      <c r="A1710" t="s">
        <v>56</v>
      </c>
      <c r="B1710" t="s">
        <v>56</v>
      </c>
      <c r="C1710" t="s">
        <v>184</v>
      </c>
      <c r="D1710">
        <v>5.9892596449999997</v>
      </c>
      <c r="E1710"/>
      <c r="F1710"/>
      <c r="G1710">
        <v>9.32108253</v>
      </c>
      <c r="H1710">
        <v>15.390334129999999</v>
      </c>
    </row>
    <row r="1711" spans="1:8" x14ac:dyDescent="0.3">
      <c r="A1711" t="s">
        <v>56</v>
      </c>
      <c r="B1711" t="s">
        <v>56</v>
      </c>
      <c r="C1711"/>
      <c r="D1711">
        <v>20.21668682</v>
      </c>
      <c r="E1711">
        <v>4.0805310600000002</v>
      </c>
      <c r="F1711">
        <v>4.5294583350000002</v>
      </c>
      <c r="G1711">
        <v>81.895021459999995</v>
      </c>
      <c r="H1711">
        <v>18.301133780000001</v>
      </c>
    </row>
    <row r="1712" spans="1:8" x14ac:dyDescent="0.3">
      <c r="A1712" t="s">
        <v>56</v>
      </c>
      <c r="B1712" t="s">
        <v>56</v>
      </c>
      <c r="C1712"/>
      <c r="D1712">
        <v>39.529173380000003</v>
      </c>
      <c r="E1712">
        <v>1.019113755</v>
      </c>
      <c r="F1712">
        <v>1.1312334660000001</v>
      </c>
      <c r="G1712">
        <v>20.453304150000001</v>
      </c>
      <c r="H1712">
        <v>20.66515338</v>
      </c>
    </row>
    <row r="1713" spans="1:8" x14ac:dyDescent="0.3">
      <c r="A1713" t="s">
        <v>56</v>
      </c>
      <c r="B1713" t="s">
        <v>56</v>
      </c>
      <c r="C1713" t="s">
        <v>19</v>
      </c>
      <c r="D1713">
        <v>154.6027593</v>
      </c>
      <c r="E1713">
        <v>84.989075700000001</v>
      </c>
      <c r="F1713">
        <v>94.339308200000005</v>
      </c>
      <c r="G1713">
        <v>1705.7049870000001</v>
      </c>
      <c r="H1713">
        <v>29.204571139999999</v>
      </c>
    </row>
    <row r="1714" spans="1:8" x14ac:dyDescent="0.3">
      <c r="A1714" t="s">
        <v>117</v>
      </c>
      <c r="B1714" t="s">
        <v>117</v>
      </c>
      <c r="C1714" t="s">
        <v>182</v>
      </c>
      <c r="D1714">
        <v>0.76255030700000004</v>
      </c>
      <c r="E1714"/>
      <c r="F1714"/>
      <c r="G1714">
        <v>38.609012730000003</v>
      </c>
      <c r="H1714">
        <v>12.4962046</v>
      </c>
    </row>
    <row r="1715" spans="1:8" x14ac:dyDescent="0.3">
      <c r="A1715" t="s">
        <v>117</v>
      </c>
      <c r="B1715" t="s">
        <v>117</v>
      </c>
      <c r="C1715" t="s">
        <v>183</v>
      </c>
      <c r="D1715">
        <v>1.04135409</v>
      </c>
      <c r="E1715"/>
      <c r="F1715"/>
      <c r="G1715">
        <v>1967.361525</v>
      </c>
      <c r="H1715">
        <v>12.83333333</v>
      </c>
    </row>
    <row r="1716" spans="1:8" x14ac:dyDescent="0.3">
      <c r="A1716" t="s">
        <v>117</v>
      </c>
      <c r="B1716" t="s">
        <v>117</v>
      </c>
      <c r="C1716" t="s">
        <v>184</v>
      </c>
      <c r="D1716">
        <v>1.2143067359999999</v>
      </c>
      <c r="E1716"/>
      <c r="F1716"/>
      <c r="G1716">
        <v>47.407988889999999</v>
      </c>
      <c r="H1716">
        <v>13.009924570000001</v>
      </c>
    </row>
    <row r="1717" spans="1:8" x14ac:dyDescent="0.3">
      <c r="A1717" t="s">
        <v>117</v>
      </c>
      <c r="B1717" t="s">
        <v>117</v>
      </c>
      <c r="C1717" t="s">
        <v>184</v>
      </c>
      <c r="D1717">
        <v>4.973924706</v>
      </c>
      <c r="E1717"/>
      <c r="F1717"/>
      <c r="G1717">
        <v>33.506699130000001</v>
      </c>
      <c r="H1717">
        <v>15.048750699999999</v>
      </c>
    </row>
    <row r="1718" spans="1:8" x14ac:dyDescent="0.3">
      <c r="A1718" t="s">
        <v>117</v>
      </c>
      <c r="B1718" t="s">
        <v>117</v>
      </c>
      <c r="C1718" t="s">
        <v>184</v>
      </c>
      <c r="D1718">
        <v>6.0259538780000002</v>
      </c>
      <c r="E1718"/>
      <c r="F1718"/>
      <c r="G1718">
        <v>19.76438637</v>
      </c>
      <c r="H1718">
        <v>15.40193317</v>
      </c>
    </row>
    <row r="1719" spans="1:8" x14ac:dyDescent="0.3">
      <c r="A1719" t="s">
        <v>117</v>
      </c>
      <c r="B1719" t="s">
        <v>117</v>
      </c>
      <c r="C1719"/>
      <c r="D1719">
        <v>20.368284939999999</v>
      </c>
      <c r="E1719">
        <v>2.143710258</v>
      </c>
      <c r="F1719">
        <v>4.0115258569999996</v>
      </c>
      <c r="G1719">
        <v>43.065589500000002</v>
      </c>
      <c r="H1719">
        <v>18.323715490000001</v>
      </c>
    </row>
    <row r="1720" spans="1:8" x14ac:dyDescent="0.3">
      <c r="A1720" t="s">
        <v>117</v>
      </c>
      <c r="B1720" t="s">
        <v>117</v>
      </c>
      <c r="C1720"/>
      <c r="D1720">
        <v>39.706569219999999</v>
      </c>
      <c r="E1720">
        <v>0.84648570000000001</v>
      </c>
      <c r="F1720">
        <v>1.5840290260000001</v>
      </c>
      <c r="G1720">
        <v>17.005285820000001</v>
      </c>
      <c r="H1720">
        <v>20.683616600000001</v>
      </c>
    </row>
    <row r="1721" spans="1:8" x14ac:dyDescent="0.3">
      <c r="A1721" t="s">
        <v>117</v>
      </c>
      <c r="B1721" t="s">
        <v>117</v>
      </c>
      <c r="C1721" t="s">
        <v>19</v>
      </c>
      <c r="D1721">
        <v>156.48892799999999</v>
      </c>
      <c r="E1721">
        <v>50.448578580000003</v>
      </c>
      <c r="F1721">
        <v>94.404445120000005</v>
      </c>
      <c r="G1721">
        <v>1013.475477</v>
      </c>
      <c r="H1721">
        <v>29.320533560000001</v>
      </c>
    </row>
  </sheetData>
  <mergeCells count="1">
    <mergeCell ref="L14:M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100"/>
  <sheetViews>
    <sheetView zoomScale="60" zoomScaleNormal="60" workbookViewId="0">
      <selection activeCell="D3" sqref="D3"/>
    </sheetView>
  </sheetViews>
  <sheetFormatPr defaultRowHeight="14.4" x14ac:dyDescent="0.3"/>
  <cols>
    <col min="2" max="2" width="12.33203125" bestFit="1" customWidth="1"/>
    <col min="3" max="3" width="17.6640625" style="42" bestFit="1" customWidth="1"/>
    <col min="4" max="4" width="12.5546875" style="42" bestFit="1" customWidth="1"/>
    <col min="5" max="5" width="14" style="42" bestFit="1" customWidth="1"/>
    <col min="6" max="6" width="14.88671875" style="42" bestFit="1" customWidth="1"/>
    <col min="7" max="7" width="22.44140625" customWidth="1"/>
    <col min="8" max="8" width="19.6640625" bestFit="1" customWidth="1"/>
    <col min="9" max="9" width="20.33203125" bestFit="1" customWidth="1"/>
    <col min="10" max="10" width="21" bestFit="1" customWidth="1"/>
    <col min="11" max="11" width="15.33203125" bestFit="1" customWidth="1"/>
    <col min="12" max="12" width="20.5546875" bestFit="1" customWidth="1"/>
    <col min="13" max="15" width="17.6640625" customWidth="1"/>
    <col min="16" max="16" width="21.109375" customWidth="1"/>
    <col min="17" max="17" width="21.5546875" customWidth="1"/>
    <col min="18" max="18" width="20" customWidth="1"/>
    <col min="19" max="19" width="20.88671875" bestFit="1" customWidth="1"/>
    <col min="21" max="21" width="26.6640625" bestFit="1" customWidth="1"/>
    <col min="22" max="22" width="17.6640625" bestFit="1" customWidth="1"/>
    <col min="23" max="23" width="10.5546875" bestFit="1" customWidth="1"/>
  </cols>
  <sheetData>
    <row r="1" spans="1:19" x14ac:dyDescent="0.3">
      <c r="A1" s="52"/>
      <c r="B1" s="6"/>
      <c r="C1" s="52"/>
      <c r="D1" s="52"/>
      <c r="E1" s="71" t="s">
        <v>172</v>
      </c>
      <c r="F1" s="71">
        <v>10</v>
      </c>
    </row>
    <row r="2" spans="1:19" x14ac:dyDescent="0.3">
      <c r="B2" s="11" t="s">
        <v>159</v>
      </c>
      <c r="C2" s="76" t="s">
        <v>158</v>
      </c>
      <c r="D2" s="76" t="s">
        <v>156</v>
      </c>
      <c r="E2" s="76" t="s">
        <v>157</v>
      </c>
      <c r="F2" s="76" t="s">
        <v>178</v>
      </c>
    </row>
    <row r="3" spans="1:19" x14ac:dyDescent="0.3">
      <c r="A3" t="s">
        <v>57</v>
      </c>
      <c r="B3" t="s">
        <v>19</v>
      </c>
      <c r="C3" s="43">
        <f>IFERROR(VLOOKUP(A3,'Prot 96-well Smpls Analysis'!$AC$2:$AD$97,2,FALSE),0)</f>
        <v>1180.6549336092723</v>
      </c>
      <c r="D3" s="44">
        <f>(C3*0.001)/VLOOKUP(B3,Platemap!B$19:C$23,2)</f>
        <v>7.8710328907284824E-6</v>
      </c>
      <c r="E3" s="43">
        <f>D3*1000000000</f>
        <v>7871.032890728482</v>
      </c>
      <c r="F3" s="43">
        <f>E3/F$1</f>
        <v>787.10328907284816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</row>
    <row r="4" spans="1:19" x14ac:dyDescent="0.3">
      <c r="A4" t="s">
        <v>58</v>
      </c>
      <c r="B4" t="s">
        <v>19</v>
      </c>
      <c r="C4" s="43">
        <f>IFERROR(VLOOKUP(A4,'Prot 96-well Smpls Analysis'!$AC$2:$AD$97,2,FALSE),0)</f>
        <v>1050.483522983579</v>
      </c>
      <c r="D4" s="44">
        <f>(C4*0.001)/VLOOKUP(B4,Platemap!B$19:C$23,2)</f>
        <v>7.0032234865571927E-6</v>
      </c>
      <c r="E4" s="43">
        <f t="shared" ref="E4:E13" si="0">D4*1000000000</f>
        <v>7003.2234865571927</v>
      </c>
      <c r="F4" s="43">
        <f t="shared" ref="F4:F13" si="1">E4/F$1</f>
        <v>700.32234865571922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</row>
    <row r="5" spans="1:19" x14ac:dyDescent="0.3">
      <c r="A5" t="s">
        <v>59</v>
      </c>
      <c r="B5" t="s">
        <v>19</v>
      </c>
      <c r="C5" s="43">
        <f>IFERROR(VLOOKUP(A5,'Prot 96-well Smpls Analysis'!$AC$2:$AD$97,2,FALSE),0)</f>
        <v>557.41486436573723</v>
      </c>
      <c r="D5" s="44">
        <f>(C5*0.001)/VLOOKUP(B5,Platemap!B$19:C$23,2)</f>
        <v>3.7160990957715819E-6</v>
      </c>
      <c r="E5" s="43">
        <f t="shared" si="0"/>
        <v>3716.0990957715817</v>
      </c>
      <c r="F5" s="43">
        <f t="shared" si="1"/>
        <v>371.60990957715819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</row>
    <row r="6" spans="1:19" x14ac:dyDescent="0.3">
      <c r="A6" t="s">
        <v>60</v>
      </c>
      <c r="B6" t="s">
        <v>19</v>
      </c>
      <c r="C6" s="43">
        <f>IFERROR(VLOOKUP(A6,'Prot 96-well Smpls Analysis'!$AC$2:$AD$97,2,FALSE),0)</f>
        <v>1246.077421802981</v>
      </c>
      <c r="D6" s="44">
        <f>(C6*0.001)/VLOOKUP(B6,Platemap!B$19:C$23,2)</f>
        <v>8.3071828120198745E-6</v>
      </c>
      <c r="E6" s="43">
        <f t="shared" si="0"/>
        <v>8307.1828120198752</v>
      </c>
      <c r="F6" s="43">
        <f t="shared" si="1"/>
        <v>830.71828120198757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</row>
    <row r="7" spans="1:19" x14ac:dyDescent="0.3">
      <c r="A7" t="s">
        <v>61</v>
      </c>
      <c r="B7" t="s">
        <v>19</v>
      </c>
      <c r="C7" s="43">
        <f>IFERROR(VLOOKUP(A7,'Prot 96-well Smpls Analysis'!$AC$2:$AD$97,2,FALSE),0)</f>
        <v>927.9447206940946</v>
      </c>
      <c r="D7" s="44">
        <f>(C7*0.001)/VLOOKUP(B7,Platemap!B$19:C$23,2)</f>
        <v>6.1862981379606309E-6</v>
      </c>
      <c r="E7" s="43">
        <f t="shared" si="0"/>
        <v>6186.2981379606308</v>
      </c>
      <c r="F7" s="43">
        <f t="shared" si="1"/>
        <v>618.6298137960631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</row>
    <row r="8" spans="1:19" x14ac:dyDescent="0.3">
      <c r="A8" t="s">
        <v>62</v>
      </c>
      <c r="B8" t="s">
        <v>19</v>
      </c>
      <c r="C8" s="43">
        <f>IFERROR(VLOOKUP(A8,'Prot 96-well Smpls Analysis'!$AC$2:$AD$97,2,FALSE),0)</f>
        <v>813.17921272623869</v>
      </c>
      <c r="D8" s="44">
        <f>(C8*0.001)/VLOOKUP(B8,Platemap!B$19:C$23,2)</f>
        <v>5.4211947515082579E-6</v>
      </c>
      <c r="E8" s="43">
        <f t="shared" si="0"/>
        <v>5421.1947515082575</v>
      </c>
      <c r="F8" s="43">
        <f t="shared" si="1"/>
        <v>542.11947515082579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</row>
    <row r="9" spans="1:19" x14ac:dyDescent="0.3">
      <c r="A9" t="s">
        <v>63</v>
      </c>
      <c r="B9" t="s">
        <v>19</v>
      </c>
      <c r="C9" s="43">
        <f>IFERROR(VLOOKUP(A9,'Prot 96-well Smpls Analysis'!$AC$2:$AD$97,2,FALSE),0)</f>
        <v>696.43968110102958</v>
      </c>
      <c r="D9" s="44">
        <f>(C9*0.001)/VLOOKUP(B9,Platemap!B$19:C$23,2)</f>
        <v>4.6429312073401975E-6</v>
      </c>
      <c r="E9" s="43">
        <f t="shared" si="0"/>
        <v>4642.9312073401979</v>
      </c>
      <c r="F9" s="43">
        <f t="shared" si="1"/>
        <v>464.29312073401979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</row>
    <row r="10" spans="1:19" x14ac:dyDescent="0.3">
      <c r="A10" t="s">
        <v>64</v>
      </c>
      <c r="B10" t="s">
        <v>19</v>
      </c>
      <c r="C10" s="43">
        <f>IFERROR(VLOOKUP(A10,'Prot 96-well Smpls Analysis'!$AC$2:$AD$97,2,FALSE),0)</f>
        <v>918.84832359211896</v>
      </c>
      <c r="D10" s="44">
        <f>(C10*0.001)/VLOOKUP(B10,Platemap!B$19:C$23,2)</f>
        <v>6.1256554906141266E-6</v>
      </c>
      <c r="E10" s="43">
        <f t="shared" si="0"/>
        <v>6125.6554906141264</v>
      </c>
      <c r="F10" s="43">
        <f t="shared" si="1"/>
        <v>612.56554906141264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117</v>
      </c>
    </row>
    <row r="11" spans="1:19" x14ac:dyDescent="0.3">
      <c r="A11" t="s">
        <v>65</v>
      </c>
      <c r="B11" t="s">
        <v>19</v>
      </c>
      <c r="C11" s="43">
        <f>IFERROR(VLOOKUP(A11,'Prot 96-well Smpls Analysis'!$AC$2:$AD$97,2,FALSE),0)</f>
        <v>918.0856318268842</v>
      </c>
      <c r="D11" s="44">
        <f>(C11*0.001)/VLOOKUP(B11,Platemap!B$19:C$23,2)</f>
        <v>6.1205708788458945E-6</v>
      </c>
      <c r="E11" s="43">
        <f t="shared" si="0"/>
        <v>6120.5708788458942</v>
      </c>
      <c r="F11" s="43">
        <f t="shared" si="1"/>
        <v>612.05708788458946</v>
      </c>
      <c r="S11" t="s">
        <v>161</v>
      </c>
    </row>
    <row r="12" spans="1:19" x14ac:dyDescent="0.3">
      <c r="A12" t="s">
        <v>66</v>
      </c>
      <c r="B12" t="s">
        <v>19</v>
      </c>
      <c r="C12" s="43">
        <f>IFERROR(VLOOKUP(A12,'Prot 96-well Smpls Analysis'!$AC$2:$AD$97,2,FALSE),0)</f>
        <v>560.53124473586627</v>
      </c>
      <c r="D12" s="44">
        <f>(C12*0.001)/VLOOKUP(B12,Platemap!B$19:C$23,2)</f>
        <v>3.7368749649057751E-6</v>
      </c>
      <c r="E12" s="43">
        <f t="shared" si="0"/>
        <v>3736.874964905775</v>
      </c>
      <c r="F12" s="43">
        <f t="shared" si="1"/>
        <v>373.68749649057747</v>
      </c>
    </row>
    <row r="13" spans="1:19" x14ac:dyDescent="0.3">
      <c r="A13" t="s">
        <v>67</v>
      </c>
      <c r="B13" t="s">
        <v>19</v>
      </c>
      <c r="C13" s="43">
        <f>IFERROR(VLOOKUP(A13,'Prot 96-well Smpls Analysis'!$AC$2:$AD$97,2,FALSE),0)</f>
        <v>808.63247556330055</v>
      </c>
      <c r="D13" s="44">
        <f>(C13*0.001)/VLOOKUP(B13,Platemap!B$19:C$23,2)</f>
        <v>5.3908831704220037E-6</v>
      </c>
      <c r="E13" s="43">
        <f t="shared" si="0"/>
        <v>5390.8831704220038</v>
      </c>
      <c r="F13" s="43">
        <f t="shared" si="1"/>
        <v>539.0883170422004</v>
      </c>
    </row>
    <row r="14" spans="1:19" x14ac:dyDescent="0.3">
      <c r="A14" s="46" t="s">
        <v>68</v>
      </c>
      <c r="B14" t="s">
        <v>19</v>
      </c>
      <c r="C14" s="43">
        <f>IFERROR(VLOOKUP(A14,'Prot 96-well Smpls Analysis'!$AC$2:$AD$97,2,FALSE),0)</f>
        <v>0</v>
      </c>
      <c r="D14" s="44">
        <f>(C14*0.001)/VLOOKUP(B14,Platemap!B$19:C$23,2)</f>
        <v>0</v>
      </c>
      <c r="E14" s="43">
        <f t="shared" ref="E14:E77" si="2">D14*1000000000</f>
        <v>0</v>
      </c>
      <c r="F14" s="43">
        <f t="shared" ref="F14:F77" si="3">E14/F$1</f>
        <v>0</v>
      </c>
    </row>
    <row r="15" spans="1:19" x14ac:dyDescent="0.3">
      <c r="A15" t="s">
        <v>69</v>
      </c>
      <c r="B15" t="s">
        <v>19</v>
      </c>
      <c r="C15" s="43">
        <f>IFERROR(VLOOKUP(A15,'Prot 96-well Smpls Analysis'!$AC$2:$AD$97,2,FALSE),0)</f>
        <v>806.24775858806515</v>
      </c>
      <c r="D15" s="44">
        <f>(C15*0.001)/VLOOKUP(B15,Platemap!B$19:C$23,2)</f>
        <v>5.3749850572537682E-6</v>
      </c>
      <c r="E15" s="43">
        <f t="shared" si="2"/>
        <v>5374.985057253768</v>
      </c>
      <c r="F15" s="43">
        <f t="shared" si="3"/>
        <v>537.49850572537684</v>
      </c>
    </row>
    <row r="16" spans="1:19" x14ac:dyDescent="0.3">
      <c r="A16" t="s">
        <v>70</v>
      </c>
      <c r="B16" t="s">
        <v>19</v>
      </c>
      <c r="C16" s="43">
        <f>IFERROR(VLOOKUP(A16,'Prot 96-well Smpls Analysis'!$AC$2:$AD$97,2,FALSE),0)</f>
        <v>1121.8713972123082</v>
      </c>
      <c r="D16" s="44">
        <f>(C16*0.001)/VLOOKUP(B16,Platemap!B$19:C$23,2)</f>
        <v>7.4791426480820544E-6</v>
      </c>
      <c r="E16" s="43">
        <f t="shared" si="2"/>
        <v>7479.1426480820546</v>
      </c>
      <c r="F16" s="43">
        <f t="shared" si="3"/>
        <v>747.91426480820542</v>
      </c>
    </row>
    <row r="17" spans="1:23" x14ac:dyDescent="0.3">
      <c r="A17" t="s">
        <v>71</v>
      </c>
      <c r="B17" t="s">
        <v>19</v>
      </c>
      <c r="C17" s="43">
        <f>IFERROR(VLOOKUP(A17,'Prot 96-well Smpls Analysis'!$AC$2:$AD$97,2,FALSE),0)</f>
        <v>987.59296873942105</v>
      </c>
      <c r="D17" s="44">
        <f>(C17*0.001)/VLOOKUP(B17,Platemap!B$19:C$23,2)</f>
        <v>6.5839531249294736E-6</v>
      </c>
      <c r="E17" s="43">
        <f t="shared" si="2"/>
        <v>6583.9531249294732</v>
      </c>
      <c r="F17" s="43">
        <f t="shared" si="3"/>
        <v>658.39531249294737</v>
      </c>
    </row>
    <row r="18" spans="1:23" x14ac:dyDescent="0.3">
      <c r="A18" t="s">
        <v>72</v>
      </c>
      <c r="B18" t="s">
        <v>19</v>
      </c>
      <c r="C18" s="43">
        <f>IFERROR(VLOOKUP(A18,'Prot 96-well Smpls Analysis'!$AC$2:$AD$97,2,FALSE),0)</f>
        <v>879.2980901324687</v>
      </c>
      <c r="D18" s="44">
        <f>(C18*0.001)/VLOOKUP(B18,Platemap!B$19:C$23,2)</f>
        <v>5.8619872675497918E-6</v>
      </c>
      <c r="E18" s="43">
        <f t="shared" si="2"/>
        <v>5861.9872675497918</v>
      </c>
      <c r="F18" s="43">
        <f t="shared" si="3"/>
        <v>586.19872675497913</v>
      </c>
    </row>
    <row r="19" spans="1:23" x14ac:dyDescent="0.3">
      <c r="A19" t="s">
        <v>73</v>
      </c>
      <c r="B19" t="s">
        <v>19</v>
      </c>
      <c r="C19" s="43">
        <f>IFERROR(VLOOKUP(A19,'Prot 96-well Smpls Analysis'!$AC$2:$AD$97,2,FALSE),0)</f>
        <v>722.65718287749451</v>
      </c>
      <c r="D19" s="44">
        <f>(C19*0.001)/VLOOKUP(B19,Platemap!B$19:C$23,2)</f>
        <v>4.8177145525166299E-6</v>
      </c>
      <c r="E19" s="43">
        <f t="shared" si="2"/>
        <v>4817.7145525166297</v>
      </c>
      <c r="F19" s="43">
        <f t="shared" si="3"/>
        <v>481.77145525166299</v>
      </c>
    </row>
    <row r="20" spans="1:23" x14ac:dyDescent="0.3">
      <c r="A20" t="s">
        <v>74</v>
      </c>
      <c r="B20" t="s">
        <v>19</v>
      </c>
      <c r="C20" s="43">
        <f>IFERROR(VLOOKUP(A20,'Prot 96-well Smpls Analysis'!$AC$2:$AD$97,2,FALSE),0)</f>
        <v>822.53100467837885</v>
      </c>
      <c r="D20" s="44">
        <f>(C20*0.001)/VLOOKUP(B20,Platemap!B$19:C$23,2)</f>
        <v>5.4835400311891926E-6</v>
      </c>
      <c r="E20" s="43">
        <f t="shared" si="2"/>
        <v>5483.5400311891926</v>
      </c>
      <c r="F20" s="43">
        <f t="shared" si="3"/>
        <v>548.35400311891931</v>
      </c>
    </row>
    <row r="21" spans="1:23" x14ac:dyDescent="0.3">
      <c r="A21" t="s">
        <v>75</v>
      </c>
      <c r="B21" t="s">
        <v>19</v>
      </c>
      <c r="C21" s="43">
        <f>IFERROR(VLOOKUP(A21,'Prot 96-well Smpls Analysis'!$AC$2:$AD$97,2,FALSE),0)</f>
        <v>529.07160770241467</v>
      </c>
      <c r="D21" s="44">
        <f>(C21*0.001)/VLOOKUP(B21,Platemap!B$19:C$23,2)</f>
        <v>3.527144051349431E-6</v>
      </c>
      <c r="E21" s="43">
        <f t="shared" si="2"/>
        <v>3527.1440513494313</v>
      </c>
      <c r="F21" s="43">
        <f t="shared" si="3"/>
        <v>352.71440513494315</v>
      </c>
    </row>
    <row r="22" spans="1:23" x14ac:dyDescent="0.3">
      <c r="A22" t="s">
        <v>76</v>
      </c>
      <c r="B22" t="s">
        <v>19</v>
      </c>
      <c r="C22" s="43">
        <f>IFERROR(VLOOKUP(A22,'Prot 96-well Smpls Analysis'!$AC$2:$AD$97,2,FALSE),0)</f>
        <v>535.69809246082389</v>
      </c>
      <c r="D22" s="44">
        <f>(C22*0.001)/VLOOKUP(B22,Platemap!B$19:C$23,2)</f>
        <v>3.5713206164054927E-6</v>
      </c>
      <c r="E22" s="43">
        <f t="shared" si="2"/>
        <v>3571.3206164054927</v>
      </c>
      <c r="F22" s="43">
        <f t="shared" si="3"/>
        <v>357.1320616405493</v>
      </c>
    </row>
    <row r="23" spans="1:23" x14ac:dyDescent="0.3">
      <c r="A23" t="s">
        <v>77</v>
      </c>
      <c r="B23" t="s">
        <v>19</v>
      </c>
      <c r="C23" s="43">
        <f>IFERROR(VLOOKUP(A23,'Prot 96-well Smpls Analysis'!$AC$2:$AD$97,2,FALSE),0)</f>
        <v>0</v>
      </c>
      <c r="D23" s="44">
        <f>(C23*0.001)/VLOOKUP(B23,Platemap!B$19:C$23,2)</f>
        <v>0</v>
      </c>
      <c r="E23" s="43">
        <f t="shared" si="2"/>
        <v>0</v>
      </c>
      <c r="F23" s="43">
        <f t="shared" si="3"/>
        <v>0</v>
      </c>
    </row>
    <row r="24" spans="1:23" x14ac:dyDescent="0.3">
      <c r="A24" t="s">
        <v>78</v>
      </c>
      <c r="B24" t="s">
        <v>19</v>
      </c>
      <c r="C24" s="43">
        <f>IFERROR(VLOOKUP(A24,'Prot 96-well Smpls Analysis'!$AC$2:$AD$97,2,FALSE),0)</f>
        <v>645.58674511496861</v>
      </c>
      <c r="D24" s="44">
        <f>(C24*0.001)/VLOOKUP(B24,Platemap!B$19:C$23,2)</f>
        <v>4.3039116340997907E-6</v>
      </c>
      <c r="E24" s="43">
        <f t="shared" si="2"/>
        <v>4303.9116340997907</v>
      </c>
      <c r="F24" s="43">
        <f t="shared" si="3"/>
        <v>430.39116340997907</v>
      </c>
    </row>
    <row r="25" spans="1:23" x14ac:dyDescent="0.3">
      <c r="A25" t="s">
        <v>79</v>
      </c>
      <c r="B25" t="s">
        <v>19</v>
      </c>
      <c r="C25" s="43">
        <f>IFERROR(VLOOKUP(A25,'Prot 96-well Smpls Analysis'!$AC$2:$AD$97,2,FALSE),0)</f>
        <v>628.72748845454373</v>
      </c>
      <c r="D25" s="44">
        <f>(C25*0.001)/VLOOKUP(B25,Platemap!B$19:C$23,2)</f>
        <v>4.1915165896969586E-6</v>
      </c>
      <c r="E25" s="43">
        <f t="shared" si="2"/>
        <v>4191.5165896969584</v>
      </c>
      <c r="F25" s="43">
        <f t="shared" si="3"/>
        <v>419.15165896969586</v>
      </c>
    </row>
    <row r="26" spans="1:23" x14ac:dyDescent="0.3">
      <c r="A26" s="46" t="s">
        <v>80</v>
      </c>
      <c r="B26" t="s">
        <v>19</v>
      </c>
      <c r="C26" s="43">
        <f>IFERROR(VLOOKUP(A26,'Prot 96-well Smpls Analysis'!$AC$2:$AD$97,2,FALSE),0)</f>
        <v>360.25228513224226</v>
      </c>
      <c r="D26" s="44">
        <f>(C26*0.001)/VLOOKUP(B26,Platemap!B$19:C$23,2)</f>
        <v>2.401681900881615E-6</v>
      </c>
      <c r="E26" s="43">
        <f t="shared" si="2"/>
        <v>2401.6819008816151</v>
      </c>
      <c r="F26" s="43">
        <f t="shared" si="3"/>
        <v>240.16819008816151</v>
      </c>
    </row>
    <row r="27" spans="1:23" x14ac:dyDescent="0.3">
      <c r="A27" t="s">
        <v>81</v>
      </c>
      <c r="B27" t="s">
        <v>19</v>
      </c>
      <c r="C27" s="43">
        <f>IFERROR(VLOOKUP(A27,'Prot 96-well Smpls Analysis'!$AC$2:$AD$97,2,FALSE),0)</f>
        <v>482.18300488795188</v>
      </c>
      <c r="D27" s="44">
        <f>(C27*0.001)/VLOOKUP(B27,Platemap!B$19:C$23,2)</f>
        <v>3.2145533659196794E-6</v>
      </c>
      <c r="E27" s="43">
        <f t="shared" si="2"/>
        <v>3214.5533659196794</v>
      </c>
      <c r="F27" s="43">
        <f t="shared" si="3"/>
        <v>321.45533659196792</v>
      </c>
    </row>
    <row r="28" spans="1:23" x14ac:dyDescent="0.3">
      <c r="A28" t="s">
        <v>82</v>
      </c>
      <c r="B28" t="s">
        <v>19</v>
      </c>
      <c r="C28" s="43">
        <f>IFERROR(VLOOKUP(A28,'Prot 96-well Smpls Analysis'!$AC$2:$AD$97,2,FALSE),0)</f>
        <v>662.07284959669983</v>
      </c>
      <c r="D28" s="44">
        <f>(C28*0.001)/VLOOKUP(B28,Platemap!B$19:C$23,2)</f>
        <v>4.4138189973113322E-6</v>
      </c>
      <c r="E28" s="43">
        <f t="shared" si="2"/>
        <v>4413.8189973113322</v>
      </c>
      <c r="F28" s="43">
        <f t="shared" si="3"/>
        <v>441.38189973113322</v>
      </c>
    </row>
    <row r="29" spans="1:23" x14ac:dyDescent="0.3">
      <c r="A29" t="s">
        <v>83</v>
      </c>
      <c r="B29" t="s">
        <v>19</v>
      </c>
      <c r="C29" s="43">
        <f>IFERROR(VLOOKUP(A29,'Prot 96-well Smpls Analysis'!$AC$2:$AD$97,2,FALSE),0)</f>
        <v>539.54574829251874</v>
      </c>
      <c r="D29" s="44">
        <f>(C29*0.001)/VLOOKUP(B29,Platemap!B$19:C$23,2)</f>
        <v>3.5969716552834585E-6</v>
      </c>
      <c r="E29" s="43">
        <f t="shared" si="2"/>
        <v>3596.9716552834584</v>
      </c>
      <c r="F29" s="43">
        <f t="shared" si="3"/>
        <v>359.69716552834586</v>
      </c>
    </row>
    <row r="30" spans="1:23" x14ac:dyDescent="0.3">
      <c r="A30" t="s">
        <v>84</v>
      </c>
      <c r="B30" t="s">
        <v>19</v>
      </c>
      <c r="C30" s="43">
        <f>IFERROR(VLOOKUP(A30,'Prot 96-well Smpls Analysis'!$AC$2:$AD$97,2,FALSE),0)</f>
        <v>587.26805438459394</v>
      </c>
      <c r="D30" s="44">
        <f>(C30*0.001)/VLOOKUP(B30,Platemap!B$19:C$23,2)</f>
        <v>3.9151203625639596E-6</v>
      </c>
      <c r="E30" s="43">
        <f t="shared" si="2"/>
        <v>3915.1203625639596</v>
      </c>
      <c r="F30" s="43">
        <f t="shared" si="3"/>
        <v>391.51203625639596</v>
      </c>
    </row>
    <row r="31" spans="1:23" x14ac:dyDescent="0.3">
      <c r="A31" t="s">
        <v>85</v>
      </c>
      <c r="B31" t="s">
        <v>19</v>
      </c>
      <c r="C31" s="43">
        <f>IFERROR(VLOOKUP(A31,'Prot 96-well Smpls Analysis'!$AC$2:$AD$97,2,FALSE),0)</f>
        <v>382.75327201997027</v>
      </c>
      <c r="D31" s="44">
        <f>(C31*0.001)/VLOOKUP(B31,Platemap!B$19:C$23,2)</f>
        <v>2.5516884801331351E-6</v>
      </c>
      <c r="E31" s="43">
        <f t="shared" si="2"/>
        <v>2551.6884801331353</v>
      </c>
      <c r="F31" s="43">
        <f t="shared" si="3"/>
        <v>255.16884801331352</v>
      </c>
      <c r="W31" t="s">
        <v>160</v>
      </c>
    </row>
    <row r="32" spans="1:23" x14ac:dyDescent="0.3">
      <c r="A32" t="s">
        <v>86</v>
      </c>
      <c r="B32" t="s">
        <v>19</v>
      </c>
      <c r="C32" s="43">
        <f>IFERROR(VLOOKUP(A32,'Prot 96-well Smpls Analysis'!$AC$2:$AD$97,2,FALSE),0)</f>
        <v>74.181730319489219</v>
      </c>
      <c r="D32" s="44">
        <f>(C32*0.001)/VLOOKUP(B32,Platemap!B$19:C$23,2)</f>
        <v>4.9454486879659479E-7</v>
      </c>
      <c r="E32" s="43">
        <f t="shared" si="2"/>
        <v>494.54486879659481</v>
      </c>
      <c r="F32" s="43">
        <f t="shared" si="3"/>
        <v>49.454486879659484</v>
      </c>
    </row>
    <row r="33" spans="1:23" x14ac:dyDescent="0.3">
      <c r="A33" t="s">
        <v>87</v>
      </c>
      <c r="B33" t="s">
        <v>19</v>
      </c>
      <c r="C33" s="43">
        <f>IFERROR(VLOOKUP(A33,'Prot 96-well Smpls Analysis'!$AC$2:$AD$97,2,FALSE),0)</f>
        <v>668.91509587597068</v>
      </c>
      <c r="D33" s="44">
        <f>(C33*0.001)/VLOOKUP(B33,Platemap!B$19:C$23,2)</f>
        <v>4.4594339725064707E-6</v>
      </c>
      <c r="E33" s="43">
        <f t="shared" si="2"/>
        <v>4459.433972506471</v>
      </c>
      <c r="F33" s="43">
        <f t="shared" si="3"/>
        <v>445.94339725064708</v>
      </c>
    </row>
    <row r="34" spans="1:23" ht="21" customHeight="1" x14ac:dyDescent="0.3">
      <c r="A34" t="s">
        <v>88</v>
      </c>
      <c r="B34" t="s">
        <v>19</v>
      </c>
      <c r="C34" s="43">
        <f>IFERROR(VLOOKUP(A34,'Prot 96-well Smpls Analysis'!$AC$2:$AD$97,2,FALSE),0)</f>
        <v>523.69753776536709</v>
      </c>
      <c r="D34" s="44">
        <f>(C34*0.001)/VLOOKUP(B34,Platemap!B$19:C$23,2)</f>
        <v>3.4913169184357808E-6</v>
      </c>
      <c r="E34" s="43">
        <f t="shared" si="2"/>
        <v>3491.3169184357807</v>
      </c>
      <c r="F34" s="43">
        <f t="shared" si="3"/>
        <v>349.1316918435781</v>
      </c>
    </row>
    <row r="35" spans="1:23" ht="18" customHeight="1" x14ac:dyDescent="0.3">
      <c r="A35" t="s">
        <v>89</v>
      </c>
      <c r="B35" t="s">
        <v>19</v>
      </c>
      <c r="C35" s="43">
        <f>IFERROR(VLOOKUP(A35,'Prot 96-well Smpls Analysis'!$AC$2:$AD$97,2,FALSE),0)</f>
        <v>696.8343263662789</v>
      </c>
      <c r="D35" s="44">
        <f>(C35*0.001)/VLOOKUP(B35,Platemap!B$19:C$23,2)</f>
        <v>4.6455621757751933E-6</v>
      </c>
      <c r="E35" s="43">
        <f t="shared" si="2"/>
        <v>4645.5621757751933</v>
      </c>
      <c r="F35" s="43">
        <f t="shared" si="3"/>
        <v>464.55621757751931</v>
      </c>
      <c r="W35" t="s">
        <v>160</v>
      </c>
    </row>
    <row r="36" spans="1:23" x14ac:dyDescent="0.3">
      <c r="A36" t="s">
        <v>90</v>
      </c>
      <c r="B36" t="s">
        <v>19</v>
      </c>
      <c r="C36" s="43">
        <f>IFERROR(VLOOKUP(A36,'Prot 96-well Smpls Analysis'!$AC$2:$AD$97,2,FALSE),0)</f>
        <v>573.84195898272264</v>
      </c>
      <c r="D36" s="44">
        <f>(C36*0.001)/VLOOKUP(B36,Platemap!B$19:C$23,2)</f>
        <v>3.8256130598848177E-6</v>
      </c>
      <c r="E36" s="43">
        <f t="shared" si="2"/>
        <v>3825.6130598848176</v>
      </c>
      <c r="F36" s="43">
        <f t="shared" si="3"/>
        <v>382.56130598848176</v>
      </c>
    </row>
    <row r="37" spans="1:23" x14ac:dyDescent="0.3">
      <c r="A37" t="s">
        <v>91</v>
      </c>
      <c r="B37" t="s">
        <v>19</v>
      </c>
      <c r="C37" s="43">
        <f>IFERROR(VLOOKUP(A37,'Prot 96-well Smpls Analysis'!$AC$2:$AD$97,2,FALSE),0)</f>
        <v>360.39472369401113</v>
      </c>
      <c r="D37" s="44">
        <f>(C37*0.001)/VLOOKUP(B37,Platemap!B$19:C$23,2)</f>
        <v>2.4026314912934076E-6</v>
      </c>
      <c r="E37" s="43">
        <f t="shared" si="2"/>
        <v>2402.6314912934076</v>
      </c>
      <c r="F37" s="43">
        <f t="shared" si="3"/>
        <v>240.26314912934077</v>
      </c>
    </row>
    <row r="38" spans="1:23" x14ac:dyDescent="0.3">
      <c r="A38" s="72" t="s">
        <v>92</v>
      </c>
      <c r="B38" t="s">
        <v>19</v>
      </c>
      <c r="C38" s="43">
        <f>IFERROR(VLOOKUP(A38,'Prot 96-well Smpls Analysis'!$AC$2:$AD$97,2,FALSE),0)</f>
        <v>0</v>
      </c>
      <c r="D38" s="44">
        <f>(C38*0.001)/VLOOKUP(B38,Platemap!B$19:C$23,2)</f>
        <v>0</v>
      </c>
      <c r="E38" s="43">
        <f t="shared" si="2"/>
        <v>0</v>
      </c>
      <c r="F38" s="43">
        <f t="shared" si="3"/>
        <v>0</v>
      </c>
    </row>
    <row r="39" spans="1:23" x14ac:dyDescent="0.3">
      <c r="A39" t="s">
        <v>93</v>
      </c>
      <c r="B39" t="s">
        <v>19</v>
      </c>
      <c r="C39" s="43">
        <f>IFERROR(VLOOKUP(A39,'Prot 96-well Smpls Analysis'!$AC$2:$AD$97,2,FALSE),0)</f>
        <v>380.67369486615365</v>
      </c>
      <c r="D39" s="44">
        <f>(C39*0.001)/VLOOKUP(B39,Platemap!B$19:C$23,2)</f>
        <v>2.5378246324410243E-6</v>
      </c>
      <c r="E39" s="43">
        <f t="shared" si="2"/>
        <v>2537.8246324410243</v>
      </c>
      <c r="F39" s="43">
        <f t="shared" si="3"/>
        <v>253.78246324410242</v>
      </c>
    </row>
    <row r="40" spans="1:23" x14ac:dyDescent="0.3">
      <c r="A40" t="s">
        <v>94</v>
      </c>
      <c r="B40" t="s">
        <v>19</v>
      </c>
      <c r="C40" s="43">
        <f>IFERROR(VLOOKUP(A40,'Prot 96-well Smpls Analysis'!$AC$2:$AD$97,2,FALSE),0)</f>
        <v>193.8809960215662</v>
      </c>
      <c r="D40" s="44">
        <f>(C40*0.001)/VLOOKUP(B40,Platemap!B$19:C$23,2)</f>
        <v>1.2925399734771082E-6</v>
      </c>
      <c r="E40" s="43">
        <f t="shared" si="2"/>
        <v>1292.5399734771081</v>
      </c>
      <c r="F40" s="43">
        <f t="shared" si="3"/>
        <v>129.25399734771082</v>
      </c>
    </row>
    <row r="41" spans="1:23" x14ac:dyDescent="0.3">
      <c r="A41" t="s">
        <v>95</v>
      </c>
      <c r="B41" t="s">
        <v>19</v>
      </c>
      <c r="C41" s="43">
        <f>IFERROR(VLOOKUP(A41,'Prot 96-well Smpls Analysis'!$AC$2:$AD$97,2,FALSE),0)</f>
        <v>257.65762418871668</v>
      </c>
      <c r="D41" s="44">
        <f>(C41*0.001)/VLOOKUP(B41,Platemap!B$19:C$23,2)</f>
        <v>1.7177174945914446E-6</v>
      </c>
      <c r="E41" s="43">
        <f t="shared" si="2"/>
        <v>1717.7174945914446</v>
      </c>
      <c r="F41" s="43">
        <f t="shared" si="3"/>
        <v>171.77174945914447</v>
      </c>
    </row>
    <row r="42" spans="1:23" x14ac:dyDescent="0.3">
      <c r="A42" t="s">
        <v>96</v>
      </c>
      <c r="B42" t="s">
        <v>19</v>
      </c>
      <c r="C42" s="43">
        <f>IFERROR(VLOOKUP(A42,'Prot 96-well Smpls Analysis'!$AC$2:$AD$97,2,FALSE),0)</f>
        <v>144.71626049476325</v>
      </c>
      <c r="D42" s="44">
        <f>(C42*0.001)/VLOOKUP(B42,Platemap!B$19:C$23,2)</f>
        <v>9.6477506996508832E-7</v>
      </c>
      <c r="E42" s="43">
        <f t="shared" si="2"/>
        <v>964.77506996508828</v>
      </c>
      <c r="F42" s="43">
        <f t="shared" si="3"/>
        <v>96.477506996508822</v>
      </c>
    </row>
    <row r="43" spans="1:23" x14ac:dyDescent="0.3">
      <c r="A43" t="s">
        <v>97</v>
      </c>
      <c r="B43" t="s">
        <v>19</v>
      </c>
      <c r="C43" s="43">
        <f>IFERROR(VLOOKUP(A43,'Prot 96-well Smpls Analysis'!$AC$2:$AD$97,2,FALSE),0)</f>
        <v>137.3040955460423</v>
      </c>
      <c r="D43" s="44">
        <f>(C43*0.001)/VLOOKUP(B43,Platemap!B$19:C$23,2)</f>
        <v>9.1536063697361545E-7</v>
      </c>
      <c r="E43" s="43">
        <f t="shared" si="2"/>
        <v>915.36063697361544</v>
      </c>
      <c r="F43" s="43">
        <f t="shared" si="3"/>
        <v>91.536063697361541</v>
      </c>
    </row>
    <row r="44" spans="1:23" x14ac:dyDescent="0.3">
      <c r="A44" t="s">
        <v>98</v>
      </c>
      <c r="B44" t="s">
        <v>19</v>
      </c>
      <c r="C44" s="43">
        <f>IFERROR(VLOOKUP(A44,'Prot 96-well Smpls Analysis'!$AC$2:$AD$97,2,FALSE),0)</f>
        <v>184.27417907454696</v>
      </c>
      <c r="D44" s="44">
        <f>(C44*0.001)/VLOOKUP(B44,Platemap!B$19:C$23,2)</f>
        <v>1.2284945271636465E-6</v>
      </c>
      <c r="E44" s="43">
        <f t="shared" si="2"/>
        <v>1228.4945271636466</v>
      </c>
      <c r="F44" s="43">
        <f t="shared" si="3"/>
        <v>122.84945271636465</v>
      </c>
    </row>
    <row r="45" spans="1:23" x14ac:dyDescent="0.3">
      <c r="A45" t="s">
        <v>99</v>
      </c>
      <c r="B45" t="s">
        <v>19</v>
      </c>
      <c r="C45" s="43">
        <f>IFERROR(VLOOKUP(A45,'Prot 96-well Smpls Analysis'!$AC$2:$AD$97,2,FALSE),0)</f>
        <v>385.50544314077791</v>
      </c>
      <c r="D45" s="44">
        <f>(C45*0.001)/VLOOKUP(B45,Platemap!B$19:C$23,2)</f>
        <v>2.5700362876051864E-6</v>
      </c>
      <c r="E45" s="43">
        <f t="shared" si="2"/>
        <v>2570.0362876051863</v>
      </c>
      <c r="F45" s="43">
        <f t="shared" si="3"/>
        <v>257.00362876051861</v>
      </c>
    </row>
    <row r="46" spans="1:23" x14ac:dyDescent="0.3">
      <c r="A46" t="s">
        <v>100</v>
      </c>
      <c r="B46" t="s">
        <v>19</v>
      </c>
      <c r="C46" s="43">
        <f>IFERROR(VLOOKUP(A46,'Prot 96-well Smpls Analysis'!$AC$2:$AD$97,2,FALSE),0)</f>
        <v>140.37144715858634</v>
      </c>
      <c r="D46" s="44">
        <f>(C46*0.001)/VLOOKUP(B46,Platemap!B$19:C$23,2)</f>
        <v>9.3580964772390904E-7</v>
      </c>
      <c r="E46" s="43">
        <f t="shared" si="2"/>
        <v>935.80964772390905</v>
      </c>
      <c r="F46" s="43">
        <f t="shared" si="3"/>
        <v>93.580964772390899</v>
      </c>
    </row>
    <row r="47" spans="1:23" x14ac:dyDescent="0.3">
      <c r="A47" t="s">
        <v>101</v>
      </c>
      <c r="B47" t="s">
        <v>19</v>
      </c>
      <c r="C47" s="43">
        <f>IFERROR(VLOOKUP(A47,'Prot 96-well Smpls Analysis'!$AC$2:$AD$97,2,FALSE),0)</f>
        <v>448.41252205693996</v>
      </c>
      <c r="D47" s="44">
        <f>(C47*0.001)/VLOOKUP(B47,Platemap!B$19:C$23,2)</f>
        <v>2.9894168137129333E-6</v>
      </c>
      <c r="E47" s="43">
        <f t="shared" si="2"/>
        <v>2989.4168137129332</v>
      </c>
      <c r="F47" s="43">
        <f t="shared" si="3"/>
        <v>298.94168137129333</v>
      </c>
    </row>
    <row r="48" spans="1:23" x14ac:dyDescent="0.3">
      <c r="A48" t="s">
        <v>102</v>
      </c>
      <c r="B48" t="s">
        <v>19</v>
      </c>
      <c r="C48" s="43">
        <f>IFERROR(VLOOKUP(A48,'Prot 96-well Smpls Analysis'!$AC$2:$AD$97,2,FALSE),0)</f>
        <v>426.99680996287481</v>
      </c>
      <c r="D48" s="44">
        <f>(C48*0.001)/VLOOKUP(B48,Platemap!B$19:C$23,2)</f>
        <v>2.8466453997524986E-6</v>
      </c>
      <c r="E48" s="43">
        <f t="shared" si="2"/>
        <v>2846.6453997524986</v>
      </c>
      <c r="F48" s="43">
        <f t="shared" si="3"/>
        <v>284.66453997524985</v>
      </c>
    </row>
    <row r="49" spans="1:6" x14ac:dyDescent="0.3">
      <c r="A49" t="s">
        <v>103</v>
      </c>
      <c r="B49" t="s">
        <v>19</v>
      </c>
      <c r="C49" s="43">
        <f>IFERROR(VLOOKUP(A49,'Prot 96-well Smpls Analysis'!$AC$2:$AD$97,2,FALSE),0)</f>
        <v>504.45066609467881</v>
      </c>
      <c r="D49" s="44">
        <f>(C49*0.001)/VLOOKUP(B49,Platemap!B$19:C$23,2)</f>
        <v>3.3630044406311923E-6</v>
      </c>
      <c r="E49" s="43">
        <f t="shared" si="2"/>
        <v>3363.0044406311922</v>
      </c>
      <c r="F49" s="43">
        <f t="shared" si="3"/>
        <v>336.30044406311924</v>
      </c>
    </row>
    <row r="50" spans="1:6" x14ac:dyDescent="0.3">
      <c r="A50" s="46" t="s">
        <v>104</v>
      </c>
      <c r="B50" t="s">
        <v>19</v>
      </c>
      <c r="C50" s="43">
        <f>IFERROR(VLOOKUP(A50,'Prot 96-well Smpls Analysis'!$AC$2:$AD$97,2,FALSE),0)</f>
        <v>0</v>
      </c>
      <c r="D50" s="44">
        <f>(C50*0.001)/VLOOKUP(B50,Platemap!B$19:C$23,2)</f>
        <v>0</v>
      </c>
      <c r="E50" s="43">
        <f t="shared" si="2"/>
        <v>0</v>
      </c>
      <c r="F50" s="43">
        <f t="shared" si="3"/>
        <v>0</v>
      </c>
    </row>
    <row r="51" spans="1:6" x14ac:dyDescent="0.3">
      <c r="A51" t="s">
        <v>105</v>
      </c>
      <c r="B51" t="s">
        <v>19</v>
      </c>
      <c r="C51" s="43">
        <f>IFERROR(VLOOKUP(A51,'Prot 96-well Smpls Analysis'!$AC$2:$AD$97,2,FALSE),0)</f>
        <v>357.40235177918731</v>
      </c>
      <c r="D51" s="44">
        <f>(C51*0.001)/VLOOKUP(B51,Platemap!B$19:C$23,2)</f>
        <v>2.3826823451945824E-6</v>
      </c>
      <c r="E51" s="43">
        <f t="shared" si="2"/>
        <v>2382.6823451945825</v>
      </c>
      <c r="F51" s="43">
        <f t="shared" si="3"/>
        <v>238.26823451945825</v>
      </c>
    </row>
    <row r="52" spans="1:6" x14ac:dyDescent="0.3">
      <c r="A52" t="s">
        <v>106</v>
      </c>
      <c r="B52" t="s">
        <v>19</v>
      </c>
      <c r="C52" s="43">
        <f>IFERROR(VLOOKUP(A52,'Prot 96-well Smpls Analysis'!$AC$2:$AD$97,2,FALSE),0)</f>
        <v>252.37262739297779</v>
      </c>
      <c r="D52" s="44">
        <f>(C52*0.001)/VLOOKUP(B52,Platemap!B$19:C$23,2)</f>
        <v>1.6824841826198519E-6</v>
      </c>
      <c r="E52" s="43">
        <f t="shared" si="2"/>
        <v>1682.4841826198519</v>
      </c>
      <c r="F52" s="43">
        <f t="shared" si="3"/>
        <v>168.24841826198519</v>
      </c>
    </row>
    <row r="53" spans="1:6" x14ac:dyDescent="0.3">
      <c r="A53" t="s">
        <v>107</v>
      </c>
      <c r="B53" t="s">
        <v>19</v>
      </c>
      <c r="C53" s="43">
        <f>IFERROR(VLOOKUP(A53,'Prot 96-well Smpls Analysis'!$AC$2:$AD$97,2,FALSE),0)</f>
        <v>318.08299071851036</v>
      </c>
      <c r="D53" s="44">
        <f>(C53*0.001)/VLOOKUP(B53,Platemap!B$19:C$23,2)</f>
        <v>2.1205532714567359E-6</v>
      </c>
      <c r="E53" s="43">
        <f t="shared" si="2"/>
        <v>2120.5532714567357</v>
      </c>
      <c r="F53" s="43">
        <f t="shared" si="3"/>
        <v>212.05532714567357</v>
      </c>
    </row>
    <row r="54" spans="1:6" x14ac:dyDescent="0.3">
      <c r="A54" t="s">
        <v>108</v>
      </c>
      <c r="B54" t="s">
        <v>19</v>
      </c>
      <c r="C54" s="43">
        <f>IFERROR(VLOOKUP(A54,'Prot 96-well Smpls Analysis'!$AC$2:$AD$97,2,FALSE),0)</f>
        <v>317.71064837980254</v>
      </c>
      <c r="D54" s="44">
        <f>(C54*0.001)/VLOOKUP(B54,Platemap!B$19:C$23,2)</f>
        <v>2.1180709891986836E-6</v>
      </c>
      <c r="E54" s="43">
        <f t="shared" si="2"/>
        <v>2118.0709891986835</v>
      </c>
      <c r="F54" s="43">
        <f t="shared" si="3"/>
        <v>211.80709891986834</v>
      </c>
    </row>
    <row r="55" spans="1:6" x14ac:dyDescent="0.3">
      <c r="A55" t="s">
        <v>109</v>
      </c>
      <c r="B55" t="s">
        <v>19</v>
      </c>
      <c r="C55" s="43">
        <f>IFERROR(VLOOKUP(A55,'Prot 96-well Smpls Analysis'!$AC$2:$AD$97,2,FALSE),0)</f>
        <v>138.28511190099357</v>
      </c>
      <c r="D55" s="44">
        <f>(C55*0.001)/VLOOKUP(B55,Platemap!B$19:C$23,2)</f>
        <v>9.2190074600662387E-7</v>
      </c>
      <c r="E55" s="43">
        <f t="shared" si="2"/>
        <v>921.90074600662388</v>
      </c>
      <c r="F55" s="43">
        <f t="shared" si="3"/>
        <v>92.190074600662385</v>
      </c>
    </row>
    <row r="56" spans="1:6" x14ac:dyDescent="0.3">
      <c r="A56" t="s">
        <v>110</v>
      </c>
      <c r="B56" t="s">
        <v>19</v>
      </c>
      <c r="C56" s="43">
        <f>IFERROR(VLOOKUP(A56,'Prot 96-well Smpls Analysis'!$AC$2:$AD$97,2,FALSE),0)</f>
        <v>203.04768642019758</v>
      </c>
      <c r="D56" s="44">
        <f>(C56*0.001)/VLOOKUP(B56,Platemap!B$19:C$23,2)</f>
        <v>1.3536512428013171E-6</v>
      </c>
      <c r="E56" s="43">
        <f t="shared" si="2"/>
        <v>1353.651242801317</v>
      </c>
      <c r="F56" s="43">
        <f t="shared" si="3"/>
        <v>135.36512428013171</v>
      </c>
    </row>
    <row r="57" spans="1:6" x14ac:dyDescent="0.3">
      <c r="A57" t="s">
        <v>111</v>
      </c>
      <c r="B57" t="s">
        <v>19</v>
      </c>
      <c r="C57" s="43">
        <f>IFERROR(VLOOKUP(A57,'Prot 96-well Smpls Analysis'!$AC$2:$AD$97,2,FALSE),0)</f>
        <v>155.75382563859264</v>
      </c>
      <c r="D57" s="44">
        <f>(C57*0.001)/VLOOKUP(B57,Platemap!B$19:C$23,2)</f>
        <v>1.0383588375906176E-6</v>
      </c>
      <c r="E57" s="43">
        <f t="shared" si="2"/>
        <v>1038.3588375906177</v>
      </c>
      <c r="F57" s="43">
        <f t="shared" si="3"/>
        <v>103.83588375906177</v>
      </c>
    </row>
    <row r="58" spans="1:6" x14ac:dyDescent="0.3">
      <c r="A58" t="s">
        <v>112</v>
      </c>
      <c r="B58" t="s">
        <v>19</v>
      </c>
      <c r="C58" s="43">
        <f>IFERROR(VLOOKUP(A58,'Prot 96-well Smpls Analysis'!$AC$2:$AD$97,2,FALSE),0)</f>
        <v>129.23956371619158</v>
      </c>
      <c r="D58" s="44">
        <f>(C58*0.001)/VLOOKUP(B58,Platemap!B$19:C$23,2)</f>
        <v>8.6159709144127724E-7</v>
      </c>
      <c r="E58" s="43">
        <f t="shared" si="2"/>
        <v>861.59709144127726</v>
      </c>
      <c r="F58" s="43">
        <f t="shared" si="3"/>
        <v>86.159709144127731</v>
      </c>
    </row>
    <row r="59" spans="1:6" x14ac:dyDescent="0.3">
      <c r="A59" t="s">
        <v>113</v>
      </c>
      <c r="B59" t="s">
        <v>19</v>
      </c>
      <c r="C59" s="43">
        <f>IFERROR(VLOOKUP(A59,'Prot 96-well Smpls Analysis'!$AC$2:$AD$97,2,FALSE),0)</f>
        <v>472.40896266551073</v>
      </c>
      <c r="D59" s="44">
        <f>(C59*0.001)/VLOOKUP(B59,Platemap!B$19:C$23,2)</f>
        <v>3.1493930844367384E-6</v>
      </c>
      <c r="E59" s="43">
        <f t="shared" si="2"/>
        <v>3149.3930844367383</v>
      </c>
      <c r="F59" s="43">
        <f t="shared" si="3"/>
        <v>314.93930844367384</v>
      </c>
    </row>
    <row r="60" spans="1:6" x14ac:dyDescent="0.3">
      <c r="A60" t="s">
        <v>114</v>
      </c>
      <c r="B60" t="s">
        <v>19</v>
      </c>
      <c r="C60" s="43">
        <f>IFERROR(VLOOKUP(A60,'Prot 96-well Smpls Analysis'!$AC$2:$AD$97,2,FALSE),0)</f>
        <v>196.70448498963853</v>
      </c>
      <c r="D60" s="44">
        <f>(C60*0.001)/VLOOKUP(B60,Platemap!B$19:C$23,2)</f>
        <v>1.3113632332642569E-6</v>
      </c>
      <c r="E60" s="43">
        <f t="shared" si="2"/>
        <v>1311.3632332642569</v>
      </c>
      <c r="F60" s="43">
        <f t="shared" si="3"/>
        <v>131.1363233264257</v>
      </c>
    </row>
    <row r="61" spans="1:6" x14ac:dyDescent="0.3">
      <c r="A61" t="s">
        <v>115</v>
      </c>
      <c r="B61" t="s">
        <v>19</v>
      </c>
      <c r="C61" s="43">
        <f>IFERROR(VLOOKUP(A61,'Prot 96-well Smpls Analysis'!$AC$2:$AD$97,2,FALSE),0)</f>
        <v>141.25769862221517</v>
      </c>
      <c r="D61" s="44">
        <f>(C61*0.001)/VLOOKUP(B61,Platemap!B$19:C$23,2)</f>
        <v>9.4171799081476793E-7</v>
      </c>
      <c r="E61" s="43">
        <f t="shared" si="2"/>
        <v>941.71799081476797</v>
      </c>
      <c r="F61" s="43">
        <f t="shared" si="3"/>
        <v>94.171799081476792</v>
      </c>
    </row>
    <row r="62" spans="1:6" x14ac:dyDescent="0.3">
      <c r="A62" s="72" t="s">
        <v>116</v>
      </c>
      <c r="B62" t="s">
        <v>19</v>
      </c>
      <c r="C62" s="43">
        <f>IFERROR(VLOOKUP(A62,'Prot 96-well Smpls Analysis'!$AC$2:$AD$97,2,FALSE),0)</f>
        <v>0</v>
      </c>
      <c r="D62" s="44">
        <f>(C62*0.001)/VLOOKUP(B62,Platemap!B$19:C$23,2)</f>
        <v>0</v>
      </c>
      <c r="E62" s="43">
        <f t="shared" si="2"/>
        <v>0</v>
      </c>
      <c r="F62" s="43">
        <f t="shared" si="3"/>
        <v>0</v>
      </c>
    </row>
    <row r="63" spans="1:6" x14ac:dyDescent="0.3">
      <c r="A63" t="s">
        <v>18</v>
      </c>
      <c r="B63" t="s">
        <v>19</v>
      </c>
      <c r="C63" s="43">
        <f>IFERROR(VLOOKUP(A63,'Prot 96-well Smpls Analysis'!$AC$2:$AD$97,2,FALSE),0)</f>
        <v>506.26294787317102</v>
      </c>
      <c r="D63" s="44">
        <f>(C63*0.001)/VLOOKUP(B63,Platemap!B$19:C$23,2)</f>
        <v>3.3750863191544735E-6</v>
      </c>
      <c r="E63" s="43">
        <f t="shared" si="2"/>
        <v>3375.0863191544736</v>
      </c>
      <c r="F63" s="43">
        <f t="shared" si="3"/>
        <v>337.50863191544738</v>
      </c>
    </row>
    <row r="64" spans="1:6" x14ac:dyDescent="0.3">
      <c r="A64" t="s">
        <v>20</v>
      </c>
      <c r="B64" t="s">
        <v>19</v>
      </c>
      <c r="C64" s="43">
        <f>IFERROR(VLOOKUP(A64,'Prot 96-well Smpls Analysis'!$AC$2:$AD$97,2,FALSE),0)</f>
        <v>24.897352868637007</v>
      </c>
      <c r="D64" s="44">
        <f>(C64*0.001)/VLOOKUP(B64,Platemap!B$19:C$23,2)</f>
        <v>1.6598235245758005E-7</v>
      </c>
      <c r="E64" s="43">
        <f t="shared" si="2"/>
        <v>165.98235245758005</v>
      </c>
      <c r="F64" s="43">
        <f t="shared" si="3"/>
        <v>16.598235245758005</v>
      </c>
    </row>
    <row r="65" spans="1:21" x14ac:dyDescent="0.3">
      <c r="A65" t="s">
        <v>21</v>
      </c>
      <c r="B65" t="s">
        <v>19</v>
      </c>
      <c r="C65" s="43">
        <f>IFERROR(VLOOKUP(A65,'Prot 96-well Smpls Analysis'!$AC$2:$AD$97,2,FALSE),0)</f>
        <v>105.50913607372081</v>
      </c>
      <c r="D65" s="44">
        <f>(C65*0.001)/VLOOKUP(B65,Platemap!B$19:C$23,2)</f>
        <v>7.033942404914721E-7</v>
      </c>
      <c r="E65" s="43">
        <f t="shared" si="2"/>
        <v>703.39424049147215</v>
      </c>
      <c r="F65" s="43">
        <f t="shared" si="3"/>
        <v>70.339424049147212</v>
      </c>
    </row>
    <row r="66" spans="1:21" x14ac:dyDescent="0.3">
      <c r="A66" t="s">
        <v>22</v>
      </c>
      <c r="B66" t="s">
        <v>19</v>
      </c>
      <c r="C66" s="43">
        <f>IFERROR(VLOOKUP(A66,'Prot 96-well Smpls Analysis'!$AC$2:$AD$97,2,FALSE),0)</f>
        <v>248.24875809979457</v>
      </c>
      <c r="D66" s="44">
        <f>(C66*0.001)/VLOOKUP(B66,Platemap!B$19:C$23,2)</f>
        <v>1.6549917206652972E-6</v>
      </c>
      <c r="E66" s="43">
        <f t="shared" si="2"/>
        <v>1654.9917206652972</v>
      </c>
      <c r="F66" s="43">
        <f t="shared" si="3"/>
        <v>165.49917206652972</v>
      </c>
    </row>
    <row r="67" spans="1:21" x14ac:dyDescent="0.3">
      <c r="A67" t="s">
        <v>23</v>
      </c>
      <c r="B67" t="s">
        <v>19</v>
      </c>
      <c r="C67" s="43">
        <f>IFERROR(VLOOKUP(A67,'Prot 96-well Smpls Analysis'!$AC$2:$AD$97,2,FALSE),0)</f>
        <v>326.16807072869227</v>
      </c>
      <c r="D67" s="44">
        <f>(C67*0.001)/VLOOKUP(B67,Platemap!B$19:C$23,2)</f>
        <v>2.1744538048579489E-6</v>
      </c>
      <c r="E67" s="43">
        <f t="shared" si="2"/>
        <v>2174.4538048579489</v>
      </c>
      <c r="F67" s="43">
        <f t="shared" si="3"/>
        <v>217.44538048579489</v>
      </c>
    </row>
    <row r="68" spans="1:21" x14ac:dyDescent="0.3">
      <c r="A68" t="s">
        <v>24</v>
      </c>
      <c r="B68" t="s">
        <v>19</v>
      </c>
      <c r="C68" s="43">
        <f>IFERROR(VLOOKUP(A68,'Prot 96-well Smpls Analysis'!$AC$2:$AD$97,2,FALSE),0)</f>
        <v>541.65427495702522</v>
      </c>
      <c r="D68" s="44">
        <f>(C68*0.001)/VLOOKUP(B68,Platemap!B$19:C$23,2)</f>
        <v>3.6110284997135016E-6</v>
      </c>
      <c r="E68" s="43">
        <f t="shared" si="2"/>
        <v>3611.0284997135013</v>
      </c>
      <c r="F68" s="43">
        <f t="shared" si="3"/>
        <v>361.10284997135011</v>
      </c>
    </row>
    <row r="69" spans="1:21" x14ac:dyDescent="0.3">
      <c r="A69" t="s">
        <v>37</v>
      </c>
      <c r="B69" t="s">
        <v>19</v>
      </c>
      <c r="C69" s="43">
        <f>IFERROR(VLOOKUP(A69,'Prot 96-well Smpls Analysis'!$AC$2:$AD$97,2,FALSE),0)</f>
        <v>130.72136597452749</v>
      </c>
      <c r="D69" s="44">
        <f>(C69*0.001)/VLOOKUP(B69,Platemap!B$19:C$23,2)</f>
        <v>8.7147577316351657E-7</v>
      </c>
      <c r="E69" s="43">
        <f t="shared" si="2"/>
        <v>871.47577316351658</v>
      </c>
      <c r="F69" s="43">
        <f t="shared" si="3"/>
        <v>87.147577316351658</v>
      </c>
    </row>
    <row r="70" spans="1:21" x14ac:dyDescent="0.3">
      <c r="A70" t="s">
        <v>38</v>
      </c>
      <c r="B70" t="s">
        <v>19</v>
      </c>
      <c r="C70" s="43">
        <f>IFERROR(VLOOKUP(A70,'Prot 96-well Smpls Analysis'!$AC$2:$AD$97,2,FALSE),0)</f>
        <v>173.68562330292815</v>
      </c>
      <c r="D70" s="44">
        <f>(C70*0.001)/VLOOKUP(B70,Platemap!B$19:C$23,2)</f>
        <v>1.1579041553528543E-6</v>
      </c>
      <c r="E70" s="43">
        <f t="shared" si="2"/>
        <v>1157.9041553528543</v>
      </c>
      <c r="F70" s="43">
        <f t="shared" si="3"/>
        <v>115.79041553528543</v>
      </c>
    </row>
    <row r="71" spans="1:21" x14ac:dyDescent="0.3">
      <c r="A71" t="s">
        <v>39</v>
      </c>
      <c r="B71" t="s">
        <v>19</v>
      </c>
      <c r="C71" s="43">
        <f>IFERROR(VLOOKUP(A71,'Prot 96-well Smpls Analysis'!$AC$2:$AD$97,2,FALSE),0)</f>
        <v>119.82391606324374</v>
      </c>
      <c r="D71" s="44">
        <f>(C71*0.001)/VLOOKUP(B71,Platemap!B$19:C$23,2)</f>
        <v>7.9882610708829167E-7</v>
      </c>
      <c r="E71" s="43">
        <f t="shared" si="2"/>
        <v>798.82610708829168</v>
      </c>
      <c r="F71" s="43">
        <f t="shared" si="3"/>
        <v>79.882610708829162</v>
      </c>
    </row>
    <row r="72" spans="1:21" x14ac:dyDescent="0.3">
      <c r="A72" t="s">
        <v>40</v>
      </c>
      <c r="B72" t="s">
        <v>19</v>
      </c>
      <c r="C72" s="43">
        <f>IFERROR(VLOOKUP(A72,'Prot 96-well Smpls Analysis'!$AC$2:$AD$97,2,FALSE),0)</f>
        <v>112.18356296174952</v>
      </c>
      <c r="D72" s="44">
        <f>(C72*0.001)/VLOOKUP(B72,Platemap!B$19:C$23,2)</f>
        <v>7.4789041974499676E-7</v>
      </c>
      <c r="E72" s="43">
        <f t="shared" si="2"/>
        <v>747.89041974499673</v>
      </c>
      <c r="F72" s="43">
        <f t="shared" si="3"/>
        <v>74.789041974499668</v>
      </c>
    </row>
    <row r="73" spans="1:21" x14ac:dyDescent="0.3">
      <c r="A73" t="s">
        <v>41</v>
      </c>
      <c r="B73" t="s">
        <v>19</v>
      </c>
      <c r="C73" s="43">
        <f>IFERROR(VLOOKUP(A73,'Prot 96-well Smpls Analysis'!$AC$2:$AD$97,2,FALSE),0)</f>
        <v>42.263643220296103</v>
      </c>
      <c r="D73" s="44">
        <f>(C73*0.001)/VLOOKUP(B73,Platemap!B$19:C$23,2)</f>
        <v>2.8175762146864067E-7</v>
      </c>
      <c r="E73" s="43">
        <f t="shared" si="2"/>
        <v>281.75762146864065</v>
      </c>
      <c r="F73" s="43">
        <f t="shared" si="3"/>
        <v>28.175762146864066</v>
      </c>
    </row>
    <row r="74" spans="1:21" x14ac:dyDescent="0.3">
      <c r="A74" s="72" t="s">
        <v>42</v>
      </c>
      <c r="B74" t="s">
        <v>19</v>
      </c>
      <c r="C74" s="43">
        <f>IFERROR(VLOOKUP(A74,'Prot 96-well Smpls Analysis'!$AC$2:$AD$97,2,FALSE),0)</f>
        <v>0</v>
      </c>
      <c r="D74" s="44">
        <f>(C74*0.001)/VLOOKUP(B74,Platemap!B$19:C$23,2)</f>
        <v>0</v>
      </c>
      <c r="E74" s="43">
        <f t="shared" si="2"/>
        <v>0</v>
      </c>
      <c r="F74" s="43">
        <f t="shared" si="3"/>
        <v>0</v>
      </c>
    </row>
    <row r="75" spans="1:21" x14ac:dyDescent="0.3">
      <c r="A75" t="s">
        <v>25</v>
      </c>
      <c r="B75" t="s">
        <v>19</v>
      </c>
      <c r="C75" s="43">
        <f>IFERROR(VLOOKUP(A75,'Prot 96-well Smpls Analysis'!$AC$2:$AD$97,2,FALSE),0)</f>
        <v>0</v>
      </c>
      <c r="D75" s="44">
        <f>(C75*0.001)/VLOOKUP(B75,Platemap!B$19:C$23,2)</f>
        <v>0</v>
      </c>
      <c r="E75" s="43">
        <f t="shared" si="2"/>
        <v>0</v>
      </c>
      <c r="F75" s="43">
        <f t="shared" si="3"/>
        <v>0</v>
      </c>
    </row>
    <row r="76" spans="1:21" x14ac:dyDescent="0.3">
      <c r="A76" t="s">
        <v>26</v>
      </c>
      <c r="B76" t="s">
        <v>19</v>
      </c>
      <c r="C76" s="43">
        <f>IFERROR(VLOOKUP(A76,'Prot 96-well Smpls Analysis'!$AC$2:$AD$97,2,FALSE),0)</f>
        <v>611.77110540945716</v>
      </c>
      <c r="D76" s="44">
        <f>(C76*0.001)/VLOOKUP(B76,Platemap!B$19:C$23,2)</f>
        <v>4.0784740360630483E-6</v>
      </c>
      <c r="E76" s="43">
        <f t="shared" si="2"/>
        <v>4078.4740360630485</v>
      </c>
      <c r="F76" s="43">
        <f t="shared" si="3"/>
        <v>407.84740360630485</v>
      </c>
    </row>
    <row r="77" spans="1:21" x14ac:dyDescent="0.3">
      <c r="A77" t="s">
        <v>27</v>
      </c>
      <c r="B77" t="s">
        <v>19</v>
      </c>
      <c r="C77" s="43">
        <f>IFERROR(VLOOKUP(A77,'Prot 96-well Smpls Analysis'!$AC$2:$AD$97,2,FALSE),0)</f>
        <v>208.27784799264458</v>
      </c>
      <c r="D77" s="44">
        <f>(C77*0.001)/VLOOKUP(B77,Platemap!B$19:C$23,2)</f>
        <v>1.3885189866176306E-6</v>
      </c>
      <c r="E77" s="43">
        <f t="shared" si="2"/>
        <v>1388.5189866176306</v>
      </c>
      <c r="F77" s="43">
        <f t="shared" si="3"/>
        <v>138.85189866176307</v>
      </c>
    </row>
    <row r="78" spans="1:21" x14ac:dyDescent="0.3">
      <c r="A78" t="s">
        <v>28</v>
      </c>
      <c r="B78" t="s">
        <v>19</v>
      </c>
      <c r="C78" s="43">
        <f>IFERROR(VLOOKUP(A78,'Prot 96-well Smpls Analysis'!$AC$2:$AD$97,2,FALSE),0)</f>
        <v>0</v>
      </c>
      <c r="D78" s="44">
        <f>(C78*0.001)/VLOOKUP(B78,Platemap!B$19:C$23,2)</f>
        <v>0</v>
      </c>
      <c r="E78" s="43">
        <f t="shared" ref="E78:E98" si="4">D78*1000000000</f>
        <v>0</v>
      </c>
      <c r="F78" s="43">
        <f t="shared" ref="F78:F98" si="5">E78/F$1</f>
        <v>0</v>
      </c>
    </row>
    <row r="79" spans="1:21" x14ac:dyDescent="0.3">
      <c r="A79" t="s">
        <v>29</v>
      </c>
      <c r="B79" t="s">
        <v>19</v>
      </c>
      <c r="C79" s="43">
        <f>IFERROR(VLOOKUP(A79,'Prot 96-well Smpls Analysis'!$AC$2:$AD$97,2,FALSE),0)</f>
        <v>159.16138834783999</v>
      </c>
      <c r="D79" s="44">
        <f>(C79*0.001)/VLOOKUP(B79,Platemap!B$19:C$23,2)</f>
        <v>1.0610759223189333E-6</v>
      </c>
      <c r="E79" s="43">
        <f t="shared" si="4"/>
        <v>1061.0759223189334</v>
      </c>
      <c r="F79" s="43">
        <f t="shared" si="5"/>
        <v>106.10759223189334</v>
      </c>
    </row>
    <row r="80" spans="1:21" x14ac:dyDescent="0.3">
      <c r="A80" t="s">
        <v>30</v>
      </c>
      <c r="B80" t="s">
        <v>19</v>
      </c>
      <c r="C80" s="43">
        <f>IFERROR(VLOOKUP(A80,'Prot 96-well Smpls Analysis'!$AC$2:$AD$97,2,FALSE),0)</f>
        <v>312.31590295675102</v>
      </c>
      <c r="D80" s="44">
        <f>(C80*0.001)/VLOOKUP(B80,Platemap!B$19:C$23,2)</f>
        <v>2.0821060197116735E-6</v>
      </c>
      <c r="E80" s="43">
        <f t="shared" si="4"/>
        <v>2082.1060197116735</v>
      </c>
      <c r="F80" s="43">
        <f t="shared" si="5"/>
        <v>208.21060197116736</v>
      </c>
      <c r="U80" t="s">
        <v>160</v>
      </c>
    </row>
    <row r="81" spans="1:6" x14ac:dyDescent="0.3">
      <c r="A81" t="s">
        <v>43</v>
      </c>
      <c r="B81" t="s">
        <v>19</v>
      </c>
      <c r="C81" s="43">
        <f>IFERROR(VLOOKUP(A81,'Prot 96-well Smpls Analysis'!$AC$2:$AD$97,2,FALSE),0)</f>
        <v>63.187219770189429</v>
      </c>
      <c r="D81" s="44">
        <f>(C81*0.001)/VLOOKUP(B81,Platemap!B$19:C$23,2)</f>
        <v>4.2124813180126287E-7</v>
      </c>
      <c r="E81" s="43">
        <f t="shared" si="4"/>
        <v>421.2481318012629</v>
      </c>
      <c r="F81" s="43">
        <f t="shared" si="5"/>
        <v>42.124813180126289</v>
      </c>
    </row>
    <row r="82" spans="1:6" x14ac:dyDescent="0.3">
      <c r="A82" t="s">
        <v>44</v>
      </c>
      <c r="B82" t="s">
        <v>19</v>
      </c>
      <c r="C82" s="43">
        <f>IFERROR(VLOOKUP(A82,'Prot 96-well Smpls Analysis'!$AC$2:$AD$97,2,FALSE),0)</f>
        <v>214.53955539184705</v>
      </c>
      <c r="D82" s="44">
        <f>(C82*0.001)/VLOOKUP(B82,Platemap!B$19:C$23,2)</f>
        <v>1.4302637026123137E-6</v>
      </c>
      <c r="E82" s="43">
        <f t="shared" si="4"/>
        <v>1430.2637026123136</v>
      </c>
      <c r="F82" s="43">
        <f t="shared" si="5"/>
        <v>143.02637026123136</v>
      </c>
    </row>
    <row r="83" spans="1:6" x14ac:dyDescent="0.3">
      <c r="A83" t="s">
        <v>45</v>
      </c>
      <c r="B83" t="s">
        <v>19</v>
      </c>
      <c r="C83" s="43">
        <f>IFERROR(VLOOKUP(A83,'Prot 96-well Smpls Analysis'!$AC$2:$AD$97,2,FALSE),0)</f>
        <v>467.67336796029275</v>
      </c>
      <c r="D83" s="44">
        <f>(C83*0.001)/VLOOKUP(B83,Platemap!B$19:C$23,2)</f>
        <v>3.1178224530686182E-6</v>
      </c>
      <c r="E83" s="43">
        <f t="shared" si="4"/>
        <v>3117.8224530686184</v>
      </c>
      <c r="F83" s="43">
        <f t="shared" si="5"/>
        <v>311.78224530686185</v>
      </c>
    </row>
    <row r="84" spans="1:6" x14ac:dyDescent="0.3">
      <c r="A84" t="s">
        <v>46</v>
      </c>
      <c r="B84" t="s">
        <v>19</v>
      </c>
      <c r="C84" s="43">
        <f>IFERROR(VLOOKUP(A84,'Prot 96-well Smpls Analysis'!$AC$2:$AD$97,2,FALSE),0)</f>
        <v>115.3704698524564</v>
      </c>
      <c r="D84" s="44">
        <f>(C84*0.001)/VLOOKUP(B84,Platemap!B$19:C$23,2)</f>
        <v>7.6913646568304272E-7</v>
      </c>
      <c r="E84" s="43">
        <f t="shared" si="4"/>
        <v>769.13646568304273</v>
      </c>
      <c r="F84" s="43">
        <f t="shared" si="5"/>
        <v>76.913646568304273</v>
      </c>
    </row>
    <row r="85" spans="1:6" x14ac:dyDescent="0.3">
      <c r="A85" t="s">
        <v>47</v>
      </c>
      <c r="B85" t="s">
        <v>19</v>
      </c>
      <c r="C85" s="43">
        <f>IFERROR(VLOOKUP(A85,'Prot 96-well Smpls Analysis'!$AC$2:$AD$97,2,FALSE),0)</f>
        <v>0</v>
      </c>
      <c r="D85" s="44">
        <f>(C85*0.001)/VLOOKUP(B85,Platemap!B$19:C$23,2)</f>
        <v>0</v>
      </c>
      <c r="E85" s="43">
        <f t="shared" si="4"/>
        <v>0</v>
      </c>
      <c r="F85" s="43">
        <f t="shared" si="5"/>
        <v>0</v>
      </c>
    </row>
    <row r="86" spans="1:6" x14ac:dyDescent="0.3">
      <c r="A86" t="s">
        <v>48</v>
      </c>
      <c r="B86" t="s">
        <v>19</v>
      </c>
      <c r="C86" s="43">
        <f>IFERROR(VLOOKUP(A86,'Prot 96-well Smpls Analysis'!$AC$2:$AD$97,2,FALSE),0)</f>
        <v>0</v>
      </c>
      <c r="D86" s="44">
        <f>(C86*0.001)/VLOOKUP(B86,Platemap!B$19:C$23,2)</f>
        <v>0</v>
      </c>
      <c r="E86" s="43">
        <f t="shared" si="4"/>
        <v>0</v>
      </c>
      <c r="F86" s="43">
        <f t="shared" si="5"/>
        <v>0</v>
      </c>
    </row>
    <row r="87" spans="1:6" x14ac:dyDescent="0.3">
      <c r="A87" t="s">
        <v>31</v>
      </c>
      <c r="B87" t="s">
        <v>19</v>
      </c>
      <c r="C87" s="43">
        <f>IFERROR(VLOOKUP(A87,'Prot 96-well Smpls Analysis'!$AC$2:$AD$97,2,FALSE),0)</f>
        <v>205.0738453969546</v>
      </c>
      <c r="D87" s="44">
        <f>(C87*0.001)/VLOOKUP(B87,Platemap!B$19:C$23,2)</f>
        <v>1.3671589693130307E-6</v>
      </c>
      <c r="E87" s="43">
        <f t="shared" si="4"/>
        <v>1367.1589693130306</v>
      </c>
      <c r="F87" s="43">
        <f t="shared" si="5"/>
        <v>136.71589693130306</v>
      </c>
    </row>
    <row r="88" spans="1:6" x14ac:dyDescent="0.3">
      <c r="A88" t="s">
        <v>32</v>
      </c>
      <c r="B88" t="s">
        <v>19</v>
      </c>
      <c r="C88" s="43">
        <f>IFERROR(VLOOKUP(A88,'Prot 96-well Smpls Analysis'!$AC$2:$AD$97,2,FALSE),0)</f>
        <v>130.41532640692176</v>
      </c>
      <c r="D88" s="44">
        <f>(C88*0.001)/VLOOKUP(B88,Platemap!B$19:C$23,2)</f>
        <v>8.6943550937947843E-7</v>
      </c>
      <c r="E88" s="43">
        <f t="shared" si="4"/>
        <v>869.43550937947839</v>
      </c>
      <c r="F88" s="43">
        <f t="shared" si="5"/>
        <v>86.943550937947833</v>
      </c>
    </row>
    <row r="89" spans="1:6" x14ac:dyDescent="0.3">
      <c r="A89" t="s">
        <v>33</v>
      </c>
      <c r="B89" t="s">
        <v>19</v>
      </c>
      <c r="C89" s="43">
        <f>IFERROR(VLOOKUP(A89,'Prot 96-well Smpls Analysis'!$AC$2:$AD$97,2,FALSE),0)</f>
        <v>127.27862408099752</v>
      </c>
      <c r="D89" s="44">
        <f>(C89*0.001)/VLOOKUP(B89,Platemap!B$19:C$23,2)</f>
        <v>8.4852416053998348E-7</v>
      </c>
      <c r="E89" s="43">
        <f t="shared" si="4"/>
        <v>848.52416053998354</v>
      </c>
      <c r="F89" s="43">
        <f t="shared" si="5"/>
        <v>84.852416053998354</v>
      </c>
    </row>
    <row r="90" spans="1:6" x14ac:dyDescent="0.3">
      <c r="A90" t="s">
        <v>34</v>
      </c>
      <c r="B90" t="s">
        <v>19</v>
      </c>
      <c r="C90" s="43">
        <f>IFERROR(VLOOKUP(A90,'Prot 96-well Smpls Analysis'!$AC$2:$AD$97,2,FALSE),0)</f>
        <v>176.0035290363364</v>
      </c>
      <c r="D90" s="44">
        <f>(C90*0.001)/VLOOKUP(B90,Platemap!B$19:C$23,2)</f>
        <v>1.1733568602422426E-6</v>
      </c>
      <c r="E90" s="43">
        <f t="shared" si="4"/>
        <v>1173.3568602422426</v>
      </c>
      <c r="F90" s="43">
        <f t="shared" si="5"/>
        <v>117.33568602422426</v>
      </c>
    </row>
    <row r="91" spans="1:6" x14ac:dyDescent="0.3">
      <c r="A91" t="s">
        <v>35</v>
      </c>
      <c r="B91" t="s">
        <v>19</v>
      </c>
      <c r="C91" s="43">
        <f>IFERROR(VLOOKUP(A91,'Prot 96-well Smpls Analysis'!$AC$2:$AD$97,2,FALSE),0)</f>
        <v>113.6176661988633</v>
      </c>
      <c r="D91" s="44">
        <f>(C91*0.001)/VLOOKUP(B91,Platemap!B$19:C$23,2)</f>
        <v>7.5745110799242206E-7</v>
      </c>
      <c r="E91" s="43">
        <f t="shared" si="4"/>
        <v>757.45110799242207</v>
      </c>
      <c r="F91" s="43">
        <f t="shared" si="5"/>
        <v>75.745110799242212</v>
      </c>
    </row>
    <row r="92" spans="1:6" x14ac:dyDescent="0.3">
      <c r="A92" t="s">
        <v>36</v>
      </c>
      <c r="B92" t="s">
        <v>19</v>
      </c>
      <c r="C92" s="43">
        <f>IFERROR(VLOOKUP(A92,'Prot 96-well Smpls Analysis'!$AC$2:$AD$97,2,FALSE),0)</f>
        <v>199.90567757986716</v>
      </c>
      <c r="D92" s="44">
        <f>(C92*0.001)/VLOOKUP(B92,Platemap!B$19:C$23,2)</f>
        <v>1.3327045171991143E-6</v>
      </c>
      <c r="E92" s="43">
        <f t="shared" si="4"/>
        <v>1332.7045171991142</v>
      </c>
      <c r="F92" s="43">
        <f t="shared" si="5"/>
        <v>133.27045171991142</v>
      </c>
    </row>
    <row r="93" spans="1:6" x14ac:dyDescent="0.3">
      <c r="A93" t="s">
        <v>52</v>
      </c>
      <c r="B93" t="s">
        <v>19</v>
      </c>
      <c r="C93" s="43">
        <f>IFERROR(VLOOKUP(A93,'Prot 96-well Smpls Analysis'!$AC$2:$AD$97,2,FALSE),0)</f>
        <v>233.90513034502166</v>
      </c>
      <c r="D93" s="44">
        <f>(C93*0.001)/VLOOKUP(B93,Platemap!B$19:C$23,2)</f>
        <v>1.5593675356334779E-6</v>
      </c>
      <c r="E93" s="43">
        <f t="shared" si="4"/>
        <v>1559.3675356334779</v>
      </c>
      <c r="F93" s="43">
        <f t="shared" si="5"/>
        <v>155.93675356334779</v>
      </c>
    </row>
    <row r="94" spans="1:6" x14ac:dyDescent="0.3">
      <c r="A94" t="s">
        <v>53</v>
      </c>
      <c r="B94" t="s">
        <v>19</v>
      </c>
      <c r="C94" s="43">
        <f>IFERROR(VLOOKUP(A94,'Prot 96-well Smpls Analysis'!$AC$2:$AD$97,2,FALSE),0)</f>
        <v>204.29374514274721</v>
      </c>
      <c r="D94" s="44">
        <f>(C94*0.001)/VLOOKUP(B94,Platemap!B$19:C$23,2)</f>
        <v>1.3619583009516483E-6</v>
      </c>
      <c r="E94" s="43">
        <f t="shared" si="4"/>
        <v>1361.9583009516482</v>
      </c>
      <c r="F94" s="43">
        <f t="shared" si="5"/>
        <v>136.19583009516481</v>
      </c>
    </row>
    <row r="95" spans="1:6" x14ac:dyDescent="0.3">
      <c r="A95" t="s">
        <v>54</v>
      </c>
      <c r="B95" t="s">
        <v>19</v>
      </c>
      <c r="C95" s="43">
        <f>IFERROR(VLOOKUP(A95,'Prot 96-well Smpls Analysis'!$AC$2:$AD$97,2,FALSE),0)</f>
        <v>80.773541823314829</v>
      </c>
      <c r="D95" s="44">
        <f>(C95*0.001)/VLOOKUP(B95,Platemap!B$19:C$23,2)</f>
        <v>5.3849027882209895E-7</v>
      </c>
      <c r="E95" s="43">
        <f t="shared" si="4"/>
        <v>538.49027882209896</v>
      </c>
      <c r="F95" s="43">
        <f t="shared" si="5"/>
        <v>53.849027882209896</v>
      </c>
    </row>
    <row r="96" spans="1:6" x14ac:dyDescent="0.3">
      <c r="A96" t="s">
        <v>55</v>
      </c>
      <c r="B96" t="s">
        <v>19</v>
      </c>
      <c r="C96" s="43">
        <f>IFERROR(VLOOKUP(A96,'Prot 96-well Smpls Analysis'!$AC$2:$AD$97,2,FALSE),0)</f>
        <v>146.54304634990953</v>
      </c>
      <c r="D96" s="44">
        <f>(C96*0.001)/VLOOKUP(B96,Platemap!B$19:C$23,2)</f>
        <v>9.7695364233273011E-7</v>
      </c>
      <c r="E96" s="43">
        <f t="shared" si="4"/>
        <v>976.95364233273006</v>
      </c>
      <c r="F96" s="43">
        <f t="shared" si="5"/>
        <v>97.695364233273011</v>
      </c>
    </row>
    <row r="97" spans="1:6" x14ac:dyDescent="0.3">
      <c r="A97" t="s">
        <v>56</v>
      </c>
      <c r="B97" t="s">
        <v>19</v>
      </c>
      <c r="C97" s="43">
        <f>IFERROR(VLOOKUP(A97,'Prot 96-well Smpls Analysis'!$AC$2:$AD$97,2,FALSE),0)</f>
        <v>117.84456616764648</v>
      </c>
      <c r="D97" s="44">
        <f>(C97*0.001)/VLOOKUP(B97,Platemap!B$19:C$23,2)</f>
        <v>7.8563044111764317E-7</v>
      </c>
      <c r="E97" s="43">
        <f t="shared" si="4"/>
        <v>785.63044111764316</v>
      </c>
      <c r="F97" s="43">
        <f t="shared" si="5"/>
        <v>78.563044111764313</v>
      </c>
    </row>
    <row r="98" spans="1:6" x14ac:dyDescent="0.3">
      <c r="A98" t="s">
        <v>117</v>
      </c>
      <c r="B98" t="s">
        <v>19</v>
      </c>
      <c r="C98" s="43">
        <f>IFERROR(VLOOKUP(A98,'Prot 96-well Smpls Analysis'!$AC$2:$AD$97,2,FALSE),0)</f>
        <v>78.35590708585039</v>
      </c>
      <c r="D98" s="44">
        <f>(C98*0.001)/VLOOKUP(B98,Platemap!B$19:C$23,2)</f>
        <v>5.2237271390566931E-7</v>
      </c>
      <c r="E98" s="43">
        <f t="shared" si="4"/>
        <v>522.37271390566934</v>
      </c>
      <c r="F98" s="43">
        <f t="shared" si="5"/>
        <v>52.237271390566931</v>
      </c>
    </row>
    <row r="99" spans="1:6" x14ac:dyDescent="0.3">
      <c r="A99" t="s">
        <v>161</v>
      </c>
      <c r="C99" s="42">
        <f>'Prot 96-well Smpls Analysis'!L20</f>
        <v>20.507000000000001</v>
      </c>
      <c r="D99" s="44" t="e">
        <f>(C99*0.001)/VLOOKUP(B99,Platemap!B$19:C$23,2)</f>
        <v>#N/A</v>
      </c>
      <c r="E99" s="43" t="e">
        <f t="shared" ref="E99" si="6">D99*1000000000</f>
        <v>#N/A</v>
      </c>
      <c r="F99" s="43" t="e">
        <f t="shared" ref="F99" si="7">E99/2</f>
        <v>#N/A</v>
      </c>
    </row>
    <row r="100" spans="1:6" x14ac:dyDescent="0.3">
      <c r="E100" s="42">
        <f>COUNTIF(E3:E98,"&lt;325")</f>
        <v>12</v>
      </c>
      <c r="F100" s="42">
        <f>COUNTIF(F3:F98,"&lt;325")</f>
        <v>64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99"/>
  <sheetViews>
    <sheetView tabSelected="1" workbookViewId="0">
      <selection activeCell="E10" sqref="E10"/>
    </sheetView>
  </sheetViews>
  <sheetFormatPr defaultRowHeight="14.4" x14ac:dyDescent="0.3"/>
  <cols>
    <col min="2" max="2" width="12.6640625" bestFit="1" customWidth="1"/>
    <col min="3" max="3" width="23.33203125" bestFit="1" customWidth="1"/>
    <col min="4" max="4" width="9.33203125" bestFit="1" customWidth="1"/>
    <col min="5" max="5" width="32.88671875" style="60" bestFit="1" customWidth="1"/>
    <col min="6" max="6" width="16.6640625" bestFit="1" customWidth="1"/>
    <col min="7" max="7" width="16.6640625" style="61" bestFit="1" customWidth="1"/>
    <col min="10" max="10" width="12.6640625" bestFit="1" customWidth="1"/>
    <col min="11" max="11" width="23.33203125" bestFit="1" customWidth="1"/>
    <col min="12" max="12" width="9.33203125" bestFit="1" customWidth="1"/>
    <col min="13" max="13" width="32.88671875" style="60" bestFit="1" customWidth="1"/>
    <col min="14" max="14" width="16.6640625" bestFit="1" customWidth="1"/>
    <col min="15" max="15" width="16.6640625" style="61" bestFit="1" customWidth="1"/>
  </cols>
  <sheetData>
    <row r="1" spans="1:15" x14ac:dyDescent="0.3">
      <c r="A1" s="57" t="s">
        <v>162</v>
      </c>
      <c r="B1" s="57" t="s">
        <v>51</v>
      </c>
      <c r="C1" s="57" t="s">
        <v>163</v>
      </c>
      <c r="D1" s="57" t="s">
        <v>159</v>
      </c>
      <c r="E1" s="57" t="s">
        <v>164</v>
      </c>
      <c r="F1" s="82" t="s">
        <v>176</v>
      </c>
      <c r="G1" s="57" t="s">
        <v>165</v>
      </c>
      <c r="H1" s="53"/>
      <c r="I1" s="57"/>
      <c r="J1" s="57"/>
      <c r="K1" s="57"/>
      <c r="L1" s="57"/>
      <c r="M1" s="57"/>
      <c r="N1" s="82"/>
      <c r="O1" s="57"/>
    </row>
    <row r="2" spans="1:15" x14ac:dyDescent="0.3">
      <c r="A2" s="55" t="str">
        <f>Platemap!B$16</f>
        <v>SRP1947</v>
      </c>
      <c r="B2" s="55" t="s">
        <v>57</v>
      </c>
      <c r="C2" s="58" t="str">
        <f t="shared" ref="C2:C37" si="0">CONCATENATE(A2,"-",B2)</f>
        <v>SRP1947-A01</v>
      </c>
      <c r="D2" s="58" t="str">
        <f>'All Conc Summary'!B3</f>
        <v>IgG</v>
      </c>
      <c r="E2" s="55"/>
      <c r="F2" s="59">
        <f>IF('All Conc Summary'!C3=0,"not detected",'All Conc Summary'!C3)</f>
        <v>1180.6549336092723</v>
      </c>
      <c r="G2" s="59">
        <f>'All Conc Summary'!E3</f>
        <v>7871.032890728482</v>
      </c>
      <c r="H2" s="53"/>
      <c r="I2" s="77"/>
      <c r="J2" s="77"/>
      <c r="K2" s="58"/>
      <c r="L2" s="58"/>
      <c r="M2" s="77"/>
      <c r="N2" s="59"/>
      <c r="O2" s="59"/>
    </row>
    <row r="3" spans="1:15" x14ac:dyDescent="0.3">
      <c r="A3" s="77" t="str">
        <f>Platemap!B$16</f>
        <v>SRP1947</v>
      </c>
      <c r="B3" s="55" t="s">
        <v>58</v>
      </c>
      <c r="C3" s="58" t="str">
        <f t="shared" si="0"/>
        <v>SRP1947-A02</v>
      </c>
      <c r="D3" s="58" t="str">
        <f>'All Conc Summary'!B4</f>
        <v>IgG</v>
      </c>
      <c r="E3" s="77"/>
      <c r="F3" s="59">
        <f>IF('All Conc Summary'!C4=0,"not detected",'All Conc Summary'!C4)</f>
        <v>1050.483522983579</v>
      </c>
      <c r="G3" s="59">
        <f>'All Conc Summary'!E4</f>
        <v>7003.2234865571927</v>
      </c>
      <c r="H3" s="53"/>
      <c r="I3" s="77"/>
      <c r="J3" s="77"/>
      <c r="K3" s="58"/>
      <c r="L3" s="58"/>
      <c r="M3" s="77"/>
      <c r="N3" s="59"/>
      <c r="O3" s="59"/>
    </row>
    <row r="4" spans="1:15" x14ac:dyDescent="0.3">
      <c r="A4" s="77" t="str">
        <f>Platemap!B$16</f>
        <v>SRP1947</v>
      </c>
      <c r="B4" s="55" t="s">
        <v>59</v>
      </c>
      <c r="C4" s="58" t="str">
        <f t="shared" si="0"/>
        <v>SRP1947-A03</v>
      </c>
      <c r="D4" s="58" t="str">
        <f>'All Conc Summary'!B5</f>
        <v>IgG</v>
      </c>
      <c r="E4" s="77"/>
      <c r="F4" s="59">
        <f>IF('All Conc Summary'!C5=0,"not detected",'All Conc Summary'!C5)</f>
        <v>557.41486436573723</v>
      </c>
      <c r="G4" s="59">
        <f>'All Conc Summary'!E5</f>
        <v>3716.0990957715817</v>
      </c>
      <c r="H4" s="53"/>
      <c r="I4" s="77"/>
      <c r="J4" s="77"/>
      <c r="K4" s="58"/>
      <c r="L4" s="58"/>
      <c r="M4" s="77"/>
      <c r="N4" s="59"/>
      <c r="O4" s="59"/>
    </row>
    <row r="5" spans="1:15" x14ac:dyDescent="0.3">
      <c r="A5" s="77" t="str">
        <f>Platemap!B$16</f>
        <v>SRP1947</v>
      </c>
      <c r="B5" s="55" t="s">
        <v>60</v>
      </c>
      <c r="C5" s="58" t="str">
        <f t="shared" si="0"/>
        <v>SRP1947-A04</v>
      </c>
      <c r="D5" s="58" t="str">
        <f>'All Conc Summary'!B6</f>
        <v>IgG</v>
      </c>
      <c r="E5" s="77"/>
      <c r="F5" s="59">
        <f>IF('All Conc Summary'!C6=0,"not detected",'All Conc Summary'!C6)</f>
        <v>1246.077421802981</v>
      </c>
      <c r="G5" s="59">
        <f>'All Conc Summary'!E6</f>
        <v>8307.1828120198752</v>
      </c>
      <c r="H5" s="53"/>
      <c r="I5" s="77"/>
      <c r="J5" s="77"/>
      <c r="K5" s="58"/>
      <c r="L5" s="58"/>
      <c r="M5" s="77"/>
      <c r="N5" s="59"/>
      <c r="O5" s="59"/>
    </row>
    <row r="6" spans="1:15" x14ac:dyDescent="0.3">
      <c r="A6" s="77" t="str">
        <f>Platemap!B$16</f>
        <v>SRP1947</v>
      </c>
      <c r="B6" s="55" t="s">
        <v>61</v>
      </c>
      <c r="C6" s="58" t="str">
        <f t="shared" si="0"/>
        <v>SRP1947-A05</v>
      </c>
      <c r="D6" s="58" t="str">
        <f>'All Conc Summary'!B7</f>
        <v>IgG</v>
      </c>
      <c r="E6" s="77"/>
      <c r="F6" s="59">
        <f>IF('All Conc Summary'!C7=0,"not detected",'All Conc Summary'!C7)</f>
        <v>927.9447206940946</v>
      </c>
      <c r="G6" s="59">
        <f>'All Conc Summary'!E7</f>
        <v>6186.2981379606308</v>
      </c>
      <c r="H6" s="53"/>
      <c r="I6" s="77"/>
      <c r="J6" s="77"/>
      <c r="K6" s="58"/>
      <c r="L6" s="58"/>
      <c r="M6" s="77"/>
      <c r="N6" s="59"/>
      <c r="O6" s="59"/>
    </row>
    <row r="7" spans="1:15" x14ac:dyDescent="0.3">
      <c r="A7" s="77" t="str">
        <f>Platemap!B$16</f>
        <v>SRP1947</v>
      </c>
      <c r="B7" s="55" t="s">
        <v>62</v>
      </c>
      <c r="C7" s="58" t="str">
        <f t="shared" si="0"/>
        <v>SRP1947-A06</v>
      </c>
      <c r="D7" s="58" t="str">
        <f>'All Conc Summary'!B8</f>
        <v>IgG</v>
      </c>
      <c r="E7" s="77"/>
      <c r="F7" s="59">
        <f>IF('All Conc Summary'!C8=0,"not detected",'All Conc Summary'!C8)</f>
        <v>813.17921272623869</v>
      </c>
      <c r="G7" s="59">
        <f>'All Conc Summary'!E8</f>
        <v>5421.1947515082575</v>
      </c>
      <c r="H7" s="53"/>
      <c r="I7" s="77"/>
      <c r="J7" s="77"/>
      <c r="K7" s="58"/>
      <c r="L7" s="58"/>
      <c r="M7" s="77"/>
      <c r="N7" s="59"/>
      <c r="O7" s="59"/>
    </row>
    <row r="8" spans="1:15" x14ac:dyDescent="0.3">
      <c r="A8" s="77" t="str">
        <f>Platemap!B$16</f>
        <v>SRP1947</v>
      </c>
      <c r="B8" s="55" t="s">
        <v>63</v>
      </c>
      <c r="C8" s="58" t="str">
        <f t="shared" si="0"/>
        <v>SRP1947-A07</v>
      </c>
      <c r="D8" s="58" t="str">
        <f>'All Conc Summary'!B9</f>
        <v>IgG</v>
      </c>
      <c r="E8" s="77"/>
      <c r="F8" s="59">
        <f>IF('All Conc Summary'!C9=0,"not detected",'All Conc Summary'!C9)</f>
        <v>696.43968110102958</v>
      </c>
      <c r="G8" s="59">
        <f>'All Conc Summary'!E9</f>
        <v>4642.9312073401979</v>
      </c>
      <c r="H8" s="53"/>
      <c r="I8" s="77"/>
      <c r="J8" s="77"/>
      <c r="K8" s="58"/>
      <c r="L8" s="58"/>
      <c r="M8" s="77"/>
      <c r="N8" s="59"/>
      <c r="O8" s="59"/>
    </row>
    <row r="9" spans="1:15" x14ac:dyDescent="0.3">
      <c r="A9" s="77" t="str">
        <f>Platemap!B$16</f>
        <v>SRP1947</v>
      </c>
      <c r="B9" s="55" t="s">
        <v>64</v>
      </c>
      <c r="C9" s="58" t="str">
        <f t="shared" si="0"/>
        <v>SRP1947-A08</v>
      </c>
      <c r="D9" s="58" t="str">
        <f>'All Conc Summary'!B10</f>
        <v>IgG</v>
      </c>
      <c r="E9" s="77"/>
      <c r="F9" s="59">
        <f>IF('All Conc Summary'!C10=0,"not detected",'All Conc Summary'!C10)</f>
        <v>918.84832359211896</v>
      </c>
      <c r="G9" s="59">
        <f>'All Conc Summary'!E10</f>
        <v>6125.6554906141264</v>
      </c>
      <c r="H9" s="53"/>
      <c r="I9" s="77"/>
      <c r="J9" s="77"/>
      <c r="K9" s="58"/>
      <c r="L9" s="58"/>
      <c r="M9" s="77"/>
      <c r="N9" s="59"/>
      <c r="O9" s="59"/>
    </row>
    <row r="10" spans="1:15" x14ac:dyDescent="0.3">
      <c r="A10" s="77" t="str">
        <f>Platemap!B$16</f>
        <v>SRP1947</v>
      </c>
      <c r="B10" s="55" t="s">
        <v>65</v>
      </c>
      <c r="C10" s="58" t="str">
        <f t="shared" si="0"/>
        <v>SRP1947-A09</v>
      </c>
      <c r="D10" s="58" t="str">
        <f>'All Conc Summary'!B11</f>
        <v>IgG</v>
      </c>
      <c r="E10" s="77"/>
      <c r="F10" s="59">
        <f>IF('All Conc Summary'!C11=0,"not detected",'All Conc Summary'!C11)</f>
        <v>918.0856318268842</v>
      </c>
      <c r="G10" s="59">
        <f>'All Conc Summary'!E11</f>
        <v>6120.5708788458942</v>
      </c>
      <c r="H10" s="53"/>
      <c r="I10" s="77"/>
      <c r="J10" s="77"/>
      <c r="K10" s="58"/>
      <c r="L10" s="58"/>
      <c r="M10" s="77"/>
      <c r="N10" s="59"/>
      <c r="O10" s="59"/>
    </row>
    <row r="11" spans="1:15" x14ac:dyDescent="0.3">
      <c r="A11" s="77" t="str">
        <f>Platemap!B$16</f>
        <v>SRP1947</v>
      </c>
      <c r="B11" s="55" t="s">
        <v>66</v>
      </c>
      <c r="C11" s="58" t="str">
        <f t="shared" si="0"/>
        <v>SRP1947-A10</v>
      </c>
      <c r="D11" s="58" t="str">
        <f>'All Conc Summary'!B12</f>
        <v>IgG</v>
      </c>
      <c r="E11" s="77"/>
      <c r="F11" s="59">
        <f>IF('All Conc Summary'!C12=0,"not detected",'All Conc Summary'!C12)</f>
        <v>560.53124473586627</v>
      </c>
      <c r="G11" s="59">
        <f>'All Conc Summary'!E12</f>
        <v>3736.874964905775</v>
      </c>
      <c r="H11" s="53"/>
      <c r="I11" s="77"/>
      <c r="J11" s="77"/>
      <c r="K11" s="58"/>
      <c r="L11" s="58"/>
      <c r="M11" s="77"/>
      <c r="N11" s="59"/>
      <c r="O11" s="59"/>
    </row>
    <row r="12" spans="1:15" x14ac:dyDescent="0.3">
      <c r="A12" s="77" t="str">
        <f>Platemap!B$16</f>
        <v>SRP1947</v>
      </c>
      <c r="B12" s="55" t="s">
        <v>67</v>
      </c>
      <c r="C12" s="58" t="str">
        <f t="shared" si="0"/>
        <v>SRP1947-A11</v>
      </c>
      <c r="D12" s="58" t="str">
        <f>'All Conc Summary'!B13</f>
        <v>IgG</v>
      </c>
      <c r="E12" s="77"/>
      <c r="F12" s="59">
        <f>IF('All Conc Summary'!C13=0,"not detected",'All Conc Summary'!C13)</f>
        <v>808.63247556330055</v>
      </c>
      <c r="G12" s="59">
        <f>'All Conc Summary'!E13</f>
        <v>5390.8831704220038</v>
      </c>
      <c r="H12" s="53"/>
      <c r="I12" s="77"/>
      <c r="J12" s="77"/>
      <c r="K12" s="58"/>
      <c r="L12" s="58"/>
      <c r="M12" s="77"/>
      <c r="N12" s="59"/>
      <c r="O12" s="59"/>
    </row>
    <row r="13" spans="1:15" x14ac:dyDescent="0.3">
      <c r="A13" s="77" t="str">
        <f>Platemap!B$16</f>
        <v>SRP1947</v>
      </c>
      <c r="B13" s="55" t="s">
        <v>68</v>
      </c>
      <c r="C13" s="58" t="str">
        <f t="shared" si="0"/>
        <v>SRP1947-A12</v>
      </c>
      <c r="D13" s="58" t="str">
        <f>'All Conc Summary'!B14</f>
        <v>IgG</v>
      </c>
      <c r="E13" s="70"/>
      <c r="F13" s="59" t="str">
        <f>IF('All Conc Summary'!C14=0,"not detected",'All Conc Summary'!C14)</f>
        <v>not detected</v>
      </c>
      <c r="G13" s="59">
        <f>'All Conc Summary'!E14</f>
        <v>0</v>
      </c>
      <c r="H13" s="53"/>
      <c r="I13" s="77"/>
      <c r="J13" s="77"/>
      <c r="K13" s="58"/>
      <c r="L13" s="58"/>
      <c r="M13" s="70"/>
      <c r="N13" s="59"/>
      <c r="O13" s="59"/>
    </row>
    <row r="14" spans="1:15" x14ac:dyDescent="0.3">
      <c r="A14" s="77" t="str">
        <f>Platemap!B$16</f>
        <v>SRP1947</v>
      </c>
      <c r="B14" s="55" t="s">
        <v>69</v>
      </c>
      <c r="C14" s="58" t="str">
        <f t="shared" si="0"/>
        <v>SRP1947-B01</v>
      </c>
      <c r="D14" s="58" t="str">
        <f>'All Conc Summary'!B15</f>
        <v>IgG</v>
      </c>
      <c r="E14" s="77"/>
      <c r="F14" s="59">
        <f>IF('All Conc Summary'!C15=0,"not detected",'All Conc Summary'!C15)</f>
        <v>806.24775858806515</v>
      </c>
      <c r="G14" s="59">
        <f>'All Conc Summary'!E15</f>
        <v>5374.985057253768</v>
      </c>
      <c r="H14" s="53"/>
      <c r="I14" s="77"/>
      <c r="J14" s="77"/>
      <c r="K14" s="58"/>
      <c r="L14" s="58"/>
      <c r="M14" s="77"/>
      <c r="N14" s="59"/>
      <c r="O14" s="59"/>
    </row>
    <row r="15" spans="1:15" x14ac:dyDescent="0.3">
      <c r="A15" s="77" t="str">
        <f>Platemap!B$16</f>
        <v>SRP1947</v>
      </c>
      <c r="B15" s="55" t="s">
        <v>70</v>
      </c>
      <c r="C15" s="58" t="str">
        <f t="shared" si="0"/>
        <v>SRP1947-B02</v>
      </c>
      <c r="D15" s="58" t="str">
        <f>'All Conc Summary'!B16</f>
        <v>IgG</v>
      </c>
      <c r="E15" s="77"/>
      <c r="F15" s="59">
        <f>IF('All Conc Summary'!C16=0,"not detected",'All Conc Summary'!C16)</f>
        <v>1121.8713972123082</v>
      </c>
      <c r="G15" s="59">
        <f>'All Conc Summary'!E16</f>
        <v>7479.1426480820546</v>
      </c>
      <c r="H15" s="53"/>
      <c r="I15" s="77"/>
      <c r="J15" s="77"/>
      <c r="K15" s="58"/>
      <c r="L15" s="58"/>
      <c r="M15" s="77"/>
      <c r="N15" s="59"/>
      <c r="O15" s="59"/>
    </row>
    <row r="16" spans="1:15" x14ac:dyDescent="0.3">
      <c r="A16" s="77" t="str">
        <f>Platemap!B$16</f>
        <v>SRP1947</v>
      </c>
      <c r="B16" s="55" t="s">
        <v>71</v>
      </c>
      <c r="C16" s="58" t="str">
        <f t="shared" si="0"/>
        <v>SRP1947-B03</v>
      </c>
      <c r="D16" s="58" t="str">
        <f>'All Conc Summary'!B17</f>
        <v>IgG</v>
      </c>
      <c r="E16" s="77"/>
      <c r="F16" s="59">
        <f>IF('All Conc Summary'!C17=0,"not detected",'All Conc Summary'!C17)</f>
        <v>987.59296873942105</v>
      </c>
      <c r="G16" s="59">
        <f>'All Conc Summary'!E17</f>
        <v>6583.9531249294732</v>
      </c>
      <c r="H16" s="53"/>
      <c r="I16" s="77"/>
      <c r="J16" s="77"/>
      <c r="K16" s="58"/>
      <c r="L16" s="58"/>
      <c r="M16" s="77"/>
      <c r="N16" s="59"/>
      <c r="O16" s="59"/>
    </row>
    <row r="17" spans="1:15" x14ac:dyDescent="0.3">
      <c r="A17" s="77" t="str">
        <f>Platemap!B$16</f>
        <v>SRP1947</v>
      </c>
      <c r="B17" s="55" t="s">
        <v>72</v>
      </c>
      <c r="C17" s="58" t="str">
        <f t="shared" si="0"/>
        <v>SRP1947-B04</v>
      </c>
      <c r="D17" s="58" t="str">
        <f>'All Conc Summary'!B18</f>
        <v>IgG</v>
      </c>
      <c r="E17" s="77"/>
      <c r="F17" s="59">
        <f>IF('All Conc Summary'!C18=0,"not detected",'All Conc Summary'!C18)</f>
        <v>879.2980901324687</v>
      </c>
      <c r="G17" s="59">
        <f>'All Conc Summary'!E18</f>
        <v>5861.9872675497918</v>
      </c>
      <c r="H17" s="53"/>
      <c r="I17" s="77"/>
      <c r="J17" s="77"/>
      <c r="K17" s="58"/>
      <c r="L17" s="58"/>
      <c r="M17" s="77"/>
      <c r="N17" s="59"/>
      <c r="O17" s="59"/>
    </row>
    <row r="18" spans="1:15" x14ac:dyDescent="0.3">
      <c r="A18" s="77" t="str">
        <f>Platemap!B$16</f>
        <v>SRP1947</v>
      </c>
      <c r="B18" s="55" t="s">
        <v>73</v>
      </c>
      <c r="C18" s="58" t="str">
        <f t="shared" si="0"/>
        <v>SRP1947-B05</v>
      </c>
      <c r="D18" s="58" t="str">
        <f>'All Conc Summary'!B19</f>
        <v>IgG</v>
      </c>
      <c r="E18" s="77"/>
      <c r="F18" s="59">
        <f>IF('All Conc Summary'!C19=0,"not detected",'All Conc Summary'!C19)</f>
        <v>722.65718287749451</v>
      </c>
      <c r="G18" s="59">
        <f>'All Conc Summary'!E19</f>
        <v>4817.7145525166297</v>
      </c>
      <c r="H18" s="53"/>
      <c r="I18" s="77"/>
      <c r="J18" s="77"/>
      <c r="K18" s="58"/>
      <c r="L18" s="58"/>
      <c r="M18" s="77"/>
      <c r="N18" s="59"/>
      <c r="O18" s="59"/>
    </row>
    <row r="19" spans="1:15" x14ac:dyDescent="0.3">
      <c r="A19" s="77" t="str">
        <f>Platemap!B$16</f>
        <v>SRP1947</v>
      </c>
      <c r="B19" s="55" t="s">
        <v>74</v>
      </c>
      <c r="C19" s="58" t="str">
        <f t="shared" si="0"/>
        <v>SRP1947-B06</v>
      </c>
      <c r="D19" s="58" t="str">
        <f>'All Conc Summary'!B20</f>
        <v>IgG</v>
      </c>
      <c r="E19" s="77"/>
      <c r="F19" s="59">
        <f>IF('All Conc Summary'!C20=0,"not detected",'All Conc Summary'!C20)</f>
        <v>822.53100467837885</v>
      </c>
      <c r="G19" s="59">
        <f>'All Conc Summary'!E20</f>
        <v>5483.5400311891926</v>
      </c>
      <c r="H19" s="53"/>
      <c r="I19" s="77"/>
      <c r="J19" s="77"/>
      <c r="K19" s="58"/>
      <c r="L19" s="58"/>
      <c r="M19" s="77"/>
      <c r="N19" s="59"/>
      <c r="O19" s="59"/>
    </row>
    <row r="20" spans="1:15" x14ac:dyDescent="0.3">
      <c r="A20" s="77" t="str">
        <f>Platemap!B$16</f>
        <v>SRP1947</v>
      </c>
      <c r="B20" s="55" t="s">
        <v>75</v>
      </c>
      <c r="C20" s="58" t="str">
        <f t="shared" si="0"/>
        <v>SRP1947-B07</v>
      </c>
      <c r="D20" s="58" t="str">
        <f>'All Conc Summary'!B21</f>
        <v>IgG</v>
      </c>
      <c r="E20" s="77"/>
      <c r="F20" s="59">
        <f>IF('All Conc Summary'!C21=0,"not detected",'All Conc Summary'!C21)</f>
        <v>529.07160770241467</v>
      </c>
      <c r="G20" s="59">
        <f>'All Conc Summary'!E21</f>
        <v>3527.1440513494313</v>
      </c>
      <c r="H20" s="53"/>
      <c r="I20" s="77"/>
      <c r="J20" s="77"/>
      <c r="K20" s="58"/>
      <c r="L20" s="58"/>
      <c r="M20" s="70"/>
      <c r="N20" s="59"/>
      <c r="O20" s="59"/>
    </row>
    <row r="21" spans="1:15" x14ac:dyDescent="0.3">
      <c r="A21" s="77" t="str">
        <f>Platemap!B$16</f>
        <v>SRP1947</v>
      </c>
      <c r="B21" s="55" t="s">
        <v>76</v>
      </c>
      <c r="C21" s="58" t="str">
        <f t="shared" si="0"/>
        <v>SRP1947-B08</v>
      </c>
      <c r="D21" s="58" t="str">
        <f>'All Conc Summary'!B22</f>
        <v>IgG</v>
      </c>
      <c r="E21" s="77"/>
      <c r="F21" s="59">
        <f>IF('All Conc Summary'!C22=0,"not detected",'All Conc Summary'!C22)</f>
        <v>535.69809246082389</v>
      </c>
      <c r="G21" s="59">
        <f>'All Conc Summary'!E22</f>
        <v>3571.3206164054927</v>
      </c>
      <c r="H21" s="53"/>
      <c r="I21" s="77"/>
      <c r="J21" s="77"/>
      <c r="K21" s="58"/>
      <c r="L21" s="58"/>
      <c r="M21" s="77"/>
      <c r="N21" s="59"/>
      <c r="O21" s="59"/>
    </row>
    <row r="22" spans="1:15" ht="14.25" customHeight="1" x14ac:dyDescent="0.3">
      <c r="A22" s="77" t="str">
        <f>Platemap!B$16</f>
        <v>SRP1947</v>
      </c>
      <c r="B22" s="55" t="s">
        <v>77</v>
      </c>
      <c r="C22" s="58" t="str">
        <f t="shared" si="0"/>
        <v>SRP1947-B09</v>
      </c>
      <c r="D22" s="58" t="str">
        <f>'All Conc Summary'!B23</f>
        <v>IgG</v>
      </c>
      <c r="E22" s="77"/>
      <c r="F22" s="59" t="str">
        <f>IF('All Conc Summary'!C23=0,"not detected",'All Conc Summary'!C23)</f>
        <v>not detected</v>
      </c>
      <c r="G22" s="59">
        <f>'All Conc Summary'!E23</f>
        <v>0</v>
      </c>
      <c r="H22" s="53"/>
      <c r="I22" s="77"/>
      <c r="J22" s="77"/>
      <c r="K22" s="58"/>
      <c r="L22" s="58"/>
      <c r="M22" s="77"/>
      <c r="N22" s="59"/>
      <c r="O22" s="59"/>
    </row>
    <row r="23" spans="1:15" x14ac:dyDescent="0.3">
      <c r="A23" s="77" t="str">
        <f>Platemap!B$16</f>
        <v>SRP1947</v>
      </c>
      <c r="B23" s="56" t="s">
        <v>78</v>
      </c>
      <c r="C23" s="58" t="str">
        <f t="shared" si="0"/>
        <v>SRP1947-B10</v>
      </c>
      <c r="D23" s="58" t="str">
        <f>'All Conc Summary'!B24</f>
        <v>IgG</v>
      </c>
      <c r="E23" s="77"/>
      <c r="F23" s="59">
        <f>IF('All Conc Summary'!C24=0,"not detected",'All Conc Summary'!C24)</f>
        <v>645.58674511496861</v>
      </c>
      <c r="G23" s="59">
        <f>'All Conc Summary'!E24</f>
        <v>4303.9116340997907</v>
      </c>
      <c r="H23" s="53"/>
      <c r="I23" s="77"/>
      <c r="J23" s="67"/>
      <c r="K23" s="58"/>
      <c r="L23" s="58"/>
      <c r="M23" s="77"/>
      <c r="N23" s="59"/>
      <c r="O23" s="59"/>
    </row>
    <row r="24" spans="1:15" x14ac:dyDescent="0.3">
      <c r="A24" s="77" t="str">
        <f>Platemap!B$16</f>
        <v>SRP1947</v>
      </c>
      <c r="B24" s="56" t="s">
        <v>79</v>
      </c>
      <c r="C24" s="58" t="str">
        <f t="shared" si="0"/>
        <v>SRP1947-B11</v>
      </c>
      <c r="D24" s="58" t="str">
        <f>'All Conc Summary'!B25</f>
        <v>IgG</v>
      </c>
      <c r="E24" s="77"/>
      <c r="F24" s="59">
        <f>IF('All Conc Summary'!C25=0,"not detected",'All Conc Summary'!C25)</f>
        <v>628.72748845454373</v>
      </c>
      <c r="G24" s="59">
        <f>'All Conc Summary'!E25</f>
        <v>4191.5165896969584</v>
      </c>
      <c r="H24" s="53"/>
      <c r="I24" s="77"/>
      <c r="J24" s="67"/>
      <c r="K24" s="58"/>
      <c r="L24" s="58"/>
      <c r="M24" s="77"/>
      <c r="N24" s="59"/>
      <c r="O24" s="59"/>
    </row>
    <row r="25" spans="1:15" x14ac:dyDescent="0.3">
      <c r="A25" s="77" t="str">
        <f>Platemap!B$16</f>
        <v>SRP1947</v>
      </c>
      <c r="B25" s="56" t="s">
        <v>80</v>
      </c>
      <c r="C25" s="58" t="str">
        <f t="shared" si="0"/>
        <v>SRP1947-B12</v>
      </c>
      <c r="D25" s="58" t="str">
        <f>'All Conc Summary'!B26</f>
        <v>IgG</v>
      </c>
      <c r="E25" s="70"/>
      <c r="F25" s="59">
        <f>IF('All Conc Summary'!C26=0,"not detected",'All Conc Summary'!C26)</f>
        <v>360.25228513224226</v>
      </c>
      <c r="G25" s="59">
        <f>'All Conc Summary'!E26</f>
        <v>2401.6819008816151</v>
      </c>
      <c r="H25" s="53"/>
      <c r="I25" s="77"/>
      <c r="J25" s="67"/>
      <c r="K25" s="58"/>
      <c r="L25" s="58"/>
      <c r="M25" s="70"/>
      <c r="N25" s="59"/>
      <c r="O25" s="59"/>
    </row>
    <row r="26" spans="1:15" x14ac:dyDescent="0.3">
      <c r="A26" s="77" t="str">
        <f>Platemap!B$16</f>
        <v>SRP1947</v>
      </c>
      <c r="B26" s="56" t="s">
        <v>81</v>
      </c>
      <c r="C26" s="58" t="str">
        <f t="shared" si="0"/>
        <v>SRP1947-C01</v>
      </c>
      <c r="D26" s="58" t="str">
        <f>'All Conc Summary'!B27</f>
        <v>IgG</v>
      </c>
      <c r="E26" s="77"/>
      <c r="F26" s="59">
        <f>IF('All Conc Summary'!C27=0,"not detected",'All Conc Summary'!C27)</f>
        <v>482.18300488795188</v>
      </c>
      <c r="G26" s="59">
        <f>'All Conc Summary'!E27</f>
        <v>3214.5533659196794</v>
      </c>
      <c r="H26" s="53"/>
      <c r="I26" s="77"/>
      <c r="J26" s="67"/>
      <c r="K26" s="58"/>
      <c r="L26" s="58"/>
      <c r="M26" s="70"/>
      <c r="N26" s="59"/>
      <c r="O26" s="59"/>
    </row>
    <row r="27" spans="1:15" x14ac:dyDescent="0.3">
      <c r="A27" s="77" t="str">
        <f>Platemap!B$16</f>
        <v>SRP1947</v>
      </c>
      <c r="B27" s="56" t="s">
        <v>82</v>
      </c>
      <c r="C27" s="58" t="str">
        <f t="shared" si="0"/>
        <v>SRP1947-C02</v>
      </c>
      <c r="D27" s="58" t="str">
        <f>'All Conc Summary'!B28</f>
        <v>IgG</v>
      </c>
      <c r="E27" s="77"/>
      <c r="F27" s="59">
        <f>IF('All Conc Summary'!C28=0,"not detected",'All Conc Summary'!C28)</f>
        <v>662.07284959669983</v>
      </c>
      <c r="G27" s="59">
        <f>'All Conc Summary'!E28</f>
        <v>4413.8189973113322</v>
      </c>
      <c r="H27" s="53"/>
      <c r="I27" s="77"/>
      <c r="J27" s="67"/>
      <c r="K27" s="58"/>
      <c r="L27" s="58"/>
      <c r="M27" s="70"/>
      <c r="N27" s="59"/>
      <c r="O27" s="59"/>
    </row>
    <row r="28" spans="1:15" x14ac:dyDescent="0.3">
      <c r="A28" s="77" t="str">
        <f>Platemap!B$16</f>
        <v>SRP1947</v>
      </c>
      <c r="B28" s="56" t="s">
        <v>83</v>
      </c>
      <c r="C28" s="58" t="str">
        <f t="shared" si="0"/>
        <v>SRP1947-C03</v>
      </c>
      <c r="D28" s="58" t="str">
        <f>'All Conc Summary'!B29</f>
        <v>IgG</v>
      </c>
      <c r="E28" s="77"/>
      <c r="F28" s="59">
        <f>IF('All Conc Summary'!C29=0,"not detected",'All Conc Summary'!C29)</f>
        <v>539.54574829251874</v>
      </c>
      <c r="G28" s="59">
        <f>'All Conc Summary'!E29</f>
        <v>3596.9716552834584</v>
      </c>
      <c r="H28" s="53"/>
      <c r="I28" s="77"/>
      <c r="J28" s="67"/>
      <c r="K28" s="58"/>
      <c r="L28" s="58"/>
      <c r="M28" s="70"/>
      <c r="N28" s="59"/>
      <c r="O28" s="59"/>
    </row>
    <row r="29" spans="1:15" x14ac:dyDescent="0.3">
      <c r="A29" s="77" t="str">
        <f>Platemap!B$16</f>
        <v>SRP1947</v>
      </c>
      <c r="B29" s="56" t="s">
        <v>84</v>
      </c>
      <c r="C29" s="58" t="str">
        <f t="shared" si="0"/>
        <v>SRP1947-C04</v>
      </c>
      <c r="D29" s="58" t="str">
        <f>'All Conc Summary'!B30</f>
        <v>IgG</v>
      </c>
      <c r="E29" s="77"/>
      <c r="F29" s="59">
        <f>IF('All Conc Summary'!C30=0,"not detected",'All Conc Summary'!C30)</f>
        <v>587.26805438459394</v>
      </c>
      <c r="G29" s="59">
        <f>'All Conc Summary'!E30</f>
        <v>3915.1203625639596</v>
      </c>
      <c r="H29" s="53"/>
      <c r="I29" s="77"/>
      <c r="J29" s="67"/>
      <c r="K29" s="58"/>
      <c r="L29" s="58"/>
      <c r="M29" s="70"/>
      <c r="N29" s="59"/>
      <c r="O29" s="59"/>
    </row>
    <row r="30" spans="1:15" x14ac:dyDescent="0.3">
      <c r="A30" s="77" t="str">
        <f>Platemap!B$16</f>
        <v>SRP1947</v>
      </c>
      <c r="B30" s="56" t="s">
        <v>85</v>
      </c>
      <c r="C30" s="58" t="str">
        <f t="shared" si="0"/>
        <v>SRP1947-C05</v>
      </c>
      <c r="D30" s="58" t="str">
        <f>'All Conc Summary'!B31</f>
        <v>IgG</v>
      </c>
      <c r="E30" s="77"/>
      <c r="F30" s="59">
        <f>IF('All Conc Summary'!C31=0,"not detected",'All Conc Summary'!C31)</f>
        <v>382.75327201997027</v>
      </c>
      <c r="G30" s="59">
        <f>'All Conc Summary'!E31</f>
        <v>2551.6884801331353</v>
      </c>
      <c r="H30" s="53"/>
      <c r="I30" s="77"/>
      <c r="J30" s="67"/>
      <c r="K30" s="58"/>
      <c r="L30" s="58"/>
      <c r="M30" s="70"/>
      <c r="N30" s="59"/>
      <c r="O30" s="59"/>
    </row>
    <row r="31" spans="1:15" x14ac:dyDescent="0.3">
      <c r="A31" s="77" t="str">
        <f>Platemap!B$16</f>
        <v>SRP1947</v>
      </c>
      <c r="B31" s="56" t="s">
        <v>86</v>
      </c>
      <c r="C31" s="58" t="str">
        <f t="shared" si="0"/>
        <v>SRP1947-C06</v>
      </c>
      <c r="D31" s="58" t="str">
        <f>'All Conc Summary'!B32</f>
        <v>IgG</v>
      </c>
      <c r="E31" s="77"/>
      <c r="F31" s="59">
        <f>IF('All Conc Summary'!C32=0,"not detected",'All Conc Summary'!C32)</f>
        <v>74.181730319489219</v>
      </c>
      <c r="G31" s="59">
        <f>'All Conc Summary'!E32</f>
        <v>494.54486879659481</v>
      </c>
      <c r="H31" s="53"/>
      <c r="I31" s="77"/>
      <c r="J31" s="67"/>
      <c r="K31" s="58"/>
      <c r="L31" s="58"/>
      <c r="M31" s="70"/>
      <c r="N31" s="59"/>
      <c r="O31" s="59"/>
    </row>
    <row r="32" spans="1:15" x14ac:dyDescent="0.3">
      <c r="A32" s="77" t="str">
        <f>Platemap!B$16</f>
        <v>SRP1947</v>
      </c>
      <c r="B32" s="56" t="s">
        <v>87</v>
      </c>
      <c r="C32" s="58" t="str">
        <f t="shared" si="0"/>
        <v>SRP1947-C07</v>
      </c>
      <c r="D32" s="58" t="str">
        <f>'All Conc Summary'!B33</f>
        <v>IgG</v>
      </c>
      <c r="E32" s="77"/>
      <c r="F32" s="59">
        <f>IF('All Conc Summary'!C33=0,"not detected",'All Conc Summary'!C33)</f>
        <v>668.91509587597068</v>
      </c>
      <c r="G32" s="59">
        <f>'All Conc Summary'!E33</f>
        <v>4459.433972506471</v>
      </c>
      <c r="H32" s="53"/>
      <c r="I32" s="77"/>
      <c r="J32" s="67"/>
      <c r="K32" s="58"/>
      <c r="L32" s="58"/>
      <c r="M32" s="70"/>
      <c r="N32" s="59"/>
      <c r="O32" s="59"/>
    </row>
    <row r="33" spans="1:15" x14ac:dyDescent="0.3">
      <c r="A33" s="77" t="str">
        <f>Platemap!B$16</f>
        <v>SRP1947</v>
      </c>
      <c r="B33" s="56" t="s">
        <v>88</v>
      </c>
      <c r="C33" s="58" t="str">
        <f t="shared" si="0"/>
        <v>SRP1947-C08</v>
      </c>
      <c r="D33" s="58" t="str">
        <f>'All Conc Summary'!B34</f>
        <v>IgG</v>
      </c>
      <c r="E33" s="77"/>
      <c r="F33" s="59">
        <f>IF('All Conc Summary'!C34=0,"not detected",'All Conc Summary'!C34)</f>
        <v>523.69753776536709</v>
      </c>
      <c r="G33" s="59">
        <f>'All Conc Summary'!E34</f>
        <v>3491.3169184357807</v>
      </c>
      <c r="H33" s="53"/>
      <c r="I33" s="77"/>
      <c r="J33" s="67"/>
      <c r="K33" s="58"/>
      <c r="L33" s="58"/>
      <c r="M33" s="70"/>
      <c r="N33" s="59"/>
      <c r="O33" s="59"/>
    </row>
    <row r="34" spans="1:15" x14ac:dyDescent="0.3">
      <c r="A34" s="77" t="str">
        <f>Platemap!B$16</f>
        <v>SRP1947</v>
      </c>
      <c r="B34" s="56" t="s">
        <v>89</v>
      </c>
      <c r="C34" s="58" t="str">
        <f t="shared" si="0"/>
        <v>SRP1947-C09</v>
      </c>
      <c r="D34" s="58" t="str">
        <f>'All Conc Summary'!B35</f>
        <v>IgG</v>
      </c>
      <c r="E34" s="77"/>
      <c r="F34" s="59">
        <f>IF('All Conc Summary'!C35=0,"not detected",'All Conc Summary'!C35)</f>
        <v>696.8343263662789</v>
      </c>
      <c r="G34" s="59">
        <f>'All Conc Summary'!E35</f>
        <v>4645.5621757751933</v>
      </c>
      <c r="H34" s="53"/>
      <c r="I34" s="77"/>
      <c r="J34" s="67"/>
      <c r="K34" s="58"/>
      <c r="L34" s="58"/>
      <c r="M34" s="70"/>
      <c r="N34" s="59"/>
      <c r="O34" s="59"/>
    </row>
    <row r="35" spans="1:15" x14ac:dyDescent="0.3">
      <c r="A35" s="77" t="str">
        <f>Platemap!B$16</f>
        <v>SRP1947</v>
      </c>
      <c r="B35" s="56" t="s">
        <v>90</v>
      </c>
      <c r="C35" s="58" t="str">
        <f t="shared" si="0"/>
        <v>SRP1947-C10</v>
      </c>
      <c r="D35" s="58" t="str">
        <f>'All Conc Summary'!B36</f>
        <v>IgG</v>
      </c>
      <c r="E35" s="77"/>
      <c r="F35" s="59">
        <f>IF('All Conc Summary'!C36=0,"not detected",'All Conc Summary'!C36)</f>
        <v>573.84195898272264</v>
      </c>
      <c r="G35" s="59">
        <f>'All Conc Summary'!E36</f>
        <v>3825.6130598848176</v>
      </c>
      <c r="H35" s="53"/>
      <c r="I35" s="77"/>
      <c r="J35" s="67"/>
      <c r="K35" s="58"/>
      <c r="L35" s="58"/>
      <c r="M35" s="70"/>
      <c r="N35" s="59"/>
      <c r="O35" s="59"/>
    </row>
    <row r="36" spans="1:15" x14ac:dyDescent="0.3">
      <c r="A36" s="77" t="str">
        <f>Platemap!B$16</f>
        <v>SRP1947</v>
      </c>
      <c r="B36" s="56" t="s">
        <v>91</v>
      </c>
      <c r="C36" s="58" t="str">
        <f t="shared" si="0"/>
        <v>SRP1947-C11</v>
      </c>
      <c r="D36" s="58" t="str">
        <f>'All Conc Summary'!B37</f>
        <v>IgG</v>
      </c>
      <c r="E36" s="77"/>
      <c r="F36" s="59">
        <f>IF('All Conc Summary'!C37=0,"not detected",'All Conc Summary'!C37)</f>
        <v>360.39472369401113</v>
      </c>
      <c r="G36" s="59">
        <f>'All Conc Summary'!E37</f>
        <v>2402.6314912934076</v>
      </c>
      <c r="H36" s="53"/>
      <c r="I36" s="77"/>
      <c r="J36" s="67"/>
      <c r="K36" s="58"/>
      <c r="L36" s="58"/>
      <c r="M36" s="70"/>
      <c r="N36" s="59"/>
      <c r="O36" s="59"/>
    </row>
    <row r="37" spans="1:15" x14ac:dyDescent="0.3">
      <c r="A37" s="77" t="str">
        <f>Platemap!B$16</f>
        <v>SRP1947</v>
      </c>
      <c r="B37" s="56" t="s">
        <v>92</v>
      </c>
      <c r="C37" s="58" t="str">
        <f t="shared" si="0"/>
        <v>SRP1947-C12</v>
      </c>
      <c r="D37" s="58" t="str">
        <f>'All Conc Summary'!B38</f>
        <v>IgG</v>
      </c>
      <c r="E37" s="70"/>
      <c r="F37" s="59"/>
      <c r="G37" s="59"/>
      <c r="H37" s="53"/>
      <c r="I37" s="77"/>
      <c r="J37" s="67"/>
      <c r="K37" s="58"/>
      <c r="L37" s="58"/>
      <c r="M37" s="70"/>
      <c r="N37" s="59"/>
      <c r="O37" s="59"/>
    </row>
    <row r="38" spans="1:15" x14ac:dyDescent="0.3">
      <c r="A38" s="77" t="str">
        <f>Platemap!B$16</f>
        <v>SRP1947</v>
      </c>
      <c r="B38" s="56" t="s">
        <v>93</v>
      </c>
      <c r="C38" s="58" t="str">
        <f t="shared" ref="C38:C52" si="1">CONCATENATE(A38,"-",B38)</f>
        <v>SRP1947-D01</v>
      </c>
      <c r="D38" s="58" t="str">
        <f>'All Conc Summary'!B39</f>
        <v>IgG</v>
      </c>
      <c r="E38" s="77"/>
      <c r="F38" s="59">
        <f>IF('All Conc Summary'!C39=0,"not detected",'All Conc Summary'!C39)</f>
        <v>380.67369486615365</v>
      </c>
      <c r="G38" s="59">
        <f>'All Conc Summary'!E39</f>
        <v>2537.8246324410243</v>
      </c>
      <c r="H38" s="53"/>
      <c r="I38" s="77"/>
      <c r="J38" s="67"/>
      <c r="K38" s="58"/>
      <c r="L38" s="58"/>
      <c r="M38" s="70"/>
      <c r="N38" s="59"/>
      <c r="O38" s="59"/>
    </row>
    <row r="39" spans="1:15" x14ac:dyDescent="0.3">
      <c r="A39" s="77" t="str">
        <f>Platemap!B$16</f>
        <v>SRP1947</v>
      </c>
      <c r="B39" s="56" t="s">
        <v>94</v>
      </c>
      <c r="C39" s="58" t="str">
        <f t="shared" si="1"/>
        <v>SRP1947-D02</v>
      </c>
      <c r="D39" s="58" t="str">
        <f>'All Conc Summary'!B40</f>
        <v>IgG</v>
      </c>
      <c r="E39" s="77"/>
      <c r="F39" s="59">
        <f>IF('All Conc Summary'!C40=0,"not detected",'All Conc Summary'!C40)</f>
        <v>193.8809960215662</v>
      </c>
      <c r="G39" s="59">
        <f>'All Conc Summary'!E40</f>
        <v>1292.5399734771081</v>
      </c>
      <c r="H39" s="53"/>
      <c r="I39" s="77"/>
      <c r="J39" s="67"/>
      <c r="K39" s="58"/>
      <c r="L39" s="58"/>
      <c r="M39" s="70"/>
      <c r="N39" s="59"/>
      <c r="O39" s="59"/>
    </row>
    <row r="40" spans="1:15" x14ac:dyDescent="0.3">
      <c r="A40" s="77" t="str">
        <f>Platemap!B$16</f>
        <v>SRP1947</v>
      </c>
      <c r="B40" s="56" t="s">
        <v>95</v>
      </c>
      <c r="C40" s="58" t="str">
        <f t="shared" si="1"/>
        <v>SRP1947-D03</v>
      </c>
      <c r="D40" s="58" t="str">
        <f>'All Conc Summary'!B41</f>
        <v>IgG</v>
      </c>
      <c r="E40" s="77"/>
      <c r="F40" s="59">
        <f>IF('All Conc Summary'!C41=0,"not detected",'All Conc Summary'!C41)</f>
        <v>257.65762418871668</v>
      </c>
      <c r="G40" s="59">
        <f>'All Conc Summary'!E41</f>
        <v>1717.7174945914446</v>
      </c>
      <c r="H40" s="53"/>
      <c r="I40" s="77"/>
      <c r="J40" s="67"/>
      <c r="K40" s="58"/>
      <c r="L40" s="58"/>
      <c r="M40" s="70"/>
      <c r="N40" s="59"/>
      <c r="O40" s="59"/>
    </row>
    <row r="41" spans="1:15" x14ac:dyDescent="0.3">
      <c r="A41" s="77" t="str">
        <f>Platemap!B$16</f>
        <v>SRP1947</v>
      </c>
      <c r="B41" s="56" t="s">
        <v>96</v>
      </c>
      <c r="C41" s="58" t="str">
        <f t="shared" si="1"/>
        <v>SRP1947-D04</v>
      </c>
      <c r="D41" s="58" t="str">
        <f>'All Conc Summary'!B42</f>
        <v>IgG</v>
      </c>
      <c r="E41" s="77"/>
      <c r="F41" s="59">
        <f>IF('All Conc Summary'!C42=0,"not detected",'All Conc Summary'!C42)</f>
        <v>144.71626049476325</v>
      </c>
      <c r="G41" s="59">
        <f>'All Conc Summary'!E42</f>
        <v>964.77506996508828</v>
      </c>
      <c r="H41" s="53"/>
      <c r="I41" s="77"/>
      <c r="J41" s="67"/>
      <c r="K41" s="58"/>
      <c r="L41" s="58"/>
      <c r="M41" s="70"/>
      <c r="N41" s="59"/>
      <c r="O41" s="59"/>
    </row>
    <row r="42" spans="1:15" x14ac:dyDescent="0.3">
      <c r="A42" s="77" t="str">
        <f>Platemap!B$16</f>
        <v>SRP1947</v>
      </c>
      <c r="B42" s="56" t="s">
        <v>97</v>
      </c>
      <c r="C42" s="58" t="str">
        <f t="shared" si="1"/>
        <v>SRP1947-D05</v>
      </c>
      <c r="D42" s="58" t="str">
        <f>'All Conc Summary'!B43</f>
        <v>IgG</v>
      </c>
      <c r="E42" s="77"/>
      <c r="F42" s="59">
        <f>IF('All Conc Summary'!C43=0,"not detected",'All Conc Summary'!C43)</f>
        <v>137.3040955460423</v>
      </c>
      <c r="G42" s="59">
        <f>'All Conc Summary'!E43</f>
        <v>915.36063697361544</v>
      </c>
      <c r="H42" s="53"/>
      <c r="I42" s="77"/>
      <c r="J42" s="67"/>
      <c r="K42" s="58"/>
      <c r="L42" s="58"/>
      <c r="M42" s="70"/>
      <c r="N42" s="59"/>
      <c r="O42" s="59"/>
    </row>
    <row r="43" spans="1:15" x14ac:dyDescent="0.3">
      <c r="A43" s="77" t="str">
        <f>Platemap!B$16</f>
        <v>SRP1947</v>
      </c>
      <c r="B43" s="56" t="s">
        <v>98</v>
      </c>
      <c r="C43" s="58" t="str">
        <f t="shared" si="1"/>
        <v>SRP1947-D06</v>
      </c>
      <c r="D43" s="58" t="str">
        <f>'All Conc Summary'!B44</f>
        <v>IgG</v>
      </c>
      <c r="E43" s="77"/>
      <c r="F43" s="59">
        <f>IF('All Conc Summary'!C44=0,"not detected",'All Conc Summary'!C44)</f>
        <v>184.27417907454696</v>
      </c>
      <c r="G43" s="59">
        <f>'All Conc Summary'!E44</f>
        <v>1228.4945271636466</v>
      </c>
      <c r="H43" s="53"/>
      <c r="I43" s="77"/>
      <c r="J43" s="67"/>
      <c r="K43" s="58"/>
      <c r="L43" s="58"/>
      <c r="M43" s="70"/>
      <c r="N43" s="59"/>
      <c r="O43" s="59"/>
    </row>
    <row r="44" spans="1:15" x14ac:dyDescent="0.3">
      <c r="A44" s="77" t="str">
        <f>Platemap!B$16</f>
        <v>SRP1947</v>
      </c>
      <c r="B44" s="56" t="s">
        <v>99</v>
      </c>
      <c r="C44" s="58" t="str">
        <f t="shared" si="1"/>
        <v>SRP1947-D07</v>
      </c>
      <c r="D44" s="58" t="str">
        <f>'All Conc Summary'!B45</f>
        <v>IgG</v>
      </c>
      <c r="E44" s="70"/>
      <c r="F44" s="59">
        <f>IF('All Conc Summary'!C45=0,"not detected",'All Conc Summary'!C45)</f>
        <v>385.50544314077791</v>
      </c>
      <c r="G44" s="59">
        <f>'All Conc Summary'!E45</f>
        <v>2570.0362876051863</v>
      </c>
      <c r="H44" s="53"/>
      <c r="I44" s="77"/>
      <c r="J44" s="67"/>
      <c r="K44" s="58"/>
      <c r="L44" s="58"/>
      <c r="M44" s="70"/>
      <c r="N44" s="59"/>
      <c r="O44" s="59"/>
    </row>
    <row r="45" spans="1:15" x14ac:dyDescent="0.3">
      <c r="A45" s="77" t="str">
        <f>Platemap!B$16</f>
        <v>SRP1947</v>
      </c>
      <c r="B45" s="56" t="s">
        <v>100</v>
      </c>
      <c r="C45" s="58" t="str">
        <f t="shared" si="1"/>
        <v>SRP1947-D08</v>
      </c>
      <c r="D45" s="58" t="str">
        <f>'All Conc Summary'!B46</f>
        <v>IgG</v>
      </c>
      <c r="E45" s="77"/>
      <c r="F45" s="59">
        <f>IF('All Conc Summary'!C46=0,"not detected",'All Conc Summary'!C46)</f>
        <v>140.37144715858634</v>
      </c>
      <c r="G45" s="59">
        <f>'All Conc Summary'!E46</f>
        <v>935.80964772390905</v>
      </c>
      <c r="H45" s="53"/>
      <c r="I45" s="77"/>
      <c r="J45" s="67"/>
      <c r="K45" s="58"/>
      <c r="L45" s="58"/>
      <c r="M45" s="70"/>
      <c r="N45" s="59"/>
      <c r="O45" s="59"/>
    </row>
    <row r="46" spans="1:15" x14ac:dyDescent="0.3">
      <c r="A46" s="77" t="str">
        <f>Platemap!B$16</f>
        <v>SRP1947</v>
      </c>
      <c r="B46" s="56" t="s">
        <v>101</v>
      </c>
      <c r="C46" s="58" t="str">
        <f t="shared" si="1"/>
        <v>SRP1947-D09</v>
      </c>
      <c r="D46" s="58" t="str">
        <f>'All Conc Summary'!B47</f>
        <v>IgG</v>
      </c>
      <c r="E46" s="77"/>
      <c r="F46" s="59">
        <f>IF('All Conc Summary'!C47=0,"not detected",'All Conc Summary'!C47)</f>
        <v>448.41252205693996</v>
      </c>
      <c r="G46" s="59">
        <f>'All Conc Summary'!E47</f>
        <v>2989.4168137129332</v>
      </c>
      <c r="H46" s="53"/>
      <c r="I46" s="77"/>
      <c r="J46" s="67"/>
      <c r="K46" s="58"/>
      <c r="L46" s="58"/>
      <c r="M46" s="70"/>
      <c r="N46" s="59"/>
      <c r="O46" s="59"/>
    </row>
    <row r="47" spans="1:15" x14ac:dyDescent="0.3">
      <c r="A47" s="77" t="str">
        <f>Platemap!B$16</f>
        <v>SRP1947</v>
      </c>
      <c r="B47" s="56" t="s">
        <v>102</v>
      </c>
      <c r="C47" s="58" t="str">
        <f t="shared" si="1"/>
        <v>SRP1947-D10</v>
      </c>
      <c r="D47" s="58" t="str">
        <f>'All Conc Summary'!B48</f>
        <v>IgG</v>
      </c>
      <c r="E47" s="77"/>
      <c r="F47" s="59">
        <f>IF('All Conc Summary'!C48=0,"not detected",'All Conc Summary'!C48)</f>
        <v>426.99680996287481</v>
      </c>
      <c r="G47" s="59">
        <f>'All Conc Summary'!E48</f>
        <v>2846.6453997524986</v>
      </c>
      <c r="H47" s="53"/>
      <c r="I47" s="77"/>
      <c r="J47" s="67"/>
      <c r="K47" s="58"/>
      <c r="L47" s="58"/>
      <c r="M47" s="70"/>
      <c r="N47" s="59"/>
      <c r="O47" s="59"/>
    </row>
    <row r="48" spans="1:15" x14ac:dyDescent="0.3">
      <c r="A48" s="77" t="str">
        <f>Platemap!B$16</f>
        <v>SRP1947</v>
      </c>
      <c r="B48" s="56" t="s">
        <v>103</v>
      </c>
      <c r="C48" s="58" t="str">
        <f t="shared" si="1"/>
        <v>SRP1947-D11</v>
      </c>
      <c r="D48" s="58" t="str">
        <f>'All Conc Summary'!B49</f>
        <v>IgG</v>
      </c>
      <c r="E48" s="77"/>
      <c r="F48" s="59">
        <f>IF('All Conc Summary'!C49=0,"not detected",'All Conc Summary'!C49)</f>
        <v>504.45066609467881</v>
      </c>
      <c r="G48" s="59">
        <f>'All Conc Summary'!E49</f>
        <v>3363.0044406311922</v>
      </c>
      <c r="H48" s="53"/>
      <c r="I48" s="77"/>
      <c r="J48" s="67"/>
      <c r="K48" s="58"/>
      <c r="L48" s="58"/>
      <c r="M48" s="70"/>
      <c r="N48" s="59"/>
      <c r="O48" s="59"/>
    </row>
    <row r="49" spans="1:15" x14ac:dyDescent="0.3">
      <c r="A49" s="77" t="str">
        <f>Platemap!B$16</f>
        <v>SRP1947</v>
      </c>
      <c r="B49" s="56" t="s">
        <v>104</v>
      </c>
      <c r="C49" s="58" t="s">
        <v>215</v>
      </c>
      <c r="D49" s="58" t="str">
        <f>'All Conc Summary'!B50</f>
        <v>IgG</v>
      </c>
      <c r="E49" s="70"/>
      <c r="F49" s="59"/>
      <c r="G49" s="59">
        <f>'All Conc Summary'!E50</f>
        <v>0</v>
      </c>
      <c r="H49" s="53"/>
      <c r="I49" s="77"/>
      <c r="J49" s="67"/>
      <c r="K49" s="58"/>
      <c r="L49" s="58"/>
      <c r="M49" s="70"/>
      <c r="N49" s="59"/>
      <c r="O49" s="59"/>
    </row>
    <row r="50" spans="1:15" x14ac:dyDescent="0.3">
      <c r="A50" s="77" t="str">
        <f>Platemap!B$16</f>
        <v>SRP1947</v>
      </c>
      <c r="B50" s="56" t="s">
        <v>105</v>
      </c>
      <c r="C50" s="58" t="str">
        <f t="shared" si="1"/>
        <v>SRP1947-E01</v>
      </c>
      <c r="D50" s="58" t="str">
        <f>'All Conc Summary'!B51</f>
        <v>IgG</v>
      </c>
      <c r="E50" s="77"/>
      <c r="F50" s="59">
        <f>IF('All Conc Summary'!C51=0,"not detected",'All Conc Summary'!C51)</f>
        <v>357.40235177918731</v>
      </c>
      <c r="G50" s="59">
        <f>'All Conc Summary'!E51</f>
        <v>2382.6823451945825</v>
      </c>
      <c r="H50" s="53"/>
      <c r="I50" s="77"/>
      <c r="J50" s="67"/>
      <c r="K50" s="58"/>
      <c r="L50" s="58"/>
      <c r="M50" s="70"/>
      <c r="N50" s="59"/>
      <c r="O50" s="59"/>
    </row>
    <row r="51" spans="1:15" x14ac:dyDescent="0.3">
      <c r="A51" s="77" t="str">
        <f>Platemap!B$16</f>
        <v>SRP1947</v>
      </c>
      <c r="B51" s="56" t="s">
        <v>106</v>
      </c>
      <c r="C51" s="58" t="str">
        <f t="shared" si="1"/>
        <v>SRP1947-E02</v>
      </c>
      <c r="D51" s="58" t="str">
        <f>'All Conc Summary'!B52</f>
        <v>IgG</v>
      </c>
      <c r="E51" s="77"/>
      <c r="F51" s="59">
        <f>IF('All Conc Summary'!C52=0,"not detected",'All Conc Summary'!C52)</f>
        <v>252.37262739297779</v>
      </c>
      <c r="G51" s="59">
        <f>'All Conc Summary'!E52</f>
        <v>1682.4841826198519</v>
      </c>
      <c r="H51" s="53"/>
      <c r="I51" s="77"/>
      <c r="J51" s="67"/>
      <c r="K51" s="58"/>
      <c r="L51" s="58"/>
      <c r="M51" s="70"/>
      <c r="N51" s="59"/>
      <c r="O51" s="59"/>
    </row>
    <row r="52" spans="1:15" x14ac:dyDescent="0.3">
      <c r="A52" s="77" t="str">
        <f>Platemap!B$16</f>
        <v>SRP1947</v>
      </c>
      <c r="B52" s="56" t="s">
        <v>107</v>
      </c>
      <c r="C52" s="58" t="str">
        <f t="shared" si="1"/>
        <v>SRP1947-E03</v>
      </c>
      <c r="D52" s="58" t="str">
        <f>'All Conc Summary'!B53</f>
        <v>IgG</v>
      </c>
      <c r="E52" s="77"/>
      <c r="F52" s="59">
        <f>IF('All Conc Summary'!C53=0,"not detected",'All Conc Summary'!C53)</f>
        <v>318.08299071851036</v>
      </c>
      <c r="G52" s="59">
        <f>'All Conc Summary'!E53</f>
        <v>2120.5532714567357</v>
      </c>
      <c r="H52" s="53"/>
      <c r="I52" s="77"/>
      <c r="J52" s="67"/>
      <c r="K52" s="58"/>
      <c r="L52" s="58"/>
      <c r="M52" s="70"/>
      <c r="N52" s="59"/>
      <c r="O52" s="59"/>
    </row>
    <row r="53" spans="1:15" x14ac:dyDescent="0.3">
      <c r="A53" s="77" t="str">
        <f>Platemap!B$16</f>
        <v>SRP1947</v>
      </c>
      <c r="B53" s="56" t="s">
        <v>108</v>
      </c>
      <c r="C53" s="58" t="s">
        <v>215</v>
      </c>
      <c r="D53" s="58" t="str">
        <f>'All Conc Summary'!B54</f>
        <v>IgG</v>
      </c>
      <c r="E53" s="77"/>
      <c r="F53" s="59">
        <f>IF('All Conc Summary'!C54=0,"not detected",'All Conc Summary'!C54)</f>
        <v>317.71064837980254</v>
      </c>
      <c r="G53" s="59">
        <f>'All Conc Summary'!E54</f>
        <v>2118.0709891986835</v>
      </c>
      <c r="H53" s="53"/>
      <c r="I53" s="77"/>
      <c r="J53" s="67"/>
      <c r="K53" s="58"/>
      <c r="L53" s="58"/>
      <c r="M53" s="70"/>
      <c r="N53" s="59"/>
      <c r="O53" s="59"/>
    </row>
    <row r="54" spans="1:15" x14ac:dyDescent="0.3">
      <c r="A54" s="77" t="str">
        <f>Platemap!B$16</f>
        <v>SRP1947</v>
      </c>
      <c r="B54" s="56" t="s">
        <v>109</v>
      </c>
      <c r="C54" s="58" t="s">
        <v>215</v>
      </c>
      <c r="D54" s="58" t="str">
        <f>'All Conc Summary'!B55</f>
        <v>IgG</v>
      </c>
      <c r="E54" s="77"/>
      <c r="F54" s="59">
        <f>IF('All Conc Summary'!C55=0,"not detected",'All Conc Summary'!C55)</f>
        <v>138.28511190099357</v>
      </c>
      <c r="G54" s="59">
        <f>'All Conc Summary'!E55</f>
        <v>921.90074600662388</v>
      </c>
      <c r="H54" s="53"/>
      <c r="I54" s="77"/>
      <c r="J54" s="67"/>
      <c r="K54" s="58"/>
      <c r="L54" s="58"/>
      <c r="M54" s="70"/>
      <c r="N54" s="59"/>
      <c r="O54" s="59"/>
    </row>
    <row r="55" spans="1:15" x14ac:dyDescent="0.3">
      <c r="A55" s="77" t="str">
        <f>Platemap!B$16</f>
        <v>SRP1947</v>
      </c>
      <c r="B55" s="56" t="s">
        <v>110</v>
      </c>
      <c r="C55" s="58" t="s">
        <v>215</v>
      </c>
      <c r="D55" s="58" t="str">
        <f>'All Conc Summary'!B56</f>
        <v>IgG</v>
      </c>
      <c r="E55" s="77"/>
      <c r="F55" s="59">
        <f>IF('All Conc Summary'!C56=0,"not detected",'All Conc Summary'!C56)</f>
        <v>203.04768642019758</v>
      </c>
      <c r="G55" s="59">
        <f>'All Conc Summary'!E56</f>
        <v>1353.651242801317</v>
      </c>
      <c r="H55" s="53"/>
      <c r="I55" s="77"/>
      <c r="J55" s="67"/>
      <c r="K55" s="58"/>
      <c r="L55" s="58"/>
      <c r="M55" s="70"/>
      <c r="N55" s="59"/>
      <c r="O55" s="59"/>
    </row>
    <row r="56" spans="1:15" x14ac:dyDescent="0.3">
      <c r="A56" s="77" t="str">
        <f>Platemap!B$16</f>
        <v>SRP1947</v>
      </c>
      <c r="B56" s="56" t="s">
        <v>111</v>
      </c>
      <c r="C56" s="58" t="s">
        <v>215</v>
      </c>
      <c r="D56" s="58" t="str">
        <f>'All Conc Summary'!B57</f>
        <v>IgG</v>
      </c>
      <c r="E56" s="77"/>
      <c r="F56" s="59">
        <f>IF('All Conc Summary'!C57=0,"not detected",'All Conc Summary'!C57)</f>
        <v>155.75382563859264</v>
      </c>
      <c r="G56" s="59">
        <f>'All Conc Summary'!E57</f>
        <v>1038.3588375906177</v>
      </c>
      <c r="H56" s="53"/>
      <c r="I56" s="77"/>
      <c r="J56" s="67"/>
      <c r="K56" s="58"/>
      <c r="L56" s="58"/>
      <c r="M56" s="70"/>
      <c r="N56" s="59"/>
      <c r="O56" s="59"/>
    </row>
    <row r="57" spans="1:15" x14ac:dyDescent="0.3">
      <c r="A57" s="77" t="str">
        <f>Platemap!B$16</f>
        <v>SRP1947</v>
      </c>
      <c r="B57" s="56" t="s">
        <v>112</v>
      </c>
      <c r="C57" s="58" t="s">
        <v>215</v>
      </c>
      <c r="D57" s="58" t="str">
        <f>'All Conc Summary'!B58</f>
        <v>IgG</v>
      </c>
      <c r="E57" s="77"/>
      <c r="F57" s="59">
        <f>IF('All Conc Summary'!C58=0,"not detected",'All Conc Summary'!C58)</f>
        <v>129.23956371619158</v>
      </c>
      <c r="G57" s="59">
        <f>'All Conc Summary'!E58</f>
        <v>861.59709144127726</v>
      </c>
      <c r="H57" s="53"/>
      <c r="I57" s="77"/>
      <c r="J57" s="67"/>
      <c r="K57" s="58"/>
      <c r="L57" s="58"/>
      <c r="M57" s="70"/>
      <c r="N57" s="59"/>
      <c r="O57" s="59"/>
    </row>
    <row r="58" spans="1:15" x14ac:dyDescent="0.3">
      <c r="A58" s="77" t="str">
        <f>Platemap!B$16</f>
        <v>SRP1947</v>
      </c>
      <c r="B58" s="56" t="s">
        <v>113</v>
      </c>
      <c r="C58" s="58" t="s">
        <v>215</v>
      </c>
      <c r="D58" s="58" t="str">
        <f>'All Conc Summary'!B59</f>
        <v>IgG</v>
      </c>
      <c r="E58" s="77"/>
      <c r="F58" s="59">
        <f>IF('All Conc Summary'!C59=0,"not detected",'All Conc Summary'!C59)</f>
        <v>472.40896266551073</v>
      </c>
      <c r="G58" s="59">
        <f>'All Conc Summary'!E59</f>
        <v>3149.3930844367383</v>
      </c>
      <c r="H58" s="53"/>
      <c r="I58" s="77"/>
      <c r="J58" s="67"/>
      <c r="K58" s="58"/>
      <c r="L58" s="58"/>
      <c r="M58" s="70"/>
      <c r="N58" s="59"/>
      <c r="O58" s="59"/>
    </row>
    <row r="59" spans="1:15" x14ac:dyDescent="0.3">
      <c r="A59" s="77" t="str">
        <f>Platemap!B$16</f>
        <v>SRP1947</v>
      </c>
      <c r="B59" s="56" t="s">
        <v>114</v>
      </c>
      <c r="C59" s="58" t="s">
        <v>215</v>
      </c>
      <c r="D59" s="58" t="str">
        <f>'All Conc Summary'!B60</f>
        <v>IgG</v>
      </c>
      <c r="E59" s="77"/>
      <c r="F59" s="59">
        <f>IF('All Conc Summary'!C60=0,"not detected",'All Conc Summary'!C60)</f>
        <v>196.70448498963853</v>
      </c>
      <c r="G59" s="59">
        <f>'All Conc Summary'!E60</f>
        <v>1311.3632332642569</v>
      </c>
      <c r="H59" s="53"/>
      <c r="I59" s="77"/>
      <c r="J59" s="67"/>
      <c r="K59" s="58"/>
      <c r="L59" s="58"/>
      <c r="M59" s="70"/>
      <c r="N59" s="59"/>
      <c r="O59" s="59"/>
    </row>
    <row r="60" spans="1:15" x14ac:dyDescent="0.3">
      <c r="A60" s="77" t="str">
        <f>Platemap!B$16</f>
        <v>SRP1947</v>
      </c>
      <c r="B60" s="56" t="s">
        <v>115</v>
      </c>
      <c r="C60" s="58" t="s">
        <v>215</v>
      </c>
      <c r="D60" s="58" t="str">
        <f>'All Conc Summary'!B61</f>
        <v>IgG</v>
      </c>
      <c r="E60" s="77"/>
      <c r="F60" s="59">
        <f>IF('All Conc Summary'!C61=0,"not detected",'All Conc Summary'!C61)</f>
        <v>141.25769862221517</v>
      </c>
      <c r="G60" s="59">
        <f>'All Conc Summary'!E61</f>
        <v>941.71799081476797</v>
      </c>
      <c r="H60" s="53"/>
      <c r="I60" s="77"/>
      <c r="J60" s="67"/>
      <c r="K60" s="58"/>
      <c r="L60" s="58"/>
      <c r="M60" s="70"/>
      <c r="N60" s="59"/>
      <c r="O60" s="59"/>
    </row>
    <row r="61" spans="1:15" x14ac:dyDescent="0.3">
      <c r="A61" s="77" t="str">
        <f>Platemap!B$16</f>
        <v>SRP1947</v>
      </c>
      <c r="B61" s="56" t="s">
        <v>116</v>
      </c>
      <c r="C61" s="58" t="s">
        <v>215</v>
      </c>
      <c r="D61" s="58" t="str">
        <f>'All Conc Summary'!B62</f>
        <v>IgG</v>
      </c>
      <c r="E61" s="70"/>
      <c r="F61" s="59"/>
      <c r="G61" s="59"/>
      <c r="H61" s="53"/>
      <c r="I61" s="77"/>
      <c r="J61" s="67"/>
      <c r="K61" s="58"/>
      <c r="L61" s="58"/>
      <c r="M61" s="70"/>
      <c r="N61" s="59"/>
      <c r="O61" s="59"/>
    </row>
    <row r="62" spans="1:15" x14ac:dyDescent="0.3">
      <c r="A62" s="77" t="str">
        <f>Platemap!B$16</f>
        <v>SRP1947</v>
      </c>
      <c r="B62" s="56" t="s">
        <v>18</v>
      </c>
      <c r="C62" s="58" t="s">
        <v>215</v>
      </c>
      <c r="D62" s="58" t="str">
        <f>'All Conc Summary'!B63</f>
        <v>IgG</v>
      </c>
      <c r="E62" s="77"/>
      <c r="F62" s="59">
        <f>IF('All Conc Summary'!C63=0,"not detected",'All Conc Summary'!C63)</f>
        <v>506.26294787317102</v>
      </c>
      <c r="G62" s="59">
        <f>'All Conc Summary'!E63</f>
        <v>3375.0863191544736</v>
      </c>
      <c r="H62" s="53"/>
      <c r="I62" s="77"/>
      <c r="J62" s="67"/>
      <c r="K62" s="58"/>
      <c r="L62" s="58"/>
      <c r="M62" s="70"/>
      <c r="N62" s="59"/>
      <c r="O62" s="59"/>
    </row>
    <row r="63" spans="1:15" x14ac:dyDescent="0.3">
      <c r="A63" s="77" t="str">
        <f>Platemap!B$16</f>
        <v>SRP1947</v>
      </c>
      <c r="B63" s="56" t="s">
        <v>20</v>
      </c>
      <c r="C63" s="58" t="s">
        <v>215</v>
      </c>
      <c r="D63" s="58" t="str">
        <f>'All Conc Summary'!B64</f>
        <v>IgG</v>
      </c>
      <c r="E63" s="77"/>
      <c r="F63" s="59">
        <f>IF('All Conc Summary'!C64=0,"not detected",'All Conc Summary'!C64)</f>
        <v>24.897352868637007</v>
      </c>
      <c r="G63" s="59">
        <f>'All Conc Summary'!E64</f>
        <v>165.98235245758005</v>
      </c>
      <c r="H63" s="53"/>
      <c r="I63" s="77"/>
      <c r="J63" s="67"/>
      <c r="K63" s="58"/>
      <c r="L63" s="58"/>
      <c r="M63" s="70"/>
      <c r="N63" s="59"/>
      <c r="O63" s="59"/>
    </row>
    <row r="64" spans="1:15" x14ac:dyDescent="0.3">
      <c r="A64" s="77" t="str">
        <f>Platemap!B$16</f>
        <v>SRP1947</v>
      </c>
      <c r="B64" s="56" t="s">
        <v>21</v>
      </c>
      <c r="C64" s="58" t="s">
        <v>215</v>
      </c>
      <c r="D64" s="58" t="str">
        <f>'All Conc Summary'!B65</f>
        <v>IgG</v>
      </c>
      <c r="E64" s="77"/>
      <c r="F64" s="59">
        <f>IF('All Conc Summary'!C65=0,"not detected",'All Conc Summary'!C65)</f>
        <v>105.50913607372081</v>
      </c>
      <c r="G64" s="59">
        <f>'All Conc Summary'!E65</f>
        <v>703.39424049147215</v>
      </c>
      <c r="H64" s="53"/>
      <c r="I64" s="77"/>
      <c r="J64" s="67"/>
      <c r="K64" s="58"/>
      <c r="L64" s="58"/>
      <c r="M64" s="70"/>
      <c r="N64" s="59"/>
      <c r="O64" s="59"/>
    </row>
    <row r="65" spans="1:15" x14ac:dyDescent="0.3">
      <c r="A65" s="77" t="str">
        <f>Platemap!B$16</f>
        <v>SRP1947</v>
      </c>
      <c r="B65" s="56" t="s">
        <v>22</v>
      </c>
      <c r="C65" s="58" t="s">
        <v>215</v>
      </c>
      <c r="D65" s="58" t="str">
        <f>'All Conc Summary'!B66</f>
        <v>IgG</v>
      </c>
      <c r="E65" s="77"/>
      <c r="F65" s="59">
        <f>IF('All Conc Summary'!C66=0,"not detected",'All Conc Summary'!C66)</f>
        <v>248.24875809979457</v>
      </c>
      <c r="G65" s="59">
        <f>'All Conc Summary'!E66</f>
        <v>1654.9917206652972</v>
      </c>
      <c r="H65" s="53"/>
      <c r="I65" s="77"/>
      <c r="J65" s="67"/>
      <c r="K65" s="58"/>
      <c r="L65" s="58"/>
      <c r="M65" s="70"/>
      <c r="N65" s="59"/>
      <c r="O65" s="59"/>
    </row>
    <row r="66" spans="1:15" x14ac:dyDescent="0.3">
      <c r="A66" s="77" t="str">
        <f>Platemap!B$16</f>
        <v>SRP1947</v>
      </c>
      <c r="B66" s="56" t="s">
        <v>23</v>
      </c>
      <c r="C66" s="58" t="s">
        <v>215</v>
      </c>
      <c r="D66" s="58" t="str">
        <f>'All Conc Summary'!B67</f>
        <v>IgG</v>
      </c>
      <c r="E66" s="77"/>
      <c r="F66" s="59">
        <f>IF('All Conc Summary'!C67=0,"not detected",'All Conc Summary'!C67)</f>
        <v>326.16807072869227</v>
      </c>
      <c r="G66" s="59">
        <f>'All Conc Summary'!E67</f>
        <v>2174.4538048579489</v>
      </c>
      <c r="H66" s="53"/>
      <c r="I66" s="77"/>
      <c r="J66" s="67"/>
      <c r="K66" s="58"/>
      <c r="L66" s="58"/>
      <c r="M66" s="70"/>
      <c r="N66" s="59"/>
      <c r="O66" s="59"/>
    </row>
    <row r="67" spans="1:15" x14ac:dyDescent="0.3">
      <c r="A67" s="77" t="str">
        <f>Platemap!B$16</f>
        <v>SRP1947</v>
      </c>
      <c r="B67" s="56" t="s">
        <v>24</v>
      </c>
      <c r="C67" s="58" t="s">
        <v>215</v>
      </c>
      <c r="D67" s="58" t="str">
        <f>'All Conc Summary'!B68</f>
        <v>IgG</v>
      </c>
      <c r="E67" s="77"/>
      <c r="F67" s="59">
        <f>IF('All Conc Summary'!C68=0,"not detected",'All Conc Summary'!C68)</f>
        <v>541.65427495702522</v>
      </c>
      <c r="G67" s="59">
        <f>'All Conc Summary'!E68</f>
        <v>3611.0284997135013</v>
      </c>
      <c r="H67" s="53"/>
      <c r="I67" s="77"/>
      <c r="J67" s="67"/>
      <c r="K67" s="58"/>
      <c r="L67" s="58"/>
      <c r="M67" s="70"/>
      <c r="N67" s="59"/>
      <c r="O67" s="59"/>
    </row>
    <row r="68" spans="1:15" x14ac:dyDescent="0.3">
      <c r="A68" s="77" t="str">
        <f>Platemap!B$16</f>
        <v>SRP1947</v>
      </c>
      <c r="B68" s="56" t="s">
        <v>37</v>
      </c>
      <c r="C68" s="58" t="s">
        <v>215</v>
      </c>
      <c r="D68" s="58" t="str">
        <f>'All Conc Summary'!B69</f>
        <v>IgG</v>
      </c>
      <c r="E68" s="77"/>
      <c r="F68" s="59">
        <f>IF('All Conc Summary'!C69=0,"not detected",'All Conc Summary'!C69)</f>
        <v>130.72136597452749</v>
      </c>
      <c r="G68" s="59">
        <f>'All Conc Summary'!E69</f>
        <v>871.47577316351658</v>
      </c>
      <c r="H68" s="53"/>
      <c r="I68" s="77"/>
      <c r="J68" s="67"/>
      <c r="K68" s="58"/>
      <c r="L68" s="58"/>
      <c r="M68" s="70"/>
      <c r="N68" s="59"/>
      <c r="O68" s="59"/>
    </row>
    <row r="69" spans="1:15" x14ac:dyDescent="0.3">
      <c r="A69" s="77" t="str">
        <f>Platemap!B$16</f>
        <v>SRP1947</v>
      </c>
      <c r="B69" s="56" t="s">
        <v>38</v>
      </c>
      <c r="C69" s="58" t="s">
        <v>215</v>
      </c>
      <c r="D69" s="58" t="str">
        <f>'All Conc Summary'!B70</f>
        <v>IgG</v>
      </c>
      <c r="E69" s="77"/>
      <c r="F69" s="59">
        <f>IF('All Conc Summary'!C70=0,"not detected",'All Conc Summary'!C70)</f>
        <v>173.68562330292815</v>
      </c>
      <c r="G69" s="59">
        <f>'All Conc Summary'!E70</f>
        <v>1157.9041553528543</v>
      </c>
      <c r="H69" s="53"/>
      <c r="I69" s="77"/>
      <c r="J69" s="67"/>
      <c r="K69" s="58"/>
      <c r="L69" s="58"/>
      <c r="M69" s="70"/>
      <c r="N69" s="59"/>
      <c r="O69" s="59"/>
    </row>
    <row r="70" spans="1:15" x14ac:dyDescent="0.3">
      <c r="A70" s="77" t="str">
        <f>Platemap!B$16</f>
        <v>SRP1947</v>
      </c>
      <c r="B70" s="56" t="s">
        <v>39</v>
      </c>
      <c r="C70" s="58" t="s">
        <v>215</v>
      </c>
      <c r="D70" s="58" t="str">
        <f>'All Conc Summary'!B71</f>
        <v>IgG</v>
      </c>
      <c r="E70" s="77"/>
      <c r="F70" s="59">
        <f>IF('All Conc Summary'!C71=0,"not detected",'All Conc Summary'!C71)</f>
        <v>119.82391606324374</v>
      </c>
      <c r="G70" s="59">
        <f>'All Conc Summary'!E71</f>
        <v>798.82610708829168</v>
      </c>
      <c r="H70" s="53"/>
      <c r="I70" s="77"/>
      <c r="J70" s="67"/>
      <c r="K70" s="58"/>
      <c r="L70" s="58"/>
      <c r="M70" s="70"/>
      <c r="N70" s="59"/>
      <c r="O70" s="59"/>
    </row>
    <row r="71" spans="1:15" x14ac:dyDescent="0.3">
      <c r="A71" s="77" t="str">
        <f>Platemap!B$16</f>
        <v>SRP1947</v>
      </c>
      <c r="B71" s="56" t="s">
        <v>40</v>
      </c>
      <c r="C71" s="58" t="s">
        <v>215</v>
      </c>
      <c r="D71" s="58" t="str">
        <f>'All Conc Summary'!B72</f>
        <v>IgG</v>
      </c>
      <c r="E71" s="77"/>
      <c r="F71" s="59">
        <f>IF('All Conc Summary'!C72=0,"not detected",'All Conc Summary'!C72)</f>
        <v>112.18356296174952</v>
      </c>
      <c r="G71" s="59">
        <f>'All Conc Summary'!E72</f>
        <v>747.89041974499673</v>
      </c>
      <c r="H71" s="53"/>
      <c r="I71" s="77"/>
      <c r="J71" s="67"/>
      <c r="K71" s="58"/>
      <c r="L71" s="58"/>
      <c r="M71" s="70"/>
      <c r="N71" s="59"/>
      <c r="O71" s="59"/>
    </row>
    <row r="72" spans="1:15" x14ac:dyDescent="0.3">
      <c r="A72" s="77" t="str">
        <f>Platemap!B$16</f>
        <v>SRP1947</v>
      </c>
      <c r="B72" s="56" t="s">
        <v>41</v>
      </c>
      <c r="C72" s="58" t="s">
        <v>215</v>
      </c>
      <c r="D72" s="58" t="str">
        <f>'All Conc Summary'!B73</f>
        <v>IgG</v>
      </c>
      <c r="E72" s="77"/>
      <c r="F72" s="59">
        <f>IF('All Conc Summary'!C73=0,"not detected",'All Conc Summary'!C73)</f>
        <v>42.263643220296103</v>
      </c>
      <c r="G72" s="59">
        <f>'All Conc Summary'!E73</f>
        <v>281.75762146864065</v>
      </c>
      <c r="H72" s="53"/>
      <c r="I72" s="77"/>
      <c r="J72" s="67"/>
      <c r="K72" s="58"/>
      <c r="L72" s="58"/>
      <c r="M72" s="70"/>
      <c r="N72" s="59"/>
      <c r="O72" s="59"/>
    </row>
    <row r="73" spans="1:15" x14ac:dyDescent="0.3">
      <c r="A73" s="77" t="str">
        <f>Platemap!B$16</f>
        <v>SRP1947</v>
      </c>
      <c r="B73" s="56" t="s">
        <v>42</v>
      </c>
      <c r="C73" s="58" t="s">
        <v>215</v>
      </c>
      <c r="D73" s="58" t="str">
        <f>'All Conc Summary'!B74</f>
        <v>IgG</v>
      </c>
      <c r="E73" s="70"/>
      <c r="F73" s="59" t="str">
        <f>IF('All Conc Summary'!C74=0,"not detected",'All Conc Summary'!C74)</f>
        <v>not detected</v>
      </c>
      <c r="G73" s="59" t="s">
        <v>177</v>
      </c>
      <c r="H73" s="53"/>
      <c r="I73" s="77"/>
      <c r="J73" s="67"/>
      <c r="K73" s="58"/>
      <c r="L73" s="58"/>
      <c r="M73" s="70"/>
      <c r="N73" s="59"/>
      <c r="O73" s="59"/>
    </row>
    <row r="74" spans="1:15" x14ac:dyDescent="0.3">
      <c r="A74" s="77" t="str">
        <f>Platemap!B$16</f>
        <v>SRP1947</v>
      </c>
      <c r="B74" s="56" t="s">
        <v>25</v>
      </c>
      <c r="C74" s="58" t="s">
        <v>215</v>
      </c>
      <c r="D74" s="58" t="str">
        <f>'All Conc Summary'!B75</f>
        <v>IgG</v>
      </c>
      <c r="E74" s="77"/>
      <c r="F74" s="59" t="str">
        <f>IF('All Conc Summary'!C75=0,"not detected",'All Conc Summary'!C75)</f>
        <v>not detected</v>
      </c>
      <c r="G74" s="59">
        <f>'All Conc Summary'!E75</f>
        <v>0</v>
      </c>
      <c r="H74" s="53"/>
      <c r="I74" s="77"/>
      <c r="J74" s="67"/>
      <c r="K74" s="58"/>
      <c r="L74" s="58"/>
      <c r="M74" s="70"/>
      <c r="N74" s="59"/>
      <c r="O74" s="59"/>
    </row>
    <row r="75" spans="1:15" x14ac:dyDescent="0.3">
      <c r="A75" s="77" t="str">
        <f>Platemap!B$16</f>
        <v>SRP1947</v>
      </c>
      <c r="B75" s="56" t="s">
        <v>26</v>
      </c>
      <c r="C75" s="58" t="s">
        <v>215</v>
      </c>
      <c r="D75" s="58" t="str">
        <f>'All Conc Summary'!B76</f>
        <v>IgG</v>
      </c>
      <c r="E75" s="77"/>
      <c r="F75" s="59">
        <f>IF('All Conc Summary'!C76=0,"not detected",'All Conc Summary'!C76)</f>
        <v>611.77110540945716</v>
      </c>
      <c r="G75" s="59">
        <f>'All Conc Summary'!E76</f>
        <v>4078.4740360630485</v>
      </c>
      <c r="H75" s="53"/>
      <c r="I75" s="77"/>
      <c r="J75" s="67"/>
      <c r="K75" s="58"/>
      <c r="L75" s="58"/>
      <c r="M75" s="70"/>
      <c r="N75" s="59"/>
      <c r="O75" s="59"/>
    </row>
    <row r="76" spans="1:15" x14ac:dyDescent="0.3">
      <c r="A76" s="77" t="str">
        <f>Platemap!B$16</f>
        <v>SRP1947</v>
      </c>
      <c r="B76" s="56" t="s">
        <v>27</v>
      </c>
      <c r="C76" s="58" t="s">
        <v>215</v>
      </c>
      <c r="D76" s="58" t="str">
        <f>'All Conc Summary'!B77</f>
        <v>IgG</v>
      </c>
      <c r="E76" s="77"/>
      <c r="F76" s="59">
        <f>IF('All Conc Summary'!C77=0,"not detected",'All Conc Summary'!C77)</f>
        <v>208.27784799264458</v>
      </c>
      <c r="G76" s="59">
        <f>'All Conc Summary'!E77</f>
        <v>1388.5189866176306</v>
      </c>
      <c r="H76" s="53"/>
      <c r="I76" s="77"/>
      <c r="J76" s="67"/>
      <c r="K76" s="58"/>
      <c r="L76" s="58"/>
      <c r="M76" s="70"/>
      <c r="N76" s="59"/>
      <c r="O76" s="59"/>
    </row>
    <row r="77" spans="1:15" x14ac:dyDescent="0.3">
      <c r="A77" s="77" t="str">
        <f>Platemap!B$16</f>
        <v>SRP1947</v>
      </c>
      <c r="B77" s="56" t="s">
        <v>28</v>
      </c>
      <c r="C77" s="58" t="s">
        <v>215</v>
      </c>
      <c r="D77" s="58" t="str">
        <f>'All Conc Summary'!B78</f>
        <v>IgG</v>
      </c>
      <c r="E77" s="77"/>
      <c r="F77" s="59" t="str">
        <f>IF('All Conc Summary'!C78=0,"not detected",'All Conc Summary'!C78)</f>
        <v>not detected</v>
      </c>
      <c r="G77" s="59">
        <f>'All Conc Summary'!E78</f>
        <v>0</v>
      </c>
      <c r="H77" s="53"/>
      <c r="I77" s="77"/>
      <c r="J77" s="67"/>
      <c r="K77" s="58"/>
      <c r="L77" s="58"/>
      <c r="M77" s="70"/>
      <c r="N77" s="59"/>
      <c r="O77" s="59"/>
    </row>
    <row r="78" spans="1:15" x14ac:dyDescent="0.3">
      <c r="A78" s="77" t="str">
        <f>Platemap!B$16</f>
        <v>SRP1947</v>
      </c>
      <c r="B78" s="56" t="s">
        <v>29</v>
      </c>
      <c r="C78" s="58" t="s">
        <v>215</v>
      </c>
      <c r="D78" s="58" t="str">
        <f>'All Conc Summary'!B79</f>
        <v>IgG</v>
      </c>
      <c r="E78" s="77"/>
      <c r="F78" s="59">
        <f>IF('All Conc Summary'!C79=0,"not detected",'All Conc Summary'!C79)</f>
        <v>159.16138834783999</v>
      </c>
      <c r="G78" s="59">
        <f>'All Conc Summary'!E79</f>
        <v>1061.0759223189334</v>
      </c>
      <c r="H78" s="53"/>
      <c r="I78" s="77"/>
      <c r="J78" s="67"/>
      <c r="K78" s="58"/>
      <c r="L78" s="58"/>
      <c r="M78" s="70"/>
      <c r="N78" s="59"/>
      <c r="O78" s="59"/>
    </row>
    <row r="79" spans="1:15" x14ac:dyDescent="0.3">
      <c r="A79" s="77" t="str">
        <f>Platemap!B$16</f>
        <v>SRP1947</v>
      </c>
      <c r="B79" s="56" t="s">
        <v>30</v>
      </c>
      <c r="C79" s="58" t="s">
        <v>215</v>
      </c>
      <c r="D79" s="58" t="str">
        <f>'All Conc Summary'!B80</f>
        <v>IgG</v>
      </c>
      <c r="E79" s="77"/>
      <c r="F79" s="59">
        <f>IF('All Conc Summary'!C80=0,"not detected",'All Conc Summary'!C80)</f>
        <v>312.31590295675102</v>
      </c>
      <c r="G79" s="59">
        <f>'All Conc Summary'!E80</f>
        <v>2082.1060197116735</v>
      </c>
      <c r="H79" s="53"/>
      <c r="I79" s="77"/>
      <c r="J79" s="67"/>
      <c r="K79" s="58"/>
      <c r="L79" s="58"/>
      <c r="M79" s="70"/>
      <c r="N79" s="59"/>
      <c r="O79" s="59"/>
    </row>
    <row r="80" spans="1:15" x14ac:dyDescent="0.3">
      <c r="A80" s="77" t="str">
        <f>Platemap!B$16</f>
        <v>SRP1947</v>
      </c>
      <c r="B80" s="56" t="s">
        <v>43</v>
      </c>
      <c r="C80" s="58" t="s">
        <v>215</v>
      </c>
      <c r="D80" s="58" t="str">
        <f>'All Conc Summary'!B81</f>
        <v>IgG</v>
      </c>
      <c r="E80" s="77"/>
      <c r="F80" s="59">
        <f>IF('All Conc Summary'!C81=0,"not detected",'All Conc Summary'!C81)</f>
        <v>63.187219770189429</v>
      </c>
      <c r="G80" s="59">
        <f>'All Conc Summary'!E81</f>
        <v>421.2481318012629</v>
      </c>
      <c r="H80" s="53"/>
      <c r="I80" s="77"/>
      <c r="J80" s="67"/>
      <c r="K80" s="58"/>
      <c r="L80" s="58"/>
      <c r="M80" s="70"/>
      <c r="N80" s="59"/>
      <c r="O80" s="59"/>
    </row>
    <row r="81" spans="1:15" x14ac:dyDescent="0.3">
      <c r="A81" s="77" t="str">
        <f>Platemap!B$16</f>
        <v>SRP1947</v>
      </c>
      <c r="B81" s="56" t="s">
        <v>44</v>
      </c>
      <c r="C81" s="58" t="s">
        <v>215</v>
      </c>
      <c r="D81" s="58" t="str">
        <f>'All Conc Summary'!B82</f>
        <v>IgG</v>
      </c>
      <c r="E81" s="77"/>
      <c r="F81" s="59">
        <f>IF('All Conc Summary'!C82=0,"not detected",'All Conc Summary'!C82)</f>
        <v>214.53955539184705</v>
      </c>
      <c r="G81" s="59">
        <f>'All Conc Summary'!E82</f>
        <v>1430.2637026123136</v>
      </c>
      <c r="H81" s="53"/>
      <c r="I81" s="77"/>
      <c r="J81" s="67"/>
      <c r="K81" s="58"/>
      <c r="L81" s="58"/>
      <c r="M81" s="70"/>
      <c r="N81" s="59"/>
      <c r="O81" s="59"/>
    </row>
    <row r="82" spans="1:15" x14ac:dyDescent="0.3">
      <c r="A82" s="77" t="str">
        <f>Platemap!B$16</f>
        <v>SRP1947</v>
      </c>
      <c r="B82" s="56" t="s">
        <v>45</v>
      </c>
      <c r="C82" s="58" t="s">
        <v>215</v>
      </c>
      <c r="D82" s="58" t="str">
        <f>'All Conc Summary'!B83</f>
        <v>IgG</v>
      </c>
      <c r="E82" s="77"/>
      <c r="F82" s="59">
        <f>IF('All Conc Summary'!C83=0,"not detected",'All Conc Summary'!C83)</f>
        <v>467.67336796029275</v>
      </c>
      <c r="G82" s="59">
        <f>'All Conc Summary'!E83</f>
        <v>3117.8224530686184</v>
      </c>
      <c r="H82" s="53"/>
      <c r="I82" s="77"/>
      <c r="J82" s="67"/>
      <c r="K82" s="58"/>
      <c r="L82" s="58"/>
      <c r="M82" s="70"/>
      <c r="N82" s="59"/>
      <c r="O82" s="59"/>
    </row>
    <row r="83" spans="1:15" x14ac:dyDescent="0.3">
      <c r="A83" s="77" t="str">
        <f>Platemap!B$16</f>
        <v>SRP1947</v>
      </c>
      <c r="B83" s="56" t="s">
        <v>46</v>
      </c>
      <c r="C83" s="58" t="s">
        <v>215</v>
      </c>
      <c r="D83" s="58" t="str">
        <f>'All Conc Summary'!B84</f>
        <v>IgG</v>
      </c>
      <c r="E83" s="77"/>
      <c r="F83" s="59">
        <f>IF('All Conc Summary'!C84=0,"not detected",'All Conc Summary'!C84)</f>
        <v>115.3704698524564</v>
      </c>
      <c r="G83" s="59">
        <f>'All Conc Summary'!E84</f>
        <v>769.13646568304273</v>
      </c>
      <c r="H83" s="53"/>
      <c r="I83" s="77"/>
      <c r="J83" s="67"/>
      <c r="K83" s="58"/>
      <c r="L83" s="58"/>
      <c r="M83" s="70"/>
      <c r="N83" s="59"/>
      <c r="O83" s="59"/>
    </row>
    <row r="84" spans="1:15" x14ac:dyDescent="0.3">
      <c r="A84" s="77" t="str">
        <f>Platemap!B$16</f>
        <v>SRP1947</v>
      </c>
      <c r="B84" s="56" t="s">
        <v>47</v>
      </c>
      <c r="C84" s="58" t="s">
        <v>215</v>
      </c>
      <c r="D84" s="58" t="str">
        <f>'All Conc Summary'!B85</f>
        <v>IgG</v>
      </c>
      <c r="E84" s="77"/>
      <c r="F84" s="59" t="str">
        <f>IF('All Conc Summary'!C85=0,"not detected",'All Conc Summary'!C85)</f>
        <v>not detected</v>
      </c>
      <c r="G84" s="59">
        <f>'All Conc Summary'!E85</f>
        <v>0</v>
      </c>
      <c r="H84" s="53"/>
      <c r="I84" s="77"/>
      <c r="J84" s="67"/>
      <c r="K84" s="58"/>
      <c r="L84" s="58"/>
      <c r="M84" s="70"/>
      <c r="N84" s="59"/>
      <c r="O84" s="59"/>
    </row>
    <row r="85" spans="1:15" x14ac:dyDescent="0.3">
      <c r="A85" s="77" t="str">
        <f>Platemap!B$16</f>
        <v>SRP1947</v>
      </c>
      <c r="B85" s="56" t="s">
        <v>48</v>
      </c>
      <c r="C85" s="58" t="s">
        <v>215</v>
      </c>
      <c r="D85" s="58" t="str">
        <f>'All Conc Summary'!B86</f>
        <v>IgG</v>
      </c>
      <c r="E85" s="70"/>
      <c r="F85" s="59"/>
      <c r="G85" s="59"/>
      <c r="H85" s="53"/>
      <c r="I85" s="77"/>
      <c r="J85" s="67"/>
      <c r="K85" s="58"/>
      <c r="L85" s="58"/>
      <c r="M85" s="70"/>
      <c r="N85" s="59"/>
      <c r="O85" s="59"/>
    </row>
    <row r="86" spans="1:15" x14ac:dyDescent="0.3">
      <c r="A86" s="77" t="str">
        <f>Platemap!B$16</f>
        <v>SRP1947</v>
      </c>
      <c r="B86" s="56" t="s">
        <v>31</v>
      </c>
      <c r="C86" s="58" t="s">
        <v>215</v>
      </c>
      <c r="D86" s="58" t="str">
        <f>'All Conc Summary'!B87</f>
        <v>IgG</v>
      </c>
      <c r="E86" s="77"/>
      <c r="F86" s="59">
        <f>IF('All Conc Summary'!C87=0,"not detected",'All Conc Summary'!C87)</f>
        <v>205.0738453969546</v>
      </c>
      <c r="G86" s="59">
        <f>'All Conc Summary'!E87</f>
        <v>1367.1589693130306</v>
      </c>
      <c r="H86" s="53"/>
      <c r="I86" s="77"/>
      <c r="J86" s="67"/>
      <c r="K86" s="58"/>
      <c r="L86" s="58"/>
      <c r="M86" s="70"/>
      <c r="N86" s="59"/>
      <c r="O86" s="59"/>
    </row>
    <row r="87" spans="1:15" x14ac:dyDescent="0.3">
      <c r="A87" s="77" t="str">
        <f>Platemap!B$16</f>
        <v>SRP1947</v>
      </c>
      <c r="B87" s="56" t="s">
        <v>32</v>
      </c>
      <c r="C87" s="58" t="s">
        <v>215</v>
      </c>
      <c r="D87" s="58" t="str">
        <f>'All Conc Summary'!B88</f>
        <v>IgG</v>
      </c>
      <c r="E87" s="77"/>
      <c r="F87" s="59">
        <f>IF('All Conc Summary'!C88=0,"not detected",'All Conc Summary'!C88)</f>
        <v>130.41532640692176</v>
      </c>
      <c r="G87" s="59">
        <f>'All Conc Summary'!E88</f>
        <v>869.43550937947839</v>
      </c>
      <c r="H87" s="53"/>
      <c r="I87" s="77"/>
      <c r="J87" s="67"/>
      <c r="K87" s="58"/>
      <c r="L87" s="58"/>
      <c r="M87" s="70"/>
      <c r="N87" s="59"/>
      <c r="O87" s="59"/>
    </row>
    <row r="88" spans="1:15" x14ac:dyDescent="0.3">
      <c r="A88" s="77" t="str">
        <f>Platemap!B$16</f>
        <v>SRP1947</v>
      </c>
      <c r="B88" s="56" t="s">
        <v>33</v>
      </c>
      <c r="C88" s="58" t="s">
        <v>215</v>
      </c>
      <c r="D88" s="58" t="str">
        <f>'All Conc Summary'!B89</f>
        <v>IgG</v>
      </c>
      <c r="E88" s="77"/>
      <c r="F88" s="59">
        <f>IF('All Conc Summary'!C89=0,"not detected",'All Conc Summary'!C89)</f>
        <v>127.27862408099752</v>
      </c>
      <c r="G88" s="59">
        <f>'All Conc Summary'!E89</f>
        <v>848.52416053998354</v>
      </c>
      <c r="H88" s="53"/>
      <c r="I88" s="77"/>
      <c r="J88" s="67"/>
      <c r="K88" s="58"/>
      <c r="L88" s="58"/>
      <c r="M88" s="70"/>
      <c r="N88" s="59"/>
      <c r="O88" s="59"/>
    </row>
    <row r="89" spans="1:15" x14ac:dyDescent="0.3">
      <c r="A89" s="77" t="str">
        <f>Platemap!B$16</f>
        <v>SRP1947</v>
      </c>
      <c r="B89" s="56" t="s">
        <v>34</v>
      </c>
      <c r="C89" s="58" t="s">
        <v>215</v>
      </c>
      <c r="D89" s="58" t="str">
        <f>'All Conc Summary'!B90</f>
        <v>IgG</v>
      </c>
      <c r="E89" s="77"/>
      <c r="F89" s="59">
        <f>IF('All Conc Summary'!C90=0,"not detected",'All Conc Summary'!C90)</f>
        <v>176.0035290363364</v>
      </c>
      <c r="G89" s="59">
        <f>'All Conc Summary'!E90</f>
        <v>1173.3568602422426</v>
      </c>
      <c r="H89" s="53"/>
      <c r="I89" s="77"/>
      <c r="J89" s="67"/>
      <c r="K89" s="58"/>
      <c r="L89" s="58"/>
      <c r="M89" s="70"/>
      <c r="N89" s="59"/>
      <c r="O89" s="59"/>
    </row>
    <row r="90" spans="1:15" x14ac:dyDescent="0.3">
      <c r="A90" s="77" t="str">
        <f>Platemap!B$16</f>
        <v>SRP1947</v>
      </c>
      <c r="B90" s="56" t="s">
        <v>35</v>
      </c>
      <c r="C90" s="58" t="s">
        <v>215</v>
      </c>
      <c r="D90" s="58" t="str">
        <f>'All Conc Summary'!B91</f>
        <v>IgG</v>
      </c>
      <c r="E90" s="77"/>
      <c r="F90" s="59">
        <f>IF('All Conc Summary'!C91=0,"not detected",'All Conc Summary'!C91)</f>
        <v>113.6176661988633</v>
      </c>
      <c r="G90" s="59">
        <f>'All Conc Summary'!E91</f>
        <v>757.45110799242207</v>
      </c>
      <c r="H90" s="53"/>
      <c r="I90" s="77"/>
      <c r="J90" s="67"/>
      <c r="K90" s="58"/>
      <c r="L90" s="58"/>
      <c r="M90" s="70"/>
      <c r="N90" s="59"/>
      <c r="O90" s="59"/>
    </row>
    <row r="91" spans="1:15" x14ac:dyDescent="0.3">
      <c r="A91" s="77" t="str">
        <f>Platemap!B$16</f>
        <v>SRP1947</v>
      </c>
      <c r="B91" s="56" t="s">
        <v>36</v>
      </c>
      <c r="C91" s="58" t="s">
        <v>215</v>
      </c>
      <c r="D91" s="58" t="str">
        <f>'All Conc Summary'!B92</f>
        <v>IgG</v>
      </c>
      <c r="E91" s="77"/>
      <c r="F91" s="59">
        <f>IF('All Conc Summary'!C92=0,"not detected",'All Conc Summary'!C92)</f>
        <v>199.90567757986716</v>
      </c>
      <c r="G91" s="59">
        <f>'All Conc Summary'!E92</f>
        <v>1332.7045171991142</v>
      </c>
      <c r="H91" s="53"/>
      <c r="I91" s="77"/>
      <c r="J91" s="67"/>
      <c r="K91" s="58"/>
      <c r="L91" s="58"/>
      <c r="M91" s="70"/>
      <c r="N91" s="59"/>
      <c r="O91" s="59"/>
    </row>
    <row r="92" spans="1:15" x14ac:dyDescent="0.3">
      <c r="A92" s="77" t="str">
        <f>Platemap!B$16</f>
        <v>SRP1947</v>
      </c>
      <c r="B92" s="56" t="s">
        <v>52</v>
      </c>
      <c r="C92" s="58" t="s">
        <v>215</v>
      </c>
      <c r="D92" s="58" t="str">
        <f>'All Conc Summary'!B93</f>
        <v>IgG</v>
      </c>
      <c r="E92" s="77"/>
      <c r="F92" s="59">
        <f>IF('All Conc Summary'!C93=0,"not detected",'All Conc Summary'!C93)</f>
        <v>233.90513034502166</v>
      </c>
      <c r="G92" s="59">
        <f>'All Conc Summary'!E93</f>
        <v>1559.3675356334779</v>
      </c>
      <c r="H92" s="53"/>
      <c r="I92" s="77"/>
      <c r="J92" s="67"/>
      <c r="K92" s="58"/>
      <c r="L92" s="58"/>
      <c r="M92" s="70"/>
      <c r="N92" s="59"/>
      <c r="O92" s="59"/>
    </row>
    <row r="93" spans="1:15" x14ac:dyDescent="0.3">
      <c r="A93" s="77" t="str">
        <f>Platemap!B$16</f>
        <v>SRP1947</v>
      </c>
      <c r="B93" s="56" t="s">
        <v>53</v>
      </c>
      <c r="C93" s="58" t="s">
        <v>215</v>
      </c>
      <c r="D93" s="58" t="str">
        <f>'All Conc Summary'!B94</f>
        <v>IgG</v>
      </c>
      <c r="E93" s="77"/>
      <c r="F93" s="59">
        <f>IF('All Conc Summary'!C94=0,"not detected",'All Conc Summary'!C94)</f>
        <v>204.29374514274721</v>
      </c>
      <c r="G93" s="59">
        <f>'All Conc Summary'!E94</f>
        <v>1361.9583009516482</v>
      </c>
      <c r="H93" s="53"/>
      <c r="I93" s="77"/>
      <c r="J93" s="67"/>
      <c r="K93" s="58"/>
      <c r="L93" s="58"/>
      <c r="M93" s="70"/>
      <c r="N93" s="59"/>
      <c r="O93" s="59"/>
    </row>
    <row r="94" spans="1:15" x14ac:dyDescent="0.3">
      <c r="A94" s="77" t="str">
        <f>Platemap!B$16</f>
        <v>SRP1947</v>
      </c>
      <c r="B94" s="56" t="s">
        <v>54</v>
      </c>
      <c r="C94" s="58" t="s">
        <v>215</v>
      </c>
      <c r="D94" s="58" t="str">
        <f>'All Conc Summary'!B95</f>
        <v>IgG</v>
      </c>
      <c r="E94" s="77"/>
      <c r="F94" s="59">
        <f>IF('All Conc Summary'!C95=0,"not detected",'All Conc Summary'!C95)</f>
        <v>80.773541823314829</v>
      </c>
      <c r="G94" s="59">
        <f>'All Conc Summary'!E95</f>
        <v>538.49027882209896</v>
      </c>
      <c r="H94" s="53"/>
      <c r="I94" s="77"/>
      <c r="J94" s="67"/>
      <c r="K94" s="58"/>
      <c r="L94" s="58"/>
      <c r="M94" s="70"/>
      <c r="N94" s="59"/>
      <c r="O94" s="59"/>
    </row>
    <row r="95" spans="1:15" x14ac:dyDescent="0.3">
      <c r="A95" s="77" t="str">
        <f>Platemap!B$16</f>
        <v>SRP1947</v>
      </c>
      <c r="B95" s="56" t="s">
        <v>55</v>
      </c>
      <c r="C95" s="58" t="s">
        <v>215</v>
      </c>
      <c r="D95" s="58" t="str">
        <f>'All Conc Summary'!B96</f>
        <v>IgG</v>
      </c>
      <c r="E95" s="77"/>
      <c r="F95" s="59">
        <f>IF('All Conc Summary'!C96=0,"not detected",'All Conc Summary'!C96)</f>
        <v>146.54304634990953</v>
      </c>
      <c r="G95" s="59">
        <f>'All Conc Summary'!E96</f>
        <v>976.95364233273006</v>
      </c>
      <c r="H95" s="53"/>
      <c r="I95" s="77"/>
      <c r="J95" s="67"/>
      <c r="K95" s="58"/>
      <c r="L95" s="58"/>
      <c r="M95" s="70"/>
      <c r="N95" s="59"/>
      <c r="O95" s="59"/>
    </row>
    <row r="96" spans="1:15" x14ac:dyDescent="0.3">
      <c r="A96" s="77" t="str">
        <f>Platemap!B$16</f>
        <v>SRP1947</v>
      </c>
      <c r="B96" s="56" t="s">
        <v>56</v>
      </c>
      <c r="C96" s="58" t="s">
        <v>215</v>
      </c>
      <c r="D96" s="58" t="str">
        <f>'All Conc Summary'!B97</f>
        <v>IgG</v>
      </c>
      <c r="E96" s="77"/>
      <c r="F96" s="59">
        <f>IF('All Conc Summary'!C97=0,"not detected",'All Conc Summary'!C97)</f>
        <v>117.84456616764648</v>
      </c>
      <c r="G96" s="59">
        <f>'All Conc Summary'!E97</f>
        <v>785.63044111764316</v>
      </c>
      <c r="H96" s="53"/>
      <c r="I96" s="77"/>
      <c r="J96" s="67"/>
      <c r="K96" s="58"/>
      <c r="L96" s="58"/>
      <c r="M96" s="70"/>
      <c r="N96" s="59"/>
      <c r="O96" s="59"/>
    </row>
    <row r="97" spans="1:15" x14ac:dyDescent="0.3">
      <c r="A97" s="77" t="str">
        <f>Platemap!B$16</f>
        <v>SRP1947</v>
      </c>
      <c r="B97" s="56" t="s">
        <v>117</v>
      </c>
      <c r="C97" s="58" t="s">
        <v>215</v>
      </c>
      <c r="D97" s="58" t="str">
        <f>'All Conc Summary'!B98</f>
        <v>IgG</v>
      </c>
      <c r="E97" s="70"/>
      <c r="F97" s="59"/>
      <c r="G97" s="59"/>
      <c r="H97" s="53"/>
      <c r="I97" s="77"/>
      <c r="J97" s="67"/>
      <c r="K97" s="58"/>
      <c r="L97" s="58"/>
      <c r="M97" s="70"/>
      <c r="N97" s="59"/>
      <c r="O97" s="59"/>
    </row>
    <row r="98" spans="1:15" x14ac:dyDescent="0.3">
      <c r="F98" s="83"/>
      <c r="N98" s="83"/>
    </row>
    <row r="99" spans="1:15" x14ac:dyDescent="0.3">
      <c r="F99" s="83"/>
      <c r="N99" s="83"/>
    </row>
  </sheetData>
  <conditionalFormatting sqref="G62:G84 G86:G96 G2:G36 G38:G6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2 O14:O9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Platemap</vt:lpstr>
      <vt:lpstr>ProtStdCrvDilutn</vt:lpstr>
      <vt:lpstr>Caliper Export</vt:lpstr>
      <vt:lpstr>ProtStdCrvSmpls</vt:lpstr>
      <vt:lpstr>Prot 96-well Smpls Analysis</vt:lpstr>
      <vt:lpstr>All Conc Summary</vt:lpstr>
      <vt:lpstr>Final report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agill</dc:creator>
  <cp:lastModifiedBy>Lillian Tong</cp:lastModifiedBy>
  <cp:lastPrinted>2014-06-11T21:55:05Z</cp:lastPrinted>
  <dcterms:created xsi:type="dcterms:W3CDTF">2012-04-19T04:04:30Z</dcterms:created>
  <dcterms:modified xsi:type="dcterms:W3CDTF">2015-10-07T18:21:00Z</dcterms:modified>
</cp:coreProperties>
</file>