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y/Desktop/Analytics Projects/Kickstarter_Challenge/"/>
    </mc:Choice>
  </mc:AlternateContent>
  <xr:revisionPtr revIDLastSave="0" documentId="13_ncr:1_{F220A2FF-8155-D442-B8E7-8D5C0565DC3F}" xr6:coauthVersionLast="47" xr6:coauthVersionMax="47" xr10:uidLastSave="{00000000-0000-0000-0000-000000000000}"/>
  <bookViews>
    <workbookView xWindow="-33600" yWindow="-1360" windowWidth="33600" windowHeight="19180" activeTab="7" xr2:uid="{00000000-000D-0000-FFFF-FFFF00000000}"/>
  </bookViews>
  <sheets>
    <sheet name="Category Statistics" sheetId="5" r:id="rId1"/>
    <sheet name="Edinburgh Research" sheetId="8" r:id="rId2"/>
    <sheet name="Subcategory Statistics" sheetId="6" r:id="rId3"/>
    <sheet name="Outcomes Based on Lauch Date" sheetId="7" r:id="rId4"/>
    <sheet name="Chart1" sheetId="16" r:id="rId5"/>
    <sheet name="Kickstarter" sheetId="1" r:id="rId6"/>
    <sheet name="Successful US Kickstarters" sheetId="9" r:id="rId7"/>
    <sheet name="Failed US Kickstarters" sheetId="10" r:id="rId8"/>
    <sheet name="Descriptive Satistics" sheetId="11" r:id="rId9"/>
  </sheets>
  <definedNames>
    <definedName name="_xlnm._FilterDatabase" localSheetId="8" hidden="1">'Descriptive Satistics'!$A$1:$C$7</definedName>
    <definedName name="_xlnm._FilterDatabase" localSheetId="7" hidden="1">'Failed US Kickstarters'!$A$1:$T$251</definedName>
    <definedName name="_xlnm._FilterDatabase" localSheetId="5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0" r:id="rId10"/>
    <pivotCache cacheId="21" r:id="rId11"/>
    <pivotCache cacheId="2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7" i="11"/>
  <c r="C6" i="11"/>
  <c r="C5" i="11"/>
  <c r="C4" i="11"/>
  <c r="C3" i="11"/>
  <c r="C11" i="11"/>
  <c r="B14" i="11"/>
  <c r="B13" i="11"/>
  <c r="B12" i="11"/>
  <c r="B11" i="11"/>
  <c r="B7" i="11"/>
  <c r="B6" i="11"/>
  <c r="B5" i="11"/>
  <c r="B4" i="11"/>
  <c r="C10" i="11"/>
  <c r="B10" i="11"/>
  <c r="C9" i="11"/>
  <c r="B9" i="11"/>
  <c r="B3" i="11"/>
  <c r="C2" i="11"/>
  <c r="B2" i="11"/>
  <c r="F3" i="8"/>
  <c r="F4" i="8"/>
  <c r="F5" i="8"/>
  <c r="F6" i="8"/>
  <c r="F2" i="8"/>
  <c r="E6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<sst xmlns="http://schemas.openxmlformats.org/spreadsheetml/2006/main" count="38357" uniqueCount="8404">
  <si>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</si>
  <si>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</si>
  <si>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</si>
  <si>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</si>
  <si>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</si>
  <si>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</si>
  <si>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</si>
  <si>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</si>
  <si>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</si>
  <si>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</si>
  <si>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</si>
  <si>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</si>
  <si>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</si>
  <si>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</si>
  <si>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</si>
  <si>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</si>
  <si>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</si>
  <si>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</si>
  <si>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</si>
  <si>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</si>
  <si>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</si>
  <si>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</si>
  <si>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</si>
  <si>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</si>
  <si>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</si>
  <si>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</si>
  <si>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</si>
  <si>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</si>
  <si>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</si>
  <si>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</si>
  <si>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</si>
  <si>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</si>
  <si>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</si>
  <si>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</si>
  <si>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</si>
  <si>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</si>
  <si>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</si>
  <si>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</si>
  <si>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</si>
  <si>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</si>
  <si>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</si>
  <si>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</si>
  <si>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</si>
  <si>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</si>
  <si>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</si>
  <si>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</si>
  <si>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</si>
  <si>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</si>
  <si>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</si>
  <si>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</si>
  <si>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</si>
  <si>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</si>
  <si>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</si>
  <si>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</si>
  <si>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</si>
  <si>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</si>
  <si>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</si>
  <si>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</si>
  <si>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</si>
  <si>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</si>
  <si>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</si>
  <si>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</si>
  <si>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</si>
  <si>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</si>
  <si>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</si>
  <si>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</si>
  <si>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</si>
  <si>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</si>
  <si>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</si>
  <si>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</si>
  <si>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</si>
  <si>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</si>
  <si>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</si>
  <si>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</si>
  <si>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</si>
  <si>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</si>
  <si>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</si>
  <si>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</si>
  <si>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</si>
  <si>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</si>
  <si>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</si>
  <si>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</si>
  <si>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</si>
  <si>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</si>
  <si>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</si>
  <si>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</si>
  <si>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</si>
  <si>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</si>
  <si>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</si>
  <si>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</si>
  <si>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</si>
  <si>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</si>
  <si>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</si>
  <si>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</si>
  <si>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</si>
  <si>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</si>
  <si>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</si>
  <si>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</si>
  <si>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</si>
  <si>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</si>
  <si>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</si>
  <si>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</si>
  <si>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</si>
  <si>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</si>
  <si>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</si>
  <si>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</si>
  <si>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</si>
  <si>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</si>
  <si>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</si>
  <si>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</si>
  <si>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</si>
  <si>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</si>
  <si>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</si>
  <si>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</si>
  <si>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</si>
  <si>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</si>
  <si>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</si>
  <si>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</si>
  <si>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</si>
  <si>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</si>
  <si>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</si>
  <si>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</si>
  <si>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</si>
  <si>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</si>
  <si>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</si>
  <si>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</si>
  <si>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</si>
  <si>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</si>
  <si>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</si>
  <si>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</si>
  <si>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</si>
  <si>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</si>
  <si>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</si>
  <si>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</si>
  <si>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</si>
  <si>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</si>
  <si>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</si>
  <si>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</si>
  <si>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</si>
  <si>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</si>
  <si>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</si>
  <si>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</si>
  <si>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</si>
  <si>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</si>
  <si>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</si>
  <si>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</si>
  <si>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</si>
  <si>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</si>
  <si>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</si>
  <si>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</si>
  <si>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</si>
  <si>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</si>
  <si>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</si>
  <si>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</si>
  <si>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</si>
  <si>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</si>
  <si>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</si>
  <si>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</si>
  <si>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</si>
  <si>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</si>
  <si>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</si>
  <si>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</si>
  <si>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</si>
  <si>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</si>
  <si>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</si>
  <si>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</si>
  <si>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</si>
  <si>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</si>
  <si>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</si>
  <si>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</si>
  <si>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</si>
  <si>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</si>
  <si>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</si>
  <si>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</si>
  <si>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</si>
  <si>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</si>
  <si>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</si>
  <si>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</si>
  <si>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</si>
  <si>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</si>
  <si>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</si>
  <si>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</si>
  <si>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</si>
  <si>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</si>
  <si>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</si>
  <si>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</si>
  <si>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</si>
  <si>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</si>
  <si>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</si>
  <si>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</si>
  <si>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</si>
  <si>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</si>
  <si>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</si>
  <si>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</si>
  <si>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</si>
  <si>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</si>
  <si>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</si>
  <si>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</si>
  <si>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</si>
  <si>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</si>
  <si>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</si>
  <si>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</si>
  <si>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</si>
  <si>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</si>
  <si>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</si>
  <si>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</si>
  <si>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</si>
  <si>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</si>
  <si>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</si>
  <si>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</si>
  <si>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</si>
  <si>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</si>
  <si>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</si>
  <si>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</si>
  <si>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</si>
  <si>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</si>
  <si>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</si>
  <si>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</si>
  <si>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</si>
  <si>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</si>
  <si>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</si>
  <si>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</si>
  <si>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</si>
  <si>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</si>
  <si>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</si>
  <si>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</si>
  <si>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</si>
  <si>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</si>
  <si>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</si>
  <si>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</si>
  <si>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</si>
  <si>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</si>
  <si>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</si>
  <si>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</si>
  <si>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</si>
  <si>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</si>
  <si>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</si>
  <si>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</si>
  <si>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</si>
  <si>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</si>
  <si>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</si>
  <si>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</si>
  <si>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</si>
  <si>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</si>
  <si>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</si>
  <si>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</si>
  <si>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</si>
  <si>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</si>
  <si>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</si>
  <si>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</si>
  <si>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</si>
  <si>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</si>
  <si>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</si>
  <si>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</si>
  <si>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</si>
  <si>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</si>
  <si>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</si>
  <si>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</si>
  <si>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</si>
  <si>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</si>
  <si>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</si>
  <si>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</si>
  <si>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</si>
  <si>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</si>
  <si>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</si>
  <si>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</si>
  <si>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</si>
  <si>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</si>
  <si>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</si>
  <si>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</si>
  <si>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</si>
  <si>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</si>
  <si>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</si>
  <si>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</si>
  <si>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</si>
  <si>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</si>
  <si>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</si>
  <si>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</si>
  <si>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</si>
  <si>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</si>
  <si>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</si>
  <si>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</si>
  <si>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</si>
  <si>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</si>
  <si>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</si>
  <si>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</si>
  <si>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</si>
  <si>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</si>
  <si>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</si>
  <si>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</si>
  <si>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</si>
  <si>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</si>
  <si>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</si>
  <si>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</si>
  <si>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</si>
  <si>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</si>
  <si>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</si>
  <si>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</si>
  <si>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</si>
  <si>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</si>
  <si>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</si>
  <si>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</si>
  <si>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</si>
  <si>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</si>
  <si>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</si>
  <si>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</si>
  <si>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</si>
  <si>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</si>
  <si>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</si>
  <si>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</si>
  <si>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</si>
  <si>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</si>
  <si>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</si>
  <si>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</si>
  <si>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</si>
  <si>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</si>
  <si>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</si>
  <si>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</si>
  <si>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</si>
  <si>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</si>
  <si>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</si>
  <si>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</si>
  <si>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</si>
  <si>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</si>
  <si>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</si>
  <si>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</si>
  <si>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</si>
  <si>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</si>
  <si>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</si>
  <si>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</si>
  <si>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</si>
  <si>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</si>
  <si>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</si>
  <si>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</si>
  <si>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</si>
  <si>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</si>
  <si>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</si>
  <si>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</si>
  <si>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</si>
  <si>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</si>
  <si>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</si>
  <si>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</si>
  <si>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</si>
  <si>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</si>
  <si>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</si>
  <si>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</si>
  <si>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</si>
  <si>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</si>
  <si>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</si>
  <si>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</si>
  <si>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</si>
  <si>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</si>
  <si>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</si>
  <si>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</si>
  <si>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</si>
  <si>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</si>
  <si>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</si>
  <si>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</si>
  <si>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</si>
  <si>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</si>
  <si>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</si>
  <si>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</si>
  <si>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</si>
  <si>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</si>
  <si>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</si>
  <si>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</si>
  <si>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</si>
  <si>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</si>
  <si>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</si>
  <si>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</si>
  <si>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</si>
  <si>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</si>
  <si>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</si>
  <si>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</si>
  <si>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</si>
  <si>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</si>
  <si>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</si>
  <si>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</si>
  <si>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</si>
  <si>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</si>
  <si>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</si>
  <si>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</si>
  <si>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</si>
  <si>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</si>
  <si>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</si>
  <si>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</si>
  <si>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</si>
  <si>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</si>
  <si>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</si>
  <si>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</si>
  <si>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</si>
  <si>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</si>
  <si>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</si>
  <si>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</si>
  <si>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</si>
  <si>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</si>
  <si>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</si>
  <si>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</si>
  <si>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</si>
  <si>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</si>
  <si>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</si>
  <si>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</si>
  <si>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</si>
  <si>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</si>
  <si>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</si>
  <si>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</si>
  <si>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</si>
  <si>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</si>
  <si>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</si>
  <si>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</si>
  <si>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</si>
  <si>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</si>
  <si>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</si>
  <si>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</si>
  <si>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</si>
  <si>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</si>
  <si>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</si>
  <si>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</si>
  <si>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</si>
  <si>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</si>
  <si>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</si>
  <si>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</si>
  <si>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</si>
  <si>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</si>
  <si>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</si>
  <si>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</si>
  <si>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</si>
  <si>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</si>
  <si>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</si>
  <si>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</si>
  <si>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</si>
  <si>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</si>
  <si>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</si>
  <si>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</si>
  <si>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</si>
  <si>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</si>
  <si>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</si>
  <si>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</si>
  <si>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</si>
  <si>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</si>
  <si>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</si>
  <si>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</si>
  <si>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</si>
  <si>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</si>
  <si>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</si>
  <si>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</si>
  <si>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</si>
  <si>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</si>
  <si>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</si>
  <si>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</si>
  <si>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</si>
  <si>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</si>
  <si>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</si>
  <si>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</si>
  <si>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</si>
  <si>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</si>
  <si>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</si>
  <si>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</si>
  <si>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</si>
  <si>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</si>
  <si>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</si>
  <si>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</si>
  <si>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</si>
  <si>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</si>
  <si>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</si>
  <si>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</si>
  <si>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</si>
  <si>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</si>
  <si>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</si>
  <si>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</si>
  <si>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</si>
  <si>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</si>
  <si>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</si>
  <si>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</si>
  <si>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</si>
  <si>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</si>
  <si>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</si>
  <si>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</si>
  <si>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</si>
  <si>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</si>
  <si>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</si>
  <si>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</si>
  <si>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</si>
  <si>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</si>
  <si>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</si>
  <si>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</si>
  <si>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</si>
  <si>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</si>
  <si>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</si>
  <si>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</si>
  <si>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</si>
  <si>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</si>
  <si>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</si>
  <si>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</si>
  <si>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</si>
  <si>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</si>
  <si>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</si>
  <si>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</si>
  <si>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</si>
  <si>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</si>
  <si>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</si>
  <si>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</si>
  <si>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</si>
  <si>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</si>
  <si>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</si>
  <si>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</si>
  <si>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</si>
  <si>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</si>
  <si>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</si>
  <si>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</si>
  <si>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</si>
  <si>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</si>
  <si>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</si>
  <si>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</si>
  <si>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</si>
  <si>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</si>
  <si>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</si>
  <si>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</si>
  <si>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</si>
  <si>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</si>
  <si>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</si>
  <si>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</si>
  <si>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</si>
  <si>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</si>
  <si>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</si>
  <si>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</si>
  <si>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</si>
  <si>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</si>
  <si>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</si>
  <si>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</si>
  <si>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</si>
  <si>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</si>
  <si>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</si>
  <si>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</si>
  <si>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</si>
  <si>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</si>
  <si>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</si>
  <si>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</si>
  <si>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</si>
  <si>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</si>
  <si>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</si>
  <si>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</si>
  <si>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</si>
  <si>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</si>
  <si>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</si>
  <si>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</si>
  <si>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</si>
  <si>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</si>
  <si>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</si>
  <si>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</si>
  <si>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</si>
  <si>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</si>
  <si>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</si>
  <si>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</si>
  <si>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</si>
  <si>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</si>
  <si>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</si>
  <si>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</si>
  <si>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</si>
  <si>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</si>
  <si>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</si>
  <si>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</si>
  <si>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</si>
  <si>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</si>
  <si>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</si>
  <si>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</si>
  <si>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</si>
  <si>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</si>
  <si>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</si>
  <si>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</si>
  <si>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</si>
  <si>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</si>
  <si>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</si>
  <si>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</si>
  <si>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</si>
  <si>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</si>
  <si>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</si>
  <si>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</si>
  <si>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</si>
  <si>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</si>
  <si>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</si>
  <si>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</si>
  <si>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</si>
  <si>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</si>
  <si>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</si>
  <si>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</si>
  <si>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</si>
  <si>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</si>
  <si>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</si>
  <si>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</si>
  <si>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</si>
  <si>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</si>
  <si>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</si>
  <si>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</si>
  <si>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</si>
  <si>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</si>
  <si>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</si>
  <si>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</si>
  <si>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</si>
  <si>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</si>
  <si>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</si>
  <si>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</si>
  <si>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</si>
  <si>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</si>
  <si>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</si>
  <si>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</si>
  <si>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</si>
  <si>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</si>
  <si>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</si>
  <si>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</si>
  <si>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</si>
  <si>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</si>
  <si>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</si>
  <si>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</si>
  <si>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</si>
  <si>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</si>
  <si>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</si>
  <si>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</si>
  <si>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</si>
  <si>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</si>
  <si>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</si>
  <si>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</si>
  <si>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</si>
  <si>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</si>
  <si>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</si>
  <si>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</si>
  <si>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</si>
  <si>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</si>
  <si>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</si>
  <si>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</si>
  <si>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</si>
  <si>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</si>
  <si>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</si>
  <si>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</si>
  <si>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</si>
  <si>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</si>
  <si>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</si>
  <si>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</si>
  <si>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</si>
  <si>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</si>
  <si>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</si>
  <si>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</si>
  <si>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</si>
  <si>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</si>
  <si>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</si>
  <si>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</si>
  <si>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</si>
  <si>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</si>
  <si>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</si>
  <si>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</si>
  <si>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</si>
  <si>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</si>
  <si>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</si>
  <si>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</si>
  <si>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</si>
  <si>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</si>
  <si>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</si>
  <si>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</si>
  <si>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</si>
  <si>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</si>
  <si>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</si>
  <si>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</si>
  <si>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</si>
  <si>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</si>
  <si>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</si>
  <si>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</si>
  <si>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</si>
  <si>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</si>
  <si>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</si>
  <si>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</si>
  <si>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</si>
  <si>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</si>
  <si>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</si>
  <si>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</si>
  <si>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</si>
  <si>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</si>
  <si>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</si>
  <si>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</si>
  <si>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</si>
  <si>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</si>
  <si>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</si>
  <si>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</si>
  <si>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</si>
  <si>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</si>
  <si>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</si>
  <si>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</si>
  <si>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</si>
  <si>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</si>
  <si>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</si>
  <si>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</si>
  <si>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</si>
  <si>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</si>
  <si>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</si>
  <si>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</si>
  <si>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</si>
  <si>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</si>
  <si>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</si>
  <si>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</si>
  <si>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</si>
  <si>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</si>
  <si>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</si>
  <si>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</si>
  <si>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</si>
  <si>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</si>
  <si>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</si>
  <si>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</si>
  <si>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</si>
  <si>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</si>
  <si>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</si>
  <si>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</si>
  <si>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</si>
  <si>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</si>
  <si>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</si>
  <si>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</si>
  <si>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</si>
  <si>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</si>
  <si>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</si>
  <si>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</si>
  <si>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</si>
  <si>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</si>
  <si>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</si>
  <si>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</si>
  <si>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</si>
  <si>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</si>
  <si>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</si>
  <si>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</si>
  <si>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</si>
  <si>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</si>
  <si>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</si>
  <si>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</si>
  <si>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</si>
  <si>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</si>
  <si>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</si>
  <si>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</si>
  <si>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</si>
  <si>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</si>
  <si>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</si>
  <si>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</si>
  <si>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</si>
  <si>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</si>
  <si>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</si>
  <si>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</si>
  <si>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</si>
  <si>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</si>
  <si>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</si>
  <si>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</si>
  <si>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</si>
  <si>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</si>
  <si>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</si>
  <si>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</si>
  <si>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</si>
  <si>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</si>
  <si>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</si>
  <si>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</si>
  <si>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</si>
  <si>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</si>
  <si>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</si>
  <si>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</si>
  <si>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</si>
  <si>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</si>
  <si>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</si>
  <si>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</si>
  <si>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</si>
  <si>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</si>
  <si>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</si>
  <si>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</si>
  <si>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</si>
  <si>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</si>
  <si>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</si>
  <si>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</si>
  <si>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</si>
  <si>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</si>
  <si>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</si>
  <si>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</si>
  <si>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</si>
  <si>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</si>
  <si>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</si>
  <si>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</si>
  <si>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</si>
  <si>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</si>
  <si>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</si>
  <si>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</si>
  <si>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</si>
  <si>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</si>
  <si>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</si>
  <si>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</si>
  <si>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</si>
  <si>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</si>
  <si>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</si>
  <si>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</si>
  <si>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</si>
  <si>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</si>
  <si>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</si>
  <si>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</si>
  <si>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</si>
  <si>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</si>
  <si>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</si>
  <si>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</si>
  <si>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</si>
  <si>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</si>
  <si>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</si>
  <si>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</si>
  <si>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</si>
  <si>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</si>
  <si>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</si>
  <si>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</si>
  <si>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</si>
  <si>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</si>
  <si>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</si>
  <si>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</si>
  <si>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</si>
  <si>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</si>
  <si>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</si>
  <si>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</si>
  <si>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</si>
  <si>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</si>
  <si>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</si>
  <si>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</si>
  <si>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</si>
  <si>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</si>
  <si>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</si>
  <si>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</si>
  <si>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</si>
  <si>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</si>
  <si>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</si>
  <si>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</si>
  <si>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</si>
  <si>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</si>
  <si>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</si>
  <si>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</si>
  <si>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</si>
  <si>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</si>
  <si>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</si>
  <si>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</si>
  <si>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</si>
  <si>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</si>
  <si>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</si>
  <si>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</si>
  <si>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</si>
  <si>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</si>
  <si>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</si>
  <si>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</si>
  <si>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</si>
  <si>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</si>
  <si>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</si>
  <si>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</si>
  <si>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</si>
  <si>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</si>
  <si>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</si>
  <si>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</si>
  <si>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</si>
  <si>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</si>
  <si>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</si>
  <si>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</si>
  <si>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</si>
  <si>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</si>
  <si>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</si>
  <si>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</si>
  <si>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</si>
  <si>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</si>
  <si>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</si>
  <si>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</si>
  <si>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</si>
  <si>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</si>
  <si>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</si>
  <si>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</si>
  <si>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</si>
  <si>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</si>
  <si>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</si>
  <si>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</si>
  <si>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</si>
  <si>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</si>
  <si>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</si>
  <si>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</si>
  <si>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</si>
  <si>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</si>
  <si>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</si>
  <si>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</si>
  <si>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</si>
  <si>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</si>
  <si>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</si>
  <si>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</si>
  <si>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</si>
  <si>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</si>
  <si>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</si>
  <si>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</si>
  <si>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</si>
  <si>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</si>
  <si>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</si>
  <si>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</si>
  <si>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</si>
  <si>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</si>
  <si>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</si>
  <si>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</si>
  <si>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</si>
  <si>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</si>
  <si>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</si>
  <si>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</si>
  <si>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</si>
  <si>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</si>
  <si>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</si>
  <si>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</si>
  <si>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</si>
  <si>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</si>
  <si>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</si>
  <si>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</si>
  <si>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</si>
  <si>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</si>
  <si>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</si>
  <si>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</si>
  <si>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</si>
  <si>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</si>
  <si>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</si>
  <si>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</si>
  <si>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</si>
  <si>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</si>
  <si>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</si>
  <si>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</si>
  <si>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</si>
  <si>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</si>
  <si>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</si>
  <si>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</si>
  <si>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</si>
  <si>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</si>
  <si>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</si>
  <si>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</si>
  <si>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</si>
  <si>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</si>
  <si>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</si>
  <si>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</si>
  <si>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</si>
  <si>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</si>
  <si>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</si>
  <si>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</si>
  <si>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</si>
  <si>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</si>
  <si>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</si>
  <si>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</si>
  <si>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</si>
  <si>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</si>
  <si>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</si>
  <si>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</si>
  <si>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</si>
  <si>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</si>
  <si>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</si>
  <si>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</si>
  <si>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</si>
  <si>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</si>
  <si>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</si>
  <si>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</si>
  <si>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</si>
  <si>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</si>
  <si>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</si>
  <si>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</si>
  <si>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</si>
  <si>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</si>
  <si>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</si>
  <si>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</si>
  <si>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</si>
  <si>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</si>
  <si>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</si>
  <si>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</si>
  <si>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</si>
  <si>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</si>
  <si>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</si>
  <si>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</si>
  <si>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</si>
  <si>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</si>
  <si>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</si>
  <si>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</si>
  <si>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</si>
  <si>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</si>
  <si>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</si>
  <si>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</si>
  <si>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</si>
  <si>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</si>
  <si>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</si>
  <si>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</si>
  <si>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</si>
  <si>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</si>
  <si>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</si>
  <si>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</si>
  <si>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</si>
  <si>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</si>
  <si>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</si>
  <si>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</si>
  <si>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</si>
  <si>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</si>
  <si>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</si>
  <si>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</si>
  <si>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</si>
  <si>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</si>
  <si>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</si>
  <si>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</si>
  <si>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</si>
  <si>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</si>
  <si>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</si>
  <si>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</si>
  <si>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</si>
  <si>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</si>
  <si>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</si>
  <si>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</si>
  <si>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</si>
  <si>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</si>
  <si>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</si>
  <si>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</si>
  <si>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</si>
  <si>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</si>
  <si>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</si>
  <si>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</si>
  <si>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</si>
  <si>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</si>
  <si>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</si>
  <si>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</si>
  <si>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</si>
  <si>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</si>
  <si>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</si>
  <si>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</si>
  <si>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</si>
  <si>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</si>
  <si>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</si>
  <si>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</si>
  <si>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</si>
  <si>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</si>
  <si>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</si>
  <si>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</si>
  <si>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</si>
  <si>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</si>
  <si>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</si>
  <si>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</si>
  <si>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</si>
  <si>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</si>
  <si>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</si>
  <si>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</si>
  <si>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</si>
  <si>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</si>
  <si>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</si>
  <si>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</si>
  <si>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</si>
  <si>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</si>
  <si>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</si>
  <si>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</si>
  <si>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</si>
  <si>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</si>
  <si>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</si>
  <si>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</si>
  <si>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</si>
  <si>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</si>
  <si>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</si>
  <si>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</si>
  <si>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</si>
  <si>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</si>
  <si>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</si>
  <si>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</si>
  <si>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</si>
  <si>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</si>
  <si>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</si>
  <si>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</si>
  <si>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</si>
  <si>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</si>
  <si>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</si>
  <si>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</si>
  <si>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</si>
  <si>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</si>
  <si>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</si>
  <si>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</si>
  <si>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</si>
  <si>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</si>
  <si>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</si>
  <si>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</si>
  <si>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</si>
  <si>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</si>
  <si>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</si>
  <si>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</si>
  <si>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</si>
  <si>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</si>
  <si>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</si>
  <si>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</si>
  <si>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</si>
  <si>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</si>
  <si>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</si>
  <si>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</si>
  <si>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</si>
  <si>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</si>
  <si>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</si>
  <si>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</si>
  <si>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</si>
  <si>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</si>
  <si>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</si>
  <si>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</si>
  <si>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</si>
  <si>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</si>
  <si>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</si>
  <si>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</si>
  <si>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</si>
  <si>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</si>
  <si>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</si>
  <si>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</si>
  <si>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</si>
  <si>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</si>
  <si>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</si>
  <si>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</si>
  <si>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</si>
  <si>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</si>
  <si>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</si>
  <si>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</si>
  <si>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</si>
  <si>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</si>
  <si>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</si>
  <si>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</si>
  <si>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</si>
  <si>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</si>
  <si>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</si>
  <si>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</si>
  <si>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</si>
  <si>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</si>
  <si>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</si>
  <si>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</si>
  <si>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</si>
  <si>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</si>
  <si>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</si>
  <si>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</si>
  <si>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</si>
  <si>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</si>
  <si>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</si>
  <si>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</si>
  <si>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</si>
  <si>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</si>
  <si>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</si>
  <si>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</si>
  <si>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</si>
  <si>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</si>
  <si>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</si>
  <si>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</si>
  <si>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</si>
  <si>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</si>
  <si>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</si>
  <si>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</si>
  <si>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</si>
  <si>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</si>
  <si>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</si>
  <si>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</si>
  <si>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</si>
  <si>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</si>
  <si>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</si>
  <si>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</si>
  <si>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</si>
  <si>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</si>
  <si>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</si>
  <si>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</si>
  <si>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</si>
  <si>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</si>
  <si>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</si>
  <si>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</si>
  <si>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</si>
  <si>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</si>
  <si>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</si>
  <si>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</si>
  <si>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</si>
  <si>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</si>
  <si>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</si>
  <si>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</si>
  <si>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</si>
  <si>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</si>
  <si>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</si>
  <si>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</si>
  <si>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</si>
  <si>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</si>
  <si>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</si>
  <si>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</si>
  <si>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</si>
  <si>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</si>
  <si>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</si>
  <si>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</si>
  <si>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</si>
  <si>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</si>
  <si>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</si>
  <si>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</si>
  <si>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</si>
  <si>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</si>
  <si>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</si>
  <si>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</si>
  <si>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</si>
  <si>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</si>
  <si>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</si>
  <si>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</si>
  <si>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</si>
  <si>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</si>
  <si>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</si>
  <si>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</si>
  <si>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</si>
  <si>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</si>
  <si>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</si>
  <si>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</si>
  <si>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</si>
  <si>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</si>
  <si>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</si>
  <si>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</si>
  <si>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</si>
  <si>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</si>
  <si>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</si>
  <si>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</si>
  <si>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</si>
  <si>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</si>
  <si>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</si>
  <si>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</si>
  <si>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</si>
  <si>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</si>
  <si>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</si>
  <si>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</si>
  <si>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</si>
  <si>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</si>
  <si>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</si>
  <si>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</si>
  <si>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</si>
  <si>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</si>
  <si>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</si>
  <si>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</si>
  <si>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</si>
  <si>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</si>
  <si>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</si>
  <si>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</si>
  <si>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</si>
  <si>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</si>
  <si>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</si>
  <si>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</si>
  <si>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</si>
  <si>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</si>
  <si>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</si>
  <si>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</si>
  <si>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</si>
  <si>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</si>
  <si>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</si>
  <si>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</si>
  <si>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</si>
  <si>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</si>
  <si>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</si>
  <si>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</si>
  <si>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</si>
  <si>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</si>
  <si>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</si>
  <si>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</si>
  <si>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</si>
  <si>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</si>
  <si>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</si>
  <si>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</si>
  <si>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</si>
  <si>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</si>
  <si>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</si>
  <si>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</si>
  <si>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</si>
  <si>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</si>
  <si>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</si>
  <si>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</si>
  <si>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</si>
  <si>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</si>
  <si>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</si>
  <si>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</si>
  <si>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</si>
  <si>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</si>
  <si>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</si>
  <si>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</si>
  <si>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</si>
  <si>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</si>
  <si>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</si>
  <si>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</si>
  <si>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</si>
  <si>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</si>
  <si>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</si>
  <si>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</si>
  <si>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</si>
  <si>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</si>
  <si>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</si>
  <si>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</si>
  <si>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</si>
  <si>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</si>
  <si>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</si>
  <si>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</si>
  <si>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</si>
  <si>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</si>
  <si>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</si>
  <si>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</si>
  <si>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</si>
  <si>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</si>
  <si>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</si>
  <si>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</si>
  <si>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</si>
  <si>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</si>
  <si>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</si>
  <si>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</si>
  <si>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</si>
  <si>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</si>
  <si>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</si>
  <si>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</si>
  <si>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</si>
  <si>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</si>
  <si>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</si>
  <si>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</si>
  <si>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</si>
  <si>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</si>
  <si>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</si>
  <si>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</si>
  <si>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</si>
  <si>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</si>
  <si>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</si>
  <si>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</si>
  <si>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</si>
  <si>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</si>
  <si>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</si>
  <si>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</si>
  <si>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</si>
  <si>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</si>
  <si>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</si>
  <si>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</si>
  <si>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</si>
  <si>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</si>
  <si>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</si>
  <si>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</si>
  <si>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</si>
  <si>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</si>
  <si>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</si>
  <si>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</si>
  <si>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</si>
  <si>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</si>
  <si>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</si>
  <si>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</si>
  <si>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</si>
  <si>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</si>
  <si>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</si>
  <si>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</si>
  <si>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</si>
  <si>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</si>
  <si>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</si>
  <si>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</si>
  <si>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</si>
  <si>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</si>
  <si>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</si>
  <si>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</si>
  <si>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</si>
  <si>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</si>
  <si>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</si>
  <si>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</si>
  <si>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</si>
  <si>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</si>
  <si>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</si>
  <si>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</si>
  <si>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</si>
  <si>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</si>
  <si>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</si>
  <si>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</si>
  <si>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</si>
  <si>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</si>
  <si>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</si>
  <si>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</si>
  <si>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</si>
  <si>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</si>
  <si>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</si>
  <si>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</si>
  <si>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</si>
  <si>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</si>
  <si>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</si>
  <si>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</si>
  <si>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</si>
  <si>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</si>
  <si>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</si>
  <si>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</si>
  <si>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</si>
  <si>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</si>
  <si>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</si>
  <si>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</si>
  <si>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</si>
  <si>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</si>
  <si>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</si>
  <si>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</si>
  <si>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</si>
  <si>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</si>
  <si>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</si>
  <si>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</si>
  <si>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</si>
  <si>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</si>
  <si>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</si>
  <si>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</si>
  <si>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</si>
  <si>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</si>
  <si>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</si>
  <si>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</si>
  <si>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</si>
  <si>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</si>
  <si>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</si>
  <si>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</si>
  <si>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</si>
  <si>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</si>
  <si>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</si>
  <si>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</si>
  <si>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</si>
  <si>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</si>
  <si>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</si>
  <si>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</si>
  <si>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</si>
  <si>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</si>
  <si>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</si>
  <si>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</si>
  <si>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</si>
  <si>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</si>
  <si>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</si>
  <si>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</si>
  <si>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</si>
  <si>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</si>
  <si>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</si>
  <si>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</si>
  <si>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</si>
  <si>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</si>
  <si>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</si>
  <si>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</si>
  <si>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</si>
  <si>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</si>
  <si>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</si>
  <si>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</si>
  <si>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</si>
  <si>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</si>
  <si>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</si>
  <si>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</si>
  <si>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</si>
  <si>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</si>
  <si>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</si>
  <si>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</si>
  <si>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</si>
  <si>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</si>
  <si>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</si>
  <si>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</si>
  <si>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</si>
  <si>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</si>
  <si>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</si>
  <si>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</si>
  <si>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</si>
  <si>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</si>
  <si>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</si>
  <si>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</si>
  <si>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</si>
  <si>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</si>
  <si>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</si>
  <si>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</si>
  <si>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</si>
  <si>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</si>
  <si>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</si>
  <si>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</si>
  <si>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</si>
  <si>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</si>
  <si>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</si>
  <si>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</si>
  <si>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</si>
  <si>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</si>
  <si>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</si>
  <si>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</si>
  <si>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</si>
  <si>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</si>
  <si>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</si>
  <si>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</si>
  <si>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</si>
  <si>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</si>
  <si>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</si>
  <si>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</si>
  <si>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</si>
  <si>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</si>
  <si>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</si>
  <si>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</si>
  <si>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</si>
  <si>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</si>
  <si>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</si>
  <si>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</si>
  <si>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</si>
  <si>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</si>
  <si>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</si>
  <si>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</si>
  <si>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</si>
  <si>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</si>
  <si>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</si>
  <si>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</si>
  <si>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</si>
  <si>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</si>
  <si>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</si>
  <si>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</si>
  <si>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</si>
  <si>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</si>
  <si>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</si>
  <si>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</si>
  <si>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</si>
  <si>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</si>
  <si>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</si>
  <si>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</si>
  <si>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</si>
  <si>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</si>
  <si>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</si>
  <si>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</si>
  <si>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</si>
  <si>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</si>
  <si>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</si>
  <si>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</si>
  <si>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</si>
  <si>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</si>
  <si>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</si>
  <si>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</si>
  <si>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</si>
  <si>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</si>
  <si>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</si>
  <si>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</si>
  <si>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</si>
  <si>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</si>
  <si>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</si>
  <si>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</si>
  <si>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</si>
  <si>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</si>
  <si>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</si>
  <si>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</si>
  <si>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</si>
  <si>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</si>
  <si>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</si>
  <si>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</si>
  <si>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</si>
  <si>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</si>
  <si>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</si>
  <si>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</si>
  <si>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</si>
  <si>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</si>
  <si>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</si>
  <si>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</si>
  <si>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</si>
  <si>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</si>
  <si>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</si>
  <si>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</si>
  <si>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</si>
  <si>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</si>
  <si>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</si>
  <si>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</si>
  <si>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</si>
  <si>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</si>
  <si>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</si>
  <si>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</si>
  <si>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</si>
  <si>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</si>
  <si>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</si>
  <si>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</si>
  <si>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</si>
  <si>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</si>
  <si>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</si>
  <si>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</si>
  <si>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</si>
  <si>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</si>
  <si>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</si>
  <si>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</si>
  <si>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</si>
  <si>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</si>
  <si>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</si>
  <si>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</si>
  <si>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</si>
  <si>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</si>
  <si>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</si>
  <si>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</si>
  <si>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</si>
  <si>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</si>
  <si>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</si>
  <si>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</si>
  <si>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</si>
  <si>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</si>
  <si>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</si>
  <si>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</si>
  <si>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</si>
  <si>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</si>
  <si>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</si>
  <si>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</si>
  <si>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</si>
  <si>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</si>
  <si>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</si>
  <si>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</si>
  <si>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</si>
  <si>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</si>
  <si>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</si>
  <si>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</si>
  <si>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</si>
  <si>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</si>
  <si>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</si>
  <si>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</si>
  <si>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</si>
  <si>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</si>
  <si>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</si>
  <si>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</si>
  <si>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</si>
  <si>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</si>
  <si>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</si>
  <si>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</si>
  <si>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</si>
  <si>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</si>
  <si>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</si>
  <si>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</si>
  <si>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</si>
  <si>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</si>
  <si>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</si>
  <si>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</si>
  <si>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</si>
  <si>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</si>
  <si>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</si>
  <si>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</si>
  <si>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</si>
  <si>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</si>
  <si>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</si>
  <si>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</si>
  <si>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</si>
  <si>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</si>
  <si>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</si>
  <si>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</si>
  <si>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</si>
  <si>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</si>
  <si>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</si>
  <si>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</si>
  <si>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</si>
  <si>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</si>
  <si>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</si>
  <si>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</si>
  <si>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</si>
  <si>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</si>
  <si>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</si>
  <si>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</si>
  <si>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</si>
  <si>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</si>
  <si>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</si>
  <si>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</si>
  <si>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</si>
  <si>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</si>
  <si>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</si>
  <si>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</si>
  <si>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</si>
  <si>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</si>
  <si>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</si>
  <si>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</si>
  <si>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</si>
  <si>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</si>
  <si>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</si>
  <si>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</si>
  <si>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</si>
  <si>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</si>
  <si>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</si>
  <si>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</si>
  <si>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</si>
  <si>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</si>
  <si>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</si>
  <si>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</si>
  <si>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</si>
  <si>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</si>
  <si>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</si>
  <si>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</si>
  <si>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</si>
  <si>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</si>
  <si>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</si>
  <si>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</si>
  <si>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</si>
  <si>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</si>
  <si>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</si>
  <si>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</si>
  <si>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</si>
  <si>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</si>
  <si>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</si>
  <si>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</si>
  <si>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</si>
  <si>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</si>
  <si>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</si>
  <si>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</si>
  <si>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</si>
  <si>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</si>
  <si>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</si>
  <si>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</si>
  <si>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</si>
  <si>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</si>
  <si>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</si>
  <si>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</si>
  <si>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</si>
  <si>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</si>
  <si>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</si>
  <si>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</si>
  <si>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</si>
  <si>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</si>
  <si>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</si>
  <si>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</si>
  <si>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</si>
  <si>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</si>
  <si>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</si>
  <si>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</si>
  <si>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</si>
  <si>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</si>
  <si>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</si>
  <si>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</si>
  <si>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</si>
  <si>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</si>
  <si>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</si>
  <si>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</si>
  <si>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</si>
  <si>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</si>
  <si>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</si>
  <si>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</si>
  <si>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</si>
  <si>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</si>
  <si>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</si>
  <si>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</si>
  <si>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</si>
  <si>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</si>
  <si>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</si>
  <si>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</si>
  <si>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</si>
  <si>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</si>
  <si>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</si>
  <si>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</si>
  <si>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</si>
  <si>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</si>
  <si>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</si>
  <si>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</si>
  <si>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</si>
  <si>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</si>
  <si>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</si>
  <si>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</si>
  <si>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</si>
  <si>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</si>
  <si>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</si>
  <si>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</si>
  <si>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</si>
  <si>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</si>
  <si>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</si>
  <si>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</si>
  <si>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</si>
  <si>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</si>
  <si>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</si>
  <si>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</si>
  <si>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</si>
  <si>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</si>
  <si>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</si>
  <si>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</si>
  <si>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</si>
  <si>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</si>
  <si>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</si>
  <si>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</si>
  <si>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</si>
  <si>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</si>
  <si>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</si>
  <si>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</si>
  <si>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</si>
  <si>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</si>
  <si>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</si>
  <si>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</si>
  <si>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</si>
  <si>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</si>
  <si>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</si>
  <si>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</si>
  <si>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</si>
  <si>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</si>
  <si>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</si>
  <si>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</si>
  <si>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</si>
  <si>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</si>
  <si>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</si>
  <si>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</si>
  <si>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</si>
  <si>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</si>
  <si>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</si>
  <si>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</si>
  <si>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</si>
  <si>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</si>
  <si>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</si>
  <si>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</si>
  <si>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</si>
  <si>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</si>
  <si>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</si>
  <si>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</si>
  <si>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</si>
  <si>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</si>
  <si>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</si>
  <si>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</si>
  <si>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</si>
  <si>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</si>
  <si>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</si>
  <si>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</si>
  <si>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</si>
  <si>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</si>
  <si>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</si>
  <si>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</si>
  <si>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</si>
  <si>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</si>
  <si>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</si>
  <si>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</si>
  <si>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</si>
  <si>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</si>
  <si>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</si>
  <si>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</si>
  <si>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</si>
  <si>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</si>
  <si>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</si>
  <si>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</si>
  <si>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</si>
  <si>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</si>
  <si>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</si>
  <si>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</si>
  <si>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</si>
  <si>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</si>
  <si>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</si>
  <si>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</si>
  <si>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</si>
  <si>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</si>
  <si>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</si>
  <si>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</si>
  <si>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</si>
  <si>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</si>
  <si>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</si>
  <si>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</si>
  <si>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</si>
  <si>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</si>
  <si>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</si>
  <si>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</si>
  <si>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</si>
  <si>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</si>
  <si>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</si>
  <si>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</si>
  <si>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</si>
  <si>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</si>
  <si>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</si>
  <si>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</si>
  <si>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</si>
  <si>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</si>
  <si>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</si>
  <si>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</si>
  <si>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</si>
  <si>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</si>
  <si>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</si>
  <si>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</si>
  <si>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</si>
  <si>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</si>
  <si>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</si>
  <si>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</si>
  <si>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</si>
  <si>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</si>
  <si>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</si>
  <si>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</si>
  <si>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</si>
  <si>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</si>
  <si>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</si>
  <si>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</si>
  <si>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</si>
  <si>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</si>
  <si>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</si>
  <si>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</si>
  <si>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</si>
  <si>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</si>
  <si>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</si>
  <si>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</si>
  <si>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</si>
  <si>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</si>
  <si>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</si>
  <si>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</si>
  <si>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</si>
  <si>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</si>
  <si>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</si>
  <si>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</si>
  <si>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</si>
  <si>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</si>
  <si>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</si>
  <si>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</si>
  <si>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</si>
  <si>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</si>
  <si>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</si>
  <si>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</si>
  <si>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</si>
  <si>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</si>
  <si>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</si>
  <si>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</si>
  <si>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</si>
  <si>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</si>
  <si>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</si>
  <si>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</si>
  <si>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</si>
  <si>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</si>
  <si>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</si>
  <si>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</si>
  <si>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</si>
  <si>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</si>
  <si>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</si>
  <si>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</si>
  <si>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</si>
  <si>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</si>
  <si>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</si>
  <si>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</si>
  <si>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</si>
  <si>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</si>
  <si>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</si>
  <si>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</si>
  <si>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</si>
  <si>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</si>
  <si>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</si>
  <si>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</si>
  <si>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</si>
  <si>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</si>
  <si>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</si>
  <si>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</si>
  <si>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</si>
  <si>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</si>
  <si>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</si>
  <si>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</si>
  <si>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</si>
  <si>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</si>
  <si>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</si>
  <si>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</si>
  <si>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</si>
  <si>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</si>
  <si>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</si>
  <si>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</si>
  <si>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</si>
  <si>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</si>
  <si>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</si>
  <si>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</si>
  <si>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</si>
  <si>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</si>
  <si>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</si>
  <si>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</si>
  <si>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</si>
  <si>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</si>
  <si>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</si>
  <si>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</si>
  <si>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</si>
  <si>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</si>
  <si>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</si>
  <si>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</si>
  <si>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</si>
  <si>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</si>
  <si>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</si>
  <si>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</si>
  <si>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</si>
  <si>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</si>
  <si>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</si>
  <si>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</si>
  <si>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</si>
  <si>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</si>
  <si>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</si>
  <si>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</si>
  <si>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</si>
  <si>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</si>
  <si>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</si>
  <si>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</si>
  <si>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</si>
  <si>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</si>
  <si>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</si>
  <si>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</si>
  <si>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</si>
  <si>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</si>
  <si>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</si>
  <si>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</si>
  <si>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</si>
  <si>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</si>
  <si>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</si>
  <si>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</si>
  <si>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</si>
  <si>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</si>
  <si>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</si>
  <si>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</si>
  <si>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</si>
  <si>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</si>
  <si>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</si>
  <si>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</si>
  <si>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</si>
  <si>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</si>
  <si>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</si>
  <si>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</si>
  <si>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</si>
  <si>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</si>
  <si>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</si>
  <si>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</si>
  <si>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</si>
  <si>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</si>
  <si>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</si>
  <si>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</si>
  <si>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</si>
  <si>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</si>
  <si>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</si>
  <si>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</si>
  <si>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</si>
  <si>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</si>
  <si>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</si>
  <si>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</si>
  <si>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</si>
  <si>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</si>
  <si>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</si>
  <si>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</si>
  <si>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</si>
  <si>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</si>
  <si>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</si>
  <si>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</si>
  <si>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</si>
  <si>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</si>
  <si>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</si>
  <si>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</si>
  <si>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</si>
  <si>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</si>
  <si>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</si>
  <si>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</si>
  <si>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</si>
  <si>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</si>
  <si>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</si>
  <si>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</si>
  <si>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</si>
  <si>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</si>
  <si>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</si>
  <si>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</si>
  <si>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</si>
  <si>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</si>
  <si>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</si>
  <si>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</si>
  <si>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</si>
  <si>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</si>
  <si>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</si>
  <si>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</si>
  <si>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</si>
  <si>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</si>
  <si>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</si>
  <si>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</si>
  <si>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</si>
  <si>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</si>
  <si>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</si>
  <si>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</si>
  <si>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</si>
  <si>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</si>
  <si>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</si>
  <si>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</si>
  <si>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</si>
  <si>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</si>
  <si>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</si>
  <si>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</si>
  <si>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</si>
  <si>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</si>
  <si>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</si>
  <si>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</si>
  <si>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</si>
  <si>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</si>
  <si>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</si>
  <si>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</si>
  <si>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</si>
  <si>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</si>
  <si>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</si>
  <si>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</si>
  <si>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</si>
  <si>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</si>
  <si>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</si>
  <si>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</si>
  <si>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</si>
  <si>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</si>
  <si>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</si>
  <si>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</si>
  <si>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</si>
  <si>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</si>
  <si>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</si>
  <si>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</si>
  <si>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</si>
  <si>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</si>
  <si>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</si>
  <si>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</si>
  <si>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</si>
  <si>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</si>
  <si>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</si>
  <si>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</si>
  <si>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</si>
  <si>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</si>
  <si>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</si>
  <si>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</si>
  <si>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</si>
  <si>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</si>
  <si>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</si>
  <si>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</si>
  <si>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</si>
  <si>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</si>
  <si>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</si>
  <si>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</si>
  <si>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</si>
  <si>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</si>
  <si>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</si>
  <si>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</si>
  <si>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</si>
  <si>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</si>
  <si>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</si>
  <si>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</si>
  <si>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</si>
  <si>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</si>
  <si>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</si>
  <si>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</si>
  <si>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</si>
  <si>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</si>
  <si>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</si>
  <si>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</si>
  <si>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</si>
  <si>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</si>
  <si>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</si>
  <si>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</si>
  <si>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</si>
  <si>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</si>
  <si>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</si>
  <si>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</si>
  <si>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</si>
  <si>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</si>
  <si>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</si>
  <si>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</si>
  <si>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</si>
  <si>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</si>
  <si>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</si>
  <si>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</si>
  <si>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</si>
  <si>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</si>
  <si>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</si>
  <si>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</si>
  <si>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</si>
  <si>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</si>
  <si>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</si>
  <si>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</si>
  <si>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</si>
  <si>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</si>
  <si>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</si>
  <si>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</si>
  <si>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</si>
  <si>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</si>
  <si>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</si>
  <si>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</si>
  <si>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</si>
  <si>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</si>
  <si>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</si>
  <si>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</si>
  <si>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</si>
  <si>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</si>
  <si>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</si>
  <si>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</si>
  <si>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</si>
  <si>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</si>
  <si>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</si>
  <si>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</si>
  <si>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</si>
  <si>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</si>
  <si>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</si>
  <si>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</si>
  <si>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</si>
  <si>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</si>
  <si>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</si>
  <si>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</si>
  <si>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</si>
  <si>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</si>
  <si>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</si>
  <si>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</si>
  <si>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</si>
  <si>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</si>
  <si>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</si>
  <si>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</si>
  <si>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</si>
  <si>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</si>
  <si>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</si>
  <si>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</si>
  <si>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</si>
  <si>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</si>
  <si>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</si>
  <si>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</si>
  <si>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</si>
  <si>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</si>
  <si>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</si>
  <si>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</si>
  <si>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</si>
  <si>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</si>
  <si>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</si>
  <si>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</si>
  <si>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</si>
  <si>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</si>
  <si>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</si>
  <si>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</si>
  <si>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</si>
  <si>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</si>
  <si>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</si>
  <si>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</si>
  <si>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</si>
  <si>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</si>
  <si>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</si>
  <si>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</si>
  <si>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</si>
  <si>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</si>
  <si>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</si>
  <si>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</si>
  <si>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</si>
  <si>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</si>
  <si>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</si>
  <si>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</si>
  <si>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</si>
  <si>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</si>
  <si>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</si>
  <si>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</si>
  <si>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</si>
  <si>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</si>
  <si>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</si>
  <si>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</si>
  <si>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</si>
  <si>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</si>
  <si>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</si>
  <si>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</si>
  <si>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</si>
  <si>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</si>
  <si>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</si>
  <si>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</si>
  <si>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</si>
  <si>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</si>
  <si>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</si>
  <si>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</si>
  <si>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</si>
  <si>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</si>
  <si>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</si>
  <si>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</si>
  <si>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</si>
  <si>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</si>
  <si>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</si>
  <si>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</si>
  <si>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</si>
  <si>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</si>
  <si>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</si>
  <si>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</si>
  <si>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</si>
  <si>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</si>
  <si>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</si>
  <si>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</si>
  <si>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</si>
  <si>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</si>
  <si>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</si>
  <si>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</si>
  <si>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</si>
  <si>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</si>
  <si>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</si>
  <si>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</si>
  <si>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</si>
  <si>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</si>
  <si>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</si>
  <si>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</si>
  <si>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</si>
  <si>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</si>
  <si>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</si>
  <si>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</si>
  <si>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</si>
  <si>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</si>
  <si>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</si>
  <si>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</si>
  <si>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</si>
  <si>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</si>
  <si>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</si>
  <si>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</si>
  <si>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</si>
  <si>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</si>
  <si>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</si>
  <si>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</si>
  <si>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</si>
  <si>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</si>
  <si>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</si>
  <si>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</si>
  <si>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</si>
  <si>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</si>
  <si>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</si>
  <si>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</si>
  <si>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</si>
  <si>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</si>
  <si>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</si>
  <si>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</si>
  <si>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</si>
  <si>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</si>
  <si>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</si>
  <si>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</si>
  <si>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</si>
  <si>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</si>
  <si>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</si>
  <si>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</si>
  <si>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</si>
  <si>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</si>
  <si>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</si>
  <si>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</si>
  <si>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</si>
  <si>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</si>
  <si>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</si>
  <si>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</si>
  <si>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</si>
  <si>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</si>
  <si>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</si>
  <si>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</si>
  <si>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</si>
  <si>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</si>
  <si>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</si>
  <si>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</si>
  <si>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</si>
  <si>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</si>
  <si>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</si>
  <si>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</si>
  <si>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</si>
  <si>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</si>
  <si>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</si>
  <si>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</si>
  <si>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</si>
  <si>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</si>
  <si>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</si>
  <si>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</si>
  <si>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</si>
  <si>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</si>
  <si>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</si>
  <si>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</si>
  <si>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</si>
  <si>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</si>
  <si>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</si>
  <si>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</si>
  <si>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</si>
  <si>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</si>
  <si>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</si>
  <si>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</si>
  <si>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</si>
  <si>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</si>
  <si>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</si>
  <si>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</si>
  <si>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</si>
  <si>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</si>
  <si>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</si>
  <si>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</si>
  <si>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</si>
  <si>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</si>
  <si>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</si>
  <si>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</si>
  <si>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</si>
  <si>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</si>
  <si>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</si>
  <si>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</si>
  <si>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</si>
  <si>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</si>
  <si>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</si>
  <si>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</si>
  <si>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</si>
  <si>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</si>
  <si>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</si>
  <si>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</si>
  <si>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</si>
  <si>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</si>
  <si>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</si>
  <si>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</si>
  <si>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</si>
  <si>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</si>
  <si>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</si>
  <si>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</si>
  <si>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</si>
  <si>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</si>
  <si>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</si>
  <si>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</si>
  <si>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</si>
  <si>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</si>
  <si>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</si>
  <si>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</si>
  <si>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</si>
  <si>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</si>
  <si>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</si>
  <si>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</si>
  <si>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</si>
  <si>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</si>
  <si>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</si>
  <si>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</si>
  <si>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</si>
  <si>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</si>
  <si>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</si>
  <si>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</si>
  <si>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</si>
  <si>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</si>
  <si>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</si>
  <si>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</si>
  <si>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</si>
  <si>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</si>
  <si>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</si>
  <si>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</si>
  <si>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</si>
  <si>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</si>
  <si>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</si>
  <si>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</si>
  <si>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</si>
  <si>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</si>
  <si>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</si>
  <si>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</si>
  <si>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</si>
  <si>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</si>
  <si>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</si>
  <si>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</si>
  <si>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</si>
  <si>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</si>
  <si>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</si>
  <si>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</si>
  <si>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</si>
  <si>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</si>
  <si>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</si>
  <si>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</si>
  <si>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</si>
  <si>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</si>
  <si>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</si>
  <si>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</si>
  <si>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</si>
  <si>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</si>
  <si>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</si>
  <si>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</si>
  <si>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</si>
  <si>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</si>
  <si>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</si>
  <si>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</si>
  <si>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</si>
  <si>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</si>
  <si>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</si>
  <si>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</si>
  <si>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</si>
  <si>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</si>
  <si>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</si>
  <si>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</si>
  <si>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</si>
  <si>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</si>
  <si>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</si>
  <si>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</si>
  <si>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</si>
  <si>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</si>
  <si>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</si>
  <si>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</si>
  <si>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</si>
  <si>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</si>
  <si>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</si>
  <si>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</si>
  <si>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</si>
  <si>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</si>
  <si>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</si>
  <si>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</si>
  <si>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</si>
  <si>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</si>
  <si>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</si>
  <si>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</si>
  <si>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</si>
  <si>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</si>
  <si>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</si>
  <si>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</si>
  <si>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</si>
  <si>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</si>
  <si>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</si>
  <si>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</si>
  <si>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</si>
  <si>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</si>
  <si>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</si>
  <si>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</si>
  <si>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</si>
  <si>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</si>
  <si>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</si>
  <si>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</si>
  <si>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</si>
  <si>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</si>
  <si>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</si>
  <si>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</si>
  <si>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</si>
  <si>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</si>
  <si>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</si>
  <si>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</si>
  <si>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</si>
  <si>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</si>
  <si>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</si>
  <si>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</si>
  <si>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</si>
  <si>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</si>
  <si>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</si>
  <si>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</si>
  <si>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</si>
  <si>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</si>
  <si>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</si>
  <si>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</si>
  <si>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</si>
  <si>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</si>
  <si>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</si>
  <si>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</si>
  <si>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</si>
  <si>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</si>
  <si>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</si>
  <si>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</si>
  <si>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</si>
  <si>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</si>
  <si>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</si>
  <si>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</si>
  <si>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</si>
  <si>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</si>
  <si>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</si>
  <si>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</si>
  <si>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</si>
  <si>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</si>
  <si>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</si>
  <si>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</si>
  <si>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</si>
  <si>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</si>
  <si>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</si>
  <si>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</si>
  <si>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</si>
  <si>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</si>
  <si>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</si>
  <si>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</si>
  <si>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</si>
  <si>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</si>
  <si>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</si>
  <si>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</si>
  <si>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</si>
  <si>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</si>
  <si>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</si>
  <si>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</si>
  <si>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</si>
  <si>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</si>
  <si>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</si>
  <si>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</si>
  <si>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</si>
  <si>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</si>
  <si>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</si>
  <si>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</si>
  <si>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</si>
  <si>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</si>
  <si>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</si>
  <si>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</si>
  <si>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</si>
  <si>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</si>
  <si>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</si>
  <si>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</si>
  <si>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</si>
  <si>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</si>
  <si>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</si>
  <si>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</si>
  <si>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</si>
  <si>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</si>
  <si>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</si>
  <si>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</si>
  <si>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</si>
  <si>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</si>
  <si>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</si>
  <si>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</si>
  <si>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</si>
  <si>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</si>
  <si>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</si>
  <si>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</si>
  <si>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</si>
  <si>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</si>
  <si>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</si>
  <si>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</si>
  <si>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</si>
  <si>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</si>
  <si>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</si>
  <si>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</si>
  <si>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</si>
  <si>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</si>
  <si>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</si>
  <si>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</si>
  <si>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</si>
  <si>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</si>
  <si>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</si>
  <si>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</si>
  <si>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</si>
  <si>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</si>
  <si>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</si>
  <si>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</si>
  <si>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</si>
  <si>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</si>
  <si>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</si>
  <si>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</si>
  <si>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</si>
  <si>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</si>
  <si>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</si>
  <si>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</si>
  <si>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</si>
  <si>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</si>
  <si>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</si>
  <si>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</si>
  <si>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</si>
  <si>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</si>
  <si>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</si>
  <si>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</si>
  <si>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</si>
  <si>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</si>
  <si>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</si>
  <si>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</si>
  <si>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</si>
  <si>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</si>
  <si>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</si>
  <si>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</si>
  <si>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</si>
  <si>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</si>
  <si>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</si>
  <si>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</si>
  <si>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</si>
  <si>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</si>
  <si>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</si>
  <si>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</si>
  <si>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</si>
  <si>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</si>
  <si>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</si>
  <si>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</si>
  <si>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</si>
  <si>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</si>
  <si>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</si>
  <si>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</si>
  <si>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</si>
  <si>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</si>
  <si>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</si>
  <si>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</si>
  <si>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</si>
  <si>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</si>
  <si>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</si>
  <si>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</si>
  <si>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</si>
  <si>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</si>
  <si>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</si>
  <si>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</si>
  <si>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</si>
  <si>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</si>
  <si>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</si>
  <si>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</si>
  <si>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</si>
  <si>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</si>
  <si>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</si>
  <si>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</si>
  <si>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</si>
  <si>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</si>
  <si>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</si>
  <si>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</si>
  <si>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</si>
  <si>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</si>
  <si>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</si>
  <si>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</si>
  <si>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</si>
  <si>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</si>
  <si>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</si>
  <si>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</si>
  <si>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</si>
  <si>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</si>
  <si>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</si>
  <si>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</si>
  <si>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</si>
  <si>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</si>
  <si>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</si>
  <si>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</si>
  <si>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</si>
  <si>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</si>
  <si>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</si>
  <si>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</si>
  <si>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</si>
  <si>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</si>
  <si>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</si>
  <si>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</si>
  <si>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</si>
  <si>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</si>
  <si>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</si>
  <si>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</si>
  <si>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</si>
  <si>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</si>
  <si>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</si>
  <si>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</si>
  <si>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</si>
  <si>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</si>
  <si>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</si>
  <si>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</si>
  <si>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</si>
  <si>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</si>
  <si>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</si>
  <si>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</si>
  <si>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</si>
  <si>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</si>
  <si>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</si>
  <si>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</si>
  <si>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</si>
  <si>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</si>
  <si>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</si>
  <si>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</si>
  <si>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</si>
  <si>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</si>
  <si>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</si>
  <si>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</si>
  <si>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</si>
  <si>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</si>
  <si>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</si>
  <si>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</si>
  <si>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</si>
  <si>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</si>
  <si>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</si>
  <si>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</si>
  <si>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</si>
  <si>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</si>
  <si>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</si>
  <si>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</si>
  <si>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</si>
  <si>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</si>
  <si>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</si>
  <si>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</si>
  <si>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</si>
  <si>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</si>
  <si>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</si>
  <si>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</si>
  <si>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</si>
  <si>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</si>
  <si>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</si>
  <si>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</si>
  <si>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</si>
  <si>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</si>
  <si>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</si>
  <si>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</si>
  <si>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</si>
  <si>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</si>
  <si>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</si>
  <si>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</si>
  <si>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</si>
  <si>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</si>
  <si>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</si>
  <si>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</si>
  <si>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</si>
  <si>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</si>
  <si>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</si>
  <si>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</si>
  <si>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</si>
  <si>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</si>
  <si>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</si>
  <si>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</si>
  <si>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</si>
  <si>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</si>
  <si>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</si>
  <si>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</si>
  <si>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</si>
  <si>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</si>
  <si>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</si>
  <si>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</si>
  <si>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</si>
  <si>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</si>
  <si>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</si>
  <si>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</si>
  <si>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</si>
  <si>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</si>
  <si>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</si>
  <si>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</si>
  <si>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</si>
  <si>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</si>
  <si>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</si>
  <si>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</si>
  <si>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</si>
  <si>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</si>
  <si>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</si>
  <si>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</si>
  <si>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</si>
  <si>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</si>
  <si>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</si>
  <si>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</si>
  <si>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</si>
  <si>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</si>
  <si>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</si>
  <si>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</si>
  <si>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</si>
  <si>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</si>
  <si>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</si>
  <si>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</si>
  <si>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</si>
  <si>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</si>
  <si>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</si>
  <si>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</si>
  <si>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</si>
  <si>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</si>
  <si>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</si>
  <si>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</si>
  <si>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</si>
  <si>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</si>
  <si>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</si>
  <si>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</si>
  <si>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</si>
  <si>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</si>
  <si>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</si>
  <si>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</si>
  <si>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</si>
  <si>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</si>
  <si>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</si>
  <si>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</si>
  <si>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</si>
  <si>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</si>
  <si>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</si>
  <si>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</si>
  <si>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</si>
  <si>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</si>
  <si>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</si>
  <si>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</si>
  <si>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</si>
  <si>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</si>
  <si>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</si>
  <si>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</si>
  <si>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</si>
  <si>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</si>
  <si>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</si>
  <si>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</si>
  <si>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</si>
  <si>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</si>
  <si>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</si>
  <si>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</si>
  <si>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</si>
  <si>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</si>
  <si>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</si>
  <si>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</si>
  <si>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</si>
  <si>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</si>
  <si>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</si>
  <si>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</si>
  <si>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</si>
  <si>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</si>
  <si>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</si>
  <si>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</si>
  <si>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</si>
  <si>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</si>
  <si>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</si>
  <si>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</si>
  <si>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</si>
  <si>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</si>
  <si>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</si>
  <si>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</si>
  <si>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</si>
  <si>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</si>
  <si>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</si>
  <si>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</si>
  <si>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</si>
  <si>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</si>
  <si>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</si>
  <si>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</si>
  <si>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</si>
  <si>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</si>
  <si>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</si>
  <si>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</si>
  <si>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</si>
  <si>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</si>
  <si>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</si>
  <si>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</si>
  <si>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</si>
  <si>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</si>
  <si>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</si>
  <si>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</si>
  <si>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</si>
  <si>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</si>
  <si>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</si>
  <si>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</si>
  <si>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</si>
  <si>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</si>
  <si>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</si>
  <si>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</si>
  <si>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</si>
  <si>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</si>
  <si>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</si>
  <si>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</si>
  <si>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</si>
  <si>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</si>
  <si>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</si>
  <si>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</si>
  <si>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</si>
  <si>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</si>
  <si>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</si>
  <si>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</si>
  <si>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</si>
  <si>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</si>
  <si>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</si>
  <si>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</si>
  <si>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</si>
  <si>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</si>
  <si>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</si>
  <si>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</si>
  <si>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</si>
  <si>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</si>
  <si>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</si>
  <si>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</si>
  <si>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</si>
  <si>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</si>
  <si>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</si>
  <si>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</si>
  <si>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</si>
  <si>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</si>
  <si>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</si>
  <si>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</si>
  <si>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</si>
  <si>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</si>
  <si>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</si>
  <si>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</si>
  <si>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</si>
  <si>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</si>
  <si>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</si>
  <si>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</si>
  <si>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</si>
  <si>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</si>
  <si>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</si>
  <si>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</si>
  <si>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</si>
  <si>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</si>
  <si>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</si>
  <si>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</si>
  <si>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</si>
  <si>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</si>
  <si>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</si>
  <si>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</si>
  <si>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</si>
  <si>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</si>
  <si>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</si>
  <si>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</si>
  <si>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</si>
  <si>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</si>
  <si>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</si>
  <si>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</si>
  <si>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</si>
  <si>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</si>
  <si>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</si>
  <si>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</si>
  <si>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</si>
  <si>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</si>
  <si>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</si>
  <si>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</si>
  <si>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</si>
  <si>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</si>
  <si>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</si>
  <si>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</si>
  <si>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</si>
  <si>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</si>
  <si>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</si>
  <si>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</si>
  <si>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</si>
  <si>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</si>
  <si>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</si>
  <si>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</si>
  <si>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</si>
  <si>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</si>
  <si>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</si>
  <si>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</si>
  <si>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</si>
  <si>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</si>
  <si>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</si>
  <si>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</si>
  <si>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</si>
  <si>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</si>
  <si>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</si>
  <si>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</si>
  <si>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</si>
  <si>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</si>
  <si>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</si>
  <si>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</si>
  <si>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</si>
  <si>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</si>
  <si>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</si>
  <si>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</si>
  <si>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</si>
  <si>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</si>
  <si>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</si>
  <si>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</si>
  <si>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</si>
  <si>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</si>
  <si>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</si>
  <si>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</si>
  <si>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</si>
  <si>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</si>
  <si>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</si>
  <si>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</si>
  <si>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</si>
  <si>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</si>
  <si>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</si>
  <si>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</si>
  <si>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</si>
  <si>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</si>
  <si>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</si>
  <si>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</si>
  <si>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</si>
  <si>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</si>
  <si>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</si>
  <si>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</si>
  <si>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</si>
  <si>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</si>
  <si>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</si>
  <si>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</si>
  <si>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</si>
  <si>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</si>
  <si>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</si>
  <si>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</si>
  <si>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</si>
  <si>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</si>
  <si>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</si>
  <si>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</si>
  <si>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</si>
  <si>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</si>
  <si>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</si>
  <si>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</si>
  <si>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</si>
  <si>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</si>
  <si>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</si>
  <si>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</si>
  <si>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</si>
  <si>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</si>
  <si>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</si>
  <si>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</si>
  <si>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</si>
  <si>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</si>
  <si>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</si>
  <si>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</si>
  <si>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</si>
  <si>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</si>
  <si>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</si>
  <si>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</si>
  <si>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</si>
  <si>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</si>
  <si>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</si>
  <si>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</si>
  <si>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</si>
  <si>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</si>
  <si>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</si>
  <si>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</si>
  <si>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</si>
  <si>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</si>
  <si>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</si>
  <si>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</si>
  <si>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</si>
  <si>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</si>
  <si>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</si>
  <si>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</si>
  <si>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</si>
  <si>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</si>
  <si>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</si>
  <si>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</si>
  <si>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</si>
  <si>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</si>
  <si>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</si>
  <si>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</si>
  <si>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</si>
  <si>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</si>
  <si>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</si>
  <si>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</si>
  <si>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</si>
  <si>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</si>
  <si>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</si>
  <si>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</si>
  <si>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</si>
  <si>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</si>
  <si>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</si>
  <si>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</si>
  <si>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</si>
  <si>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</si>
  <si>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</si>
  <si>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</si>
  <si>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</si>
  <si>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</si>
  <si>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</si>
  <si>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</si>
  <si>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</si>
  <si>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</si>
  <si>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</si>
  <si>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</si>
  <si>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</si>
  <si>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</si>
  <si>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</si>
  <si>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</si>
  <si>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</si>
  <si>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</si>
  <si>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</si>
  <si>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</si>
  <si>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</si>
  <si>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</si>
  <si>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</si>
  <si>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</si>
  <si>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</si>
  <si>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</si>
  <si>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</si>
  <si>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</si>
  <si>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</si>
  <si>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</si>
  <si>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</si>
  <si>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</si>
  <si>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</si>
  <si>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</si>
  <si>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</si>
  <si>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</si>
  <si>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</si>
  <si>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</si>
  <si>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</si>
  <si>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</si>
  <si>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</si>
  <si>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</si>
  <si>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</si>
  <si>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</si>
  <si>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</si>
  <si>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</si>
  <si>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</si>
  <si>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</si>
  <si>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</si>
  <si>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</si>
  <si>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</si>
  <si>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</si>
  <si>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</si>
  <si>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</si>
  <si>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</si>
  <si>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</si>
  <si>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</si>
  <si>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</si>
  <si>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</si>
  <si>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</si>
  <si>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</si>
  <si>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</si>
  <si>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</si>
  <si>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</si>
  <si>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</si>
  <si>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</si>
  <si>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</si>
  <si>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</si>
  <si>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</si>
  <si>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</si>
  <si>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</si>
  <si>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</si>
  <si>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</si>
  <si>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</si>
  <si>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</si>
  <si>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</si>
  <si>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</si>
  <si>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</si>
  <si>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</si>
  <si>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</si>
  <si>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</si>
  <si>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</si>
  <si>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</si>
  <si>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</si>
  <si>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</si>
  <si>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</si>
  <si>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</si>
  <si>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</si>
  <si>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</si>
  <si>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</si>
  <si>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</si>
  <si>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</si>
  <si>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</si>
  <si>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</si>
  <si>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</si>
  <si>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</si>
  <si>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</si>
  <si>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</si>
  <si>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</si>
  <si>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</si>
  <si>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</si>
  <si>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</si>
  <si>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</si>
  <si>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</si>
  <si>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</si>
  <si>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</si>
  <si>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</si>
  <si>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</si>
  <si>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</si>
  <si>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</si>
  <si>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</si>
  <si>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</si>
  <si>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</si>
  <si>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</si>
  <si>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</si>
  <si>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</si>
  <si>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</si>
  <si>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</si>
  <si>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</si>
  <si>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</si>
  <si>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</si>
  <si>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</si>
  <si>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</si>
  <si>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</si>
  <si>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</si>
  <si>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</si>
  <si>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</si>
  <si>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</si>
  <si>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</si>
  <si>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</si>
  <si>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</si>
  <si>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</si>
  <si>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</si>
  <si>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</si>
  <si>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</si>
  <si>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</si>
  <si>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</si>
  <si>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</si>
  <si>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</si>
  <si>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</si>
  <si>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</si>
  <si>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</si>
  <si>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</si>
  <si>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</si>
  <si>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</si>
  <si>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</si>
  <si>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</si>
  <si>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</si>
  <si>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</si>
  <si>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</si>
  <si>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</si>
  <si>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</si>
  <si>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</si>
  <si>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</si>
  <si>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</si>
  <si>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</si>
  <si>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</si>
  <si>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</si>
  <si>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</si>
  <si>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</si>
  <si>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</si>
  <si>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</si>
  <si>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</si>
  <si>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</si>
  <si>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</si>
  <si>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</si>
  <si>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</si>
  <si>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</si>
  <si>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</si>
  <si>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</si>
  <si>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</si>
  <si>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</si>
  <si>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</si>
  <si>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</si>
  <si>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</si>
  <si>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</si>
  <si>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</si>
  <si>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</si>
  <si>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</si>
  <si>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</si>
  <si>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</si>
  <si>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</si>
  <si>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</si>
  <si>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</si>
  <si>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</si>
  <si>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</si>
  <si>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</si>
  <si>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</si>
  <si>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</si>
  <si>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</si>
  <si>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</si>
  <si>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</si>
  <si>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</si>
  <si>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</si>
  <si>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</si>
  <si>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</si>
  <si>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</si>
  <si>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</si>
  <si>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</si>
  <si>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</si>
  <si>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</si>
  <si>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</si>
  <si>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</si>
  <si>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</si>
  <si>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</si>
  <si>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</si>
  <si>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</si>
  <si>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</si>
  <si>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</si>
  <si>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</si>
  <si>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</si>
  <si>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</si>
  <si>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</si>
  <si>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</si>
  <si>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</si>
  <si>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</si>
  <si>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</si>
  <si>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</si>
  <si>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</si>
  <si>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</si>
  <si>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</si>
  <si>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</si>
  <si>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</si>
  <si>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</si>
  <si>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</si>
  <si>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</si>
  <si>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</si>
  <si>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</si>
  <si>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</si>
  <si>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</si>
  <si>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</si>
  <si>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</si>
  <si>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</si>
  <si>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</si>
  <si>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</si>
  <si>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</si>
  <si>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</si>
  <si>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</si>
  <si>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</si>
  <si>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</si>
  <si>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</si>
  <si>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</si>
  <si>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</si>
  <si>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</si>
  <si>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</si>
  <si>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</si>
  <si>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</si>
  <si>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</si>
  <si>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</si>
  <si>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</si>
  <si>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</si>
  <si>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</si>
  <si>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</si>
  <si>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</si>
  <si>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</si>
  <si>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</si>
  <si>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</si>
  <si>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</si>
  <si>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</si>
  <si>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</si>
  <si>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</si>
  <si>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</si>
  <si>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</si>
  <si>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</si>
  <si>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</si>
  <si>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</si>
  <si>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</si>
  <si>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</si>
  <si>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</si>
  <si>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</si>
  <si>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</si>
  <si>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</si>
  <si>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</si>
  <si>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</si>
  <si>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</si>
  <si>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</si>
  <si>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</si>
  <si>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</si>
  <si>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</si>
  <si>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</si>
  <si>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</si>
  <si>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</si>
  <si>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</si>
  <si>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</si>
  <si>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</si>
  <si>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</si>
  <si>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</si>
  <si>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</si>
  <si>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</si>
  <si>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</si>
  <si>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</si>
  <si>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</si>
  <si>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</si>
  <si>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</si>
  <si>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</si>
  <si>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</si>
  <si>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</si>
  <si>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</si>
  <si>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</si>
  <si>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</si>
  <si>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</si>
  <si>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</si>
  <si>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</si>
  <si>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</si>
  <si>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</si>
  <si>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</si>
  <si>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</si>
  <si>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</si>
  <si>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</si>
  <si>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</si>
  <si>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</si>
  <si>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</si>
  <si>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</si>
  <si>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</si>
  <si>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</si>
  <si>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</si>
  <si>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</si>
  <si>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</si>
  <si>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</si>
  <si>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</si>
  <si>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</si>
  <si>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</si>
  <si>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</si>
  <si>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</si>
  <si>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</si>
  <si>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</si>
  <si>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</si>
  <si>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</si>
  <si>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</si>
  <si>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</si>
  <si>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</si>
  <si>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</si>
  <si>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</si>
  <si>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</si>
  <si>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</si>
  <si>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</si>
  <si>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</si>
  <si>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</si>
  <si>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</si>
  <si>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</si>
  <si>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</si>
  <si>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</si>
  <si>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</si>
  <si>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</si>
  <si>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</si>
  <si>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</si>
  <si>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</si>
  <si>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</si>
  <si>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</si>
  <si>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</si>
  <si>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</si>
  <si>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</si>
  <si>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</si>
  <si>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</si>
  <si>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</si>
  <si>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</si>
  <si>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</si>
  <si>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</si>
  <si>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</si>
  <si>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</si>
  <si>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</si>
  <si>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</si>
  <si>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</si>
  <si>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</si>
  <si>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</si>
  <si>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</si>
  <si>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</si>
  <si>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</si>
  <si>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</si>
  <si>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</si>
  <si>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</si>
  <si>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</si>
  <si>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</si>
  <si>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</si>
  <si>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</si>
  <si>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</si>
  <si>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</si>
  <si>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</si>
  <si>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</si>
  <si>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</si>
  <si>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</si>
  <si>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</si>
  <si>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</si>
  <si>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</si>
  <si>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</si>
  <si>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</si>
  <si>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</si>
  <si>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</si>
  <si>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</si>
  <si>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</si>
  <si>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</si>
  <si>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</si>
  <si>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</si>
  <si>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</si>
  <si>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</si>
  <si>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</si>
  <si>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</si>
  <si>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</si>
  <si>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</si>
  <si>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</si>
  <si>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</si>
  <si>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</si>
  <si>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</si>
  <si>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</si>
  <si>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</si>
  <si>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</si>
  <si>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</si>
  <si>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</si>
  <si>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</si>
  <si>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</si>
  <si>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</si>
  <si>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</si>
  <si>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</si>
  <si>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</si>
  <si>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</si>
  <si>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</si>
  <si>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</si>
  <si>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</si>
  <si>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</si>
  <si>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</si>
  <si>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</si>
  <si>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</si>
  <si>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</si>
  <si>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</si>
  <si>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</si>
  <si>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</si>
  <si>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</si>
  <si>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</si>
  <si>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</si>
  <si>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</si>
  <si>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</si>
  <si>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</si>
  <si>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</si>
  <si>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</si>
  <si>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</si>
  <si>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</si>
  <si>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</si>
  <si>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</si>
  <si>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</si>
  <si>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</si>
  <si>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</si>
  <si>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</si>
  <si>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</si>
  <si>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</si>
  <si>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</si>
  <si>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</si>
  <si>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</si>
  <si>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</si>
  <si>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</si>
  <si>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</si>
  <si>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</si>
  <si>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</si>
  <si>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</si>
  <si>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</si>
  <si>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</si>
  <si>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</si>
  <si>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</si>
  <si>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</si>
  <si>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</si>
  <si>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</si>
  <si>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</si>
  <si>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</si>
  <si>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</si>
  <si>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</si>
  <si>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</si>
  <si>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</si>
  <si>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</si>
  <si>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</si>
  <si>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</si>
  <si>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</si>
  <si>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</si>
  <si>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</si>
  <si>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</si>
  <si>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</si>
  <si>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</si>
  <si>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</si>
  <si>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</si>
  <si>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</si>
  <si>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</si>
  <si>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</si>
  <si>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</si>
  <si>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</si>
  <si>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</si>
  <si>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</si>
  <si>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</si>
  <si>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</si>
  <si>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</si>
  <si>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</si>
  <si>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</si>
  <si>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</si>
  <si>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</si>
  <si>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</si>
  <si>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</si>
  <si>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</si>
  <si>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</si>
  <si>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</si>
  <si>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</si>
  <si>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</si>
  <si>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</si>
  <si>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</si>
  <si>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</si>
  <si>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</si>
  <si>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</si>
  <si>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</si>
  <si>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</si>
  <si>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</si>
  <si>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</si>
  <si>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</si>
  <si>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</si>
  <si>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</si>
  <si>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</si>
  <si>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</si>
  <si>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</si>
  <si>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</si>
  <si>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</si>
  <si>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</si>
  <si>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</si>
  <si>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</si>
  <si>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</si>
  <si>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</si>
  <si>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</si>
  <si>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</si>
  <si>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</si>
  <si>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</si>
  <si>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</si>
  <si>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</si>
  <si>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</si>
  <si>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</si>
  <si>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</si>
  <si>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</si>
  <si>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</si>
  <si>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</si>
  <si>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</si>
  <si>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</si>
  <si>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</si>
  <si>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</si>
  <si>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</si>
  <si>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</si>
  <si>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</si>
  <si>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</si>
  <si>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</si>
  <si>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</si>
  <si>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</si>
  <si>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</si>
  <si>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</si>
  <si>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</si>
  <si>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</si>
  <si>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</si>
  <si>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</si>
  <si>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</si>
  <si>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</si>
  <si>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</si>
  <si>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</si>
  <si>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</si>
  <si>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</si>
  <si>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</si>
  <si>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</si>
  <si>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</si>
  <si>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</si>
  <si>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</si>
  <si>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</si>
  <si>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</si>
  <si>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</si>
  <si>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</si>
  <si>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</si>
  <si>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</si>
  <si>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</si>
  <si>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</si>
  <si>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</si>
  <si>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</si>
  <si>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</si>
  <si>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</si>
  <si>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</si>
  <si>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</si>
  <si>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</si>
  <si>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</si>
  <si>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</si>
  <si>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</si>
  <si>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</si>
  <si>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</si>
  <si>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</si>
  <si>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</si>
  <si>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</si>
  <si>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</si>
  <si>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</si>
  <si>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</si>
  <si>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</si>
  <si>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</si>
  <si>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</si>
  <si>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</si>
  <si>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</si>
  <si>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</si>
  <si>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</si>
  <si>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</si>
  <si>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</si>
  <si>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</si>
  <si>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</si>
  <si>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</si>
  <si>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</si>
  <si>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</si>
  <si>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</si>
  <si>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</si>
  <si>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</si>
  <si>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</si>
  <si>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</si>
  <si>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</si>
  <si>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</si>
  <si>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</si>
  <si>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</si>
  <si>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</si>
  <si>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</si>
  <si>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</si>
  <si>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</si>
  <si>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</si>
  <si>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</si>
  <si>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</si>
  <si>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</si>
  <si>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</si>
  <si>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</si>
  <si>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</si>
  <si>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</si>
  <si>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</si>
  <si>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</si>
  <si>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</si>
  <si>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</si>
  <si>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</si>
  <si>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</si>
  <si>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</si>
  <si>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</si>
  <si>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</si>
  <si>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</si>
  <si>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</si>
  <si>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</si>
  <si>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</si>
  <si>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</si>
  <si>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</si>
  <si>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</si>
  <si>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</si>
  <si>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</si>
  <si>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</si>
  <si>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</si>
  <si>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</si>
  <si>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</si>
  <si>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</si>
  <si>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</si>
  <si>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</si>
  <si>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</si>
  <si>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</si>
  <si>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</si>
  <si>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</si>
  <si>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</si>
  <si>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</si>
  <si>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</si>
  <si>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</si>
  <si>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</si>
  <si>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</si>
  <si>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</si>
  <si>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</si>
  <si>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</si>
  <si>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</si>
  <si>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</si>
  <si>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</si>
  <si>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</si>
  <si>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</si>
  <si>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</si>
  <si>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</si>
  <si>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</si>
  <si>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</si>
  <si>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</si>
  <si>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</si>
  <si>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</si>
  <si>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</si>
  <si>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</si>
  <si>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</si>
  <si>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</si>
  <si>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</si>
  <si>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</si>
  <si>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</si>
  <si>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</si>
  <si>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</si>
  <si>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</si>
  <si>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</si>
  <si>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</si>
  <si>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</si>
  <si>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</si>
  <si>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</si>
  <si>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</si>
  <si>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</si>
  <si>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</si>
  <si>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</si>
  <si>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</si>
  <si>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</si>
  <si>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</si>
  <si>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</si>
  <si>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</si>
  <si>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</si>
  <si>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</si>
  <si>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</si>
  <si>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</si>
  <si>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</si>
  <si>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</si>
  <si>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</si>
  <si>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</si>
  <si>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</si>
  <si>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</si>
  <si>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</si>
  <si>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</si>
  <si>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</si>
  <si>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</si>
  <si>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</si>
  <si>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</si>
  <si>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</si>
  <si>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</si>
  <si>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</si>
  <si>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</si>
  <si>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</si>
  <si>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</si>
  <si>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</si>
  <si>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</si>
  <si>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</si>
  <si>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</si>
  <si>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</si>
  <si>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</si>
  <si>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</si>
  <si>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</si>
  <si>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</si>
  <si>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</si>
  <si>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</si>
  <si>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</si>
  <si>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</si>
  <si>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</si>
  <si>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</si>
  <si>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</si>
  <si>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</si>
  <si>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</si>
  <si>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</si>
  <si>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</si>
  <si>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</si>
  <si>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</si>
  <si>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</si>
  <si>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</si>
  <si>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</si>
  <si>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</si>
  <si>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</si>
  <si>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</si>
  <si>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</si>
  <si>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</si>
  <si>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</si>
  <si>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</si>
  <si>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</si>
  <si>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</si>
  <si>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</si>
  <si>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</si>
  <si>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</si>
  <si>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</si>
  <si>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</si>
  <si>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</si>
  <si>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</si>
  <si>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</si>
  <si>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</si>
  <si>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</si>
  <si>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</si>
  <si>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</si>
  <si>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</si>
  <si>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</si>
  <si>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</si>
  <si>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</si>
  <si>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</si>
  <si>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</si>
  <si>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</si>
  <si>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</si>
  <si>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</si>
  <si>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</si>
  <si>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</si>
  <si>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</si>
  <si>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</si>
  <si>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</si>
  <si>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</si>
  <si>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</si>
  <si>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</si>
  <si>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</si>
  <si>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</si>
  <si>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</si>
  <si>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</si>
  <si>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</si>
  <si>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</si>
  <si>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</si>
  <si>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</si>
  <si>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</si>
  <si>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</si>
  <si>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</si>
  <si>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</si>
  <si>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</si>
  <si>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</si>
  <si>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</si>
  <si>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</si>
  <si>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</si>
  <si>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</si>
  <si>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</si>
  <si>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</si>
  <si>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</si>
  <si>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</si>
  <si>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</si>
  <si>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</si>
  <si>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</si>
  <si>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</si>
  <si>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</si>
  <si>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</si>
  <si>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</si>
  <si>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</si>
  <si>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</si>
  <si>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</si>
  <si>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</si>
  <si>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</si>
  <si>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</si>
  <si>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</si>
  <si>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</si>
  <si>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</si>
  <si>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</si>
  <si>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</si>
  <si>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</si>
  <si>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</si>
  <si>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</si>
  <si>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</si>
  <si>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</si>
  <si>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</si>
  <si>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</si>
  <si>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</si>
  <si>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</si>
  <si>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</si>
  <si>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</si>
  <si>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</si>
  <si>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</si>
  <si>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</si>
  <si>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</si>
  <si>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</si>
  <si>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</si>
  <si>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</si>
  <si>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</si>
  <si>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</si>
  <si>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</si>
  <si>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</si>
  <si>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</si>
  <si>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</si>
  <si>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</si>
  <si>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</si>
  <si>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</si>
  <si>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</si>
  <si>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</si>
  <si>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</si>
  <si>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</si>
  <si>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</si>
  <si>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</si>
  <si>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</si>
  <si>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</si>
  <si>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</si>
  <si>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</si>
  <si>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</si>
  <si>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</si>
  <si>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</si>
  <si>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</si>
  <si>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</si>
  <si>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</si>
  <si>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</si>
  <si>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</si>
  <si>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</si>
  <si>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</si>
  <si>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</si>
  <si>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</si>
  <si>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</si>
  <si>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</si>
  <si>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</si>
  <si>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</si>
  <si>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</si>
  <si>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</si>
  <si>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</si>
  <si>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</si>
  <si>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</si>
  <si>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</si>
  <si>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</si>
  <si>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</si>
  <si>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</si>
  <si>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</si>
  <si>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</si>
  <si>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</si>
  <si>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</si>
  <si>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</si>
  <si>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</si>
  <si>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</si>
  <si>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</si>
  <si>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</si>
  <si>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</si>
  <si>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</si>
  <si>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</si>
  <si>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</si>
  <si>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</si>
  <si>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</si>
  <si>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</si>
  <si>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</si>
  <si>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</si>
  <si>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</si>
  <si>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</si>
  <si>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</si>
  <si>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</si>
  <si>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</si>
  <si>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</si>
  <si>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</si>
  <si>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</si>
  <si>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</si>
  <si>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</si>
  <si>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</si>
  <si>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</si>
  <si>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</si>
  <si>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</si>
  <si>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</si>
  <si>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</si>
  <si>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</si>
  <si>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</si>
  <si>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</si>
  <si>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</si>
  <si>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</si>
  <si>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</si>
  <si>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</si>
  <si>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</si>
  <si>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</si>
  <si>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</si>
  <si>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</si>
  <si>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</si>
  <si>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</si>
  <si>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</si>
  <si>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</si>
  <si>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</si>
  <si>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</si>
  <si>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</si>
  <si>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</si>
  <si>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</si>
  <si>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</si>
  <si>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</si>
  <si>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</si>
  <si>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</si>
  <si>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</si>
  <si>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</si>
  <si>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</si>
  <si>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</si>
  <si>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</si>
  <si>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</si>
  <si>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</si>
  <si>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</si>
  <si>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</si>
  <si>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</si>
  <si>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</si>
  <si>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</si>
  <si>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</si>
  <si>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</si>
  <si>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</si>
  <si>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</si>
  <si>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</si>
  <si>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</si>
  <si>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</si>
  <si>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</si>
  <si>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</si>
  <si>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</si>
  <si>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</si>
  <si>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</si>
  <si>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</si>
  <si>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</si>
  <si>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</si>
  <si>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</si>
  <si>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</si>
  <si>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</si>
  <si>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</si>
  <si>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</si>
  <si>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</si>
  <si>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</si>
  <si>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</si>
  <si>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</si>
  <si>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</si>
  <si>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</si>
  <si>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</si>
  <si>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</si>
  <si>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</si>
  <si>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</si>
  <si>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</si>
  <si>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</si>
  <si>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</si>
  <si>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</si>
  <si>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</si>
  <si>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</si>
  <si>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</si>
  <si>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</si>
  <si>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</si>
  <si>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</si>
  <si>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</si>
  <si>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</si>
  <si>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</si>
  <si>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</si>
  <si>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</si>
  <si>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</si>
  <si>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</si>
  <si>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</si>
  <si>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</si>
  <si>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</si>
  <si>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</si>
  <si>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</si>
  <si>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</si>
  <si>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</si>
  <si>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</si>
  <si>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</si>
  <si>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</si>
  <si>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</si>
  <si>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</si>
  <si>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</si>
  <si>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</si>
  <si>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</si>
  <si>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</si>
  <si>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</si>
  <si>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</si>
  <si>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</si>
  <si>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</si>
  <si>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</si>
  <si>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</si>
  <si>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</si>
  <si>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</si>
  <si>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</si>
  <si>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</si>
  <si>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</si>
  <si>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</si>
  <si>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</si>
  <si>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</si>
  <si>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</si>
  <si>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</si>
  <si>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</si>
  <si>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</si>
  <si>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</si>
  <si>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</si>
  <si>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</si>
  <si>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</si>
  <si>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</si>
  <si>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</si>
  <si>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</si>
  <si>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</si>
  <si>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</si>
  <si>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</si>
  <si>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</si>
  <si>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</si>
  <si>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</si>
  <si>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</si>
  <si>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</si>
  <si>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</si>
  <si>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</si>
  <si>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</si>
  <si>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</si>
  <si>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</si>
  <si>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</si>
  <si>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</si>
  <si>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</si>
  <si>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</si>
  <si>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</si>
  <si>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</si>
  <si>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</si>
  <si>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</si>
  <si>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</si>
  <si>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</si>
  <si>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</si>
  <si>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</si>
  <si>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</si>
  <si>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</si>
  <si>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</si>
  <si>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</si>
  <si>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</si>
  <si>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</si>
  <si>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</si>
  <si>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</si>
  <si>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</si>
  <si>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</si>
  <si>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</si>
  <si>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</si>
  <si>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</si>
  <si>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</si>
  <si>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</si>
  <si>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</si>
  <si>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</si>
  <si>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</si>
  <si>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</si>
  <si>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</si>
  <si>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</si>
  <si>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</si>
  <si>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</si>
  <si>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</si>
  <si>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</si>
  <si>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</si>
  <si>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</si>
  <si>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</si>
  <si>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</si>
  <si>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</si>
  <si>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</si>
  <si>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</si>
  <si>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</si>
  <si>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</si>
  <si>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</si>
  <si>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</si>
  <si>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</si>
  <si>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</si>
  <si>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</si>
  <si>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</si>
  <si>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</si>
  <si>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</si>
  <si>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</si>
  <si>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</si>
  <si>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</si>
  <si>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</si>
  <si>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</si>
  <si>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</si>
  <si>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</si>
  <si>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</si>
  <si>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</si>
  <si>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</si>
  <si>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</si>
  <si>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</si>
  <si>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</si>
  <si>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</si>
  <si>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</si>
  <si>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</si>
  <si>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</si>
  <si>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</si>
  <si>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</si>
  <si>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</si>
  <si>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</si>
  <si>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</si>
  <si>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</si>
  <si>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</si>
  <si>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</si>
  <si>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</si>
  <si>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</si>
  <si>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</si>
  <si>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</si>
  <si>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</si>
  <si>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</si>
  <si>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</si>
  <si>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</si>
  <si>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</si>
  <si>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</si>
  <si>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</si>
  <si>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</si>
  <si>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</si>
  <si>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</si>
  <si>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</si>
  <si>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</si>
  <si>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</si>
  <si>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</si>
  <si>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</si>
  <si>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</si>
  <si>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</si>
  <si>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</si>
  <si>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</si>
  <si>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</si>
  <si>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</si>
  <si>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</si>
  <si>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</si>
  <si>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</si>
  <si>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</si>
  <si>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</si>
  <si>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</si>
  <si>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</si>
  <si>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</si>
  <si>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</si>
  <si>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</si>
  <si>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</si>
  <si>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</si>
  <si>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</si>
  <si>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</si>
  <si>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</si>
  <si>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</si>
  <si>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</si>
  <si>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</si>
  <si>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</si>
  <si>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</si>
  <si>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</si>
  <si>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</si>
  <si>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</si>
  <si>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</si>
  <si>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</si>
  <si>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</si>
  <si>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</si>
  <si>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</si>
  <si>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</si>
  <si>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</si>
  <si>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</si>
  <si>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</si>
  <si>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</si>
  <si>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</si>
  <si>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</si>
  <si>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</si>
  <si>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</si>
  <si>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</si>
  <si>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</si>
  <si>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</si>
  <si>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</si>
  <si>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</si>
  <si>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</si>
  <si>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</si>
  <si>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</si>
  <si>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</si>
  <si>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</si>
  <si>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</si>
  <si>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</si>
  <si>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</si>
  <si>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</si>
  <si>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</si>
  <si>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</si>
  <si>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</si>
  <si>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</si>
  <si>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</si>
  <si>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</si>
  <si>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</si>
  <si>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</si>
  <si>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</si>
  <si>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</si>
  <si>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</si>
  <si>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</si>
  <si>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</si>
  <si>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</si>
  <si>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</si>
  <si>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</si>
  <si>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</si>
  <si>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</si>
  <si>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</si>
  <si>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</si>
  <si>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</si>
  <si>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</si>
  <si>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</si>
  <si>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</si>
  <si>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</si>
  <si>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</si>
  <si>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</si>
  <si>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</si>
  <si>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</si>
  <si>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</si>
  <si>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</si>
  <si>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</si>
  <si>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</si>
  <si>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</si>
  <si>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</si>
  <si>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</si>
  <si>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</si>
  <si>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</si>
  <si>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</si>
  <si>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</si>
  <si>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</si>
  <si>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</si>
  <si>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</si>
  <si>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</si>
  <si>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</si>
  <si>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</si>
  <si>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</si>
  <si>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</si>
  <si>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</si>
  <si>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</si>
  <si>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</si>
  <si>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</si>
  <si>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</si>
  <si>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</si>
  <si>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</si>
  <si>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</si>
  <si>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</si>
  <si>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</si>
  <si>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</si>
  <si>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</si>
  <si>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</si>
  <si>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</si>
  <si>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</si>
  <si>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</si>
  <si>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</si>
  <si>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</si>
  <si>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</si>
  <si>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</si>
  <si>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</si>
  <si>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</si>
  <si>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</si>
  <si>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</si>
  <si>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</si>
  <si>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</si>
  <si>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</si>
  <si>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</si>
  <si>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</si>
  <si>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</si>
  <si>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</si>
  <si>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</si>
  <si>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</si>
  <si>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</si>
  <si>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</si>
  <si>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</si>
  <si>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</si>
  <si>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</si>
  <si>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</si>
  <si>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</si>
  <si>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</si>
  <si>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</si>
  <si>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</si>
  <si>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</si>
  <si>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</si>
  <si>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</si>
  <si>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</si>
  <si>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</si>
  <si>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</si>
  <si>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</si>
  <si>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</si>
  <si>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</si>
  <si>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</si>
  <si>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</si>
  <si>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</si>
  <si>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</si>
  <si>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</si>
  <si>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</si>
  <si>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</si>
  <si>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</si>
  <si>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</si>
  <si>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</si>
  <si>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</si>
  <si>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</si>
  <si>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</si>
  <si>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</si>
  <si>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</si>
  <si>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</si>
  <si>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</si>
  <si>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</si>
  <si>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</si>
  <si>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</si>
  <si>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</si>
  <si>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</si>
  <si>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</si>
  <si>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</si>
  <si>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</si>
  <si>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</si>
  <si>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</si>
  <si>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</si>
  <si>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</si>
  <si>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</si>
  <si>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</si>
  <si>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</si>
  <si>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</si>
  <si>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</si>
  <si>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</si>
  <si>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</si>
  <si>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</si>
  <si>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</si>
  <si>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</si>
  <si>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</si>
  <si>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</si>
  <si>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</si>
  <si>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</si>
  <si>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</si>
  <si>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</si>
  <si>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</si>
  <si>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</si>
  <si>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</si>
  <si>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</si>
  <si>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</si>
  <si>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</si>
  <si>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</si>
  <si>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</si>
  <si>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</si>
  <si>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</si>
  <si>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</si>
  <si>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</si>
  <si>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</si>
  <si>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</si>
  <si>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</si>
  <si>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</si>
  <si>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</si>
  <si>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</si>
  <si>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</si>
  <si>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</si>
  <si>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</si>
  <si>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</si>
  <si>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</si>
  <si>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</si>
  <si>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</si>
  <si>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</si>
  <si>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</si>
  <si>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</si>
  <si>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</si>
  <si>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</si>
  <si>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</si>
  <si>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</si>
  <si>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</si>
  <si>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</si>
  <si>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</si>
  <si>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</si>
  <si>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</si>
  <si>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</si>
  <si>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</si>
  <si>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</si>
  <si>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</si>
  <si>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</si>
  <si>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</si>
  <si>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</si>
  <si>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</si>
  <si>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</si>
  <si>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</si>
  <si>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</si>
  <si>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</si>
  <si>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</si>
  <si>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</si>
  <si>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</si>
  <si>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</si>
  <si>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</si>
  <si>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</si>
  <si>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</si>
  <si>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</si>
  <si>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</si>
  <si>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</si>
  <si>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</si>
  <si>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</si>
  <si>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</si>
  <si>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</si>
  <si>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</si>
  <si>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</si>
  <si>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</si>
  <si>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</si>
  <si>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</si>
  <si>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</si>
  <si>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</si>
  <si>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</si>
  <si>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</si>
  <si>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</si>
  <si>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</si>
  <si>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</si>
  <si>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</si>
  <si>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</si>
  <si>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</si>
  <si>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</si>
  <si>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</si>
  <si>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</si>
  <si>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</si>
  <si>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</si>
  <si>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</si>
  <si>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</si>
  <si>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</si>
  <si>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</si>
  <si>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</si>
  <si>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</si>
  <si>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</si>
  <si>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</si>
  <si>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</si>
  <si>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</si>
  <si>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</si>
  <si>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</si>
  <si>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</si>
  <si>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</si>
  <si>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</si>
  <si>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</si>
  <si>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</si>
  <si>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</si>
  <si>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</si>
  <si>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</si>
  <si>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</si>
  <si>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</si>
  <si>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</si>
  <si>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</si>
  <si>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</si>
  <si>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</si>
  <si>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</si>
  <si>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</si>
  <si>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</si>
  <si>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</si>
  <si>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</si>
  <si>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</si>
  <si>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</si>
  <si>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</si>
  <si>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</si>
  <si>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</si>
  <si>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</si>
  <si>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</si>
  <si>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</si>
  <si>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</si>
  <si>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</si>
  <si>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</si>
  <si>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</si>
  <si>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</si>
  <si>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</si>
  <si>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</si>
  <si>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</si>
  <si>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</si>
  <si>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</si>
  <si>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</si>
  <si>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</si>
  <si>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</si>
  <si>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</si>
  <si>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</si>
  <si>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</si>
  <si>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</si>
  <si>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</si>
  <si>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</si>
  <si>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</si>
  <si>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</si>
  <si>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</si>
  <si>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</si>
  <si>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</si>
  <si>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</si>
  <si>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</si>
  <si>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</si>
  <si>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</si>
  <si>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</si>
  <si>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</si>
  <si>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</si>
  <si>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</si>
  <si>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</si>
  <si>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</si>
  <si>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</si>
  <si>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</si>
  <si>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</si>
  <si>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</si>
  <si>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</si>
  <si>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</si>
  <si>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</si>
  <si>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</si>
  <si>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</si>
  <si>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</si>
  <si>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</si>
  <si>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</si>
  <si>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</si>
  <si>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</si>
  <si>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</si>
  <si>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</si>
  <si>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</si>
  <si>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</si>
  <si>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</si>
  <si>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</si>
  <si>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</si>
  <si>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</si>
  <si>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</si>
  <si>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</si>
  <si>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</si>
  <si>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</si>
  <si>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</si>
  <si>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</si>
  <si>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</si>
  <si>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</si>
  <si>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</si>
  <si>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</si>
  <si>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</si>
  <si>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</si>
  <si>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</si>
  <si>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</si>
  <si>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</si>
  <si>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</si>
  <si>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</si>
  <si>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</si>
  <si>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</si>
  <si>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</si>
  <si>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</si>
  <si>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</si>
  <si>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</si>
  <si>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</si>
  <si>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</si>
  <si>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</si>
  <si>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</si>
  <si>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</si>
  <si>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</si>
  <si>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</si>
  <si>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</si>
  <si>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</si>
  <si>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</si>
  <si>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</si>
  <si>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</si>
  <si>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</si>
  <si>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</si>
  <si>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</si>
  <si>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</si>
  <si>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</si>
  <si>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</si>
  <si>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</si>
  <si>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</si>
  <si>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</si>
  <si>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</si>
  <si>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</si>
  <si>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</si>
  <si>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</si>
  <si>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</si>
  <si>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</si>
  <si>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</si>
  <si>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</si>
  <si>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</si>
  <si>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</si>
  <si>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</si>
  <si>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</si>
  <si>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</si>
  <si>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</si>
  <si>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</si>
  <si>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</si>
  <si>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</si>
  <si>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</si>
  <si>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</si>
  <si>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</si>
  <si>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</si>
  <si>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</si>
  <si>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</si>
  <si>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</si>
  <si>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</si>
  <si>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</si>
  <si>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</si>
  <si>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</si>
  <si>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</si>
  <si>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</si>
  <si>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</si>
  <si>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</si>
  <si>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</si>
  <si>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</si>
  <si>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</si>
  <si>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</si>
  <si>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</si>
  <si>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</si>
  <si>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</si>
  <si>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</si>
  <si>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</si>
  <si>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</si>
  <si>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</si>
  <si>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</si>
  <si>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</si>
  <si>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</si>
  <si>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</si>
  <si>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</si>
  <si>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</si>
  <si>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</si>
  <si>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</si>
  <si>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</si>
  <si>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</si>
  <si>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</si>
  <si>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</si>
  <si>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</si>
  <si>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</si>
  <si>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</si>
  <si>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</si>
  <si>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</si>
  <si>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</si>
  <si>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</si>
  <si>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</si>
  <si>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</si>
  <si>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</si>
  <si>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</si>
  <si>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</si>
  <si>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</si>
  <si>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</si>
  <si>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</si>
  <si>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</si>
  <si>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</si>
  <si>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</si>
  <si>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</si>
  <si>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</si>
  <si>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</si>
  <si>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</si>
  <si>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</si>
  <si>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</si>
  <si>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</si>
  <si>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</si>
  <si>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</si>
  <si>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</si>
  <si>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</si>
  <si>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</si>
  <si>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</si>
  <si>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</si>
  <si>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</si>
  <si>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</si>
  <si>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</si>
  <si>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</si>
  <si>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</si>
  <si>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</si>
  <si>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</si>
  <si>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</si>
  <si>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</si>
  <si>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</si>
  <si>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</si>
  <si>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</si>
  <si>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</si>
  <si>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</si>
  <si>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</si>
  <si>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</si>
  <si>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</si>
  <si>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</si>
  <si>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</si>
  <si>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</si>
  <si>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</si>
  <si>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</si>
  <si>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</si>
  <si>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</si>
  <si>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</si>
  <si>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</si>
  <si>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</si>
  <si>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</si>
  <si>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</si>
  <si>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</si>
  <si>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</si>
  <si>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</si>
  <si>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</si>
  <si>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</si>
  <si>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</si>
  <si>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</si>
  <si>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</si>
  <si>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</si>
  <si>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</si>
  <si>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</si>
  <si>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</si>
  <si>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</si>
  <si>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</si>
  <si>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</si>
  <si>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</si>
  <si>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</si>
  <si>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</si>
  <si>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</si>
  <si>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</si>
  <si>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</si>
  <si>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</si>
  <si>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</si>
  <si>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</si>
  <si>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</si>
  <si>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</si>
  <si>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</si>
  <si>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</si>
  <si>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</si>
  <si>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</si>
  <si>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</si>
  <si>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</si>
  <si>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</si>
  <si>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</si>
  <si>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</si>
  <si>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</si>
  <si>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</si>
  <si>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</si>
  <si>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</si>
  <si>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</si>
  <si>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</si>
  <si>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</si>
  <si>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</si>
  <si>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</si>
  <si>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</si>
  <si>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</si>
  <si>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</si>
  <si>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</si>
  <si>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</si>
  <si>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</si>
  <si>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</si>
  <si>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</si>
  <si>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</si>
  <si>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</si>
  <si>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</si>
  <si>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</si>
  <si>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</si>
  <si>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</si>
  <si>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</si>
  <si>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</si>
  <si>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</si>
  <si>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</si>
  <si>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</si>
  <si>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</si>
  <si>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</si>
  <si>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</si>
  <si>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</si>
  <si>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</si>
  <si>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</si>
  <si>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</si>
  <si>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</si>
  <si>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</si>
  <si>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</si>
  <si>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</si>
  <si>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</si>
  <si>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</si>
  <si>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</si>
  <si>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</si>
  <si>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</si>
  <si>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</si>
  <si>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</si>
  <si>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</si>
  <si>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</si>
  <si>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</si>
  <si>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</si>
  <si>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</si>
  <si>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</si>
  <si>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</si>
  <si>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</si>
  <si>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</si>
  <si>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</si>
  <si>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</si>
  <si>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</si>
  <si>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</si>
  <si>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</si>
  <si>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</si>
  <si>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</si>
  <si>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</si>
  <si>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</si>
  <si>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</si>
  <si>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</si>
  <si>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</si>
  <si>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</si>
  <si>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</si>
  <si>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</si>
  <si>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</si>
  <si>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</si>
  <si>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</si>
  <si>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</si>
  <si>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</si>
  <si>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</si>
  <si>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</si>
  <si>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</si>
  <si>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</si>
  <si>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</si>
  <si>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</si>
  <si>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</si>
  <si>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</si>
  <si>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</si>
  <si>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</si>
  <si>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</si>
  <si>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</si>
  <si>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</si>
  <si>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</si>
  <si>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</si>
  <si>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</si>
  <si>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</si>
  <si>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</si>
  <si>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</si>
  <si>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</si>
  <si>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</si>
  <si>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</si>
  <si>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</si>
  <si>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</si>
  <si>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</si>
  <si>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</si>
  <si>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</si>
  <si>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</si>
  <si>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</si>
  <si>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</si>
  <si>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</si>
  <si>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</si>
  <si>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</si>
  <si>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</si>
  <si>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</si>
  <si>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</si>
  <si>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</si>
  <si>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</si>
  <si>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</si>
  <si>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</si>
  <si>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</si>
  <si>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</si>
  <si>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</si>
  <si>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</si>
  <si>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</si>
  <si>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</si>
  <si>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</si>
  <si>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</si>
  <si>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</si>
  <si>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</si>
  <si>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</si>
  <si>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</si>
  <si>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</si>
  <si>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</si>
  <si>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</si>
  <si>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</si>
  <si>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</si>
  <si>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</si>
  <si>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</si>
  <si>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</si>
  <si>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</si>
  <si>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</si>
  <si>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</si>
  <si>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</si>
  <si>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</si>
  <si>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</si>
  <si>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</si>
  <si>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</si>
  <si>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</si>
  <si>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</si>
  <si>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</si>
  <si>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</si>
  <si>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</si>
  <si>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</si>
  <si>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</si>
  <si>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</si>
  <si>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</si>
  <si>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</si>
  <si>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</si>
  <si>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</si>
  <si>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</si>
  <si>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</si>
  <si>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</si>
  <si>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</si>
  <si>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</si>
  <si>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</si>
  <si>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</si>
  <si>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</si>
  <si>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</si>
  <si>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</si>
  <si>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</si>
  <si>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</si>
  <si>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</si>
  <si>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</si>
  <si>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</si>
  <si>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</si>
  <si>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</si>
  <si>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</si>
  <si>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</si>
  <si>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</si>
  <si>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</si>
  <si>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</si>
  <si>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</si>
  <si>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</si>
  <si>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</si>
  <si>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</si>
  <si>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</si>
  <si>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</si>
  <si>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</si>
  <si>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</si>
  <si>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</si>
  <si>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</si>
  <si>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</si>
  <si>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</si>
  <si>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</si>
  <si>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</si>
  <si>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</si>
  <si>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</si>
  <si>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</si>
  <si>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</si>
  <si>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</si>
  <si>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</si>
  <si>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</si>
  <si>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</si>
  <si>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</si>
  <si>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</si>
  <si>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</si>
  <si>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</si>
  <si>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</si>
  <si>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</si>
  <si>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</si>
  <si>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</si>
  <si>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</si>
  <si>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</si>
  <si>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</si>
  <si>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</si>
  <si>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</si>
  <si>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</si>
  <si>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</si>
  <si>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</si>
  <si>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</si>
  <si>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</si>
  <si>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</si>
  <si>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</si>
  <si>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</si>
  <si>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</si>
  <si>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</si>
  <si>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</si>
  <si>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</si>
  <si>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</si>
  <si>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</si>
  <si>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</si>
  <si>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</si>
  <si>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</si>
  <si>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</si>
  <si>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</si>
  <si>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</si>
  <si>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</si>
  <si>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</si>
  <si>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</si>
  <si>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</si>
  <si>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</si>
  <si>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</si>
  <si>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</si>
  <si>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</si>
  <si>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</si>
  <si>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</si>
  <si>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</si>
  <si>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</si>
  <si>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</si>
  <si>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</si>
  <si>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</si>
  <si>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</si>
  <si>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</si>
  <si>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</si>
  <si>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</si>
  <si>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</si>
  <si>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</si>
  <si>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</si>
  <si>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</si>
  <si>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</si>
  <si>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</si>
  <si>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</si>
  <si>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</si>
  <si>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</si>
  <si>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</si>
  <si>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</si>
  <si>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</si>
  <si>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</si>
  <si>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</si>
  <si>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</si>
  <si>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</si>
  <si>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</si>
  <si>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</si>
  <si>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</si>
  <si>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</si>
  <si>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</si>
  <si>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</si>
  <si>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</si>
  <si>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</si>
  <si>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</si>
  <si>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</si>
  <si>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</si>
  <si>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</si>
  <si>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</si>
  <si>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</si>
  <si>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</si>
  <si>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</si>
  <si>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</si>
  <si>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</si>
  <si>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</si>
  <si>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</si>
  <si>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</si>
  <si>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</si>
  <si>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</si>
  <si>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</si>
  <si>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</si>
  <si>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</si>
  <si>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</si>
  <si>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</si>
  <si>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</si>
  <si>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</si>
  <si>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</si>
  <si>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</si>
  <si>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</si>
  <si>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</si>
  <si>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</si>
  <si>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</si>
  <si>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</si>
  <si>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</si>
  <si>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</si>
  <si>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</si>
  <si>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</si>
  <si>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</si>
  <si>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</si>
  <si>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</si>
  <si>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</si>
  <si>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</si>
  <si>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</si>
  <si>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</si>
  <si>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</si>
  <si>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</si>
  <si>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</si>
  <si>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</si>
  <si>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</si>
  <si>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</si>
  <si>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</si>
  <si>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</si>
  <si>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</si>
  <si>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</si>
  <si>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</si>
  <si>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</si>
  <si>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</si>
  <si>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</si>
  <si>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</si>
  <si>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</si>
  <si>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</si>
  <si>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</si>
  <si>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</si>
  <si>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</si>
  <si>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</si>
  <si>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</si>
  <si>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</si>
  <si>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</si>
  <si>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</si>
  <si>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</si>
  <si>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</si>
  <si>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</si>
  <si>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</si>
  <si>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</si>
  <si>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</si>
  <si>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</si>
  <si>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</si>
  <si>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</si>
  <si>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</si>
  <si>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</si>
  <si>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</si>
  <si>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</si>
  <si>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</si>
  <si>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</si>
  <si>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</si>
  <si>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</si>
  <si>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</si>
  <si>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</si>
  <si>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</si>
  <si>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</si>
  <si>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</si>
  <si>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</si>
  <si>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</si>
  <si>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</si>
  <si>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</si>
  <si>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</si>
  <si>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</si>
  <si>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</si>
  <si>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</si>
  <si>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</si>
  <si>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</si>
  <si>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</si>
  <si>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</si>
  <si>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</si>
  <si>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</si>
  <si>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</si>
  <si>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</si>
  <si>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</si>
  <si>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</si>
  <si>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</si>
  <si>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</si>
  <si>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</si>
  <si>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</si>
  <si>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</si>
  <si>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</si>
  <si>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</si>
  <si>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</si>
  <si>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</si>
  <si>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</si>
  <si>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</si>
  <si>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</si>
  <si>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</si>
  <si>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</si>
  <si>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</si>
  <si>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</si>
  <si>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</si>
  <si>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</si>
  <si>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</si>
  <si>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</si>
  <si>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</si>
  <si>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</si>
  <si>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</si>
  <si>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</si>
  <si>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</si>
  <si>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</si>
  <si>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</si>
  <si>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</si>
  <si>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</si>
  <si>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</si>
  <si>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</si>
  <si>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</si>
  <si>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</si>
  <si>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</si>
  <si>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</si>
  <si>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</si>
  <si>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</si>
  <si>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</si>
  <si>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</si>
  <si>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</si>
  <si>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</si>
  <si>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</si>
  <si>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</si>
  <si>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</si>
  <si>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</si>
  <si>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</si>
  <si>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</si>
  <si>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</si>
  <si>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</si>
  <si>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</si>
  <si>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</si>
  <si>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</si>
  <si>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</si>
  <si>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</si>
  <si>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</si>
  <si>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</si>
  <si>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</si>
  <si>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</si>
  <si>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</si>
  <si>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</si>
  <si>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</si>
  <si>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</si>
  <si>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</si>
  <si>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</si>
  <si>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</si>
  <si>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</si>
  <si>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</si>
  <si>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</si>
  <si>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</si>
  <si>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</si>
  <si>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</si>
  <si>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</si>
  <si>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</si>
  <si>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</si>
  <si>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</si>
  <si>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</si>
  <si>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</si>
  <si>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</si>
  <si>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</si>
  <si>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</si>
  <si>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</si>
  <si>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</si>
  <si>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</si>
  <si>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</si>
  <si>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</si>
  <si>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</si>
  <si>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</si>
  <si>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</si>
  <si>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</si>
  <si>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</si>
  <si>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</si>
  <si>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</si>
  <si>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</si>
  <si>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</si>
  <si>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</si>
  <si>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</si>
  <si>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</si>
  <si>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</si>
  <si>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</si>
  <si>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</si>
  <si>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</si>
  <si>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</si>
  <si>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</si>
  <si>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</si>
  <si>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</si>
  <si>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</si>
  <si>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</si>
  <si>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</si>
  <si>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</si>
  <si>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</si>
  <si>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</si>
  <si>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</si>
  <si>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</si>
  <si>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</si>
  <si>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</si>
  <si>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</si>
  <si>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</si>
  <si>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</si>
  <si>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</si>
  <si>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</si>
  <si>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</si>
  <si>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</si>
  <si>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</si>
  <si>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</si>
  <si>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</si>
  <si>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</si>
  <si>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</si>
  <si>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</si>
  <si>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</si>
  <si>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</si>
  <si>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</si>
  <si>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</si>
  <si>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</si>
  <si>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</si>
  <si>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</si>
  <si>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</si>
  <si>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</si>
  <si>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</si>
  <si>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</si>
  <si>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</si>
  <si>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</si>
  <si>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</si>
  <si>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</si>
  <si>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</si>
  <si>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</si>
  <si>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</si>
  <si>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</si>
  <si>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</si>
  <si>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</si>
  <si>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</si>
  <si>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</si>
  <si>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</si>
  <si>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</si>
  <si>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</si>
  <si>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</si>
  <si>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</si>
  <si>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</si>
  <si>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</si>
  <si>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</si>
  <si>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</si>
  <si>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</si>
  <si>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</si>
  <si>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</si>
  <si>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</si>
  <si>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</si>
  <si>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</si>
  <si>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</si>
  <si>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</si>
  <si>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</si>
  <si>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</si>
  <si>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</si>
  <si>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</si>
  <si>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</si>
  <si>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</si>
  <si>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</si>
  <si>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</si>
  <si>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</si>
  <si>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</si>
  <si>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</si>
  <si>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</si>
  <si>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</si>
  <si>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</si>
  <si>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</si>
  <si>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</si>
  <si>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</si>
  <si>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</si>
  <si>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</si>
  <si>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</si>
  <si>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</si>
  <si>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</si>
  <si>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</si>
  <si>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</si>
  <si>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</si>
  <si>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</si>
  <si>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</si>
  <si>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</si>
  <si>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</si>
  <si>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</si>
  <si>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</si>
  <si>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</si>
  <si>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</si>
  <si>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</si>
  <si>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</si>
  <si>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</si>
  <si>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</si>
  <si>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</si>
  <si>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</si>
  <si>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</si>
  <si>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</si>
  <si>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</si>
  <si>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</si>
  <si>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</si>
  <si>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</si>
  <si>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</si>
  <si>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</si>
  <si>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</si>
  <si>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</si>
  <si>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</si>
  <si>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</si>
  <si>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</si>
  <si>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</si>
  <si>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</si>
  <si>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</si>
  <si>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</si>
  <si>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</si>
  <si>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</si>
  <si>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</si>
  <si>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</si>
  <si>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</si>
  <si>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</si>
  <si>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</si>
  <si>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</si>
  <si>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</si>
  <si>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</si>
  <si>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</si>
  <si>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</si>
  <si>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</si>
  <si>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</si>
  <si>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</si>
  <si>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</si>
  <si>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</si>
  <si>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</si>
  <si>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</si>
  <si>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</si>
  <si>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</si>
  <si>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</si>
  <si>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</si>
  <si>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</si>
  <si>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</si>
  <si>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</si>
  <si>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</si>
  <si>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</si>
  <si>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</si>
  <si>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</si>
  <si>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</si>
  <si>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</si>
  <si>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</si>
  <si>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</si>
  <si>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</si>
  <si>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</si>
  <si>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</si>
  <si>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</si>
  <si>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</si>
  <si>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</si>
  <si>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</si>
  <si>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</si>
  <si>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</si>
  <si>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</si>
  <si>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</si>
  <si>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</si>
  <si>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</si>
  <si>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</si>
  <si>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</si>
  <si>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</si>
  <si>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</si>
  <si>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</si>
  <si>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</si>
  <si>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</si>
  <si>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</si>
  <si>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</si>
  <si>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</si>
  <si>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</si>
  <si>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</si>
  <si>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</si>
  <si>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</si>
  <si>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</si>
  <si>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</si>
  <si>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</si>
  <si>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</si>
  <si>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</si>
  <si>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</si>
  <si>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</si>
  <si>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</si>
  <si>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</si>
  <si>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</si>
  <si>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</si>
  <si>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</si>
  <si>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</si>
  <si>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</si>
  <si>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</si>
  <si>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</si>
  <si>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</si>
  <si>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</si>
  <si>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</si>
  <si>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</si>
  <si>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</si>
  <si>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</si>
  <si>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</si>
  <si>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</si>
  <si>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</si>
  <si>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</si>
  <si>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</si>
  <si>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</si>
  <si>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</si>
  <si>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</si>
  <si>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</si>
  <si>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</si>
  <si>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</si>
  <si>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</si>
  <si>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</si>
  <si>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</si>
  <si>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</si>
  <si>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</si>
  <si>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</si>
  <si>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</si>
  <si>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</si>
  <si>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</si>
  <si>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</si>
  <si>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</si>
  <si>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</si>
  <si>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</si>
  <si>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</si>
  <si>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</si>
  <si>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</si>
  <si>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</si>
  <si>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</si>
  <si>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</si>
  <si>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</si>
  <si>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</si>
  <si>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</si>
  <si>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</si>
  <si>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</si>
  <si>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</si>
  <si>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</si>
  <si>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</si>
  <si>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</si>
  <si>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</si>
  <si>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</si>
  <si>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</si>
  <si>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</si>
  <si>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</si>
  <si>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</si>
  <si>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</si>
  <si>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</si>
  <si>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</si>
  <si>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</si>
  <si>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</si>
  <si>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</si>
  <si>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</si>
  <si>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</si>
  <si>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</si>
  <si>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</si>
  <si>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</si>
  <si>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</si>
  <si>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</si>
  <si>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</si>
  <si>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</si>
  <si>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</si>
  <si>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</si>
  <si>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</si>
  <si>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</si>
  <si>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</si>
  <si>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</si>
  <si>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</si>
  <si>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</si>
  <si>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</si>
  <si>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</si>
  <si>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</si>
  <si>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</si>
  <si>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</si>
  <si>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</si>
  <si>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</si>
  <si>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</si>
  <si>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</si>
  <si>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</si>
  <si>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</si>
  <si>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</si>
  <si>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</si>
  <si>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</si>
  <si>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</si>
  <si>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</si>
  <si>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</si>
  <si>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</si>
  <si>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</si>
  <si>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</si>
  <si>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</si>
  <si>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</si>
  <si>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</si>
  <si>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</si>
  <si>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</si>
  <si>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</si>
  <si>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</si>
  <si>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</si>
  <si>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</si>
  <si>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</si>
  <si>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</si>
  <si>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</si>
  <si>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</si>
  <si>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</si>
  <si>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</si>
  <si>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</si>
  <si>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</si>
  <si>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</si>
  <si>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</si>
  <si>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</si>
  <si>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</si>
  <si>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</si>
  <si>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</si>
  <si>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</si>
  <si>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</si>
  <si>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</si>
  <si>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</si>
  <si>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</si>
  <si>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</si>
  <si>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</si>
  <si>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</si>
  <si>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</si>
  <si>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</si>
  <si>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</si>
  <si>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</si>
  <si>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</si>
  <si>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</si>
  <si>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</si>
  <si>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</si>
  <si>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</si>
  <si>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</si>
  <si>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</si>
  <si>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</si>
  <si>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</si>
  <si>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</si>
  <si>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</si>
  <si>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</si>
  <si>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</si>
  <si>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</si>
  <si>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</si>
  <si>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</si>
  <si>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</si>
  <si>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</si>
  <si>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</si>
  <si>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</si>
  <si>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</si>
  <si>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</si>
  <si>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</si>
  <si>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</si>
  <si>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</si>
  <si>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</si>
  <si>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</si>
  <si>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</si>
  <si>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</si>
  <si>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</si>
  <si>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</si>
  <si>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</si>
  <si>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</si>
  <si>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</si>
  <si>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</si>
  <si>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</si>
  <si>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</si>
  <si>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</si>
  <si>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</si>
  <si>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</si>
  <si>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</si>
  <si>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</si>
  <si>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</si>
  <si>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</si>
  <si>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</si>
  <si>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</si>
  <si>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</si>
  <si>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</si>
  <si>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</si>
  <si>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</si>
  <si>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</si>
  <si>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</si>
  <si>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</si>
  <si>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</si>
  <si>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</si>
  <si>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</si>
  <si>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</si>
  <si>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</si>
  <si>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</si>
  <si>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</si>
  <si>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</si>
  <si>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</si>
  <si>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</si>
  <si>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</si>
  <si>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</si>
  <si>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</si>
  <si>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</si>
  <si>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</si>
  <si>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</si>
  <si>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</si>
  <si>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</si>
  <si>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</si>
  <si>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</si>
  <si>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</si>
  <si>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</si>
  <si>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</si>
  <si>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</si>
  <si>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</si>
  <si>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</si>
  <si>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</si>
  <si>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</si>
  <si>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</si>
  <si>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</si>
  <si>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</si>
  <si>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</si>
  <si>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</si>
  <si>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</si>
  <si>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</si>
  <si>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</si>
  <si>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</si>
  <si>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</si>
  <si>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</si>
  <si>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</si>
  <si>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</si>
  <si>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</si>
  <si>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</si>
  <si>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</si>
  <si>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</si>
  <si>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</si>
  <si>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</si>
  <si>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</si>
  <si>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</si>
  <si>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</si>
  <si>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</si>
  <si>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</si>
  <si>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</si>
  <si>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</si>
  <si>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</si>
  <si>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</si>
  <si>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</si>
  <si>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</si>
  <si>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</si>
  <si>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</si>
  <si>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</si>
  <si>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</si>
  <si>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</si>
  <si>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</si>
  <si>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</si>
  <si>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</si>
  <si>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</si>
  <si>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</si>
  <si>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</si>
  <si>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</si>
  <si>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</si>
  <si>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</si>
  <si>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</si>
  <si>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</si>
  <si>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</si>
  <si>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</si>
  <si>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</si>
  <si>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</si>
  <si>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</si>
  <si>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</si>
  <si>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</si>
  <si>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</si>
  <si>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</si>
  <si>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</si>
  <si>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</si>
  <si>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</si>
  <si>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</si>
  <si>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</si>
  <si>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</si>
  <si>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</si>
  <si>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</si>
  <si>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</si>
  <si>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</si>
  <si>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</si>
  <si>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</si>
  <si>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</si>
  <si>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</si>
  <si>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</si>
  <si>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</si>
  <si>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</si>
  <si>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</si>
  <si>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</si>
  <si>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</si>
  <si>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</si>
  <si>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</si>
  <si>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</si>
  <si>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</si>
  <si>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</si>
  <si>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</si>
  <si>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</si>
  <si>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</si>
  <si>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</si>
  <si>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</si>
  <si>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</si>
  <si>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</si>
  <si>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</si>
  <si>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</si>
  <si>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</si>
  <si>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</si>
  <si>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</si>
  <si>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</si>
  <si>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</si>
  <si>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</si>
  <si>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</si>
  <si>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</si>
  <si>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</si>
  <si>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</si>
  <si>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</si>
  <si>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</si>
  <si>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</si>
  <si>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</si>
  <si>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</si>
  <si>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</si>
  <si>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</si>
  <si>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</si>
  <si>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</si>
  <si>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</si>
  <si>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</si>
  <si>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</si>
  <si>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</si>
  <si>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</si>
  <si>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</si>
  <si>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</si>
  <si>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</si>
  <si>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</si>
  <si>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</si>
  <si>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</si>
  <si>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</si>
  <si>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</si>
  <si>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</si>
  <si>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</si>
  <si>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</si>
  <si>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</si>
  <si>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</si>
  <si>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</si>
  <si>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</si>
  <si>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</si>
  <si>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</si>
  <si>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</si>
  <si>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</si>
  <si>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</si>
  <si>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</si>
  <si>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</si>
  <si>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</si>
  <si>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</si>
  <si>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</si>
  <si>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</si>
  <si>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</si>
  <si>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</si>
  <si>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</si>
  <si>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</si>
  <si>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</si>
  <si>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</si>
  <si>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</si>
  <si>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</si>
  <si>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</si>
  <si>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</si>
  <si>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</si>
  <si>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</si>
  <si>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</si>
  <si>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</si>
  <si>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</si>
  <si>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</si>
  <si>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</si>
  <si>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</si>
  <si>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</si>
  <si>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</si>
  <si>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</si>
  <si>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</si>
  <si>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</si>
  <si>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</si>
  <si>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</si>
  <si>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</si>
  <si>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</si>
  <si>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</si>
  <si>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</si>
  <si>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</si>
  <si>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</si>
  <si>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</si>
  <si>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</si>
  <si>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</si>
  <si>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</si>
  <si>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</si>
  <si>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</si>
  <si>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</si>
  <si>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</si>
  <si>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</si>
  <si>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</si>
  <si>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</si>
  <si>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</si>
  <si>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</si>
  <si>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</si>
  <si>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</si>
  <si>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</si>
  <si>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</si>
  <si>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</si>
  <si>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</si>
  <si>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</si>
  <si>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</si>
  <si>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</si>
  <si>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</si>
  <si>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</si>
  <si>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</si>
  <si>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</si>
  <si>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</si>
  <si>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</si>
  <si>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</si>
  <si>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</si>
  <si>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</si>
  <si>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</si>
  <si>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</si>
  <si>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</si>
  <si>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</si>
  <si>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</si>
  <si>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</si>
  <si>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</si>
  <si>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</si>
  <si>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</si>
  <si>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</si>
  <si>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</si>
  <si>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</si>
  <si>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</si>
  <si>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</si>
  <si>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</si>
  <si>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</si>
  <si>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</si>
  <si>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</si>
  <si>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</si>
  <si>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</si>
  <si>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</si>
  <si>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</si>
  <si>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</si>
  <si>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</si>
  <si>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</si>
  <si>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</si>
  <si>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</si>
  <si>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</si>
  <si>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</si>
  <si>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</si>
  <si>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</si>
  <si>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</si>
  <si>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</si>
  <si>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</si>
  <si>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</si>
  <si>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</si>
  <si>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</si>
  <si>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</si>
  <si>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</si>
  <si>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</si>
  <si>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</si>
  <si>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</si>
  <si>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</si>
  <si>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</si>
  <si>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</si>
  <si>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</si>
  <si>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</si>
  <si>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</si>
  <si>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</si>
  <si>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</si>
  <si>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</si>
  <si>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</si>
  <si>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</si>
  <si>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</si>
  <si>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</si>
  <si>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</si>
  <si>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</si>
  <si>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</si>
  <si>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</si>
  <si>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</si>
  <si>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</si>
  <si>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</si>
  <si>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</si>
  <si>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</si>
  <si>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</si>
  <si>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</si>
  <si>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</si>
  <si>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</si>
  <si>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</si>
  <si>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</si>
  <si>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</si>
  <si>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</si>
  <si>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</si>
  <si>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</si>
  <si>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</si>
  <si>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</si>
  <si>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</si>
  <si>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</si>
  <si>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</si>
  <si>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</si>
  <si>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</si>
  <si>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</si>
  <si>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</si>
  <si>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</si>
  <si>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</si>
  <si>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</si>
  <si>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</si>
  <si>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</si>
  <si>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</si>
  <si>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</si>
  <si>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</si>
  <si>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</si>
  <si>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</si>
  <si>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</si>
  <si>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</si>
  <si>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</si>
  <si>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</si>
  <si>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</si>
  <si>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</si>
  <si>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</si>
  <si>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</si>
  <si>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</si>
  <si>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</si>
  <si>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</si>
  <si>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</si>
  <si>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</si>
  <si>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</si>
  <si>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</si>
  <si>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</si>
  <si>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</si>
  <si>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</si>
  <si>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</si>
  <si>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</si>
  <si>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</si>
  <si>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</si>
  <si>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</si>
  <si>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</si>
  <si>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</si>
  <si>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</si>
  <si>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</si>
  <si>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</si>
  <si>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</si>
  <si>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</si>
  <si>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</si>
  <si>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</si>
  <si>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</si>
  <si>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</si>
  <si>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</si>
  <si>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</si>
  <si>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</si>
  <si>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</si>
  <si>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</si>
  <si>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</si>
  <si>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</si>
  <si>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</si>
  <si>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</si>
  <si>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</si>
  <si>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</si>
  <si>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</si>
  <si>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</si>
  <si>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</si>
  <si>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</si>
  <si>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</si>
  <si>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</si>
  <si>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</si>
  <si>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</si>
  <si>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</si>
  <si>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</si>
  <si>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</si>
  <si>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</si>
  <si>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</si>
  <si>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</si>
  <si>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</si>
  <si>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</si>
  <si>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</si>
  <si>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</si>
  <si>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</si>
  <si>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</si>
  <si>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</si>
  <si>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</si>
  <si>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</si>
  <si>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</si>
  <si>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</si>
  <si>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</si>
  <si>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</si>
  <si>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</si>
  <si>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</si>
  <si>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</si>
  <si>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</si>
  <si>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</si>
  <si>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</si>
  <si>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</si>
  <si>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</si>
  <si>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</si>
  <si>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</si>
  <si>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</si>
  <si>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</si>
  <si>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</si>
  <si>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</si>
  <si>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</si>
  <si>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</si>
  <si>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</si>
  <si>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</si>
  <si>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</si>
  <si>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</si>
  <si>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</si>
  <si>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</si>
  <si>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</si>
  <si>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</si>
  <si>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</si>
  <si>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</si>
  <si>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</si>
  <si>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</si>
  <si>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</si>
  <si>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</si>
  <si>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</si>
  <si>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</si>
  <si>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</si>
  <si>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</si>
  <si>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</si>
  <si>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</si>
  <si>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</si>
  <si>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</si>
  <si>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</si>
  <si>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</si>
  <si>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</si>
  <si>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</si>
  <si>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</si>
  <si>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</si>
  <si>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</si>
  <si>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</si>
  <si>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</si>
  <si>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</si>
  <si>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</si>
  <si>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</si>
  <si>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</si>
  <si>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</si>
  <si>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</si>
  <si>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</si>
  <si>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</si>
  <si>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</si>
  <si>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</si>
  <si>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</si>
  <si>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</si>
  <si>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</si>
  <si>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</si>
  <si>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</si>
  <si>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</si>
  <si>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</si>
  <si>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</si>
  <si>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</si>
  <si>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</si>
  <si>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</si>
  <si>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</si>
  <si>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</si>
  <si>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</si>
  <si>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</si>
  <si>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</si>
  <si>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</si>
  <si>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</si>
  <si>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</si>
  <si>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</si>
  <si>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</si>
  <si>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</si>
  <si>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</si>
  <si>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</si>
  <si>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</si>
  <si>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</si>
  <si>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</si>
  <si>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</si>
  <si>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</si>
  <si>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</si>
  <si>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</si>
  <si>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</si>
  <si>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</si>
  <si>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</si>
  <si>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</si>
  <si>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</si>
  <si>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</si>
  <si>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</si>
  <si>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</si>
  <si>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</si>
  <si>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</si>
  <si>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</si>
  <si>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</si>
  <si>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</si>
  <si>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</si>
  <si>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</si>
  <si>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</si>
  <si>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</si>
  <si>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</si>
  <si>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</si>
  <si>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</si>
  <si>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</si>
  <si>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</si>
  <si>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</si>
  <si>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</si>
  <si>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</si>
  <si>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</si>
  <si>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</si>
  <si>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</si>
  <si>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</si>
  <si>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</si>
  <si>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</si>
  <si>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</si>
  <si>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</si>
  <si>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</si>
  <si>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</si>
  <si>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</si>
  <si>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</si>
  <si>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</si>
  <si>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</si>
  <si>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</si>
  <si>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</si>
  <si>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</si>
  <si>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</si>
  <si>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</si>
  <si>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</si>
  <si>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</si>
  <si>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</si>
  <si>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</si>
  <si>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</si>
  <si>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</si>
  <si>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</si>
  <si>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</si>
  <si>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</si>
  <si>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</si>
  <si>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</si>
  <si>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</si>
  <si>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</si>
  <si>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</si>
  <si>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</si>
  <si>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</si>
  <si>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</si>
  <si>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</si>
  <si>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</si>
  <si>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</si>
  <si>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</si>
  <si>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</si>
  <si>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</si>
  <si>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</si>
  <si>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</si>
  <si>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</si>
  <si>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</si>
  <si>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</si>
  <si>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</si>
  <si>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</si>
  <si>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</si>
  <si>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</si>
  <si>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</si>
  <si>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</si>
  <si>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</si>
  <si>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</si>
  <si>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</si>
  <si>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</si>
  <si>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</si>
  <si>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</si>
  <si>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</si>
  <si>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</si>
  <si>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</si>
  <si>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</si>
  <si>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</si>
  <si>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</si>
  <si>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</si>
  <si>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</si>
  <si>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</si>
  <si>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</si>
  <si>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</si>
  <si>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</si>
  <si>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</si>
  <si>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</si>
  <si>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</si>
  <si>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</si>
  <si>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</si>
  <si>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</si>
  <si>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</si>
  <si>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</si>
  <si>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</si>
  <si>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</si>
  <si>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</si>
  <si>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</si>
  <si>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</si>
  <si>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</si>
  <si>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</si>
  <si>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</si>
  <si>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</si>
  <si>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</si>
  <si>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</si>
  <si>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</si>
  <si>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</si>
  <si>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</si>
  <si>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</si>
  <si>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</si>
  <si>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</si>
  <si>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</si>
  <si>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</si>
  <si>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</si>
  <si>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</si>
  <si>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</si>
  <si>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</si>
  <si>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</si>
  <si>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</si>
  <si>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</si>
  <si>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</si>
  <si>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</si>
  <si>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</si>
  <si>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</si>
  <si>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</si>
  <si>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</si>
  <si>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</si>
  <si>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</si>
  <si>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</si>
  <si>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</si>
  <si>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</si>
  <si>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</si>
  <si>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</si>
  <si>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</si>
  <si>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</si>
  <si>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</si>
  <si>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</si>
  <si>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</si>
  <si>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</si>
  <si>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</si>
  <si>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</si>
  <si>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</si>
  <si>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</si>
  <si>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</si>
  <si>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</si>
  <si>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</si>
  <si>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</si>
  <si>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</si>
  <si>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</si>
  <si>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</si>
  <si>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</si>
  <si>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</si>
  <si>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</si>
  <si>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</si>
  <si>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</si>
  <si>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</si>
  <si>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</si>
  <si>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</si>
  <si>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</si>
  <si>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</si>
  <si>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</si>
  <si>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</si>
  <si>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</si>
  <si>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</si>
  <si>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</si>
  <si>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</si>
  <si>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</si>
  <si>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</si>
  <si>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</si>
  <si>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</si>
  <si>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</si>
  <si>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</si>
  <si>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</si>
  <si>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</si>
  <si>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</si>
  <si>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</si>
  <si>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</si>
  <si>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</si>
  <si>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</si>
  <si>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</si>
  <si>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</si>
  <si>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</si>
  <si>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</si>
  <si>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</si>
  <si>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</si>
  <si>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</si>
  <si>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</si>
  <si>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</si>
  <si>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</si>
  <si>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</si>
  <si>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</si>
  <si>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</si>
  <si>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</si>
  <si>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</si>
  <si>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</si>
  <si>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</si>
  <si>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</si>
  <si>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</si>
  <si>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</si>
  <si>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</si>
  <si>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</si>
  <si>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</si>
  <si>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</si>
  <si>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</si>
  <si>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</si>
  <si>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</si>
  <si>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</si>
  <si>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</si>
  <si>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</si>
  <si>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</si>
  <si>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</si>
  <si>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</si>
  <si>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</si>
  <si>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</si>
  <si>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</si>
  <si>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</si>
  <si>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</si>
  <si>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</si>
  <si>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</si>
  <si>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</si>
  <si>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</si>
  <si>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</si>
  <si>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</si>
  <si>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</si>
  <si>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</si>
  <si>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</si>
  <si>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</si>
  <si>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</si>
  <si>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</si>
  <si>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</si>
  <si>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</si>
  <si>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</si>
  <si>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</si>
  <si>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</si>
  <si>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</si>
  <si>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</si>
  <si>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</si>
  <si>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</si>
  <si>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</si>
  <si>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</si>
  <si>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</si>
  <si>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</si>
  <si>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</si>
  <si>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</si>
  <si>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</si>
  <si>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</si>
  <si>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</si>
  <si>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</si>
  <si>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</si>
  <si>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</si>
  <si>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</si>
  <si>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</si>
  <si>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</si>
  <si>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</si>
  <si>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</si>
  <si>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</si>
  <si>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</si>
  <si>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</si>
  <si>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</si>
  <si>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</si>
  <si>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</si>
  <si>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</si>
  <si>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</si>
  <si>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</si>
  <si>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</si>
  <si>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</si>
  <si>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</si>
  <si>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</si>
  <si>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</si>
  <si>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</si>
  <si>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</si>
  <si>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</si>
  <si>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</si>
  <si>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</si>
  <si>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</si>
  <si>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</si>
  <si>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</si>
  <si>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</si>
  <si>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</si>
  <si>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</si>
  <si>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</si>
  <si>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</si>
  <si>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</si>
  <si>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</si>
  <si>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</si>
  <si>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</si>
  <si>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</si>
  <si>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</si>
  <si>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</si>
  <si>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</si>
  <si>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</si>
  <si>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</si>
  <si>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</si>
  <si>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</si>
  <si>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</si>
  <si>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</si>
  <si>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</si>
  <si>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</si>
  <si>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</si>
  <si>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</si>
  <si>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</si>
  <si>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</si>
  <si>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</si>
  <si>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</si>
  <si>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</si>
  <si>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</si>
  <si>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</si>
  <si>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</si>
  <si>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</si>
  <si>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</si>
  <si>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</si>
  <si>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</si>
  <si>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</si>
  <si>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</si>
  <si>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</si>
  <si>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</si>
  <si>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</si>
  <si>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</si>
  <si>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</si>
  <si>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</si>
  <si>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</si>
  <si>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</si>
  <si>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</si>
  <si>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</si>
  <si>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</si>
  <si>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</si>
  <si>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</si>
  <si>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</si>
  <si>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</si>
  <si>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</si>
  <si>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</si>
  <si>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</si>
  <si>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</si>
  <si>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</si>
  <si>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</si>
  <si>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</si>
  <si>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</si>
  <si>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</si>
  <si>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</si>
  <si>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</si>
  <si>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</si>
  <si>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</si>
  <si>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</si>
  <si>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</si>
  <si>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</si>
  <si>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</si>
  <si>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</si>
  <si>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</si>
  <si>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</si>
  <si>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</si>
  <si>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</si>
  <si>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</si>
  <si>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</si>
  <si>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</si>
  <si>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</si>
  <si>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</si>
  <si>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</si>
  <si>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</si>
  <si>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</si>
  <si>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</si>
  <si>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</si>
  <si>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</si>
  <si>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</si>
  <si>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</si>
  <si>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</si>
  <si>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</si>
  <si>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</si>
  <si>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</si>
  <si>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</si>
  <si>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</si>
  <si>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</si>
  <si>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</si>
  <si>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</si>
  <si>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</si>
  <si>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</si>
  <si>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</si>
  <si>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</si>
  <si>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</si>
  <si>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</si>
  <si>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</si>
  <si>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</si>
  <si>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</si>
  <si>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</si>
  <si>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</si>
  <si>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</si>
  <si>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</si>
  <si>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</si>
  <si>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</si>
  <si>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</si>
  <si>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</si>
  <si>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</si>
  <si>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</si>
  <si>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</si>
  <si>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</si>
  <si>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</si>
  <si>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</si>
  <si>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</si>
  <si>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</si>
  <si>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</si>
  <si>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</si>
  <si>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</si>
  <si>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</si>
  <si>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</si>
  <si>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</si>
  <si>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</si>
  <si>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</si>
  <si>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</si>
  <si>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</si>
  <si>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</si>
  <si>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</si>
  <si>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</si>
  <si>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</si>
  <si>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</si>
  <si>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</si>
  <si>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</si>
  <si>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</si>
  <si>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</si>
  <si>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</si>
  <si>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</si>
  <si>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</si>
  <si>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</si>
  <si>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</si>
  <si>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</si>
  <si>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</si>
  <si>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</si>
  <si>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</si>
  <si>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</si>
  <si>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</si>
  <si>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</si>
  <si>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</si>
  <si>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</si>
  <si>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</si>
  <si>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</si>
  <si>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</si>
  <si>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</si>
  <si>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</si>
  <si>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</si>
  <si>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</si>
  <si>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</si>
  <si>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</si>
  <si>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</si>
  <si>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</si>
  <si>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</si>
  <si>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</si>
  <si>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</si>
  <si>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</si>
  <si>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</si>
  <si>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</si>
  <si>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</si>
  <si>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</si>
  <si>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</si>
  <si>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</si>
  <si>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</si>
  <si>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</si>
  <si>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</si>
  <si>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</si>
  <si>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</si>
  <si>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</si>
  <si>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</si>
  <si>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</si>
  <si>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</si>
  <si>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</si>
  <si>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</si>
  <si>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</si>
  <si>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</si>
  <si>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</si>
  <si>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</si>
  <si>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</si>
  <si>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</si>
  <si>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</si>
  <si>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</si>
  <si>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</si>
  <si>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</si>
  <si>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</si>
  <si>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</si>
  <si>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</si>
  <si>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</si>
  <si>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</si>
  <si>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</si>
  <si>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</si>
  <si>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</si>
  <si>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</si>
  <si>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</si>
  <si>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</si>
  <si>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</si>
  <si>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</si>
  <si>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</si>
  <si>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</si>
  <si>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</si>
  <si>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</si>
  <si>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</si>
  <si>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</si>
  <si>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</si>
  <si>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</si>
  <si>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</si>
  <si>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</si>
  <si>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</si>
  <si>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</si>
  <si>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</si>
  <si>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</si>
  <si>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</si>
  <si>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</si>
  <si>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</si>
  <si>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</si>
  <si>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</si>
  <si>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</si>
  <si>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</si>
  <si>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</si>
  <si>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</si>
  <si>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</si>
  <si>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</si>
  <si>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</si>
  <si>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</si>
  <si>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</si>
  <si>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</si>
  <si>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</si>
  <si>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</si>
  <si>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</si>
  <si>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</si>
  <si>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</si>
  <si>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</si>
  <si>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</si>
  <si>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</si>
  <si>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</si>
  <si>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</si>
  <si>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</si>
  <si>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</si>
  <si>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</si>
  <si>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</si>
  <si>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</si>
  <si>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</si>
  <si>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</si>
  <si>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</si>
  <si>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</si>
  <si>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</si>
  <si>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</si>
  <si>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</si>
  <si>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</si>
  <si>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</si>
  <si>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</si>
  <si>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</si>
  <si>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</si>
  <si>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</si>
  <si>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</si>
  <si>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</si>
  <si>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</si>
  <si>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</si>
  <si>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</si>
  <si>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</si>
  <si>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</si>
  <si>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</si>
  <si>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</si>
  <si>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</si>
  <si>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</si>
  <si>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</si>
  <si>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</si>
  <si>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</si>
  <si>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</si>
  <si>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</si>
  <si>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</si>
  <si>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</si>
  <si>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</si>
  <si>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</si>
  <si>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</si>
  <si>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</si>
  <si>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</si>
  <si>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</si>
  <si>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</si>
  <si>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</si>
  <si>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</si>
  <si>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</si>
  <si>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</si>
  <si>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</si>
  <si>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</si>
  <si>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</si>
  <si>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</si>
  <si>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</si>
  <si>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</si>
  <si>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</si>
  <si>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</si>
  <si>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</si>
  <si>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</si>
  <si>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</si>
  <si>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</si>
  <si>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</si>
  <si>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</si>
  <si>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</si>
  <si>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</si>
  <si>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</si>
  <si>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</si>
  <si>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</si>
  <si>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</si>
  <si>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</si>
  <si>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</si>
  <si>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</si>
  <si>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</si>
  <si>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</si>
  <si>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</si>
  <si>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</si>
  <si>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</si>
  <si>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</si>
  <si>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</si>
  <si>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</si>
  <si>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</si>
  <si>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</si>
  <si>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</si>
  <si>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</si>
  <si>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</si>
  <si>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</si>
  <si>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</si>
  <si>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</si>
  <si>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</si>
  <si>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</si>
  <si>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</si>
  <si>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</si>
  <si>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</si>
  <si>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</si>
  <si>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</si>
  <si>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</si>
  <si>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</si>
  <si>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</si>
  <si>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</si>
  <si>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</si>
  <si>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</si>
  <si>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</si>
  <si>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</si>
  <si>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</si>
  <si>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</si>
  <si>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</si>
  <si>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</si>
  <si>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</si>
  <si>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</si>
  <si>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</si>
  <si>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</si>
  <si>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</si>
  <si>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</si>
  <si>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</si>
  <si>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</si>
  <si>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</si>
  <si>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</si>
  <si>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</si>
  <si>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</si>
  <si>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</si>
  <si>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</si>
  <si>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</si>
  <si>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</si>
  <si>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</si>
  <si>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</si>
  <si>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</si>
  <si>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</si>
  <si>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</si>
  <si>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</si>
  <si>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</si>
  <si>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</si>
  <si>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</si>
  <si>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</si>
  <si>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</si>
  <si>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</si>
  <si>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</si>
  <si>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</si>
  <si>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</si>
  <si>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</si>
  <si>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</si>
  <si>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</si>
  <si>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</si>
  <si>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</si>
  <si>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</si>
  <si>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</si>
  <si>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</si>
  <si>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</si>
  <si>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</si>
  <si>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</si>
  <si>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</si>
  <si>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</si>
  <si>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</si>
  <si>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</si>
  <si>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</si>
  <si>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</si>
  <si>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</si>
  <si>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</si>
  <si>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</si>
  <si>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</si>
  <si>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</si>
  <si>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</si>
  <si>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</si>
  <si>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</si>
  <si>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</si>
  <si>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</si>
  <si>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</si>
  <si>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</si>
  <si>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</si>
  <si>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</si>
  <si>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</si>
  <si>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</si>
  <si>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</si>
  <si>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</si>
  <si>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</si>
  <si>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</si>
  <si>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</si>
  <si>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</si>
  <si>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</si>
  <si>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</si>
  <si>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</si>
  <si>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</si>
  <si>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</si>
  <si>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</si>
  <si>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</si>
  <si>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</si>
  <si>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</si>
  <si>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</si>
  <si>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</si>
  <si>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</si>
  <si>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</si>
  <si>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</si>
  <si>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</si>
  <si>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</si>
  <si>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</si>
  <si>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</si>
  <si>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</si>
  <si>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</si>
  <si>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</si>
  <si>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</si>
  <si>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</si>
  <si>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</si>
  <si>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</si>
  <si>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</si>
  <si>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</si>
  <si>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</si>
  <si>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</si>
  <si>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</si>
  <si>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</si>
  <si>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</si>
  <si>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</si>
  <si>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</si>
  <si>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</si>
  <si>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</si>
  <si>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</si>
  <si>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</si>
  <si>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</si>
  <si>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</si>
  <si>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</si>
  <si>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</si>
  <si>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</si>
  <si>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</si>
  <si>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</si>
  <si>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</si>
  <si>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</si>
  <si>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</si>
  <si>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</si>
  <si>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</si>
  <si>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</si>
  <si>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</si>
  <si>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</si>
  <si>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</si>
  <si>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</si>
  <si>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</si>
  <si>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</si>
  <si>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</si>
  <si>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</si>
  <si>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</si>
  <si>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</si>
  <si>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</si>
  <si>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</si>
  <si>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</si>
  <si>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</si>
  <si>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</si>
  <si>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</si>
  <si>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</si>
  <si>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</si>
  <si>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</si>
  <si>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</si>
  <si>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</si>
  <si>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</si>
  <si>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</si>
  <si>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</si>
  <si>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</si>
  <si>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</si>
  <si>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</si>
  <si>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</si>
  <si>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</si>
  <si>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</si>
  <si>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</si>
  <si>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</si>
  <si>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</si>
  <si>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</si>
  <si>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</si>
  <si>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</si>
  <si>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</si>
  <si>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</si>
  <si>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</si>
  <si>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</si>
  <si>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</si>
  <si>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</si>
  <si>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</si>
  <si>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</si>
  <si>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</si>
  <si>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</si>
  <si>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</si>
  <si>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</si>
  <si>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</si>
  <si>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</si>
  <si>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</si>
  <si>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</si>
  <si>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</si>
  <si>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</si>
  <si>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</si>
  <si>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</si>
  <si>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</si>
  <si>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</si>
  <si>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</si>
  <si>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</si>
  <si>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</si>
  <si>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</si>
  <si>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</si>
  <si>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</si>
  <si>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</si>
  <si>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</si>
  <si>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</si>
  <si>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</si>
  <si>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</si>
  <si>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</si>
  <si>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</si>
  <si>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</si>
  <si>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</si>
  <si>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</si>
  <si>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</si>
  <si>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</si>
  <si>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</si>
  <si>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</si>
  <si>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</si>
  <si>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</si>
  <si>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</si>
  <si>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</si>
  <si>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</si>
  <si>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</si>
  <si>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</si>
  <si>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</si>
  <si>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</si>
  <si>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</si>
  <si>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</si>
  <si>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</si>
  <si>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</si>
  <si>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</si>
  <si>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</si>
  <si>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</si>
  <si>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</si>
  <si>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</si>
  <si>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</si>
  <si>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</si>
  <si>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</si>
  <si>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</si>
  <si>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</si>
  <si>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</si>
  <si>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</si>
  <si>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</si>
  <si>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</si>
  <si>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</si>
  <si>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</si>
  <si>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</si>
  <si>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</si>
  <si>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</si>
  <si>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</si>
  <si>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</si>
  <si>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</si>
  <si>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</si>
  <si>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</si>
  <si>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</si>
  <si>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</si>
  <si>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</si>
  <si>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</si>
  <si>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</si>
  <si>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</si>
  <si>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</si>
  <si>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</si>
  <si>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</si>
  <si>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</si>
  <si>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</si>
  <si>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</si>
  <si>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</si>
  <si>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</si>
  <si>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</si>
  <si>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</si>
  <si>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</si>
  <si>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</si>
  <si>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</si>
  <si>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</si>
  <si>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</si>
  <si>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</si>
  <si>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</si>
  <si>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</si>
  <si>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</si>
  <si>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</si>
  <si>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</si>
  <si>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</si>
  <si>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</si>
  <si>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</si>
  <si>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</si>
  <si>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</si>
  <si>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</si>
  <si>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</si>
  <si>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</si>
  <si>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</si>
  <si>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</si>
  <si>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</si>
  <si>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</si>
  <si>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</si>
  <si>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</si>
  <si>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</si>
  <si>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</si>
  <si>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</si>
  <si>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</si>
  <si>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</si>
  <si>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</si>
  <si>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</si>
  <si>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</si>
  <si>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</si>
  <si>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</si>
  <si>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</si>
  <si>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</si>
  <si>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</si>
  <si>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</si>
  <si>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</si>
  <si>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</si>
  <si>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</si>
  <si>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</si>
  <si>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</si>
  <si>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</si>
  <si>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</si>
  <si>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</si>
  <si>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</si>
  <si>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</si>
  <si>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</si>
  <si>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</si>
  <si>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</si>
  <si>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</si>
  <si>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</si>
  <si>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</si>
  <si>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</si>
  <si>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</si>
  <si>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</si>
  <si>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</si>
  <si>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</si>
  <si>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</si>
  <si>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</si>
  <si>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</si>
  <si>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</si>
  <si>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</si>
  <si>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</si>
  <si>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</si>
  <si>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</si>
  <si>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</si>
  <si>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</si>
  <si>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</si>
  <si>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</si>
  <si>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</si>
  <si>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</si>
  <si>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</si>
  <si>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</si>
  <si>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</si>
  <si>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</si>
  <si>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</si>
  <si>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</si>
  <si>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</si>
  <si>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</si>
  <si>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</si>
  <si>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</si>
  <si>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</si>
  <si>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</si>
  <si>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</si>
  <si>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</si>
  <si>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</si>
  <si>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</si>
  <si>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</si>
  <si>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</si>
  <si>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</si>
  <si>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</si>
  <si>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</si>
  <si>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</si>
  <si>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</si>
  <si>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</si>
  <si>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</si>
  <si>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</si>
  <si>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</si>
  <si>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</si>
  <si>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</si>
  <si>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</si>
  <si>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</si>
  <si>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</si>
  <si>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</si>
  <si>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</si>
  <si>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</si>
  <si>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</si>
  <si>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</si>
  <si>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</si>
  <si>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</si>
  <si>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</si>
  <si>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</si>
  <si>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</si>
  <si>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</si>
  <si>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</si>
  <si>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</si>
  <si>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</si>
  <si>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</si>
  <si>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</si>
  <si>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</si>
  <si>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</si>
  <si>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</si>
  <si>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</si>
  <si>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</si>
  <si>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</si>
  <si>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</si>
  <si>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</si>
  <si>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</si>
  <si>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</si>
  <si>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</si>
  <si>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</si>
  <si>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</si>
  <si>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</si>
  <si>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</si>
  <si>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</si>
  <si>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</si>
  <si>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</si>
  <si>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</si>
  <si>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</si>
  <si>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</si>
  <si>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</si>
  <si>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</si>
  <si>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</si>
  <si>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</si>
  <si>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</si>
  <si>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</si>
  <si>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</si>
  <si>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</si>
  <si>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</si>
  <si>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</si>
  <si>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</si>
  <si>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</si>
  <si>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</si>
  <si>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</si>
  <si>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</si>
  <si>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</si>
  <si>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</si>
  <si>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</si>
  <si>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</si>
  <si>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</si>
  <si>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</si>
  <si>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</si>
  <si>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</si>
  <si>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</si>
  <si>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</si>
  <si>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</si>
  <si>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</si>
  <si>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</si>
  <si>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</si>
  <si>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</si>
  <si>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</si>
  <si>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</si>
  <si>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</si>
  <si>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</si>
  <si>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</si>
  <si>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</si>
  <si>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</si>
  <si>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</si>
  <si>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</si>
  <si>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</si>
  <si>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</si>
  <si>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</si>
  <si>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</si>
  <si>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</si>
  <si>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</si>
  <si>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</si>
  <si>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</si>
  <si>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</si>
  <si>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</si>
  <si>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</si>
  <si>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</si>
  <si>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</si>
  <si>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</si>
  <si>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</si>
  <si>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</si>
  <si>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</si>
  <si>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</si>
  <si>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</si>
  <si>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</si>
  <si>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</si>
  <si>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</si>
  <si>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</si>
  <si>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</si>
  <si>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</si>
  <si>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</si>
  <si>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</si>
  <si>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</si>
  <si>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</si>
  <si>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</si>
  <si>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</si>
  <si>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</si>
  <si>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</si>
  <si>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</si>
  <si>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</si>
  <si>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</si>
  <si>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</si>
  <si>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</si>
  <si>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</si>
  <si>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</si>
  <si>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</si>
  <si>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</si>
  <si>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</si>
  <si>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</si>
  <si>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</si>
  <si>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</si>
  <si>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</si>
  <si>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</si>
  <si>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</si>
  <si>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</si>
  <si>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</si>
  <si>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</si>
  <si>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</si>
  <si>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</si>
  <si>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</si>
  <si>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</si>
  <si>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</si>
  <si>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</si>
  <si>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</si>
  <si>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</si>
  <si>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</si>
  <si>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</si>
  <si>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</si>
  <si>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</si>
  <si>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</si>
  <si>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</si>
  <si>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</si>
  <si>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</si>
  <si>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</si>
  <si>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</si>
  <si>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</si>
  <si>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</si>
  <si>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</si>
  <si>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</si>
  <si>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</si>
  <si>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</si>
  <si>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</si>
  <si>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</si>
  <si>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</si>
  <si>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</si>
  <si>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</si>
  <si>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</si>
  <si>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</si>
  <si>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</si>
  <si>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</si>
  <si>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</si>
  <si>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</si>
  <si>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</si>
  <si>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</si>
  <si>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</si>
  <si>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</si>
  <si>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</si>
  <si>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</si>
  <si>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</si>
  <si>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</si>
  <si>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</si>
  <si>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</si>
  <si>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</si>
  <si>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</si>
  <si>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</si>
  <si>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</si>
  <si>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</si>
  <si>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</si>
  <si>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</si>
  <si>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</si>
  <si>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</si>
  <si>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</si>
  <si>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</si>
  <si>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</si>
  <si>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</si>
  <si>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</si>
  <si>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</si>
  <si>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</si>
  <si>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</si>
  <si>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</si>
  <si>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</si>
  <si>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</si>
  <si>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</si>
  <si>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</si>
  <si>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</si>
  <si>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</si>
  <si>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</si>
  <si>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</si>
  <si>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</si>
  <si>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</si>
  <si>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</si>
  <si>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</si>
  <si>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</si>
  <si>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</si>
  <si>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</si>
  <si>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</si>
  <si>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</si>
  <si>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</si>
  <si>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</si>
  <si>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</si>
  <si>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</si>
  <si>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</si>
  <si>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</si>
  <si>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</si>
  <si>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</si>
  <si>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</si>
  <si>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</si>
  <si>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</si>
  <si>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</si>
  <si>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</si>
  <si>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</si>
  <si>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</si>
  <si>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</si>
  <si>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</si>
  <si>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</si>
  <si>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</si>
  <si>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</si>
  <si>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</si>
  <si>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</si>
  <si>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</si>
  <si>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</si>
  <si>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</si>
  <si>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</si>
  <si>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</si>
  <si>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</si>
  <si>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</si>
  <si>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</si>
  <si>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</si>
  <si>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</si>
  <si>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</si>
  <si>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</si>
  <si>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</si>
  <si>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</si>
  <si>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</si>
  <si>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</si>
  <si>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</si>
  <si>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</si>
  <si>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</si>
  <si>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</si>
  <si>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</si>
  <si>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</si>
  <si>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</si>
  <si>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</si>
  <si>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</si>
  <si>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</si>
  <si>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</si>
  <si>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</si>
  <si>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</si>
  <si>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</si>
  <si>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</si>
  <si>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</si>
  <si>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</si>
  <si>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</si>
  <si>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</si>
  <si>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</si>
  <si>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</si>
  <si>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</si>
  <si>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</si>
  <si>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</si>
  <si>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</si>
  <si>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</si>
  <si>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</si>
  <si>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</si>
  <si>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</si>
  <si>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</si>
  <si>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</si>
  <si>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</si>
  <si>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</si>
  <si>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</si>
  <si>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</si>
  <si>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</si>
  <si>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</si>
  <si>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</si>
  <si>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</si>
  <si>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</si>
  <si>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</si>
  <si>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</si>
  <si>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</si>
  <si>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</si>
  <si>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</si>
  <si>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</si>
  <si>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</si>
  <si>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</si>
  <si>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</si>
  <si>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</si>
  <si>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</si>
  <si>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</si>
  <si>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</si>
  <si>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</si>
  <si>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</si>
  <si>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</si>
  <si>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</si>
  <si>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</si>
  <si>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</si>
  <si>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</si>
  <si>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</si>
  <si>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</si>
  <si>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</si>
  <si>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</si>
  <si>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</si>
  <si>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</si>
  <si>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</si>
  <si>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</si>
  <si>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</si>
  <si>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</si>
  <si>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</si>
  <si>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</si>
  <si>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</si>
  <si>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</si>
  <si>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</si>
  <si>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</si>
  <si>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</si>
  <si>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</si>
  <si>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</si>
  <si>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</si>
  <si>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</si>
  <si>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</si>
  <si>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</si>
  <si>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</si>
  <si>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</si>
  <si>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</si>
  <si>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</si>
  <si>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</si>
  <si>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</si>
  <si>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</si>
  <si>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</si>
  <si>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</si>
  <si>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</si>
  <si>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</si>
  <si>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</si>
  <si>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</si>
  <si>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</si>
  <si>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</si>
  <si>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</si>
  <si>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</si>
  <si>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</si>
  <si>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</si>
  <si>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</si>
  <si>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</si>
  <si>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</si>
  <si>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</si>
  <si>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</si>
  <si>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</si>
  <si>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</si>
  <si>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</si>
  <si>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</si>
  <si>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</si>
  <si>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</si>
  <si>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</si>
  <si>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</si>
  <si>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</si>
  <si>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</si>
  <si>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</si>
  <si>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</si>
  <si>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</si>
  <si>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</si>
  <si>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</si>
  <si>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</si>
  <si>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</si>
  <si>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</si>
  <si>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</si>
  <si>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</si>
  <si>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</si>
  <si>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</si>
  <si>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</si>
  <si>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</si>
  <si>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</si>
  <si>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</si>
  <si>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</si>
  <si>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</si>
  <si>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</si>
  <si>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</si>
  <si>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</si>
  <si>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</si>
  <si>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</si>
  <si>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</si>
  <si>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</si>
  <si>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</si>
  <si>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</si>
  <si>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</si>
  <si>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</si>
  <si>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</si>
  <si>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</si>
  <si>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</si>
  <si>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</si>
  <si>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</si>
  <si>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</si>
  <si>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</si>
  <si>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</si>
  <si>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</si>
  <si>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</si>
  <si>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</si>
  <si>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</si>
  <si>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</si>
  <si>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</si>
  <si>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</si>
  <si>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</si>
  <si>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</si>
  <si>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</si>
  <si>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</si>
  <si>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</si>
  <si>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</si>
  <si>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</si>
  <si>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</si>
  <si>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</si>
  <si>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</si>
  <si>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</si>
  <si>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</si>
  <si>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</si>
  <si>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</si>
  <si>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</si>
  <si>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</si>
  <si>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</si>
  <si>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</si>
  <si>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</si>
  <si>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</si>
  <si>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</si>
  <si>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</si>
  <si>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</si>
  <si>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</si>
  <si>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</si>
  <si>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</si>
  <si>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</si>
  <si>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</si>
  <si>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</si>
  <si>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</si>
  <si>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</si>
  <si>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</si>
  <si>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</si>
  <si>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</si>
  <si>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</si>
  <si>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</si>
  <si>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</si>
  <si>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</si>
  <si>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</si>
  <si>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</si>
  <si>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</si>
  <si>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</si>
  <si>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</si>
  <si>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</si>
  <si>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</si>
  <si>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</si>
  <si>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</si>
  <si>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</si>
  <si>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</si>
  <si>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</si>
  <si>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</si>
  <si>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</si>
  <si>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</si>
  <si>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</si>
  <si>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</si>
  <si>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</si>
  <si>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</si>
  <si>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</si>
  <si>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</si>
  <si>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</si>
  <si>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</si>
  <si>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</si>
  <si>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</si>
  <si>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</si>
  <si>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</si>
  <si>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</si>
  <si>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</si>
  <si>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</si>
  <si>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</si>
  <si>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</si>
  <si>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</si>
  <si>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</si>
  <si>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</si>
  <si>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</si>
  <si>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</si>
  <si>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</si>
  <si>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</si>
  <si>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</si>
  <si>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</si>
  <si>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</si>
  <si>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</si>
  <si>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</si>
  <si>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</si>
  <si>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</si>
  <si>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</si>
  <si>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</si>
  <si>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</si>
  <si>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</si>
  <si>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</si>
  <si>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</si>
  <si>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</si>
  <si>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</si>
  <si>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</si>
  <si>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</si>
  <si>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</si>
  <si>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</si>
  <si>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</si>
  <si>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</si>
  <si>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</si>
  <si>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</si>
  <si>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</si>
  <si>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</si>
  <si>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</si>
  <si>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</si>
  <si>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</si>
  <si>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</si>
  <si>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</si>
  <si>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</si>
  <si>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</si>
  <si>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</si>
  <si>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</si>
  <si>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</si>
  <si>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</si>
  <si>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</si>
  <si>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</si>
  <si>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</si>
  <si>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</si>
  <si>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</si>
  <si>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</si>
  <si>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</si>
  <si>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</si>
  <si>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</si>
  <si>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</si>
  <si>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</si>
  <si>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</si>
  <si>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</si>
  <si>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</si>
  <si>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</si>
  <si>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</si>
  <si>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</si>
  <si>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</si>
  <si>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</si>
  <si>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</si>
  <si>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</si>
  <si>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</si>
  <si>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</si>
  <si>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</si>
  <si>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</si>
  <si>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</si>
  <si>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</si>
  <si>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</si>
  <si>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</si>
  <si>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</si>
  <si>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</si>
  <si>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</si>
  <si>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</si>
  <si>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</si>
  <si>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</si>
  <si>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</si>
  <si>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</si>
  <si>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</si>
  <si>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</si>
  <si>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</si>
  <si>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</si>
  <si>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</si>
  <si>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</si>
  <si>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</si>
  <si>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</si>
  <si>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</si>
  <si>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</si>
  <si>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</si>
  <si>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</si>
  <si>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</si>
  <si>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</si>
  <si>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</si>
  <si>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</si>
  <si>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</si>
  <si>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</si>
  <si>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</si>
  <si>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</si>
  <si>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</si>
  <si>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</si>
  <si>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</si>
  <si>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</si>
  <si>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</si>
  <si>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</si>
  <si>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</si>
  <si>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</si>
  <si>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</si>
  <si>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</si>
  <si>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</si>
  <si>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</si>
  <si>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</si>
  <si>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</si>
  <si>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</si>
  <si>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</si>
  <si>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</si>
  <si>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</si>
  <si>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</si>
  <si>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</si>
  <si>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</si>
  <si>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</si>
  <si>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</si>
  <si>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</si>
  <si>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</si>
  <si>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</si>
  <si>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</si>
  <si>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</si>
  <si>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</si>
  <si>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</si>
  <si>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</si>
  <si>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</si>
  <si>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</si>
  <si>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</si>
  <si>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</si>
  <si>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</si>
  <si>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</si>
  <si>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</si>
  <si>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</si>
  <si>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</si>
  <si>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</si>
  <si>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</si>
  <si>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</si>
  <si>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</si>
  <si>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</si>
  <si>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</si>
  <si>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</si>
  <si>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</si>
  <si>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</si>
  <si>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</si>
  <si>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</si>
  <si>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</si>
  <si>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</si>
  <si>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</si>
  <si>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</si>
  <si>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</si>
  <si>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</si>
  <si>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</si>
  <si>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</si>
  <si>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</si>
  <si>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</si>
  <si>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</si>
  <si>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</si>
  <si>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</si>
  <si>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</si>
  <si>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</si>
  <si>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</si>
  <si>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</si>
  <si>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</si>
  <si>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</si>
  <si>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</si>
  <si>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</si>
  <si>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</si>
  <si>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</si>
  <si>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</si>
  <si>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</si>
  <si>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</si>
  <si>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</si>
  <si>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</si>
  <si>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</si>
  <si>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</si>
  <si>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</si>
  <si>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</si>
  <si>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</si>
  <si>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</si>
  <si>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</si>
  <si>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</si>
  <si>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</si>
  <si>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</si>
  <si>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</si>
  <si>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</si>
  <si>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</si>
  <si>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</si>
  <si>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</si>
  <si>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</si>
  <si>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</si>
  <si>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</si>
  <si>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</si>
  <si>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</si>
  <si>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</si>
  <si>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</si>
  <si>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</si>
  <si>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</si>
  <si>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</si>
  <si>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</si>
  <si>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</si>
  <si>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</si>
  <si>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</si>
  <si>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</si>
  <si>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</si>
  <si>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</si>
  <si>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</si>
  <si>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</si>
  <si>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</si>
  <si>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</si>
  <si>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</si>
  <si>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</si>
  <si>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</si>
  <si>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</si>
  <si>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</si>
  <si>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</si>
  <si>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</si>
  <si>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</si>
  <si>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</si>
  <si>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</si>
  <si>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</si>
  <si>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</si>
  <si>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</si>
  <si>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</si>
  <si>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</si>
  <si>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</si>
  <si>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</si>
  <si>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</si>
  <si>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</si>
  <si>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</si>
  <si>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</si>
  <si>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</si>
  <si>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</si>
  <si>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</si>
  <si>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</si>
  <si>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</si>
  <si>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</si>
  <si>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</si>
  <si>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</si>
  <si>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</si>
  <si>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</si>
  <si>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</si>
  <si>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</si>
  <si>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</si>
  <si>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</si>
  <si>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</si>
  <si>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</si>
  <si>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</si>
  <si>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</si>
  <si>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</si>
  <si>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</si>
  <si>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</si>
  <si>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</si>
  <si>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</si>
  <si>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</si>
  <si>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</si>
  <si>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</si>
  <si>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</si>
  <si>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</si>
  <si>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</si>
  <si>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</si>
  <si>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</si>
  <si>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</si>
  <si>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</si>
  <si>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</si>
  <si>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</si>
  <si>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</si>
  <si>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</si>
  <si>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</si>
  <si>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</si>
  <si>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</si>
  <si>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</si>
  <si>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</si>
  <si>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</si>
  <si>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</si>
  <si>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</si>
  <si>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</si>
  <si>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</si>
  <si>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</si>
  <si>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</si>
  <si>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</si>
  <si>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</si>
  <si>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</si>
  <si>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</si>
  <si>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</si>
  <si>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</si>
  <si>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</si>
  <si>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</si>
  <si>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</si>
  <si>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</si>
  <si>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</si>
  <si>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</si>
  <si>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</si>
  <si>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</si>
  <si>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</si>
  <si>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</si>
  <si>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</si>
  <si>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</si>
  <si>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</si>
  <si>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</si>
  <si>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</si>
  <si>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</si>
  <si>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</si>
  <si>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</si>
  <si>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</si>
  <si>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</si>
  <si>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</si>
  <si>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</si>
  <si>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</si>
  <si>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</si>
  <si>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</si>
  <si>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</si>
  <si>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</si>
  <si>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</si>
  <si>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</si>
  <si>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</si>
  <si>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</si>
  <si>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</si>
  <si>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</si>
  <si>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</si>
  <si>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</si>
  <si>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</si>
  <si>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</si>
  <si>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</si>
  <si>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</si>
  <si>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</si>
  <si>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</si>
  <si>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</si>
  <si>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</si>
  <si>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</si>
  <si>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</si>
  <si>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</si>
  <si>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</si>
  <si>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</si>
  <si>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</si>
  <si>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</si>
  <si>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</si>
  <si>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</si>
  <si>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</si>
  <si>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</si>
  <si>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</si>
  <si>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</si>
  <si>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</si>
  <si>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</si>
  <si>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</si>
  <si>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</si>
  <si>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</si>
  <si>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</si>
  <si>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</si>
  <si>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</si>
  <si>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</si>
  <si>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</si>
  <si>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</si>
  <si>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</si>
  <si>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</si>
  <si>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</si>
  <si>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</si>
  <si>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</si>
  <si>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</si>
  <si>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</si>
  <si>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</si>
  <si>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</si>
  <si>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</si>
  <si>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</si>
  <si>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</si>
  <si>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</si>
  <si>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</si>
  <si>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</si>
  <si>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</si>
  <si>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</si>
  <si>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</si>
  <si>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</si>
  <si>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</si>
  <si>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</si>
  <si>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</si>
  <si>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</si>
  <si>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</si>
  <si>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</si>
  <si>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</si>
  <si>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</si>
  <si>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</si>
  <si>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</si>
  <si>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</si>
  <si>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</si>
  <si>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</si>
  <si>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</si>
  <si>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</si>
  <si>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</si>
  <si>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</si>
  <si>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</si>
  <si>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</si>
  <si>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</si>
  <si>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</si>
  <si>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</si>
  <si>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</si>
  <si>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</si>
  <si>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</si>
  <si>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</si>
  <si>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</si>
  <si>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</si>
  <si>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</si>
  <si>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</si>
  <si>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</si>
  <si>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</si>
  <si>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</si>
  <si>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</si>
  <si>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</si>
  <si>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</si>
  <si>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</si>
  <si>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</si>
  <si>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</si>
  <si>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</si>
  <si>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</si>
  <si>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</si>
  <si>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</si>
  <si>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</si>
  <si>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</si>
  <si>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</si>
  <si>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</si>
  <si>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</si>
  <si>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</si>
  <si>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</si>
  <si>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</si>
  <si>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</si>
  <si>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</si>
  <si>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</si>
  <si>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</si>
  <si>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</si>
  <si>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</si>
  <si>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</si>
  <si>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</si>
  <si>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</si>
  <si>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</si>
  <si>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</si>
  <si>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</si>
  <si>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</si>
  <si>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</si>
  <si>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</si>
  <si>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</si>
  <si>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</si>
  <si>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</si>
  <si>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</si>
  <si>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</si>
  <si>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</si>
  <si>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</si>
  <si>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</si>
  <si>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</si>
  <si>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</si>
  <si>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</si>
  <si>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</si>
  <si>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</si>
  <si>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</si>
  <si>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</si>
  <si>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</si>
  <si>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</si>
  <si>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</si>
  <si>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</si>
  <si>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</si>
  <si>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</si>
  <si>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</si>
  <si>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</si>
  <si>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</si>
  <si>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</si>
  <si>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</si>
  <si>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</si>
  <si>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</si>
  <si>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</si>
  <si>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</si>
  <si>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</si>
  <si>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</si>
  <si>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</si>
  <si>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</si>
  <si>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</si>
  <si>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</si>
  <si>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</si>
  <si>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</si>
  <si>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</si>
  <si>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</si>
  <si>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</si>
  <si>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</si>
  <si>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</si>
  <si>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</si>
  <si>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</si>
  <si>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</si>
  <si>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</si>
  <si>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</si>
  <si>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</si>
  <si>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</si>
  <si>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</si>
  <si>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</si>
  <si>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</si>
  <si>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</si>
  <si>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</si>
  <si>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</si>
  <si>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</si>
  <si>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</si>
  <si>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</si>
  <si>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</si>
  <si>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</si>
  <si>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</si>
  <si>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</si>
  <si>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</si>
  <si>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</si>
  <si>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</si>
  <si>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</si>
  <si>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</si>
  <si>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</si>
  <si>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</si>
  <si>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</si>
  <si>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</si>
  <si>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</si>
  <si>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</si>
  <si>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</si>
  <si>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</si>
  <si>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</si>
  <si>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</si>
  <si>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</si>
  <si>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</si>
  <si>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</si>
  <si>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</si>
  <si>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</si>
  <si>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</si>
  <si>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</si>
  <si>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</si>
  <si>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</si>
  <si>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</si>
  <si>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</si>
  <si>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</si>
  <si>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</si>
  <si>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</si>
  <si>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</si>
  <si>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</si>
  <si>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</si>
  <si>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</si>
  <si>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</si>
  <si>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</si>
  <si>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</si>
  <si>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</si>
  <si>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</si>
  <si>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</si>
  <si>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</si>
  <si>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</si>
  <si>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</si>
  <si>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</si>
  <si>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</si>
  <si>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</si>
  <si>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</si>
  <si>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</si>
  <si>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</si>
  <si>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</si>
  <si>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</si>
  <si>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</si>
  <si>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</si>
  <si>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</si>
  <si>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</si>
  <si>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</si>
  <si>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</si>
  <si>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</si>
  <si>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</si>
  <si>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</si>
  <si>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</si>
  <si>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</si>
  <si>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</si>
  <si>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</si>
  <si>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</si>
  <si>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</si>
  <si>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</si>
  <si>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</si>
  <si>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</si>
  <si>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</si>
  <si>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</si>
  <si>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</si>
  <si>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</si>
  <si>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</si>
  <si>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</si>
  <si>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</si>
  <si>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</si>
  <si>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</si>
  <si>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</si>
  <si>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</si>
  <si>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</si>
  <si>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</si>
  <si>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</si>
  <si>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</si>
  <si>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</si>
  <si>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</si>
  <si>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</si>
  <si>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</si>
  <si>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</si>
  <si>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</si>
  <si>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</si>
  <si>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</si>
  <si>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</si>
  <si>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</si>
  <si>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</si>
  <si>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</si>
  <si>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</si>
  <si>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</si>
  <si>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</si>
  <si>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</si>
  <si>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</si>
  <si>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</si>
  <si>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</si>
  <si>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</si>
  <si>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</si>
  <si>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</si>
  <si>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</si>
  <si>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</si>
  <si>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</si>
  <si>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</si>
  <si>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</si>
  <si>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</si>
  <si>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</si>
  <si>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</si>
  <si>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</si>
  <si>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</si>
  <si>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</si>
  <si>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</si>
  <si>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</si>
  <si>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</si>
  <si>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</si>
  <si>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</si>
  <si>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</si>
  <si>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</si>
  <si>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</si>
  <si>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</si>
  <si>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</si>
  <si>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</si>
  <si>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</si>
  <si>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</si>
  <si>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</si>
  <si>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</si>
  <si>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</si>
  <si>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</si>
  <si>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</si>
  <si>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</si>
  <si>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</si>
  <si>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</si>
  <si>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</si>
  <si>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</si>
  <si>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</si>
  <si>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</si>
  <si>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</si>
  <si>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</si>
  <si>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</si>
  <si>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</si>
  <si>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</si>
  <si>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</si>
  <si>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</si>
  <si>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</si>
  <si>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</si>
  <si>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</si>
  <si>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</si>
  <si>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</si>
  <si>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</si>
  <si>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</si>
  <si>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</si>
  <si>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</si>
  <si>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</si>
  <si>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</si>
  <si>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</si>
  <si>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</si>
  <si>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</si>
  <si>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</si>
  <si>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</si>
  <si>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</si>
  <si>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</si>
  <si>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</si>
  <si>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</si>
  <si>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</si>
  <si>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</si>
  <si>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</si>
  <si>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</si>
  <si>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</si>
  <si>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</si>
  <si>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</si>
  <si>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</si>
  <si>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</si>
  <si>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</si>
  <si>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</si>
  <si>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</si>
  <si>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</si>
  <si>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</si>
  <si>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</si>
  <si>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</si>
  <si>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</si>
  <si>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</si>
  <si>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</si>
  <si>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</si>
  <si>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</si>
  <si>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</si>
  <si>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</si>
  <si>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</si>
  <si>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</si>
  <si>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</si>
  <si>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</si>
  <si>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</si>
  <si>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</si>
  <si>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</si>
  <si>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</si>
  <si>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</si>
  <si>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</si>
  <si>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</si>
  <si>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</si>
  <si>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</si>
  <si>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</si>
  <si>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</si>
  <si>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</si>
  <si>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</si>
  <si>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</si>
  <si>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</si>
  <si>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</si>
  <si>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</si>
  <si>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</si>
  <si>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</si>
  <si>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</si>
  <si>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</si>
  <si>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</si>
  <si>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</si>
  <si>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</si>
  <si>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</si>
  <si>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</si>
  <si>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</si>
  <si>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</si>
  <si>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</si>
  <si>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</si>
  <si>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</si>
  <si>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</si>
  <si>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</si>
  <si>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</si>
  <si>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</si>
  <si>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</si>
  <si>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</si>
  <si>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</si>
  <si>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</si>
  <si>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</si>
  <si>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</si>
  <si>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</si>
  <si>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</si>
  <si>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</si>
  <si>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</si>
  <si>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</si>
  <si>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</si>
  <si>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</si>
  <si>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</si>
  <si>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</si>
  <si>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</si>
  <si>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</si>
  <si>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</si>
  <si>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</si>
  <si>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</si>
  <si>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</si>
  <si>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</si>
  <si>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</si>
  <si>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</si>
  <si>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</si>
  <si>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</si>
  <si>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</si>
  <si>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</si>
  <si>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</si>
  <si>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</si>
  <si>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</si>
  <si>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</si>
  <si>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</si>
  <si>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</si>
  <si>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</si>
  <si>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</si>
  <si>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</si>
  <si>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</si>
  <si>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</si>
  <si>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</si>
  <si>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</si>
  <si>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</si>
  <si>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</si>
  <si>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</si>
  <si>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</si>
  <si>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</si>
  <si>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</si>
  <si>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</si>
  <si>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</si>
  <si>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(All)</t>
  </si>
  <si>
    <t>Row Labels</t>
  </si>
  <si>
    <t>Count of country</t>
  </si>
  <si>
    <t>Total Count of country</t>
  </si>
  <si>
    <t>Total Count of outcomes</t>
  </si>
  <si>
    <t xml:space="preserve"> Subcategory</t>
  </si>
  <si>
    <t>Parent Categories</t>
  </si>
  <si>
    <t>Parent Category</t>
  </si>
  <si>
    <t>Count of Parent Categories</t>
  </si>
  <si>
    <t>Total Count of Parent 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</si>
  <si>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</si>
  <si>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</si>
  <si>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</si>
  <si>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</si>
  <si>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</si>
  <si>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</si>
  <si>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</si>
  <si>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</si>
  <si>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</si>
  <si>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</si>
  <si>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</si>
  <si>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</si>
  <si>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</si>
  <si>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</si>
  <si>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Nane</t>
  </si>
  <si>
    <t>The Hutchhiker's Guide to the Family</t>
  </si>
  <si>
    <t>Goal</t>
  </si>
  <si>
    <t>Pledged</t>
  </si>
  <si>
    <t>Backers</t>
  </si>
  <si>
    <t>Mean Goal</t>
  </si>
  <si>
    <t>Median Goal</t>
  </si>
  <si>
    <t>Mean Pledged</t>
  </si>
  <si>
    <t>Median Pledged</t>
  </si>
  <si>
    <t xml:space="preserve">Successful </t>
  </si>
  <si>
    <t>Failed</t>
  </si>
  <si>
    <t xml:space="preserve">Standard Deviation of Pledged 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</si>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</sst>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vertical="center"/>
    </xf>
    <xf numFmtId="165" fontId="2" fillId="0" borderId="0" xfId="0" applyNumberFormat="1" applyFont="1" applyAlignment="1">
      <alignment horizontal="left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15">
    <dxf>
      <fill>
        <patternFill>
          <bgColor theme="0" tint="-0.1499679555650502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5184464301513"/>
          <c:y val="1.4844647797403703E-2"/>
          <c:w val="0.85209507144940211"/>
          <c:h val="0.92541272035652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9-804D-B202-5F81A3A35C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1B9-804D-B202-5F81A3A35C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6">
                  <c:v>1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1B9-804D-B202-5F81A3A35C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68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1B9-804D-B202-5F81A3A35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8650271"/>
        <c:axId val="1653206015"/>
      </c:barChart>
      <c:catAx>
        <c:axId val="163865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206015"/>
        <c:crosses val="autoZero"/>
        <c:auto val="1"/>
        <c:lblAlgn val="ctr"/>
        <c:lblOffset val="100"/>
        <c:noMultiLvlLbl val="0"/>
      </c:catAx>
      <c:valAx>
        <c:axId val="16532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5027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56780402449694"/>
          <c:y val="8.6855861767279094E-2"/>
          <c:w val="0.38865441819772528"/>
          <c:h val="0.8288928988043161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8-BB4E-A3F5-D853A48535F1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8-BB4E-A3F5-D853A48535F1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8-BB4E-A3F5-D853A48535F1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Parent Categories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518-BB4E-A3F5-D853A48535F1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Categories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518-BB4E-A3F5-D853A48535F1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Categories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518-BB4E-A3F5-D853A48535F1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518-BB4E-A3F5-D853A48535F1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518-BB4E-A3F5-D853A48535F1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518-BB4E-A3F5-D853A4853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8097519"/>
        <c:axId val="1688099167"/>
      </c:barChart>
      <c:catAx>
        <c:axId val="1688097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99167"/>
        <c:crosses val="autoZero"/>
        <c:auto val="1"/>
        <c:lblAlgn val="ctr"/>
        <c:lblOffset val="100"/>
        <c:noMultiLvlLbl val="0"/>
      </c:catAx>
      <c:valAx>
        <c:axId val="168809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9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1859628657529"/>
          <c:y val="6.900142384162764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8-D54B-B962-F60D7B9A0B00}"/>
            </c:ext>
          </c:extLst>
        </c:ser>
        <c:ser>
          <c:idx val="1"/>
          <c:order val="1"/>
          <c:tx>
            <c:strRef>
              <c:f>'Outcomes Based on Lauch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78-D54B-B962-F60D7B9A0B00}"/>
            </c:ext>
          </c:extLst>
        </c:ser>
        <c:ser>
          <c:idx val="2"/>
          <c:order val="2"/>
          <c:tx>
            <c:strRef>
              <c:f>'Outcomes Based on Lauch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78-D54B-B962-F60D7B9A0B00}"/>
            </c:ext>
          </c:extLst>
        </c:ser>
        <c:ser>
          <c:idx val="3"/>
          <c:order val="3"/>
          <c:tx>
            <c:strRef>
              <c:f>'Outcomes Based on Lauch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78-D54B-B962-F60D7B9A0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868111"/>
        <c:axId val="1700869759"/>
      </c:lineChart>
      <c:catAx>
        <c:axId val="17008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69759"/>
        <c:crosses val="autoZero"/>
        <c:auto val="1"/>
        <c:lblAlgn val="ctr"/>
        <c:lblOffset val="100"/>
        <c:noMultiLvlLbl val="0"/>
      </c:catAx>
      <c:valAx>
        <c:axId val="17008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31ACC32-A0B6-3C43-A0ED-87B718F43E9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0F07A8-AFB9-A449-86A6-D0253539382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CE457E-E97C-1D41-9EC4-01AAB3F29086}">
  <sheetPr/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101600</xdr:rowOff>
    </xdr:from>
    <xdr:to>
      <xdr:col>6</xdr:col>
      <xdr:colOff>1295400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8EC4C-73F4-5441-B68D-FA9F8253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165100</xdr:rowOff>
    </xdr:from>
    <xdr:to>
      <xdr:col>10</xdr:col>
      <xdr:colOff>127000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2CCCD-95D8-6049-9BDE-4B2D6A594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12700</xdr:rowOff>
    </xdr:from>
    <xdr:to>
      <xdr:col>13</xdr:col>
      <xdr:colOff>114300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E42C4-78FE-D946-BFAA-AE519AE37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473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A30BC37-D333-F94D-964E-6A79AFA79A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3AA27D-FAC8-454A-A57F-AAFC8785D6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473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Hu" refreshedDate="44536.853072106482" createdVersion="7" refreshedVersion="7" minRefreshableVersion="3" recordCount="4114" xr:uid="{7DA3011F-76B1-C644-A325-D117F31D87E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Hu" refreshedDate="44536.946782175924" createdVersion="7" refreshedVersion="7" minRefreshableVersion="3" recordCount="4114" xr:uid="{33AB859E-88B1-6D4B-9C70-A39625EF21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ies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Hu" refreshedDate="44537.571070486112" createdVersion="7" refreshedVersion="7" minRefreshableVersion="3" recordCount="4114" xr:uid="{3E01998A-6FDE-2345-AF3E-91838DDB1D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9B8C3-09AA-724C-8D38-2A7D597D158F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F9E2B-FE07-8044-AE74-84DA5A5A30AB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M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-2"/>
    <field x="5"/>
  </colFields>
  <colItems count="12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i="2">
      <x v="2"/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2">
    <pageField fld="6" hier="-1"/>
    <pageField fld="16" hier="-1"/>
  </pageFields>
  <dataFields count="3">
    <dataField name="Count of country" fld="6" subtotal="count" baseField="0" baseItem="0"/>
    <dataField name="Count of Parent Categories" fld="16" subtotal="count" baseField="0" baseItem="0"/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63972-6783-604F-867F-1068D9406C0D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D1519-A02A-5D4A-9D0F-A2AE503F5C79}">
  <dimension ref="A1:F14"/>
  <sheetViews>
    <sheetView workbookViewId="0">
      <selection activeCell="J10" sqref="J10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8.33203125" bestFit="1" customWidth="1"/>
    <col min="8" max="8" width="14" bestFit="1" customWidth="1"/>
    <col min="9" max="9" width="28.33203125" bestFit="1" customWidth="1"/>
    <col min="10" max="10" width="18.33203125" bestFit="1" customWidth="1"/>
    <col min="11" max="11" width="32.66406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1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1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1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1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1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1" t="s">
        <v>8320</v>
      </c>
      <c r="B11" s="9">
        <v>22</v>
      </c>
      <c r="C11" s="9">
        <v>87</v>
      </c>
      <c r="D11" s="9">
        <v>1</v>
      </c>
      <c r="E11" s="9">
        <v>68</v>
      </c>
      <c r="F11" s="9">
        <v>178</v>
      </c>
    </row>
    <row r="12" spans="1:6" x14ac:dyDescent="0.2">
      <c r="A12" s="11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1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1" t="s">
        <v>8360</v>
      </c>
      <c r="B14" s="9">
        <v>257</v>
      </c>
      <c r="C14" s="9">
        <v>1097</v>
      </c>
      <c r="D14" s="9">
        <v>34</v>
      </c>
      <c r="E14" s="9">
        <v>1650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640A-8F92-E346-8B53-355114EFA5A2}"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9.1640625" bestFit="1" customWidth="1"/>
    <col min="2" max="2" width="107" bestFit="1" customWidth="1"/>
    <col min="5" max="5" width="14.5" bestFit="1" customWidth="1"/>
  </cols>
  <sheetData>
    <row r="1" spans="1:6" x14ac:dyDescent="0.2">
      <c r="A1" t="s">
        <v>8385</v>
      </c>
      <c r="B1" t="s">
        <v>4110</v>
      </c>
      <c r="C1" t="s">
        <v>8387</v>
      </c>
      <c r="D1" t="s">
        <v>8388</v>
      </c>
      <c r="E1" t="s">
        <v>8307</v>
      </c>
      <c r="F1" t="s">
        <v>8389</v>
      </c>
    </row>
    <row r="2" spans="1:6" x14ac:dyDescent="0.2">
      <c r="A2" t="s">
        <v>3473</v>
      </c>
      <c r="B2" t="str">
        <f>VLOOKUP(A2,  Kickstarter!B:C, 2, FALSE)</f>
        <v>Help us get actor-writer Ian Bonar's debut play - a hilarious, heartbreaking story of grief and loss - to the 2016 Edinburgh Fringe.</v>
      </c>
      <c r="C2">
        <f>VLOOKUP(A2,  Kickstarter!B:E, 3, FALSE)</f>
        <v>2000</v>
      </c>
      <c r="D2">
        <f>VLOOKUP(A2,  Kickstarter!B:E, 4, FALSE)</f>
        <v>2020</v>
      </c>
      <c r="E2">
        <f>VLOOKUP(A2,  Kickstarter!B:P, 15, FALSE)</f>
        <v>51.79</v>
      </c>
      <c r="F2">
        <f>VLOOKUP(A2,  Kickstarter!B:L, 11, FALSE)</f>
        <v>39</v>
      </c>
    </row>
    <row r="3" spans="1:6" x14ac:dyDescent="0.2">
      <c r="A3" t="s">
        <v>3616</v>
      </c>
      <c r="B3" t="str">
        <f>VLOOKUP(A3,  Kickstarter!B:C, 2, FALSE)</f>
        <v>The play yet to be described as "A surefire Edinburgh Fringe Festival Cult Hit". Coming to the Underbelly, Edinburgh, 5th-30th August.</v>
      </c>
      <c r="C3">
        <f>VLOOKUP(A3,  Kickstarter!B:E, 3, FALSE)</f>
        <v>2000</v>
      </c>
      <c r="D3">
        <f>VLOOKUP(A3,  Kickstarter!B:E, 4, FALSE)</f>
        <v>2020</v>
      </c>
      <c r="E3">
        <f>VLOOKUP(A3,  Kickstarter!B:P, 15, FALSE)</f>
        <v>36.07</v>
      </c>
      <c r="F3">
        <f>VLOOKUP(A3,  Kickstarter!B:L, 11, FALSE)</f>
        <v>56</v>
      </c>
    </row>
    <row r="4" spans="1:6" x14ac:dyDescent="0.2">
      <c r="A4" t="s">
        <v>3178</v>
      </c>
      <c r="B4" t="str">
        <f>VLOOKUP(A4,  Kickstarter!B:C, 2, FALSE)</f>
        <v>Cutting Off Kate Bush is a one-woman show written &amp; performed by Lucy Benson-Brown, premiering at the Edinburgh Fringe Festival 2014</v>
      </c>
      <c r="C4">
        <f>VLOOKUP(A4,  Kickstarter!B:E, 3, FALSE)</f>
        <v>1500</v>
      </c>
      <c r="D4">
        <f>VLOOKUP(A4,  Kickstarter!B:E, 4, FALSE)</f>
        <v>2576</v>
      </c>
      <c r="E4">
        <f>VLOOKUP(A4,  Kickstarter!B:P, 15, FALSE)</f>
        <v>33.03</v>
      </c>
      <c r="F4">
        <f>VLOOKUP(A4,  Kickstarter!B:L, 11, FALSE)</f>
        <v>78</v>
      </c>
    </row>
    <row r="5" spans="1:6" x14ac:dyDescent="0.2">
      <c r="A5" t="s">
        <v>3329</v>
      </c>
      <c r="B5" t="str">
        <f>VLOOKUP(A5,  Kickstarter!B:C, 2, FALSE)</f>
        <v>Jestia and Raedon is a brand new romantic comedy play going to the Edinburgh Fringe Festival this summer.</v>
      </c>
      <c r="C5">
        <f>VLOOKUP(A5,  Kickstarter!B:E, 3, FALSE)</f>
        <v>1000</v>
      </c>
      <c r="D5">
        <f>VLOOKUP(A5,  Kickstarter!B:E, 4, FALSE)</f>
        <v>1168</v>
      </c>
      <c r="E5">
        <f>VLOOKUP(A5,  Kickstarter!B:P, 15, FALSE)</f>
        <v>44.92</v>
      </c>
      <c r="F5">
        <f>VLOOKUP(A5,  Kickstarter!B:L, 11, FALSE)</f>
        <v>26</v>
      </c>
    </row>
    <row r="6" spans="1:6" x14ac:dyDescent="0.2">
      <c r="A6" t="s">
        <v>8386</v>
      </c>
      <c r="B6" t="e">
        <f>VLOOKUP(A6,  Kickstarter!B:C, 2, FALSE)</f>
        <v>#N/A</v>
      </c>
      <c r="C6" t="e">
        <f>VLOOKUP(A6,  Kickstarter!B:E, 3, FALSE)</f>
        <v>#N/A</v>
      </c>
      <c r="D6" t="e">
        <f>VLOOKUP(A6,  Kickstarter!B:E, 4, FALSE)</f>
        <v>#N/A</v>
      </c>
      <c r="E6" t="e">
        <f>VLOOKUP(A6,  Kickstarter!B:P, 15, FALSE)</f>
        <v>#N/A</v>
      </c>
      <c r="F6" t="e">
        <f>VLOOKUP(A6,  Kickstarter!B:L, 11, 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6038D-FA3C-F84B-AB1D-4F264A20AFC5}">
  <dimension ref="A1:M8"/>
  <sheetViews>
    <sheetView workbookViewId="0">
      <selection activeCell="K22" sqref="K2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22" bestFit="1" customWidth="1"/>
    <col min="6" max="6" width="4" bestFit="1" customWidth="1"/>
    <col min="7" max="7" width="8.83203125" bestFit="1" customWidth="1"/>
    <col min="8" max="8" width="15.6640625" bestFit="1" customWidth="1"/>
    <col min="9" max="9" width="4" bestFit="1" customWidth="1"/>
    <col min="10" max="10" width="8.83203125" bestFit="1" customWidth="1"/>
    <col min="11" max="11" width="18.33203125" bestFit="1" customWidth="1"/>
    <col min="12" max="12" width="26.1640625" bestFit="1" customWidth="1"/>
    <col min="13" max="13" width="20" bestFit="1" customWidth="1"/>
    <col min="14" max="14" width="18.33203125" bestFit="1" customWidth="1"/>
    <col min="15" max="15" width="26.1640625" bestFit="1" customWidth="1"/>
    <col min="16" max="16" width="20" bestFit="1" customWidth="1"/>
  </cols>
  <sheetData>
    <row r="1" spans="1:13" x14ac:dyDescent="0.2">
      <c r="A1" s="10" t="s">
        <v>8222</v>
      </c>
      <c r="B1" t="s">
        <v>8224</v>
      </c>
    </row>
    <row r="2" spans="1:13" x14ac:dyDescent="0.2">
      <c r="A2" s="10" t="s">
        <v>8367</v>
      </c>
      <c r="B2" t="s">
        <v>8361</v>
      </c>
    </row>
    <row r="4" spans="1:13" x14ac:dyDescent="0.2">
      <c r="B4" s="10" t="s">
        <v>8359</v>
      </c>
    </row>
    <row r="5" spans="1:13" x14ac:dyDescent="0.2">
      <c r="B5" t="s">
        <v>8363</v>
      </c>
      <c r="E5" t="s">
        <v>8369</v>
      </c>
      <c r="H5" t="s">
        <v>8358</v>
      </c>
      <c r="K5" t="s">
        <v>8364</v>
      </c>
      <c r="L5" t="s">
        <v>8370</v>
      </c>
      <c r="M5" t="s">
        <v>8365</v>
      </c>
    </row>
    <row r="6" spans="1:13" x14ac:dyDescent="0.2">
      <c r="A6" s="10" t="s">
        <v>8362</v>
      </c>
      <c r="B6" t="s">
        <v>8220</v>
      </c>
      <c r="C6" t="s">
        <v>8221</v>
      </c>
      <c r="D6" t="s">
        <v>8218</v>
      </c>
      <c r="E6" t="s">
        <v>8220</v>
      </c>
      <c r="F6" t="s">
        <v>8221</v>
      </c>
      <c r="G6" t="s">
        <v>8218</v>
      </c>
      <c r="H6" t="s">
        <v>8220</v>
      </c>
      <c r="I6" t="s">
        <v>8221</v>
      </c>
      <c r="J6" t="s">
        <v>8218</v>
      </c>
    </row>
    <row r="7" spans="1:13" x14ac:dyDescent="0.2">
      <c r="A7" s="11" t="s">
        <v>8316</v>
      </c>
      <c r="B7" s="9">
        <v>70</v>
      </c>
      <c r="C7" s="9">
        <v>6</v>
      </c>
      <c r="D7" s="9">
        <v>238</v>
      </c>
      <c r="E7" s="9">
        <v>70</v>
      </c>
      <c r="F7" s="9">
        <v>6</v>
      </c>
      <c r="G7" s="9">
        <v>238</v>
      </c>
      <c r="H7" s="9">
        <v>70</v>
      </c>
      <c r="I7" s="9">
        <v>6</v>
      </c>
      <c r="J7" s="9">
        <v>238</v>
      </c>
      <c r="K7" s="9">
        <v>314</v>
      </c>
      <c r="L7" s="9">
        <v>314</v>
      </c>
      <c r="M7" s="9">
        <v>314</v>
      </c>
    </row>
    <row r="8" spans="1:13" x14ac:dyDescent="0.2">
      <c r="A8" s="11" t="s">
        <v>8360</v>
      </c>
      <c r="B8" s="9">
        <v>70</v>
      </c>
      <c r="C8" s="9">
        <v>6</v>
      </c>
      <c r="D8" s="9">
        <v>238</v>
      </c>
      <c r="E8" s="9">
        <v>70</v>
      </c>
      <c r="F8" s="9">
        <v>6</v>
      </c>
      <c r="G8" s="9">
        <v>238</v>
      </c>
      <c r="H8" s="9">
        <v>70</v>
      </c>
      <c r="I8" s="9">
        <v>6</v>
      </c>
      <c r="J8" s="9">
        <v>238</v>
      </c>
      <c r="K8" s="9">
        <v>314</v>
      </c>
      <c r="L8" s="9">
        <v>314</v>
      </c>
      <c r="M8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22FE2-AF97-BA47-83B3-667C953241A2}">
  <dimension ref="A1:F17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8368</v>
      </c>
      <c r="B1" t="s">
        <v>8315</v>
      </c>
    </row>
    <row r="3" spans="1:6" x14ac:dyDescent="0.2">
      <c r="A3" s="10" t="s">
        <v>8358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8379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3" t="s">
        <v>8380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3" t="s">
        <v>8381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3" t="s">
        <v>8382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3" t="s">
        <v>8373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3" t="s">
        <v>8383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3" t="s">
        <v>8374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3" t="s">
        <v>8375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3" t="s">
        <v>8376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3" t="s">
        <v>8377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3" t="s">
        <v>8378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3" t="s">
        <v>8384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3" t="s">
        <v>8360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40" zoomScaleNormal="14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9.16406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8368</v>
      </c>
      <c r="R1" s="1" t="s">
        <v>8366</v>
      </c>
      <c r="S1" s="1" t="s">
        <v>8371</v>
      </c>
      <c r="T1" s="1" t="s">
        <v>8372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8221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  <cfRule type="cellIs" dxfId="11" priority="7" operator="equal">
      <formula>"succesful"</formula>
    </cfRule>
    <cfRule type="containsText" dxfId="10" priority="8" operator="containsText" text="live">
      <formula>NOT(ISERROR(SEARCH("live",F1)))</formula>
    </cfRule>
  </conditionalFormatting>
  <conditionalFormatting sqref="O1:O1048576 P1:P4115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A5E1B-B778-AF45-A5B1-1DF063DD48CB}">
  <dimension ref="A1:T413"/>
  <sheetViews>
    <sheetView workbookViewId="0">
      <selection activeCell="T5" sqref="T5"/>
    </sheetView>
  </sheetViews>
  <sheetFormatPr baseColWidth="10" defaultRowHeight="15" x14ac:dyDescent="0.2"/>
  <cols>
    <col min="2" max="3" width="1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8368</v>
      </c>
      <c r="R1" s="1" t="s">
        <v>8366</v>
      </c>
      <c r="S1" s="1" t="s">
        <v>8371</v>
      </c>
      <c r="T1" s="1" t="s">
        <v>8372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autoFilter ref="A1:T413" xr:uid="{5C6A5E1B-B778-AF45-A5B1-1DF063DD48CB}"/>
  <conditionalFormatting sqref="F1:F413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"succesful"</formula>
    </cfRule>
    <cfRule type="containsText" dxfId="5" priority="8" operator="containsText" text="live">
      <formula>NOT(ISERROR(SEARCH("live",F1)))</formula>
    </cfRule>
  </conditionalFormatting>
  <conditionalFormatting sqref="O1:P413">
    <cfRule type="colorScale" priority="48">
      <colorScale>
        <cfvo type="min"/>
        <cfvo type="max"/>
        <color rgb="FFFF0000"/>
        <color rgb="FF0070C0"/>
      </colorScale>
    </cfRule>
    <cfRule type="colorScale" priority="49">
      <colorScale>
        <cfvo type="min"/>
        <cfvo type="max"/>
        <color rgb="FFFF7128"/>
        <color rgb="FFFFEF9C"/>
      </colorScale>
    </cfRule>
    <cfRule type="colorScale" priority="50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A2CA7-2496-534A-A079-09512F4EA592}">
  <dimension ref="A1:T251"/>
  <sheetViews>
    <sheetView tabSelected="1" workbookViewId="0">
      <selection activeCell="T4" sqref="T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8368</v>
      </c>
      <c r="R1" s="1" t="s">
        <v>8366</v>
      </c>
      <c r="S1" s="1" t="s">
        <v>8371</v>
      </c>
      <c r="T1" s="1" t="s">
        <v>8372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autoFilter ref="A1:T251" xr:uid="{D85A2CA7-2496-534A-A079-09512F4EA592}"/>
  <conditionalFormatting sqref="F1:F25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ontainsText" dxfId="0" priority="8" operator="containsText" text="live">
      <formula>NOT(ISERROR(SEARCH("live",F1)))</formula>
    </cfRule>
  </conditionalFormatting>
  <conditionalFormatting sqref="O1:P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63748-7C3F-3D43-87A1-18FBCAD60F44}">
  <dimension ref="A1:C14"/>
  <sheetViews>
    <sheetView workbookViewId="0">
      <selection activeCell="C1" sqref="C1"/>
    </sheetView>
  </sheetViews>
  <sheetFormatPr baseColWidth="10" defaultRowHeight="15" x14ac:dyDescent="0.2"/>
  <cols>
    <col min="1" max="1" width="35.33203125" bestFit="1" customWidth="1"/>
    <col min="2" max="2" width="13.5" style="18" bestFit="1" customWidth="1"/>
    <col min="8" max="8" width="11" customWidth="1"/>
  </cols>
  <sheetData>
    <row r="1" spans="1:3" s="14" customFormat="1" ht="51" customHeight="1" x14ac:dyDescent="0.25">
      <c r="B1" s="17" t="s">
        <v>8394</v>
      </c>
      <c r="C1" s="15" t="s">
        <v>8395</v>
      </c>
    </row>
    <row r="2" spans="1:3" s="14" customFormat="1" ht="51" customHeight="1" x14ac:dyDescent="0.25">
      <c r="A2" s="15" t="s">
        <v>8390</v>
      </c>
      <c r="B2" s="17">
        <f>AVERAGE('Successful US Kickstarters'!D:D)</f>
        <v>5048.8786407766993</v>
      </c>
      <c r="C2" s="16">
        <f>AVERAGE('Failed US Kickstarters'!D:D)</f>
        <v>10554.212</v>
      </c>
    </row>
    <row r="3" spans="1:3" s="14" customFormat="1" ht="51" customHeight="1" x14ac:dyDescent="0.25">
      <c r="A3" s="15" t="s">
        <v>8391</v>
      </c>
      <c r="B3" s="17">
        <f>MEDIAN('Successful US Kickstarters'!D:D)</f>
        <v>3000</v>
      </c>
      <c r="C3" s="16">
        <f>MEDIAN('Failed US Kickstarters'!D:D)</f>
        <v>5000</v>
      </c>
    </row>
    <row r="4" spans="1:3" s="14" customFormat="1" ht="58" customHeight="1" x14ac:dyDescent="0.25">
      <c r="A4" s="15" t="s">
        <v>8400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s="14" customFormat="1" ht="58" customHeight="1" x14ac:dyDescent="0.25">
      <c r="A5" s="15" t="s">
        <v>8401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ht="58" customHeight="1" x14ac:dyDescent="0.2">
      <c r="A6" s="15" t="s">
        <v>8402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ht="58" customHeight="1" x14ac:dyDescent="0.2">
      <c r="A7" s="15" t="s">
        <v>8403</v>
      </c>
      <c r="B7" s="17">
        <f>B5-B6</f>
        <v>3500</v>
      </c>
      <c r="C7" s="17">
        <f>C5-C6</f>
        <v>8000</v>
      </c>
    </row>
    <row r="8" spans="1:3" s="14" customFormat="1" ht="51" customHeight="1" x14ac:dyDescent="0.25">
      <c r="A8" s="15"/>
      <c r="B8" s="17"/>
      <c r="C8" s="16"/>
    </row>
    <row r="9" spans="1:3" s="14" customFormat="1" ht="51" customHeight="1" x14ac:dyDescent="0.25">
      <c r="A9" s="15" t="s">
        <v>8392</v>
      </c>
      <c r="B9" s="17">
        <f>AVERAGE('Successful US Kickstarters'!E:E)</f>
        <v>5601.5458009708727</v>
      </c>
      <c r="C9" s="16">
        <f>AVERAGE('Failed US Kickstarters'!E:E)</f>
        <v>558.65484000000004</v>
      </c>
    </row>
    <row r="10" spans="1:3" s="14" customFormat="1" ht="51" customHeight="1" x14ac:dyDescent="0.25">
      <c r="A10" s="15" t="s">
        <v>8393</v>
      </c>
      <c r="B10" s="17">
        <f>MEDIAN('Successful US Kickstarters'!E:E)</f>
        <v>3167.5</v>
      </c>
      <c r="C10" s="16">
        <f>MEDIAN('Failed US Kickstarters'!E:E)</f>
        <v>103</v>
      </c>
    </row>
    <row r="11" spans="1:3" s="14" customFormat="1" ht="58" customHeight="1" x14ac:dyDescent="0.25">
      <c r="A11" s="15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s="14" customFormat="1" ht="58" customHeight="1" x14ac:dyDescent="0.25">
      <c r="A12" s="15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ht="58" customHeight="1" x14ac:dyDescent="0.2">
      <c r="A13" s="15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ht="58" customHeight="1" x14ac:dyDescent="0.2">
      <c r="A14" s="15" t="s">
        <v>8399</v>
      </c>
      <c r="B14" s="17">
        <f>B12-B13</f>
        <v>3982.4925000000003</v>
      </c>
      <c r="C14" s="17">
        <f>C12-C13</f>
        <v>491.75</v>
      </c>
    </row>
  </sheetData>
  <autoFilter ref="A1:C7" xr:uid="{E4D63748-7C3F-3D43-87A1-18FBCAD60F4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Edinburgh Research</vt:lpstr>
      <vt:lpstr>Subcategory Statistics</vt:lpstr>
      <vt:lpstr>Outcomes Based on Lauch Date</vt:lpstr>
      <vt:lpstr>Kickstarter</vt:lpstr>
      <vt:lpstr>Successful US Kickstarters</vt:lpstr>
      <vt:lpstr>Failed US Kickstarters</vt:lpstr>
      <vt:lpstr>Descriptive Satistics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 Hu</cp:lastModifiedBy>
  <dcterms:created xsi:type="dcterms:W3CDTF">2017-04-20T15:17:24Z</dcterms:created>
  <dcterms:modified xsi:type="dcterms:W3CDTF">2021-12-13T21:47:17Z</dcterms:modified>
</cp:coreProperties>
</file>