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k59422\Box\CPHLR\Internal Datasets\Global Medication Abortion\Publication Documents\"/>
    </mc:Choice>
  </mc:AlternateContent>
  <bookViews>
    <workbookView xWindow="0" yWindow="0" windowWidth="19180" windowHeight="7030"/>
  </bookViews>
  <sheets>
    <sheet name="Statistical Data" sheetId="2" r:id="rId1"/>
    <sheet name="Summary Data" sheetId="1" r:id="rId2"/>
  </sheets>
  <calcPr calcId="0"/>
</workbook>
</file>

<file path=xl/calcChain.xml><?xml version="1.0" encoding="utf-8"?>
<calcChain xmlns="http://schemas.openxmlformats.org/spreadsheetml/2006/main">
  <c r="H2" i="1" l="1"/>
  <c r="N2" i="1"/>
  <c r="Q2" i="1"/>
  <c r="T2" i="1"/>
  <c r="W2" i="1"/>
  <c r="H3" i="1"/>
  <c r="N3" i="1"/>
  <c r="Q3" i="1"/>
  <c r="T3" i="1"/>
  <c r="H4" i="1"/>
  <c r="N4" i="1"/>
  <c r="Q4" i="1"/>
  <c r="T4" i="1"/>
  <c r="H5" i="1"/>
  <c r="N5" i="1"/>
  <c r="Q5" i="1"/>
  <c r="T5" i="1"/>
  <c r="W5" i="1"/>
  <c r="H6" i="1"/>
  <c r="N6" i="1"/>
  <c r="Q6" i="1"/>
  <c r="T6" i="1"/>
  <c r="W6" i="1"/>
  <c r="H7" i="1"/>
  <c r="N7" i="1"/>
  <c r="Q7" i="1"/>
  <c r="T7" i="1"/>
  <c r="H8" i="1"/>
  <c r="N8" i="1"/>
  <c r="Q8" i="1"/>
  <c r="T8" i="1"/>
  <c r="W8" i="1"/>
  <c r="H9" i="1"/>
  <c r="N9" i="1"/>
  <c r="Q9" i="1"/>
  <c r="T9" i="1"/>
  <c r="W9" i="1"/>
  <c r="H10" i="1"/>
  <c r="N10" i="1"/>
  <c r="Q10" i="1"/>
  <c r="T10" i="1"/>
  <c r="W10" i="1"/>
  <c r="H11" i="1"/>
  <c r="N11" i="1"/>
  <c r="Q11" i="1"/>
  <c r="T11" i="1"/>
  <c r="W11" i="1"/>
  <c r="H12" i="1"/>
  <c r="N12" i="1"/>
  <c r="Q12" i="1"/>
  <c r="T12" i="1"/>
  <c r="W12" i="1"/>
  <c r="H13" i="1"/>
  <c r="N13" i="1"/>
  <c r="Q13" i="1"/>
  <c r="T13" i="1"/>
  <c r="W13" i="1"/>
  <c r="H14" i="1"/>
  <c r="N14" i="1"/>
  <c r="Q14" i="1"/>
  <c r="T14" i="1"/>
  <c r="W14" i="1"/>
  <c r="H15" i="1"/>
  <c r="N15" i="1"/>
  <c r="Q15" i="1"/>
  <c r="T15" i="1"/>
  <c r="W15" i="1"/>
  <c r="H16" i="1"/>
  <c r="N16" i="1"/>
  <c r="Q16" i="1"/>
  <c r="T16" i="1"/>
  <c r="W16" i="1"/>
  <c r="H17" i="1"/>
  <c r="N17" i="1"/>
  <c r="Q17" i="1"/>
  <c r="T17" i="1"/>
  <c r="W17" i="1"/>
  <c r="H18" i="1"/>
  <c r="N18" i="1"/>
  <c r="Q18" i="1"/>
  <c r="T18" i="1"/>
  <c r="H19" i="1"/>
  <c r="N19" i="1"/>
  <c r="Q19" i="1"/>
  <c r="T19" i="1"/>
  <c r="W19" i="1"/>
  <c r="H20" i="1"/>
  <c r="N20" i="1"/>
  <c r="Q20" i="1"/>
  <c r="T20" i="1"/>
  <c r="W20" i="1"/>
  <c r="H21" i="1"/>
  <c r="N21" i="1"/>
  <c r="Q21" i="1"/>
  <c r="T21" i="1"/>
  <c r="H22" i="1"/>
  <c r="N22" i="1"/>
  <c r="Q22" i="1"/>
  <c r="T22" i="1"/>
  <c r="W22" i="1"/>
  <c r="H23" i="1"/>
  <c r="N23" i="1"/>
  <c r="Q23" i="1"/>
  <c r="T23" i="1"/>
  <c r="W23" i="1"/>
  <c r="H24" i="1"/>
  <c r="N24" i="1"/>
  <c r="Q24" i="1"/>
  <c r="T24" i="1"/>
  <c r="W24" i="1"/>
  <c r="H25" i="1"/>
  <c r="N25" i="1"/>
  <c r="Q25" i="1"/>
  <c r="T25" i="1"/>
  <c r="W25" i="1"/>
  <c r="H26" i="1"/>
  <c r="N26" i="1"/>
  <c r="Q26" i="1"/>
  <c r="T26" i="1"/>
  <c r="W26" i="1"/>
  <c r="H27" i="1"/>
  <c r="N27" i="1"/>
  <c r="Q27" i="1"/>
  <c r="T27" i="1"/>
  <c r="W27" i="1"/>
  <c r="H28" i="1"/>
  <c r="N28" i="1"/>
  <c r="Q28" i="1"/>
  <c r="T28" i="1"/>
  <c r="H29" i="1"/>
  <c r="N29" i="1"/>
  <c r="Q29" i="1"/>
  <c r="T29" i="1"/>
  <c r="H30" i="1"/>
  <c r="N30" i="1"/>
  <c r="Q30" i="1"/>
  <c r="T30" i="1"/>
  <c r="W30" i="1"/>
  <c r="H31" i="1"/>
  <c r="N31" i="1"/>
  <c r="Q31" i="1"/>
  <c r="T31" i="1"/>
  <c r="W31" i="1"/>
  <c r="H32" i="1"/>
  <c r="N32" i="1"/>
  <c r="Q32" i="1"/>
  <c r="T32" i="1"/>
  <c r="W32" i="1"/>
  <c r="H34" i="1"/>
  <c r="N34" i="1"/>
  <c r="Q34" i="1"/>
  <c r="T34" i="1"/>
  <c r="W34" i="1"/>
  <c r="H35" i="1"/>
  <c r="N35" i="1"/>
  <c r="Q35" i="1"/>
  <c r="T35" i="1"/>
  <c r="H36" i="1"/>
  <c r="N36" i="1"/>
  <c r="Q36" i="1"/>
  <c r="T36" i="1"/>
  <c r="H37" i="1"/>
  <c r="N37" i="1"/>
  <c r="Q37" i="1"/>
  <c r="T37" i="1"/>
  <c r="W37" i="1"/>
  <c r="H38" i="1"/>
  <c r="N38" i="1"/>
  <c r="Q38" i="1"/>
  <c r="T38" i="1"/>
  <c r="W38" i="1"/>
  <c r="H39" i="1"/>
  <c r="N39" i="1"/>
  <c r="Q39" i="1"/>
  <c r="T39" i="1"/>
  <c r="W39" i="1"/>
  <c r="H40" i="1"/>
  <c r="N40" i="1"/>
  <c r="Q40" i="1"/>
  <c r="T40" i="1"/>
  <c r="W40" i="1"/>
  <c r="H41" i="1"/>
  <c r="N41" i="1"/>
  <c r="Q41" i="1"/>
  <c r="T41" i="1"/>
  <c r="W41" i="1"/>
  <c r="H42" i="1"/>
  <c r="N42" i="1"/>
  <c r="Q42" i="1"/>
  <c r="T42" i="1"/>
  <c r="H43" i="1"/>
  <c r="N43" i="1"/>
  <c r="Q43" i="1"/>
  <c r="T43" i="1"/>
  <c r="H44" i="1"/>
  <c r="N44" i="1"/>
  <c r="Q44" i="1"/>
  <c r="T44" i="1"/>
  <c r="H45" i="1"/>
  <c r="N45" i="1"/>
  <c r="Q45" i="1"/>
  <c r="T45" i="1"/>
  <c r="W45" i="1"/>
  <c r="H46" i="1"/>
  <c r="N46" i="1"/>
  <c r="Q46" i="1"/>
  <c r="T46" i="1"/>
  <c r="W46" i="1"/>
  <c r="H47" i="1"/>
  <c r="N47" i="1"/>
  <c r="Q47" i="1"/>
  <c r="T47" i="1"/>
  <c r="W47" i="1"/>
  <c r="H48" i="1"/>
  <c r="N48" i="1"/>
  <c r="Q48" i="1"/>
  <c r="T48" i="1"/>
  <c r="H49" i="1"/>
  <c r="N49" i="1"/>
  <c r="Q49" i="1"/>
  <c r="T49" i="1"/>
  <c r="W49" i="1"/>
  <c r="H50" i="1"/>
  <c r="N50" i="1"/>
  <c r="Q50" i="1"/>
  <c r="T50" i="1"/>
  <c r="H51" i="1"/>
  <c r="N51" i="1"/>
  <c r="Q51" i="1"/>
  <c r="T51" i="1"/>
  <c r="H52" i="1"/>
  <c r="N52" i="1"/>
  <c r="Q52" i="1"/>
  <c r="T52" i="1"/>
  <c r="W52" i="1"/>
  <c r="H53" i="1"/>
  <c r="N53" i="1"/>
  <c r="Q53" i="1"/>
  <c r="T53" i="1"/>
  <c r="W53" i="1"/>
  <c r="H54" i="1"/>
  <c r="N54" i="1"/>
  <c r="Q54" i="1"/>
  <c r="T54" i="1"/>
  <c r="H55" i="1"/>
  <c r="N55" i="1"/>
  <c r="Q55" i="1"/>
  <c r="T55" i="1"/>
  <c r="W55" i="1"/>
  <c r="H56" i="1"/>
  <c r="N56" i="1"/>
  <c r="Q56" i="1"/>
  <c r="T56" i="1"/>
  <c r="W56" i="1"/>
  <c r="H57" i="1"/>
  <c r="N57" i="1"/>
  <c r="Q57" i="1"/>
  <c r="T57" i="1"/>
  <c r="W57" i="1"/>
  <c r="H58" i="1"/>
  <c r="N58" i="1"/>
  <c r="Q58" i="1"/>
  <c r="T58" i="1"/>
  <c r="W58" i="1"/>
  <c r="H59" i="1"/>
  <c r="N59" i="1"/>
  <c r="Q59" i="1"/>
  <c r="T59" i="1"/>
  <c r="H60" i="1"/>
  <c r="N60" i="1"/>
  <c r="Q60" i="1"/>
  <c r="T60" i="1"/>
  <c r="H61" i="1"/>
  <c r="N61" i="1"/>
  <c r="Q61" i="1"/>
  <c r="T61" i="1"/>
  <c r="H62" i="1"/>
  <c r="N62" i="1"/>
  <c r="Q62" i="1"/>
  <c r="T62" i="1"/>
  <c r="W62" i="1"/>
  <c r="H63" i="1"/>
  <c r="N63" i="1"/>
  <c r="Q63" i="1"/>
  <c r="T63" i="1"/>
  <c r="W63" i="1"/>
  <c r="H64" i="1"/>
  <c r="N64" i="1"/>
  <c r="Q64" i="1"/>
  <c r="T64" i="1"/>
  <c r="H65" i="1"/>
  <c r="N65" i="1"/>
  <c r="Q65" i="1"/>
  <c r="T65" i="1"/>
  <c r="W65" i="1"/>
  <c r="H66" i="1"/>
  <c r="N66" i="1"/>
  <c r="Q66" i="1"/>
  <c r="T66" i="1"/>
  <c r="W66" i="1"/>
  <c r="H67" i="1"/>
  <c r="N67" i="1"/>
  <c r="Q67" i="1"/>
  <c r="T67" i="1"/>
  <c r="W67" i="1"/>
  <c r="H68" i="1"/>
  <c r="N68" i="1"/>
  <c r="Q68" i="1"/>
  <c r="T68" i="1"/>
  <c r="W68" i="1"/>
  <c r="H69" i="1"/>
  <c r="N69" i="1"/>
  <c r="Q69" i="1"/>
  <c r="T69" i="1"/>
  <c r="H70" i="1"/>
  <c r="N70" i="1"/>
  <c r="Q70" i="1"/>
  <c r="T70" i="1"/>
  <c r="H71" i="1"/>
  <c r="N71" i="1"/>
  <c r="Q71" i="1"/>
  <c r="T71" i="1"/>
  <c r="W71" i="1"/>
  <c r="H72" i="1"/>
  <c r="N72" i="1"/>
  <c r="Q72" i="1"/>
  <c r="T72" i="1"/>
  <c r="H73" i="1"/>
  <c r="N73" i="1"/>
  <c r="Q73" i="1"/>
  <c r="T73" i="1"/>
  <c r="H74" i="1"/>
  <c r="N74" i="1"/>
  <c r="Q74" i="1"/>
  <c r="T74" i="1"/>
  <c r="W74" i="1"/>
  <c r="H75" i="1"/>
  <c r="N75" i="1"/>
  <c r="Q75" i="1"/>
  <c r="T75" i="1"/>
  <c r="W75" i="1"/>
  <c r="H76" i="1"/>
  <c r="N76" i="1"/>
  <c r="Q76" i="1"/>
  <c r="T76" i="1"/>
  <c r="W76" i="1"/>
  <c r="H77" i="1"/>
  <c r="N77" i="1"/>
  <c r="Q77" i="1"/>
  <c r="T77" i="1"/>
  <c r="W77" i="1"/>
  <c r="H78" i="1"/>
  <c r="N78" i="1"/>
  <c r="Q78" i="1"/>
  <c r="T78" i="1"/>
  <c r="W78" i="1"/>
  <c r="H79" i="1"/>
  <c r="N79" i="1"/>
  <c r="Q79" i="1"/>
  <c r="T79" i="1"/>
  <c r="H80" i="1"/>
  <c r="N80" i="1"/>
  <c r="Q80" i="1"/>
  <c r="T80" i="1"/>
  <c r="W80" i="1"/>
  <c r="H81" i="1"/>
  <c r="N81" i="1"/>
  <c r="Q81" i="1"/>
  <c r="T81" i="1"/>
  <c r="H82" i="1"/>
  <c r="N82" i="1"/>
  <c r="Q82" i="1"/>
  <c r="T82" i="1"/>
  <c r="W82" i="1"/>
  <c r="H83" i="1"/>
  <c r="N83" i="1"/>
  <c r="Q83" i="1"/>
  <c r="T83" i="1"/>
  <c r="W83" i="1"/>
  <c r="H84" i="1"/>
  <c r="N84" i="1"/>
  <c r="Q84" i="1"/>
  <c r="T84" i="1"/>
  <c r="W84" i="1"/>
  <c r="H85" i="1"/>
  <c r="N85" i="1"/>
  <c r="Q85" i="1"/>
  <c r="T85" i="1"/>
  <c r="W85" i="1"/>
  <c r="H86" i="1"/>
  <c r="N86" i="1"/>
  <c r="Q86" i="1"/>
  <c r="T86" i="1"/>
  <c r="W86" i="1"/>
  <c r="H87" i="1"/>
  <c r="N87" i="1"/>
  <c r="Q87" i="1"/>
  <c r="T87" i="1"/>
  <c r="W87" i="1"/>
  <c r="H88" i="1"/>
  <c r="N88" i="1"/>
  <c r="Q88" i="1"/>
  <c r="T88" i="1"/>
  <c r="W88" i="1"/>
  <c r="H89" i="1"/>
  <c r="N89" i="1"/>
  <c r="Q89" i="1"/>
  <c r="T89" i="1"/>
  <c r="W89" i="1"/>
  <c r="H90" i="1"/>
  <c r="N90" i="1"/>
  <c r="Q90" i="1"/>
  <c r="T90" i="1"/>
  <c r="W90" i="1"/>
  <c r="H91" i="1"/>
  <c r="N91" i="1"/>
  <c r="Q91" i="1"/>
  <c r="T91" i="1"/>
  <c r="H92" i="1"/>
  <c r="N92" i="1"/>
  <c r="Q92" i="1"/>
  <c r="T92" i="1"/>
  <c r="W92" i="1"/>
  <c r="H93" i="1"/>
  <c r="N93" i="1"/>
  <c r="Q93" i="1"/>
  <c r="T93" i="1"/>
  <c r="W93" i="1"/>
  <c r="H94" i="1"/>
  <c r="N94" i="1"/>
  <c r="Q94" i="1"/>
  <c r="T94" i="1"/>
  <c r="W94" i="1"/>
  <c r="H95" i="1"/>
  <c r="N95" i="1"/>
  <c r="Q95" i="1"/>
  <c r="T95" i="1"/>
  <c r="H96" i="1"/>
  <c r="N96" i="1"/>
  <c r="Q96" i="1"/>
  <c r="T96" i="1"/>
  <c r="W96" i="1"/>
  <c r="H97" i="1"/>
  <c r="N97" i="1"/>
  <c r="Q97" i="1"/>
  <c r="T97" i="1"/>
  <c r="W97" i="1"/>
  <c r="H98" i="1"/>
  <c r="N98" i="1"/>
  <c r="Q98" i="1"/>
  <c r="T98" i="1"/>
  <c r="W98" i="1"/>
  <c r="H99" i="1"/>
  <c r="N99" i="1"/>
  <c r="Q99" i="1"/>
  <c r="T99" i="1"/>
  <c r="W99" i="1"/>
  <c r="H100" i="1"/>
  <c r="N100" i="1"/>
  <c r="Q100" i="1"/>
  <c r="T100" i="1"/>
  <c r="W100" i="1"/>
  <c r="H101" i="1"/>
  <c r="N101" i="1"/>
  <c r="Q101" i="1"/>
  <c r="T101" i="1"/>
  <c r="H102" i="1"/>
  <c r="N102" i="1"/>
  <c r="Q102" i="1"/>
  <c r="T102" i="1"/>
  <c r="W102" i="1"/>
  <c r="H103" i="1"/>
  <c r="N103" i="1"/>
  <c r="Q103" i="1"/>
  <c r="T103" i="1"/>
  <c r="W103" i="1"/>
  <c r="H104" i="1"/>
  <c r="N104" i="1"/>
  <c r="Q104" i="1"/>
  <c r="T104" i="1"/>
  <c r="W104" i="1"/>
  <c r="H105" i="1"/>
  <c r="N105" i="1"/>
  <c r="Q105" i="1"/>
  <c r="T105" i="1"/>
  <c r="W105" i="1"/>
  <c r="H106" i="1"/>
  <c r="N106" i="1"/>
  <c r="Q106" i="1"/>
  <c r="T106" i="1"/>
  <c r="W106" i="1"/>
  <c r="H107" i="1"/>
  <c r="N107" i="1"/>
  <c r="Q107" i="1"/>
  <c r="T107" i="1"/>
  <c r="H108" i="1"/>
  <c r="N108" i="1"/>
  <c r="Q108" i="1"/>
  <c r="T108" i="1"/>
  <c r="W108" i="1"/>
  <c r="H109" i="1"/>
  <c r="N109" i="1"/>
  <c r="Q109" i="1"/>
  <c r="T109" i="1"/>
  <c r="W109" i="1"/>
  <c r="H110" i="1"/>
  <c r="N110" i="1"/>
  <c r="Q110" i="1"/>
  <c r="T110" i="1"/>
  <c r="H111" i="1"/>
  <c r="N111" i="1"/>
  <c r="Q111" i="1"/>
  <c r="T111" i="1"/>
  <c r="W111" i="1"/>
  <c r="H112" i="1"/>
  <c r="N112" i="1"/>
  <c r="Q112" i="1"/>
  <c r="T112" i="1"/>
  <c r="W112" i="1"/>
  <c r="H113" i="1"/>
  <c r="N113" i="1"/>
  <c r="Q113" i="1"/>
  <c r="T113" i="1"/>
  <c r="W113" i="1"/>
  <c r="H114" i="1"/>
  <c r="N114" i="1"/>
  <c r="Q114" i="1"/>
  <c r="T114" i="1"/>
  <c r="H115" i="1"/>
  <c r="N115" i="1"/>
  <c r="Q115" i="1"/>
  <c r="T115" i="1"/>
  <c r="W115" i="1"/>
  <c r="H116" i="1"/>
  <c r="N116" i="1"/>
  <c r="Q116" i="1"/>
  <c r="T116" i="1"/>
  <c r="H117" i="1"/>
  <c r="N117" i="1"/>
  <c r="Q117" i="1"/>
  <c r="T117" i="1"/>
  <c r="W117" i="1"/>
  <c r="H118" i="1"/>
  <c r="N118" i="1"/>
  <c r="Q118" i="1"/>
  <c r="T118" i="1"/>
  <c r="W118" i="1"/>
  <c r="H119" i="1"/>
  <c r="N119" i="1"/>
  <c r="Q119" i="1"/>
  <c r="T119" i="1"/>
  <c r="W119" i="1"/>
  <c r="H120" i="1"/>
  <c r="N120" i="1"/>
  <c r="Q120" i="1"/>
  <c r="T120" i="1"/>
  <c r="W120" i="1"/>
  <c r="H121" i="1"/>
  <c r="N121" i="1"/>
  <c r="Q121" i="1"/>
  <c r="T121" i="1"/>
  <c r="W121" i="1"/>
  <c r="H122" i="1"/>
  <c r="N122" i="1"/>
  <c r="Q122" i="1"/>
  <c r="T122" i="1"/>
  <c r="W122" i="1"/>
  <c r="H123" i="1"/>
  <c r="N123" i="1"/>
  <c r="Q123" i="1"/>
  <c r="T123" i="1"/>
  <c r="W123" i="1"/>
  <c r="H124" i="1"/>
  <c r="N124" i="1"/>
  <c r="Q124" i="1"/>
  <c r="T124" i="1"/>
  <c r="W124" i="1"/>
  <c r="H125" i="1"/>
  <c r="N125" i="1"/>
  <c r="Q125" i="1"/>
  <c r="T125" i="1"/>
  <c r="H126" i="1"/>
  <c r="N126" i="1"/>
  <c r="Q126" i="1"/>
  <c r="T126" i="1"/>
  <c r="H127" i="1"/>
  <c r="N127" i="1"/>
  <c r="Q127" i="1"/>
  <c r="T127" i="1"/>
  <c r="W127" i="1"/>
  <c r="H128" i="1"/>
  <c r="N128" i="1"/>
  <c r="Q128" i="1"/>
  <c r="T128" i="1"/>
  <c r="W128" i="1"/>
  <c r="H129" i="1"/>
  <c r="N129" i="1"/>
  <c r="Q129" i="1"/>
  <c r="T129" i="1"/>
  <c r="W129" i="1"/>
  <c r="H130" i="1"/>
  <c r="N130" i="1"/>
  <c r="Q130" i="1"/>
  <c r="T130" i="1"/>
  <c r="W130" i="1"/>
  <c r="H131" i="1"/>
  <c r="N131" i="1"/>
  <c r="Q131" i="1"/>
  <c r="T131" i="1"/>
  <c r="W131" i="1"/>
  <c r="H132" i="1"/>
  <c r="N132" i="1"/>
  <c r="Q132" i="1"/>
  <c r="T132" i="1"/>
  <c r="H133" i="1"/>
  <c r="N133" i="1"/>
  <c r="Q133" i="1"/>
  <c r="T133" i="1"/>
  <c r="H134" i="1"/>
  <c r="N134" i="1"/>
  <c r="Q134" i="1"/>
  <c r="T134" i="1"/>
  <c r="W134" i="1"/>
  <c r="H135" i="1"/>
  <c r="N135" i="1"/>
  <c r="Q135" i="1"/>
  <c r="T135" i="1"/>
  <c r="H136" i="1"/>
  <c r="N136" i="1"/>
  <c r="Q136" i="1"/>
  <c r="T136" i="1"/>
  <c r="H137" i="1"/>
  <c r="N137" i="1"/>
  <c r="Q137" i="1"/>
  <c r="T137" i="1"/>
  <c r="W137" i="1"/>
  <c r="H138" i="1"/>
  <c r="N138" i="1"/>
  <c r="Q138" i="1"/>
  <c r="T138" i="1"/>
  <c r="W138" i="1"/>
  <c r="H139" i="1"/>
  <c r="N139" i="1"/>
  <c r="Q139" i="1"/>
  <c r="T139" i="1"/>
  <c r="W139" i="1"/>
  <c r="H140" i="1"/>
  <c r="N140" i="1"/>
  <c r="Q140" i="1"/>
  <c r="T140" i="1"/>
  <c r="W140" i="1"/>
  <c r="H141" i="1"/>
  <c r="N141" i="1"/>
  <c r="Q141" i="1"/>
  <c r="T141" i="1"/>
  <c r="W141" i="1"/>
  <c r="H142" i="1"/>
  <c r="N142" i="1"/>
  <c r="Q142" i="1"/>
  <c r="T142" i="1"/>
  <c r="W142" i="1"/>
  <c r="H143" i="1"/>
  <c r="N143" i="1"/>
  <c r="Q143" i="1"/>
  <c r="T143" i="1"/>
  <c r="W143" i="1"/>
  <c r="H144" i="1"/>
  <c r="N144" i="1"/>
  <c r="Q144" i="1"/>
  <c r="T144" i="1"/>
  <c r="W144" i="1"/>
  <c r="H145" i="1"/>
  <c r="N145" i="1"/>
  <c r="Q145" i="1"/>
  <c r="T145" i="1"/>
  <c r="W145" i="1"/>
  <c r="H146" i="1"/>
  <c r="N146" i="1"/>
  <c r="Q146" i="1"/>
  <c r="T146" i="1"/>
  <c r="W146" i="1"/>
  <c r="H147" i="1"/>
  <c r="N147" i="1"/>
  <c r="Q147" i="1"/>
  <c r="T147" i="1"/>
  <c r="W147" i="1"/>
  <c r="H148" i="1"/>
  <c r="N148" i="1"/>
  <c r="Q148" i="1"/>
  <c r="T148" i="1"/>
  <c r="W148" i="1"/>
  <c r="H149" i="1"/>
  <c r="N149" i="1"/>
  <c r="Q149" i="1"/>
  <c r="T149" i="1"/>
  <c r="H150" i="1"/>
  <c r="N150" i="1"/>
  <c r="Q150" i="1"/>
  <c r="T150" i="1"/>
  <c r="W150" i="1"/>
  <c r="H151" i="1"/>
  <c r="N151" i="1"/>
  <c r="Q151" i="1"/>
  <c r="T151" i="1"/>
  <c r="W151" i="1"/>
  <c r="H152" i="1"/>
  <c r="N152" i="1"/>
  <c r="Q152" i="1"/>
  <c r="T152" i="1"/>
  <c r="W152" i="1"/>
  <c r="H153" i="1"/>
  <c r="N153" i="1"/>
  <c r="Q153" i="1"/>
  <c r="T153" i="1"/>
  <c r="W153" i="1"/>
  <c r="H154" i="1"/>
  <c r="N154" i="1"/>
  <c r="Q154" i="1"/>
  <c r="T154" i="1"/>
  <c r="H155" i="1"/>
  <c r="N155" i="1"/>
  <c r="Q155" i="1"/>
  <c r="T155" i="1"/>
  <c r="W155" i="1"/>
  <c r="H156" i="1"/>
  <c r="N156" i="1"/>
  <c r="Q156" i="1"/>
  <c r="T156" i="1"/>
  <c r="W156" i="1"/>
  <c r="H157" i="1"/>
  <c r="N157" i="1"/>
  <c r="Q157" i="1"/>
  <c r="T157" i="1"/>
  <c r="W157" i="1"/>
  <c r="H158" i="1"/>
  <c r="N158" i="1"/>
  <c r="Q158" i="1"/>
  <c r="T158" i="1"/>
  <c r="W158" i="1"/>
  <c r="H159" i="1"/>
  <c r="N159" i="1"/>
  <c r="Q159" i="1"/>
  <c r="T159" i="1"/>
  <c r="W159" i="1"/>
  <c r="H160" i="1"/>
  <c r="N160" i="1"/>
  <c r="Q160" i="1"/>
  <c r="T160" i="1"/>
  <c r="H161" i="1"/>
  <c r="N161" i="1"/>
  <c r="Q161" i="1"/>
  <c r="T161" i="1"/>
  <c r="H162" i="1"/>
  <c r="N162" i="1"/>
  <c r="Q162" i="1"/>
  <c r="T162" i="1"/>
  <c r="W162" i="1"/>
  <c r="H163" i="1"/>
  <c r="N163" i="1"/>
  <c r="Q163" i="1"/>
  <c r="T163" i="1"/>
  <c r="W163" i="1"/>
  <c r="H164" i="1"/>
  <c r="N164" i="1"/>
  <c r="Q164" i="1"/>
  <c r="T164" i="1"/>
  <c r="W164" i="1"/>
  <c r="H165" i="1"/>
  <c r="N165" i="1"/>
  <c r="Q165" i="1"/>
  <c r="T165" i="1"/>
  <c r="H166" i="1"/>
  <c r="N166" i="1"/>
  <c r="Q166" i="1"/>
  <c r="T166" i="1"/>
  <c r="H167" i="1"/>
  <c r="N167" i="1"/>
  <c r="Q167" i="1"/>
  <c r="T167" i="1"/>
  <c r="W167" i="1"/>
  <c r="H168" i="1"/>
  <c r="N168" i="1"/>
  <c r="Q168" i="1"/>
  <c r="T168" i="1"/>
  <c r="W168" i="1"/>
  <c r="H169" i="1"/>
  <c r="N169" i="1"/>
  <c r="Q169" i="1"/>
  <c r="T169" i="1"/>
  <c r="H171" i="1"/>
  <c r="N171" i="1"/>
  <c r="Q171" i="1"/>
  <c r="T171" i="1"/>
  <c r="W171" i="1"/>
  <c r="H172" i="1"/>
  <c r="N172" i="1"/>
  <c r="Q172" i="1"/>
  <c r="T172" i="1"/>
  <c r="W172" i="1"/>
  <c r="H173" i="1"/>
  <c r="N173" i="1"/>
  <c r="Q173" i="1"/>
  <c r="T173" i="1"/>
  <c r="W173" i="1"/>
  <c r="H174" i="1"/>
  <c r="N174" i="1"/>
  <c r="Q174" i="1"/>
  <c r="T174" i="1"/>
  <c r="W174" i="1"/>
  <c r="H175" i="1"/>
  <c r="N175" i="1"/>
  <c r="Q175" i="1"/>
  <c r="T175" i="1"/>
  <c r="W175" i="1"/>
  <c r="H176" i="1"/>
  <c r="N176" i="1"/>
  <c r="Q176" i="1"/>
  <c r="T176" i="1"/>
  <c r="W176" i="1"/>
  <c r="H177" i="1"/>
  <c r="N177" i="1"/>
  <c r="Q177" i="1"/>
  <c r="T177" i="1"/>
  <c r="W177" i="1"/>
  <c r="H178" i="1"/>
  <c r="N178" i="1"/>
  <c r="Q178" i="1"/>
  <c r="T178" i="1"/>
  <c r="H179" i="1"/>
  <c r="N179" i="1"/>
  <c r="Q179" i="1"/>
  <c r="T179" i="1"/>
  <c r="W179" i="1"/>
  <c r="H180" i="1"/>
  <c r="N180" i="1"/>
  <c r="Q180" i="1"/>
  <c r="T180" i="1"/>
  <c r="W180" i="1"/>
  <c r="H181" i="1"/>
  <c r="N181" i="1"/>
  <c r="Q181" i="1"/>
  <c r="T181" i="1"/>
  <c r="W181" i="1"/>
  <c r="H182" i="1"/>
  <c r="N182" i="1"/>
  <c r="Q182" i="1"/>
  <c r="T182" i="1"/>
  <c r="W182" i="1"/>
  <c r="H183" i="1"/>
  <c r="N183" i="1"/>
  <c r="Q183" i="1"/>
  <c r="T183" i="1"/>
  <c r="W183" i="1"/>
  <c r="H184" i="1"/>
  <c r="N184" i="1"/>
  <c r="Q184" i="1"/>
  <c r="T184" i="1"/>
  <c r="W184" i="1"/>
  <c r="H185" i="1"/>
  <c r="N185" i="1"/>
  <c r="Q185" i="1"/>
  <c r="T185" i="1"/>
  <c r="W185" i="1"/>
  <c r="H186" i="1"/>
  <c r="N186" i="1"/>
  <c r="Q186" i="1"/>
  <c r="T186" i="1"/>
  <c r="W186" i="1"/>
  <c r="H187" i="1"/>
  <c r="N187" i="1"/>
  <c r="Q187" i="1"/>
  <c r="T187" i="1"/>
  <c r="H188" i="1"/>
  <c r="N188" i="1"/>
  <c r="Q188" i="1"/>
  <c r="T188" i="1"/>
  <c r="W188" i="1"/>
  <c r="H189" i="1"/>
  <c r="N189" i="1"/>
  <c r="Q189" i="1"/>
  <c r="T189" i="1"/>
  <c r="W189" i="1"/>
  <c r="H190" i="1"/>
  <c r="N190" i="1"/>
  <c r="Q190" i="1"/>
  <c r="T190" i="1"/>
  <c r="W190" i="1"/>
  <c r="H191" i="1"/>
  <c r="N191" i="1"/>
  <c r="Q191" i="1"/>
  <c r="T191" i="1"/>
  <c r="W191" i="1"/>
  <c r="H192" i="1"/>
  <c r="N192" i="1"/>
  <c r="Q192" i="1"/>
  <c r="T192" i="1"/>
  <c r="W192" i="1"/>
  <c r="H193" i="1"/>
  <c r="N193" i="1"/>
  <c r="Q193" i="1"/>
  <c r="T193" i="1"/>
  <c r="W193" i="1"/>
  <c r="H194" i="1"/>
  <c r="N194" i="1"/>
  <c r="Q194" i="1"/>
  <c r="T194" i="1"/>
  <c r="W194" i="1"/>
  <c r="H195" i="1"/>
  <c r="N195" i="1"/>
  <c r="Q195" i="1"/>
  <c r="T195" i="1"/>
  <c r="W195" i="1"/>
  <c r="H196" i="1"/>
  <c r="N196" i="1"/>
  <c r="Q196" i="1"/>
  <c r="T196" i="1"/>
  <c r="W196" i="1"/>
  <c r="H197" i="1"/>
  <c r="N197" i="1"/>
  <c r="Q197" i="1"/>
  <c r="T197" i="1"/>
  <c r="W197" i="1"/>
  <c r="H198" i="1"/>
  <c r="N198" i="1"/>
  <c r="Q198" i="1"/>
  <c r="T198" i="1"/>
  <c r="H199" i="1"/>
  <c r="N199" i="1"/>
  <c r="Q199" i="1"/>
  <c r="T199" i="1"/>
  <c r="W199" i="1"/>
  <c r="H200" i="1"/>
  <c r="N200" i="1"/>
  <c r="Q200" i="1"/>
  <c r="T200" i="1"/>
  <c r="W200" i="1"/>
  <c r="H201" i="1"/>
  <c r="N201" i="1"/>
  <c r="Q201" i="1"/>
  <c r="T201" i="1"/>
  <c r="W201" i="1"/>
  <c r="H202" i="1"/>
  <c r="N202" i="1"/>
  <c r="Q202" i="1"/>
  <c r="T202" i="1"/>
  <c r="W202" i="1"/>
  <c r="H203" i="1"/>
  <c r="N203" i="1"/>
  <c r="Q203" i="1"/>
  <c r="T203" i="1"/>
  <c r="W203" i="1"/>
  <c r="H204" i="1"/>
  <c r="N204" i="1"/>
  <c r="Q204" i="1"/>
  <c r="T204" i="1"/>
  <c r="H205" i="1"/>
  <c r="N205" i="1"/>
  <c r="Q205" i="1"/>
  <c r="T205" i="1"/>
  <c r="H206" i="1"/>
  <c r="N206" i="1"/>
  <c r="Q206" i="1"/>
  <c r="T206" i="1"/>
  <c r="W206" i="1"/>
  <c r="H207" i="1"/>
  <c r="N207" i="1"/>
  <c r="Q207" i="1"/>
  <c r="T207" i="1"/>
  <c r="W207" i="1"/>
  <c r="H208" i="1"/>
  <c r="N208" i="1"/>
  <c r="Q208" i="1"/>
  <c r="T208" i="1"/>
  <c r="W208" i="1"/>
  <c r="H209" i="1"/>
  <c r="N209" i="1"/>
  <c r="Q209" i="1"/>
  <c r="T209" i="1"/>
  <c r="W209" i="1"/>
  <c r="H210" i="1"/>
  <c r="N210" i="1"/>
  <c r="Q210" i="1"/>
  <c r="T210" i="1"/>
  <c r="W210" i="1"/>
  <c r="H211" i="1"/>
  <c r="N211" i="1"/>
  <c r="Q211" i="1"/>
  <c r="T211" i="1"/>
  <c r="W211" i="1"/>
  <c r="H212" i="1"/>
  <c r="N212" i="1"/>
  <c r="Q212" i="1"/>
  <c r="T212" i="1"/>
  <c r="W212" i="1"/>
  <c r="H213" i="1"/>
  <c r="N213" i="1"/>
  <c r="Q213" i="1"/>
  <c r="T213" i="1"/>
  <c r="W213" i="1"/>
  <c r="H214" i="1"/>
  <c r="N214" i="1"/>
  <c r="Q214" i="1"/>
  <c r="T214" i="1"/>
  <c r="W214" i="1"/>
  <c r="H215" i="1"/>
  <c r="N215" i="1"/>
  <c r="Q215" i="1"/>
  <c r="T215" i="1"/>
  <c r="W215" i="1"/>
  <c r="H216" i="1"/>
  <c r="N216" i="1"/>
  <c r="Q216" i="1"/>
  <c r="T216" i="1"/>
  <c r="W216" i="1"/>
  <c r="H217" i="1"/>
  <c r="N217" i="1"/>
  <c r="Q217" i="1"/>
  <c r="T217" i="1"/>
  <c r="W217" i="1"/>
  <c r="H218" i="1"/>
  <c r="N218" i="1"/>
  <c r="Q218" i="1"/>
  <c r="T218" i="1"/>
  <c r="W218" i="1"/>
  <c r="H219" i="1"/>
  <c r="N219" i="1"/>
  <c r="Q219" i="1"/>
  <c r="T219" i="1"/>
  <c r="W219" i="1"/>
  <c r="H220" i="1"/>
  <c r="N220" i="1"/>
  <c r="Q220" i="1"/>
  <c r="T220" i="1"/>
  <c r="W220" i="1"/>
  <c r="H221" i="1"/>
  <c r="N221" i="1"/>
  <c r="Q221" i="1"/>
  <c r="T221" i="1"/>
  <c r="W221" i="1"/>
</calcChain>
</file>

<file path=xl/sharedStrings.xml><?xml version="1.0" encoding="utf-8"?>
<sst xmlns="http://schemas.openxmlformats.org/spreadsheetml/2006/main" count="1997" uniqueCount="1191">
  <si>
    <t>Type</t>
  </si>
  <si>
    <t>Effective Date</t>
  </si>
  <si>
    <t>Valid Through Date</t>
  </si>
  <si>
    <t>glob_regula</t>
  </si>
  <si>
    <t>_citation_glob_regula</t>
  </si>
  <si>
    <t>_caution_glob_regula</t>
  </si>
  <si>
    <t>glob_permis</t>
  </si>
  <si>
    <t>_citation_glob_permis</t>
  </si>
  <si>
    <t>_caution_glob_permis</t>
  </si>
  <si>
    <t>glob_circum</t>
  </si>
  <si>
    <t>_citation_glob_circum</t>
  </si>
  <si>
    <t>_caution_glob_circum</t>
  </si>
  <si>
    <t>glob_permit</t>
  </si>
  <si>
    <t>_citation_glob_permit</t>
  </si>
  <si>
    <t>_caution_glob_permit</t>
  </si>
  <si>
    <t>glob_requir</t>
  </si>
  <si>
    <t>_citation_glob_requir</t>
  </si>
  <si>
    <t>_caution_glob_requir</t>
  </si>
  <si>
    <t>glob_placea</t>
  </si>
  <si>
    <t>_citation_glob_placea</t>
  </si>
  <si>
    <t>_caution_glob_placea</t>
  </si>
  <si>
    <t>glob_penalt</t>
  </si>
  <si>
    <t>_citation_glob_penalt</t>
  </si>
  <si>
    <t>_caution_glob_penalt</t>
  </si>
  <si>
    <t>Aguascalientes</t>
  </si>
  <si>
    <t>states</t>
  </si>
  <si>
    <t>persons subject to penalties - Penal Code of Mexico... ( Full Title: Penal Code of Mexico)</t>
  </si>
  <si>
    <t>lawful abortions - Penal Code of Mexico... ( Full Title: Penal Code of Mexico)</t>
  </si>
  <si>
    <t>It will not be considered a miscarriage, and therefore no penalty or security measure will be applied when no abortion, the pregnant woman is in serious danger of death, to trial of the attending physician and of another whom he consults, if possible and the delay in consulting does not imply danger. When the pregnancy was caused by rape, the judicial authority may authorize performance of the abortion without entailing legal consequences.</t>
  </si>
  <si>
    <t>persons subject to penalties - Penal Code of Mexico... ( Full Title: Penal Code of Mexico), pregnant woman - Penal Code of Mexico... ( Full Title: Penal Code of Mexico), medical professionals - Penal Code of Mexico... ( Full Title: Penal Code of Mexico)</t>
  </si>
  <si>
    <t>Albania</t>
  </si>
  <si>
    <t>country</t>
  </si>
  <si>
    <t>voluntary termination of pregnancy - Law on Interruption ... ( Full Title: Law on Interruption of Pregnancy)</t>
  </si>
  <si>
    <t>voluntary termination of pregnancy - Law on Interruption ... ( Full Title: Law on Interruption of Pregnancy), psychosocial problems - Law on Interruption ... ( Full Title: Law on Interruption of Pregnancy)</t>
  </si>
  <si>
    <t>In cases where the woman believes her pregnancy will create psychosocial problems, women can request an abortion up until 12 weeks. Abortion is lawful for medical reasons, rape, or sexual assault until week 22nd. If the commission judges the fetus to be impaired, abortion can take place at any time.</t>
  </si>
  <si>
    <t>For medical cases after 12 weeks, a commission of three doctors must consider that the continuation of pregnancy and/or childbirth threatens the women's health or life. For social reasons (e.g., rape), a commission consisting of three specialists, doctors, social workers, or lawyers must judge that the pregnancy is a result of rape or other social reasons.</t>
  </si>
  <si>
    <t>Any individual who causes an unlawful abortion, Health care professional who provides surgical abortion, Health care professional who provides abortion drugs, Individual who provides abortion drugs, Individual who provides instruments for abortion, Individual who provides information on abortion</t>
  </si>
  <si>
    <t>information about abortion - Law on Interruption ... ( Full Title: Law on Interruption of Pregnancy), providing utensils for abortion - Albanian Criminal Co... ( Full Title: Albanian Criminal Code), providing abortion - Albanian Criminal Co... ( Full Title: Albanian Criminal Code)</t>
  </si>
  <si>
    <t>Algeria</t>
  </si>
  <si>
    <t>doctor - Law on Health Protection Article 33 ( Full Title: Law on Health Protection and Promotion), penalties whoever procures abortion - Penal Code 304 ( Full Title: Penal Code), penalty HCPs - Penal Code 306 ( Full Title: Penal Code), HCP penalties II - Penal Code 307 ( Full Title: Penal Code), permissible grounds and who can perform - Penal Code Art. 308 ( Full Title: Penal Code), penalties to woman - Penal Code Art. 309 ( Full Title: Penal Code), penalty advertisement - Penal Code Art. 310 ( Full Title: Penal Code)</t>
  </si>
  <si>
    <t>permissible grounds and who can perform - Penal Code Art. 308 ( Full Title: Penal Code), mental and physical health - Law on Health Protection and Promotion, Article 72 ( Full Title: Law on Health Protection and Promotion)</t>
  </si>
  <si>
    <t>permissible grounds and who can perform - Penal Code Art. 308 ( Full Title: Penal Code)</t>
  </si>
  <si>
    <t>Abortion is not punished when it constitutes an indispensable measure to save the mother's life in danger and is openly practiced by a doctor or surgeon after the opinion given by him to the administrative authority. Penal Code, Art. 308.</t>
  </si>
  <si>
    <t>doctor - Law on Health Protection Article 33 ( Full Title: Law on Health Protection and Promotion), permissible grounds and who can perform - Penal Code Art. 308 ( Full Title: Penal Code)</t>
  </si>
  <si>
    <t>Any individual who causes an unlawful abortion, Pregnant person, Health care professional who provides surgical abortion, Health care professional who provides abortion drugs, Individual who provides substances, Individual who provides information on abortion</t>
  </si>
  <si>
    <t>penalties whoever procures abortion - Penal Code 304 ( Full Title: Penal Code), penalty HCPs - Penal Code 306 ( Full Title: Penal Code), HCP penalties II - Penal Code 307 ( Full Title: Penal Code), penalties to woman - Penal Code Art. 309 ( Full Title: Penal Code), penalty advertisement - Penal Code Art. 310 ( Full Title: Penal Code)</t>
  </si>
  <si>
    <t>Andorra</t>
  </si>
  <si>
    <t>consented - Penal Code... ( Full Title: Penal Code), prof - Penal Code... ( Full Title: Penal Code)</t>
  </si>
  <si>
    <t>Angola</t>
  </si>
  <si>
    <t>interrupts without consent - Penal Code... ( Full Title: Penal Code), not punishable - Penal Code... ( Full Title: Penal Code), consent - Penal Code... ( Full Title: Penal Code), whoever - Penal Code... ( Full Title: Penal Code), pregnant woman - Penal Code... ( Full Title: Penal Code), doctor - Penal Code... ( Full Title: Penal Code), information - Penal Code... ( Full Title: Penal Code), means - Penal Code... ( Full Title: Penal Code)</t>
  </si>
  <si>
    <t>not punishable - Penal Code... ( Full Title: Penal Code)</t>
  </si>
  <si>
    <t>Discontinuation of pregnancy is not an offense if it occurs within the first 10 weeks of the pregnancy. Abortion is permitted in the first 16 weeks of pregnancy to avoid danger of serious injury or damage to the physical or mental health of the pregnant person or in the case of crime against sexual freedom. Abortion is permitted in the first 24 weeks of pregnancy if there are strong reasons to predict that the unborn child will suffer from incurable malformation. Discontinuation of pregnancy is also permitted if is the only means of removing danger of death or serious injury to the physical or mental health of the pregnant person. Penal Code, Art. 144(1).</t>
  </si>
  <si>
    <t>doctor - Penal Code... ( Full Title: Penal Code)</t>
  </si>
  <si>
    <t>whoever - Penal Code... ( Full Title: Penal Code), pregnant woman - Penal Code... ( Full Title: Penal Code), information - Penal Code... ( Full Title: Penal Code), means - Penal Code... ( Full Title: Penal Code), consent - Penal Code... ( Full Title: Penal Code)</t>
  </si>
  <si>
    <t>Antigua and Barbuda</t>
  </si>
  <si>
    <t>abortion of viable fetus - Infant Life Preserva... ( Full Title: Infant Life Preservation Act)</t>
  </si>
  <si>
    <t>Any individual who causes an unlawful abortion, Pregnant person, Individual who provides surgical abortion, Individual who provides substances, Individual who provides instruments for abortion, Individual who provides information on abortion</t>
  </si>
  <si>
    <t>attempt to procure abortion - Offenses Against the... ( Full Title: Offenses Against the Person Act, Pt. IX Attempts to Procure Abortion), advertising abortion - Public Health Act... ( Full Title: Public Health Act)</t>
  </si>
  <si>
    <t>Argentina</t>
  </si>
  <si>
    <t>one who causes abortion - Codigo Penal de la N... ( Full Title: Codigo Penal de la Nacion Argentina (Penal Code)), abortion permitted - Codigo Penal de la N... ( Full Title: Codigo Penal de la Nacion Argentina (Penal Code)), supreme court ruling - Supreme Court Ruling... ( Full Title: Supreme Court Ruling F.A.L., 2012), pregnant person - Codigo Penal de la N... ( Full Title: Codigo Penal de la Nacion Argentina (Penal Code))</t>
  </si>
  <si>
    <t>abortion permitted - Codigo Penal de la N... ( Full Title: Codigo Penal de la Nacion Argentina (Penal Code)), supreme court ruling - Supreme Court Ruling... ( Full Title: Supreme Court Ruling F.A.L., 2012)</t>
  </si>
  <si>
    <t>Abortion performed for a pregnant person with an intellectual or cognitive disability is permitted in the case of rape or attack to modesty. Penal Code, Art. 86(2).</t>
  </si>
  <si>
    <t>abortion permitted - Codigo Penal de la N... ( Full Title: Codigo Penal de la Nacion Argentina (Penal Code))</t>
  </si>
  <si>
    <t>one who causes abortion - Codigo Penal de la N... ( Full Title: Codigo Penal de la Nacion Argentina (Penal Code)), pregnant person - Codigo Penal de la N... ( Full Title: Codigo Penal de la Nacion Argentina (Penal Code)), abortion permitted - Codigo Penal de la N... ( Full Title: Codigo Penal de la Nacion Argentina (Penal Code))</t>
  </si>
  <si>
    <t>Armenia</t>
  </si>
  <si>
    <t>termination of pregnancy - Law on Reproductive ... ( Full Title: Law on Reproductive Health), healthcare facilities - Changes to Law on Re... ( Full Title: Changes to Law on Reproductive Health), illegal abortion - Criminal Code... ( Full Title: Criminal Code)</t>
  </si>
  <si>
    <t>termination of pregnancy - Law on Reproductive ... ( Full Title: Law on Reproductive Health)</t>
  </si>
  <si>
    <t>After 12 weeks, artificial termination of pregnancy with gestational age up to 22 weeks can be performed with medical and social indications. Law on Reproductive Health, Art. 10.</t>
  </si>
  <si>
    <t>healthcare facilities - Changes to Law on Re... ( Full Title: Changes to Law on Reproductive Health)</t>
  </si>
  <si>
    <t>illegal abortion - Criminal Code... ( Full Title: Criminal Code)</t>
  </si>
  <si>
    <t>Australian Capital Territory</t>
  </si>
  <si>
    <t>abortion - Health Act 1993, Div. 6.1 ( Full Title: Health Act 1993, Div. 6.1 Abortions--generally), doctor - Health Act 1993, Div. 6.1 ( Full Title: Health Act 1993, Div. 6.1 Abortions--generally), medical facility - Health Act 1993, Div. 6.1 ( Full Title: Health Act 1993, Div. 6.1 Abortions--generally), approval - Health Act 1993, Div. 6.1 ( Full Title: Health Act 1993, Div. 6.1 Abortions--generally)</t>
  </si>
  <si>
    <t>doctor - Health Act 1993, Div. 6.1 ( Full Title: Health Act 1993, Div. 6.1 Abortions--generally)</t>
  </si>
  <si>
    <t>medical facility - Health Act 1993, Div. 6.1 ( Full Title: Health Act 1993, Div. 6.1 Abortions--generally), approval - Health Act 1993, Div. 6.1 ( Full Title: Health Act 1993, Div. 6.1 Abortions--generally)</t>
  </si>
  <si>
    <t>doctor - Health Act 1993, Div. 6.1 ( Full Title: Health Act 1993, Div. 6.1 Abortions--generally), abortion - Health Act 1993, Div. 6.1 ( Full Title: Health Act 1993, Div. 6.1 Abortions--generally)</t>
  </si>
  <si>
    <t>Austria</t>
  </si>
  <si>
    <t>abortion permitted - Criminal Code... ( Full Title: Criminal Code), any person - Criminal Code... ( Full Title: Criminal Code), woman - Criminal Code... ( Full Title: Criminal Code)</t>
  </si>
  <si>
    <t>abortion permitted - Criminal Code... ( Full Title: Criminal Code)</t>
  </si>
  <si>
    <t>Abortion is also permitted after three months in the case of danger to life or threat of serious physical or mental harm or if there is a serious risk of mental or physical impairment of the fetus or pregnant woman. Criminal Code § 97.</t>
  </si>
  <si>
    <t>any person - Criminal Code... ( Full Title: Criminal Code), woman - Criminal Code... ( Full Title: Criminal Code)</t>
  </si>
  <si>
    <t>Azerbaijan</t>
  </si>
  <si>
    <t>B&amp;H</t>
  </si>
  <si>
    <t>unlawful termination - Criminal Code... ( Full Title: Criminal Code)</t>
  </si>
  <si>
    <t>Bahrain</t>
  </si>
  <si>
    <t>abortion permitted - Legislative Decree... ( Full Title: Legislative Decree)</t>
  </si>
  <si>
    <t>penal code - Penal Code... ( Full Title: Penal Code)</t>
  </si>
  <si>
    <t>Baja California</t>
  </si>
  <si>
    <t>abortion law - Penal Code - Baja Ca... ( Full Title: Penal Code - Baja California)</t>
  </si>
  <si>
    <t>lawful abortion - Penal Code - Baja Ca... ( Full Title: Penal Code - Baja California)</t>
  </si>
  <si>
    <t>Abortion when the pregnancy is the result of rape is permitted up to 90 days gestation. Baja California Penal Code, Ch. V, Art. 136</t>
  </si>
  <si>
    <t>When pregnancy is the result of rape, case in which the verification will suffice of the facts by the Public Ministry to authorize its practice. When the pregnant woman runs danger of death in the judgment of the attending physician, who will immediately notify the Ministry Public, and he will hear the opinion of a medical doctor, provided that this is possible and not dangerous the delay.</t>
  </si>
  <si>
    <t>abortion law - Penal Code - Baja Ca... ( Full Title: Penal Code - Baja California), whoever causes an abortion - Baja California, Pen... ( Full Title: Baja California, Penal Code), additional penalty for medical practitioners - Baja California, Pen... ( Full Title: Baja California, Penal Code)</t>
  </si>
  <si>
    <t>Baja California Sur</t>
  </si>
  <si>
    <t>abortion law - Penal Code, Ch. V. A... ( Full Title: Penal Code, Ch. V. Abortion)</t>
  </si>
  <si>
    <t>permissible abortion - Penal Code, Ch. V. A... ( Full Title: Penal Code, Ch. V. Abortion)</t>
  </si>
  <si>
    <t>The opinion of a second doctor is required whenever possible and if the delay is not dangerous, when the pregnant woman is in danger of death or serious affectation to her health, or when there is fetal impairment.</t>
  </si>
  <si>
    <t>pregnant person - Penal Code, Ch. V. A... ( Full Title: Penal Code, Ch. V. Abortion), medical professionals - Penal Code, Ch. V. A... ( Full Title: Penal Code, Ch. V. Abortion), penalties - Penal Code, Ch. V. A... ( Full Title: Penal Code, Ch. V. Abortion)</t>
  </si>
  <si>
    <t>Bangladesh</t>
  </si>
  <si>
    <t>miscarriage - Penal code... ( Full Title: Penal code)</t>
  </si>
  <si>
    <t>Barbados</t>
  </si>
  <si>
    <t>before 12 wks - Medical Termination ... ( Full Title: Medical Termination of Pregnancy Act 1983), rape - Medical Termination ... ( Full Title: Medical Termination of Pregnancy Act 1983), economic environment - Medical Termination ... ( Full Title: Medical Termination of Pregnancy Act 1983), hospital - Medical Termination ... ( Full Title: Medical Termination of Pregnancy Act 1983), unlawfully administers - Offenses against the... ( Full Title: Offenses against the Person Act 1994)</t>
  </si>
  <si>
    <t>before 12 wks - Medical Termination ... ( Full Title: Medical Termination of Pregnancy Act 1983), rape - Medical Termination ... ( Full Title: Medical Termination of Pregnancy Act 1983), economic environment - Medical Termination ... ( Full Title: Medical Termination of Pregnancy Act 1983)</t>
  </si>
  <si>
    <t>The treatment for the termination of a pregnancy of more than 12 weeks duration and not more than 20 weeks duration may be administered if the continuance of the pregnancy would involve risk to the life of the pregnant woman or grave injury to her physical or mental health, or there is substantial risk that if the child were born, it would suffer such physical or mental abnormalities as to be seriously handicapped. The treatment for the termination of a pregnancy of more than 20 weeks must be immediately necessary to save the life of the pregnant woman or to prevent grave permanent injury to the physical or mental health of the woman or her unborn child. Medical Termination of Pregnancy Act 1983 (5).</t>
  </si>
  <si>
    <t>The treatment for the termination of pregnancy of more than 12 weeks duration and of not more than 20 weeks duration may by administered if two medical practitioners are of the opinion, formed in good faith, that the continuance of pregnancy would involve risk to the life of the pregnant woman or grave injury to her physical or mental health, or there is substantial risk that if the child were born, it would suffer such physical or mental abnormalities as to be seriously handicapped. After 20 weeks, three medical practitioners must be of the opinion that the treatment to terminate the pregnancy is immediately necessary to save the life of the pregnant woman or to prevent grave permanent injury to the physical or mental health of the woman or her unborn child. Medical Termination of Pregnancy Act 1983(5).</t>
  </si>
  <si>
    <t>before 12 wks - Medical Termination ... ( Full Title: Medical Termination of Pregnancy Act 1983)</t>
  </si>
  <si>
    <t>The treatment for the termination of a pregnancy of more than 12 weeks duration shall be administered in a hospital. Medical Termination of Pregnancy Act 1983.</t>
  </si>
  <si>
    <t>Any individual who causes an unlawful abortion, Pregnant person, Individual who provides surgical abortion, Individual who provides abortion drugs, Individual who provides substances, Individual who provides instruments for abortion</t>
  </si>
  <si>
    <t>unlawfully administers - Offenses against the... ( Full Title: Offenses against the Person Act 1994)</t>
  </si>
  <si>
    <t>Belgium</t>
  </si>
  <si>
    <t>medicie - Penal Code... ( Full Title: Penal Code), abortion permitted - Penal Code... ( Full Title: Penal Code), ascertain determination - Penal Code... ( Full Title: Penal Code), whoever - Law on interruption ... ( Full Title: Law on interruption of pregnancy, 2018), pregnant person - Penal Code... ( Full Title: Penal Code)</t>
  </si>
  <si>
    <t>abortion permitted - Penal Code... ( Full Title: Penal Code)</t>
  </si>
  <si>
    <t>Abortion is permitted up to 12 weeks gestation. Penal Code Chapter 1, Art. 350(1)(b).  After 12 weeks, voluntary termination is permitted only when the continuation of pregnancy endangers the health of the woman or she is certain that the unborn child will be afflicted with an incurable condition. Penal Code Chapter 1, Art. 350(4).</t>
  </si>
  <si>
    <t>When the pregnancy "endangers the health of the woman or when it is certain that the unborn child will be afflicted with an affection particularly serious and recognized as incurable at the time of diagnostic," the doctor sought will ensure the assistance of a second doctor, whose opinion is attached to the file. Law on interruption of pregnancy, Art. 2(5).</t>
  </si>
  <si>
    <t>medicie - Penal Code... ( Full Title: Penal Code), pregnant person - Penal Code... ( Full Title: Penal Code), whoever - Law on interruption ... ( Full Title: Law on interruption of pregnancy, 2018)</t>
  </si>
  <si>
    <t>Belize</t>
  </si>
  <si>
    <t>cause miscarriage - Criminal Code... ( Full Title: Criminal Code), every person - Criminal Code... ( Full Title: Criminal Code), authorized - Criminal Code... ( Full Title: Criminal Code)</t>
  </si>
  <si>
    <t>authorized - Criminal Code... ( Full Title: Criminal Code)</t>
  </si>
  <si>
    <t>cause miscarriage - Criminal Code... ( Full Title: Criminal Code), every person - Criminal Code... ( Full Title: Criminal Code)</t>
  </si>
  <si>
    <t>Benin</t>
  </si>
  <si>
    <t>pregnancyabortion - Law on the Child 201... ( Full Title: Law on the Child 2015), minor child - Law on the Child 201... ( Full Title: Law on the Child 2015), authorization - Law on the Child 201... ( Full Title: Law on the Child 2015), pregnant person - Law on the Child 201... ( Full Title: Law on the Child 2015), unauthorized - Law on the Child 201... ( Full Title: Law on the Child 2015)</t>
  </si>
  <si>
    <t>authorization - Law on the Child 201... ( Full Title: Law on the Child 2015), minor child - Law on the Child 201... ( Full Title: Law on the Child 2015)</t>
  </si>
  <si>
    <t>The abortion of the minor child, in case it would constitute a handicap for its development, is authorized by the registrar on presentation of a examination by the doctor of the territoriality competent health center. Law on the Child 201534.</t>
  </si>
  <si>
    <t>Any individual who causes an unlawful abortion, Pregnant person, Health care professional who provides surgical abortion, Health care professional who provides abortion drugs, Individual who provides abortion drugs, Individual who provides substances</t>
  </si>
  <si>
    <t>cause abortion - Law on the Child 201... ( Full Title: Law on the Child 2015), pregnant person - Law on the Child 201... ( Full Title: Law on the Child 2015), incites - Law on the Child 201... ( Full Title: Law on the Child 2015), unauthorized - Law on the Child 201... ( Full Title: Law on the Child 2015)</t>
  </si>
  <si>
    <t>Bhutan</t>
  </si>
  <si>
    <t>illegal abortion - Penal Code Pt. 2, Ch... ( Full Title: Penal Code Pt. 2, Ch. 11)</t>
  </si>
  <si>
    <t>Bolivia</t>
  </si>
  <si>
    <t>pregnant person - Penal Code... ( Full Title: Penal Code), abortion permitted - Penal Code... ( Full Title: Penal Code)</t>
  </si>
  <si>
    <t>Abortions performed on students and individuals caring for people with disabilities or minor relatives must be during the first 8 weeks of gestation. Penal Code, Art. 157(V)(1).</t>
  </si>
  <si>
    <t>pregnant person - Penal Code... ( Full Title: Penal Code)</t>
  </si>
  <si>
    <t>Botswana</t>
  </si>
  <si>
    <t>lawful abortion - Botswana Penal Code... ( Full Title: Botswana Penal Code)</t>
  </si>
  <si>
    <t>Abortion is lawful under the above conditions within the first 16 weeks of pregnancy.</t>
  </si>
  <si>
    <t>For an abortion when the mother's life is at risk or there is injury to her physical or mental health, or there is a substantial risk that the child would suffer from a serious physical or mental abnormality or disease as to be seriously handicapped, the opinion of two medical practitioners is required.</t>
  </si>
  <si>
    <t>unlawful abortion - Botswana Penal Code... ( Full Title: Botswana Penal Code), pregnant woman procuring abortion - Botswana Penal Code... ( Full Title: Botswana Penal Code), supplying drugs or instruments - Botswana Penal Code... ( Full Title: Botswana Penal Code)</t>
  </si>
  <si>
    <t>Brazil</t>
  </si>
  <si>
    <t>pregnant person - Penal Code... ( Full Title: Penal Code), abortion required - Penal Code... ( Full Title: Penal Code), inducing - Penal Code... ( Full Title: Penal Code), constitutional court resolution - Constitutional Court... ( Full Title: Constitutional Court Resolution)</t>
  </si>
  <si>
    <t>abortion required - Penal Code... ( Full Title: Penal Code), constitutional court resolution - Constitutional Court... ( Full Title: Constitutional Court Resolution)</t>
  </si>
  <si>
    <t>Abortion due to fetal impairment is limited to cases of anencephaly. Constitutional Court Resolution.</t>
  </si>
  <si>
    <t>pregnant person - Penal Code... ( Full Title: Penal Code), inducing - Penal Code... ( Full Title: Penal Code)</t>
  </si>
  <si>
    <t>Brunei</t>
  </si>
  <si>
    <t>any person - Penal Code § 162. At... ( Full Title: Penal Code § 162. Attempt to cause miscarriage of pregnancy)</t>
  </si>
  <si>
    <t>lawful abortions - Penal Code § 164. Exceptions for sections 158 and ( Full Title: Penal Code § 164. Exceptions for sections 158 and 161)</t>
  </si>
  <si>
    <t>any person - Penal Code § 162. At... ( Full Title: Penal Code § 162. Attempt to cause miscarriage of pregnancy), abetment - Penal Code § 163. Ab... ( Full Title: Penal Code § 163. Abetment to cause miscarriage of pregnancy), abortion law - Penal Code § 161. Mi... ( Full Title: Penal Code § 161. Miscarriage of pregnancy)</t>
  </si>
  <si>
    <t>Bulgaria</t>
  </si>
  <si>
    <t>abortion law - Bulgaria Criminal Co... ( Full Title: Bulgaria Criminal Code)</t>
  </si>
  <si>
    <t>abortion upon request - Ordinance No. 2 on ( Full Title: Ordinance No. 2 on Conditions and Procedures for the Artificial Termination of Pregnancy)</t>
  </si>
  <si>
    <t>Abortion is permitted upon request up to 12 weeks of gestation. After 12 weeks and up to 20 weeks, an abortion is permitted when there is a threat to the life or health of the mother or offspring. After 20 weeks, abortion is only permitted if there are urgent reasons for rescuing the women's life or severe genetic damage to fetus.</t>
  </si>
  <si>
    <t>Burkina Faso</t>
  </si>
  <si>
    <t>procure - Penal Code... ( Full Title: Penal Code), jeopardizes the health - Penal Code... ( Full Title: Penal Code), voluntary termination - Penal Code... ( Full Title: Penal Code), rape or incest - Penal Code... ( Full Title: Penal Code), hcp - Penal Code... ( Full Title: Penal Code), encourages abortion - Penal Code... ( Full Title: Penal Code), compliity - Penal Code... ( Full Title: Penal Code)</t>
  </si>
  <si>
    <t>jeopardizes the health - Penal Code... ( Full Title: Penal Code), rape or incest - Penal Code... ( Full Title: Penal Code)</t>
  </si>
  <si>
    <t>Abortion in the cases of rape or incest must be within the first fourteen weeks of pregnancy. Penal Code, Art. 513-14.</t>
  </si>
  <si>
    <t>Any individual who causes an unlawful abortion, Pregnant person, Health care professional who provides surgical abortion, Health care professional who provides abortion drugs, Individual who provides abortion drugs, Individual who provides substances, Individual who provides information on abortion, Individual who assists in the abortion</t>
  </si>
  <si>
    <t>procure - Penal Code... ( Full Title: Penal Code), voluntary termination - Penal Code... ( Full Title: Penal Code), encourages abortion - Penal Code... ( Full Title: Penal Code), compliity - Penal Code... ( Full Title: Penal Code), hcp - Penal Code... ( Full Title: Penal Code)</t>
  </si>
  <si>
    <t>Burundi</t>
  </si>
  <si>
    <t>pregnant person - Penal Code... ( Full Title: Penal Code), incited - Penal Code... ( Full Title: Penal Code), medical - Penal Code... ( Full Title: Penal Code), life or health - Penal Code... ( Full Title: Penal Code)</t>
  </si>
  <si>
    <t>life or health - Penal Code... ( Full Title: Penal Code)</t>
  </si>
  <si>
    <t>pregnant person - Penal Code... ( Full Title: Penal Code), incited - Penal Code... ( Full Title: Penal Code), medical - Penal Code... ( Full Title: Penal Code), voluntary - Penal Code... ( Full Title: Penal Code)</t>
  </si>
  <si>
    <t>Cambodia</t>
  </si>
  <si>
    <t>abortion law - Law on Abortion 1997... ( Full Title: Law on Abortion 1997)</t>
  </si>
  <si>
    <t>abortion permitted - Law on Abortion 1997... ( Full Title: Law on Abortion 1997), abortion - Law on Abortion 1997... ( Full Title: Law on Abortion 1997)</t>
  </si>
  <si>
    <t>Abortion may be carried out for any reason under 12 weeks. If the fetus is over 12 weeks old, abortion may be authorized if there is fetal impairment or danger to the mother's life. In the case of rape, the abortion may be carried out irrespective of the above stated conditions upon request.</t>
  </si>
  <si>
    <t>If the fetus is over 12 weeks old, abortion is permitted in cases of fetal impairment, risk to the mother's life, or rape after approval from a group of 2 to 3 doctors.</t>
  </si>
  <si>
    <t>practitioners - Law on Abortion 1997... ( Full Title: Law on Abortion 1997)</t>
  </si>
  <si>
    <t>location - Law on Abortion 1997... ( Full Title: Law on Abortion 1997)</t>
  </si>
  <si>
    <t>penalties - Law on Abortion 1997... ( Full Title: Law on Abortion 1997)</t>
  </si>
  <si>
    <t>Health care professionals are subject to penalties for violating the provisions under the Law on Abortion 1997.</t>
  </si>
  <si>
    <t>Cameroon</t>
  </si>
  <si>
    <t>procures or consents - Penal Code... ( Full Title: Penal Code), procures abortion for a woman - Penal Code... ( Full Title: Penal Code), medical professional - Penal Code... ( Full Title: Penal Code), exceptions - Penal Code... ( Full Title: Penal Code)</t>
  </si>
  <si>
    <t>exceptions - Penal Code... ( Full Title: Penal Code)</t>
  </si>
  <si>
    <t>Verification by the public prosecutor is required when the pregnancy results from rape. Penal Code, Art. 339(2).</t>
  </si>
  <si>
    <t>procures or consents - Penal Code... ( Full Title: Penal Code), procures abortion for a woman - Penal Code... ( Full Title: Penal Code), medical professional - Penal Code... ( Full Title: Penal Code)</t>
  </si>
  <si>
    <t>Campeche</t>
  </si>
  <si>
    <t>unlawful abortion - Campeche, Mexico, Pe... ( Full Title: Campeche, Mexico, Penal Code)</t>
  </si>
  <si>
    <t>lawful abortion - Campeche, Mexico, Pe... ( Full Title: Campeche, Mexico, Penal Code)</t>
  </si>
  <si>
    <t>Abortion in the case of rape must be within the first twelve weeks of pregnancy.</t>
  </si>
  <si>
    <t>verification - Campeche, Mexico, Pe... ( Full Title: Campeche, Mexico, Penal Code)</t>
  </si>
  <si>
    <t>In cases of rape, medical and legal opinions will suffice that determine the existence of a violation, endorsed by the public ministry so that the exclusion of responsibility is updated. When the abortion is not provoked, the pregnant woman is in danger of serious health impairment in the opinion of the attending physician, who should hear previously the opinion of another doctor, whenever this is possible and is not dangerous the delay.</t>
  </si>
  <si>
    <t>medical practitioners - Campeche, Mexico, Pe... ( Full Title: Campeche, Mexico, Penal Code), unlawful abortion - Campeche, Mexico, Pe... ( Full Title: Campeche, Mexico, Penal Code)</t>
  </si>
  <si>
    <t>Canada</t>
  </si>
  <si>
    <t>Canada law does not limit access to abortion.</t>
  </si>
  <si>
    <t>Cape Verde</t>
  </si>
  <si>
    <t>whoever causes - Law and Regulation o... ( Full Title: Law and Regulation on Voluntary Interruption of Pregnancy), woman who provokes - Law and Regulation o... ( Full Title: Law and Regulation on Voluntary Interruption of Pregnancy), first 12 weeks - Law and Regulation o... ( Full Title: Law and Regulation on Voluntary Interruption of Pregnancy), unlawful practice - Law and Regulation o... ( Full Title: Law and Regulation on Voluntary Interruption of Pregnancy), health professional - Law and Regulation o... ( Full Title: Law and Regulation on Voluntary Interruption of Pregnancy), verification - Law and Regulation o... ( Full Title: Law and Regulation on Voluntary Interruption of Pregnancy), central hospitals - Law and Regulation o... ( Full Title: Law and Regulation on Voluntary Interruption of Pregnancy)</t>
  </si>
  <si>
    <t>first 12 weeks - Law and Regulation o... ( Full Title: Law and Regulation on Voluntary Interruption of Pregnancy)</t>
  </si>
  <si>
    <t>After 12 weeks, abortion is permitted if the continuations of the pregnancy would result in a serious risk of death for the woman or danger of serious and permanent injury to her physical and psychological health, it is intended to prevent the transmission of serious disease to the fetus, or if it is intended to prevent the fetus from suffering serious defect. Law and Regulation on Voluntary Interruption of Pregnancy, Art. 3(2).</t>
  </si>
  <si>
    <t>verification - Law and Regulation o... ( Full Title: Law and Regulation on Voluntary Interruption of Pregnancy)</t>
  </si>
  <si>
    <t>performed by - Law and Regulation o... ( Full Title: Law and Regulation on Voluntary Interruption of Pregnancy)</t>
  </si>
  <si>
    <t>first 12 weeks - Law and Regulation o... ( Full Title: Law and Regulation on Voluntary Interruption of Pregnancy), central hospitals - Law and Regulation o... ( Full Title: Law and Regulation on Voluntary Interruption of Pregnancy)</t>
  </si>
  <si>
    <t>whoever causes - Law and Regulation o... ( Full Title: Law and Regulation on Voluntary Interruption of Pregnancy), woman who provokes - Law and Regulation o... ( Full Title: Law and Regulation on Voluntary Interruption of Pregnancy), health professional - Law and Regulation o... ( Full Title: Law and Regulation on Voluntary Interruption of Pregnancy), unlawful practice - Law and Regulation o... ( Full Title: Law and Regulation on Voluntary Interruption of Pregnancy)</t>
  </si>
  <si>
    <t>Central African Republic</t>
  </si>
  <si>
    <t>penalty - Penal Code... ( Full Title: Penal Code), abortion admitted - Penal Code... ( Full Title: Penal Code)</t>
  </si>
  <si>
    <t>abortion admitted - Penal Code... ( Full Title: Penal Code), therapeutic - Penal Code... ( Full Title: Penal Code)</t>
  </si>
  <si>
    <t>Therapeutic abortion is permitted only before 8 weeks. Penal Code, Art. 80. Abortions performed on minors are permitted in the case of serious distress. Penal Code, Art. 79.</t>
  </si>
  <si>
    <t>abortion admitted - Penal Code... ( Full Title: Penal Code)</t>
  </si>
  <si>
    <t>therapeutic - Penal Code... ( Full Title: Penal Code)</t>
  </si>
  <si>
    <t>Any individual who causes an unlawful abortion, Pregnant person, Health care professional who provides surgical abortion, Health care professional who provides abortion drugs, Individual who provides abortion drugs, Individual who provides substances, Individual who assists in the abortion</t>
  </si>
  <si>
    <t>penalty - Penal Code... ( Full Title: Penal Code)</t>
  </si>
  <si>
    <t>Chad</t>
  </si>
  <si>
    <t>procure abortion' - Penal Code... ( Full Title: Penal Code), woman - Penal Code... ( Full Title: Penal Code), medical abortion - Penal Code... ( Full Title: Penal Code)</t>
  </si>
  <si>
    <t>medical abortion - Penal Code... ( Full Title: Penal Code)</t>
  </si>
  <si>
    <t>authorization - Penal Code... ( Full Title: Penal Code)</t>
  </si>
  <si>
    <t>A judge's opinion is required. Law on the Promotion of Reproductive Health, Art. 14. Under the grounds permitted in the penal code, authorization to abort is issued by the public prosecutor after the doctor has certified the facts.  Penal Code, Art. 358.</t>
  </si>
  <si>
    <t>Any individual who causes an unlawful abortion, Pregnant person, Health care professional who provides surgical abortion, Health care professional who provides abortion drugs, Individual who provides abortion drugs, Individual who provides substances, Individual who provides information on abortion</t>
  </si>
  <si>
    <t>procure abortion' - Penal Code... ( Full Title: Penal Code), woman - Penal Code... ( Full Title: Penal Code), med professionals - Penal Code... ( Full Title: Penal Code)</t>
  </si>
  <si>
    <t>Chiapas</t>
  </si>
  <si>
    <t>abortion law - Chiapas, Mexico, Pen... ( Full Title: Chiapas, Mexico, Penal Code, Ch. VI. Abortion)</t>
  </si>
  <si>
    <t>abortion not punishable - Chiapas, Mexico, Pen... ( Full Title: Chiapas, Mexico, Penal Code, Ch. VI. Abortion)</t>
  </si>
  <si>
    <t>Abortion is not punishable when it can be determined that the product suffers genetic or congenital alterations that make it necessary to birth of the patient with serious physical or mental disorders, after receiving the physician to assist her, hearing the opinion of other medical specialists, when it is possible and the delay is not dangerous.</t>
  </si>
  <si>
    <t>abortion law - Chiapas, Mexico, Pen... ( Full Title: Chiapas, Mexico, Penal Code, Ch. VI. Abortion), pregnant person - Chiapas, Mexico, Pen... ( Full Title: Chiapas, Mexico, Penal Code, Ch. VI. Abortion), health care practitioners - Chiapas, Mexico, Pen... ( Full Title: Chiapas, Mexico, Penal Code, Ch. VI. Abortion)</t>
  </si>
  <si>
    <t>Chihuahua</t>
  </si>
  <si>
    <t>abortion law - Penal Code of Chihua... ( Full Title: Penal Code of Chihuahua, Ch. V. Abortion)</t>
  </si>
  <si>
    <t>abortion permissible - Penal Code of Chihua... ( Full Title: Penal Code of Chihuahua, Ch. V. Abortion)</t>
  </si>
  <si>
    <t>When the abortion is not provoked, the pregnant woman is in danger of serious health impairment in the opinion of the attending physician, hearing this one opinion of another doctor, provided that this is possible.</t>
  </si>
  <si>
    <t>pregnant person - Penal Code of Chihua... ( Full Title: Penal Code of Chihuahua, Ch. V. Abortion), health care professionals - Penal Code of Chihua... ( Full Title: Penal Code of Chihuahua, Ch. V. Abortion), abortion law - Penal Code of Chihua... ( Full Title: Penal Code of Chihuahua, Ch. V. Abortion)</t>
  </si>
  <si>
    <t>Chile</t>
  </si>
  <si>
    <t>permissible grounds - Law on Depenalization, Article 119, (1-3) ( Full Title: Law on Depenalization of Abortion in Three Cases), diagnostic - Law on Depenalizatio... ( Full Title: Law on Depenalization of Abortion in Three Cases), penalty - woman - Law on Depenalizatio... ( Full Title: Law on Depenalization of Abortion in Three Cases), penalty - causes - Penal Code... ( Full Title: Penal Code), penalty - doctor - Penal Code... ( Full Title: Penal Code)</t>
  </si>
  <si>
    <t>permissible grounds - Law on Depenalization, Article 119, (1-3) ( Full Title: Law on Depenalization of Abortion in Three Cases)</t>
  </si>
  <si>
    <t>In cases of rape or incest, abortions are permitted provided that pregnancies are within 12 weeks of gestation or within 14 weeks of gestation if, in cases of rape and incest, the person seeking the abortion is under the age of 14. Law on Depenalization, Article 119 (1-3).</t>
  </si>
  <si>
    <t>diagnostic - Law on Depenalizatio... ( Full Title: Law on Depenalization of Abortion in Three Cases)</t>
  </si>
  <si>
    <t>Two medical diagnoses are required in cases of fetal impairment. If the pregnancy is a result of a violation, a health team will confirm the concurrence of the facts that constitute cases of rape and the gestational age. Depenalization of Abortion in Three Cases, Article 119 bis, Section 2.</t>
  </si>
  <si>
    <t>penalty - woman - Law on Depenalizatio... ( Full Title: Law on Depenalization of Abortion in Three Cases), penalty - causes - Penal Code... ( Full Title: Penal Code), penalty - doctor - Penal Code... ( Full Title: Penal Code)</t>
  </si>
  <si>
    <t>Coahuila</t>
  </si>
  <si>
    <t>abortion for criminal purposes - Coahuila, Mexico, Pe... ( Full Title: Coahuila, Mexico, Penal Code, Ch. VII. Abortion)</t>
  </si>
  <si>
    <t>permissible abortion - Coahuila, Mexico, Pe... ( Full Title: Coahuila, Mexico, Penal Code, Ch. VII. Abortion)</t>
  </si>
  <si>
    <t>Abortion is permitted in the case of rape, improper insemination or implantation within 12 weeks after conception. Penal Code, Ch. VII, Art. 199.</t>
  </si>
  <si>
    <t>When the pregnant woman is in danger of serious or permanent affectation to her health or when there is fetal impairment, a second opinion is needed before the abortion, as long as this is possible and the delay does not increase the risk. Penal Code, Ch. VII, Art. 199.</t>
  </si>
  <si>
    <t>pregnant woman - Coahuila, Mexico, Pe... ( Full Title: Coahuila, Mexico, Penal Code, Ch. VII. Abortion), abortion for criminal purposes - Coahuila, Mexico, Pe... ( Full Title: Coahuila, Mexico, Penal Code, Ch. VII. Abortion), additional penalties for health care providers - Coahuila, Mexico, Pe... ( Full Title: Coahuila, Mexico, Penal Code, Ch. VII. Abortion)</t>
  </si>
  <si>
    <t>Colima</t>
  </si>
  <si>
    <t>abortion - Colima, Mexico, Pena... ( Full Title: Colima, Mexico, Penal Code, Ch. IV. Abortion)</t>
  </si>
  <si>
    <t>abortion not punishable - Colima, Mexico, Pena... ( Full Title: Colima, Mexico, Penal Code, Ch. IV. Abortion)</t>
  </si>
  <si>
    <t>When the woman is in danger of death or serious harm to her health, the attending physician must seek the opinion of another doctor, provided this is possible and the delay does not increase the danger. Two doctors must agree there is sufficient reason to assume that the product presents genetic or congenital alterations that result in the birth of a being with serious physical or mental disorders. Penal Code, Ch. IV, Art. 141.</t>
  </si>
  <si>
    <t>medical professionals - Colima, Mexico, Pena... ( Full Title: Colima, Mexico, Penal Code, Ch. IV. Abortion), any individual who causes abortion - Colima, Mexico, Pena... ( Full Title: Colima, Mexico, Penal Code, Ch. IV. Abortion), pregnant person - Colima, Mexico, Pena... ( Full Title: Colima, Mexico, Penal Code, Ch. IV. Abortion)</t>
  </si>
  <si>
    <t>Comoros</t>
  </si>
  <si>
    <t>procure abortion - Penal Code... ( Full Title: Penal Code), penalty - Penal Code... ( Full Title: Penal Code)</t>
  </si>
  <si>
    <t>Congo-Brazzaville</t>
  </si>
  <si>
    <t>abortion law - Penal Code, Art. 317... ( Full Title: Penal Code, Art. 317)</t>
  </si>
  <si>
    <t>pregnant person - Penal Code, Art. 317... ( Full Title: Penal Code, Art. 317), abortion law - Penal Code, Art. 317... ( Full Title: Penal Code, Art. 317), medical professionals - Penal Code, Art. 317... ( Full Title: Penal Code, Art. 317)</t>
  </si>
  <si>
    <t>Cook Islands</t>
  </si>
  <si>
    <t>lawful abortion - Cook Islands Crime A... ( Full Title: Cook Islands Crime Act)</t>
  </si>
  <si>
    <t>unlawful abortion - Cook Islands Crime A... ( Full Title: Cook Islands Crime Act), administers drugs - Cook Islands Crime A... ( Full Title: Cook Islands Crime Act), using any means whatsoever - Cook Islands Crime A... ( Full Title: Cook Islands Crime Act), pregnant person - Cook Islands Crime A... ( Full Title: Cook Islands Crime Act), supplying means of procuring abortion - Cook Islands Crime A... ( Full Title: Cook Islands Crime Act)</t>
  </si>
  <si>
    <t>Costa Rica</t>
  </si>
  <si>
    <t>with consent - Penal Code... ( Full Title: Penal Code), consents - Penal Code... ( Full Title: Penal Code), permitted - Penal Code... ( Full Title: Penal Code), cause - Penal Code... ( Full Title: Penal Code)</t>
  </si>
  <si>
    <t>permitted - Penal Code... ( Full Title: Penal Code)</t>
  </si>
  <si>
    <t>with consent - Penal Code... ( Full Title: Penal Code), consents - Penal Code... ( Full Title: Penal Code), cause - Penal Code... ( Full Title: Penal Code)</t>
  </si>
  <si>
    <t>Croatia</t>
  </si>
  <si>
    <t>unlawful abortion - Croatia Criminal Cod... ( Full Title: Croatia Criminal Code. Unlawful termination of pregnancy)</t>
  </si>
  <si>
    <t>lawful abortion for any grounds - Croatia Abortion Law... ( Full Title: Croatia Abortion Law)</t>
  </si>
  <si>
    <t>After ten weeks, abortion must be approved by the commission in the following cases: to save the mother's life, the child will be born with severe physical or mental impotence, rape, "he or she suffers from an impotent a person, obscene by abuse of place, obstetric with child, or homosexuality."</t>
  </si>
  <si>
    <t>abortion performed in hospital - Croatia Abortion Law... ( Full Title: Croatia Abortion Law)</t>
  </si>
  <si>
    <t>Abortion can be performed in hospitals with gynecology and maternity units as well as in other health facilities that are designated with this authority by the government body responsible for health affairs.</t>
  </si>
  <si>
    <t>unlawful abortion - Croatia Criminal Cod... ( Full Title: Croatia Criminal Code. Unlawful termination of pregnancy), post-termination penalties - Croatia Abortion Law... ( Full Title: Croatia Abortion Law), terminating pregnancy - Croatia Criminal Cod... ( Full Title: Croatia Criminal Code. Unlawful termination of pregnancy)</t>
  </si>
  <si>
    <t>Cuba</t>
  </si>
  <si>
    <t>caused abortion - Penal Code... ( Full Title: Penal Code), abortive substance - Penal Code... ( Full Title: Penal Code), voluntary termination - Norms for the Volunt... ( Full Title: Norms for the Voluntary Termination of Pregnancy), qualified specialists - Norms for the Volunt... ( Full Title: Norms for the Voluntary Termination of Pregnancy), welfare inst - Norms for the Volunt... ( Full Title: Norms for the Voluntary Termination of Pregnancy)</t>
  </si>
  <si>
    <t>voluntary termination - Norms for the Volunt... ( Full Title: Norms for the Voluntary Termination of Pregnancy)</t>
  </si>
  <si>
    <t>Between 12 and 22 weeks, abortion is only permitted for medical or health reasons. Between 22 and 26 weeks, abortion is only permitted for therapeutic reasons related to genetics. Between 26 and 35 weeks, abortion is  only permitted for reasons of genetic cause. Norms for the Voluntary Termination Pregnancy, Art. 2.</t>
  </si>
  <si>
    <t>qualified specialists - Norms for the Volunt... ( Full Title: Norms for the Voluntary Termination of Pregnancy)</t>
  </si>
  <si>
    <t>welfare inst - Norms for the Volunt... ( Full Title: Norms for the Voluntary Termination of Pregnancy)</t>
  </si>
  <si>
    <t>caused abortion - Penal Code... ( Full Title: Penal Code), abortive substance - Penal Code... ( Full Title: Penal Code)</t>
  </si>
  <si>
    <t>Cyprus</t>
  </si>
  <si>
    <t>abortion permitted - Law Amending the Cri... ( Full Title: Law Amending the Criminal Code)</t>
  </si>
  <si>
    <t>Abortion for any grounds is permitted until the 12th week of pregnancy. Abortion is also permitted in the case of rape, incest, or sexual abuse up to 19 weeks. Abortion is permitted in the case of fetal abnormality or risk to the life or mental or physical health of the woman. Law Amending the Criminal Code, 169A(1).</t>
  </si>
  <si>
    <t>Any individual who causes an unlawful abortion, Pregnant person, Individual who provides abortion drugs, Individual who provides substances, Individual who provides instruments for abortion, Individual who provides information on abortion</t>
  </si>
  <si>
    <t>pregnant woman - Criminal Code Excerpts Article 144 to ( Full Title: Criminal Code Excerpts Article 144 to 177), drugs - Criminal Code Excerpts Article 144 to ( Full Title: Criminal Code Excerpts Article 144 to 177), advertisement - Criminal Code Excerpts Article 144 to ( Full Title: Criminal Code Excerpts Article 144 to 177), harmful thing - Criminal Code Excerpts Article 144 to ( Full Title: Criminal Code Excerpts Article 144 to 177)</t>
  </si>
  <si>
    <t>Czechia</t>
  </si>
  <si>
    <t>unlawful abortion - Czechia Criminal Cod... ( Full Title: Czechia Criminal Code, Part 4.  Crimes Against Pregnancy Women)</t>
  </si>
  <si>
    <t>abortion for any reason - Law on Abortion... ( Full Title: Law on Abortion)</t>
  </si>
  <si>
    <t>Abortion is permitted for any reason up until 12 weeks. After twelve weeks, abortion is permitted when her life or health is at risk or when there is fetal impairment.</t>
  </si>
  <si>
    <t>assist in abortion - Czechia Criminal Cod... ( Full Title: Czechia Criminal Code, Part 4.  Crimes Against Pregnancy Women), unlawful abortion - Czechia Criminal Cod... ( Full Title: Czechia Criminal Code, Part 4.  Crimes Against Pregnancy Women)</t>
  </si>
  <si>
    <t>Côte d'Ivoire</t>
  </si>
  <si>
    <t>permissible grounds - Penal Code, Article 367 ( Full Title: Penal Code)</t>
  </si>
  <si>
    <t>Any individual who causes an unlawful abortion, Pregnant person, Health care professional who provides surgical abortion, Health care professional who provides abortion drugs, Individual who provides abortion drugs, Individual who provides substances, Individual who provides instruments for abortion, Individual who provides information on abortion</t>
  </si>
  <si>
    <t>penalty - Penal Code, Article 366 ( Full Title: Penal Code), penalty - Penal Code, Article 366 ( Full Title: Penal Code), penalty - Penal Code, Article 366 ( Full Title: Penal Code), penalty - Penal Code, Article 367 ( Full Title: Penal Code), penalty - Penal Code, Article 369 ( Full Title: Penal Code)</t>
  </si>
  <si>
    <t>D.R.</t>
  </si>
  <si>
    <t>unlawful abortion - Penal Code... ( Full Title: Penal Code)</t>
  </si>
  <si>
    <t>Any individual who causes an unlawful abortion, Pregnant person, Health care professional who provides surgical abortion, Individual who provides surgical abortion, Health care professional who provides abortion drugs, Individual who provides abortion drugs, Individual who provides substances, Individual who provides instruments for abortion, Individual who provides information on abortion</t>
  </si>
  <si>
    <t>unlawful abortion - Penal Code... ( Full Title: Penal Code), subject to penalties - Penal Code... ( Full Title: Penal Code)</t>
  </si>
  <si>
    <t>DR Congo</t>
  </si>
  <si>
    <t>penal code - Penal Code... ( Full Title: Penal Code), abortion permitted - Act of Access to Map... ( Full Title: Act of Access to Maputo Protocol)</t>
  </si>
  <si>
    <t>abortion permitted - Act of Access to Map... ( Full Title: Act of Access to Maputo Protocol), right to abortion - Maputo Protocol... ( Full Title: Maputo Protocol)</t>
  </si>
  <si>
    <t>Denmark</t>
  </si>
  <si>
    <t>lawful abortion - Denmark Health Act, ... ( Full Title: Denmark Health Act, Sec. VII)</t>
  </si>
  <si>
    <t>Abortion is permitted for any reason through 12 weeks. After 12 weeks, abortion is permitted without special permission if the intervention is necessary to avert danger to the mother's life or to a serious deterioration of their physical or mental health. Abortion is permitted after 12 weeks with special permission if the pregnancy, birth, or care of the child is liable to impair the health of the pregnant person; pregnancy is the result of incest, rape or other sexual offences; the pregnant woman is unable to care for the child properly due to bodily or mental suffering or weak endowment, or young age or immaturity; the pregnancy, birth, and care will cause a serious burden.</t>
  </si>
  <si>
    <t>For an abortion after 12 weeks, a pregnant woman may be given special permission for an abortion from a consultation if the pregnancy, birth, or care of the child is liable to impair the health of the pregnant person; pregnancy is the result of incest, rape or other sexual offences; the pregnant woman is unable to care for the child properly due to bodily or mental suffering or weak endowment, or young age or immaturity; the pregnancy, birth, and care will cause a serious burden. The consultation must consist of one employee in the region with legal or social education and two doctors (a specialist in gynecology and a psychiatrist).</t>
  </si>
  <si>
    <t>Abortions after 12 weeks must be performed by a doctor. Denmark Health Act. Sec. VII, § 101.</t>
  </si>
  <si>
    <t>Abortions after 12 weeks must be performed in a regional hospital. Denmark Health Act. Sec. VII, § 101.</t>
  </si>
  <si>
    <t>Djibouti</t>
  </si>
  <si>
    <t>abortion law - Penal Code... ( Full Title: Penal Code)</t>
  </si>
  <si>
    <t>Abortion does not constitute termination of pregnancy performed by a physician for a therapeutic purpose in accordance with the law on public health.  Penal Code, Article 450.</t>
  </si>
  <si>
    <t>therapeutic abortion - Penal Code... ( Full Title: Penal Code)</t>
  </si>
  <si>
    <t>pregnant person - Penal Code... ( Full Title: Penal Code), abortion law - Penal Code... ( Full Title: Penal Code), health care practitioners - Penal Code... ( Full Title: Penal Code)</t>
  </si>
  <si>
    <t>Dominica</t>
  </si>
  <si>
    <t>penalties - woman - Offences Against the Person Act (56) ( Full Title: Offences Against the Person Act), supply - Offences Against the Person Act ( Full Title: Offences Against the Person Act)</t>
  </si>
  <si>
    <t>Durango</t>
  </si>
  <si>
    <t>abortion penalized - Durango, Mexico, Pen... ( Full Title: Durango, Mexico, Penal Code, Ch. IV. Abortion)</t>
  </si>
  <si>
    <t>abortion not punishable - Durango, Mexico, Pen... ( Full Title: Durango, Mexico, Penal Code, Ch. IV. Abortion)</t>
  </si>
  <si>
    <t>abortion not punishable - Durango, Mexico, Pen... ( Full Title: Durango, Mexico, Penal Code, Ch. IV. Abortion), authorization - Durango, Mexico, Pen... ( Full Title: Durango, Mexico, Penal Code, Ch. IV. Abortion)</t>
  </si>
  <si>
    <t>When the abortion is not provoked, the pregnant woman is in danger of death in the opinion of the attending physician, hearing this the opinion of another doctor, always that this is possible and the delay is not dangerous. It must be previously obtained the authorization of the Public Ministry. Penal Code, Ch. IV, Art. 150.</t>
  </si>
  <si>
    <t>abortion penalized - Durango, Mexico, Pen... ( Full Title: Durango, Mexico, Penal Code, Ch. IV. Abortion), pregnant person - Durango, Mexico, Pen... ( Full Title: Durango, Mexico, Penal Code, Ch. IV. Abortion), medical professional - Durango, Mexico, Pen... ( Full Title: Durango, Mexico, Penal Code, Ch. IV. Abortion)</t>
  </si>
  <si>
    <t>East Timor</t>
  </si>
  <si>
    <t>unlawful abortion - Timor Leste Penal Co... ( Full Title: Timor Leste Penal Code)</t>
  </si>
  <si>
    <t>lawful abortion - Timor Leste Penal Co... ( Full Title: Timor Leste Penal Code)</t>
  </si>
  <si>
    <t>unlawful abortion - Timor Leste Penal Co... ( Full Title: Timor Leste Penal Code), pregnant woman liable - Timor Leste Penal Co... ( Full Title: Timor Leste Penal Code), any individual - Timor Leste Penal Co... ( Full Title: Timor Leste Penal Code)</t>
  </si>
  <si>
    <t>Ecuador</t>
  </si>
  <si>
    <t>lawful abortion - Penal Code... ( Full Title: Penal Code)</t>
  </si>
  <si>
    <t>Abortion is permitted "if the pregnancy is a consequence of a rape on a woman who suffers from mental disability." Penal Code, Art. 150.</t>
  </si>
  <si>
    <t>subject to penalties - Penal Code... ( Full Title: Penal Code)</t>
  </si>
  <si>
    <t>Egypt</t>
  </si>
  <si>
    <t>permissible grounds - Medical Code of Ethics Article 29 ( Full Title: Medical Code of Ethics), medicines - Penal Code Article 261 ( Full Title: Penal Code), penalty woman - Penal Code Article 262 ( Full Title: Penal Code), HCP penalty - Penal Code Article 263 ( Full Title: Penal Code)</t>
  </si>
  <si>
    <t>permissible grounds - Medical Code of Ethics Article 29 ( Full Title: Medical Code of Ethics)</t>
  </si>
  <si>
    <t>Any individual who causes an unlawful abortion, Pregnant person, Health care professional who provides surgical abortion, Health care professional who provides abortion drugs, Individual who provides abortion drugs</t>
  </si>
  <si>
    <t>medicines - Penal Code Article 261 ( Full Title: Penal Code), penalty woman - Penal Code Article 262 ( Full Title: Penal Code), HCP penalty - Penal Code Article 263 ( Full Title: Penal Code)</t>
  </si>
  <si>
    <t>El Salvador</t>
  </si>
  <si>
    <t>aggravated abortion - Penal Code, Ch. 2 Ar... ( Full Title: Penal Code, Ch. 2 Art. 133), whoever induces or provides - Penal Code, Ch. 2 Ar... ( Full Title: Penal Code, Ch. 2 Art. 133), anyone - Penal Code, Ch. 2 Ar... ( Full Title: Penal Code, Ch. 2 Art. 133), supreme court 18 98 - Supreme Court Judgement 18/98 ( Full Title: Supreme Court Judgement 18/98), sc B310 - Supreme Court Judgem... ( Full Title: Supreme Court Judgement B.310)</t>
  </si>
  <si>
    <t>Any individual who causes an unlawful abortion, Pregnant person, Health care professional who provides surgical abortion, Health care professional who provides abortion drugs, Individual who provides abortion drugs, Individual who provides substances, Individual who provides instruments for abortion, Individual who provides information on abortion, Individual who assists in the abortion</t>
  </si>
  <si>
    <t>substance or products - Penal Code, Ch. 1 Ar... ( Full Title: Penal Code, Ch. 1 Art. 373), announces - Penal Code, Ch. 1 Ar... ( Full Title: Penal Code, Ch. 1 Art. 373), anyone - Penal Code, Ch. 2 Ar... ( Full Title: Penal Code, Ch. 2 Art. 133), whoever induces or provides - Penal Code, Ch. 2 Ar... ( Full Title: Penal Code, Ch. 2 Art. 133), aggravated abortion - Penal Code, Ch. 2 Ar... ( Full Title: Penal Code, Ch. 2 Art. 133)</t>
  </si>
  <si>
    <t>Equatorial Guinea</t>
  </si>
  <si>
    <t>whoever will cause - Penal Code 411 ( Full Title: Penal Code), penalties to woman - Penal Code 413, 414 ( Full Title: Penal Code), penalties cooperate - Penal Code Art. 414 ( Full Title: Penal Code), HCP - Penal Code Art. 415 ( Full Title: Penal Code), penalties meds substances objects instruments - Penal Code Art. 416 ( Full Title: Penal Code), penalty disqualification - Penal Code Art. 417 ( Full Title: Penal Code)</t>
  </si>
  <si>
    <t>Eritrea</t>
  </si>
  <si>
    <t>any person - Penal Code... ( Full Title: Penal Code), unlawful abortion - Article 282. Unlawfu... ( Full Title: Article 282. Unlawful abortion)</t>
  </si>
  <si>
    <t>lawful abortion - Article 283. Permiss... ( Full Title: Article 283. Permissible abortion)</t>
  </si>
  <si>
    <t>The court may reduce the penalty or impose no penalty on the pregnant woman when the pregnancy has been terminated on account of an exceptionally grave state of physical or mental distress, especially following rape or incest, or because of extreme poverty.</t>
  </si>
  <si>
    <t>lawful abortion - Article 283. Permiss... ( Full Title: Article 283. Permissible abortion), verification - Article 283. Permiss... ( Full Title: Article 283. Permissible abortion)</t>
  </si>
  <si>
    <t>Abortion is permissible where, in the opinion of the medical practitioner, the pregnancy might endanger the physical or mental health of the woman. Additionally, when a pregnancy is terminated due to rape or incest, there shall be a certification of the existence of rape or incest from a Court which has jurisdiction over the offences. Art. 283 (3).</t>
  </si>
  <si>
    <t>medical practitioner - Article 283. Permiss... ( Full Title: Article 283. Permissible abortion)</t>
  </si>
  <si>
    <t>any person - Penal Code... ( Full Title: Penal Code), unlawful abortion - Article 282. Unlawfu... ( Full Title: Article 282. Unlawful abortion), forcible abortion - Article 281. Forcibl... ( Full Title: Article 281. Forcible abortion)</t>
  </si>
  <si>
    <t>Estonia</t>
  </si>
  <si>
    <t>discontinuation of pregnancy defined - Law on Pregnancy Termination and Sterilization, Section 2 ( Full Title: Law on Pregnancy Termination and Sterilization), penalty - termination of pregnancy - Penal Code - Division 4, Section 126 ( Full Title: Penal Code - Division 4, Illegal Termination of Pregnancy), penalty - termination later than permitted by law - Penal Code - Division 4, Section 127 ( Full Title: Penal Code - Division 4, Illegal Termination of Pregnancy), penalty - woman - Penal Code - Division 4, Section 128 ( Full Title: Penal Code - Division 4, Illegal Termination of Pregnancy), permissible time period - Law on Pregnancy Termination and Sterilization, Section 6 ( Full Title: Law on Pregnancy Termination and Sterilization), permissible - Section 6(2) ( Full Title: Law on Pregnancy Termination and Sterilization), gynecologist - Section 7 ( Full Title: Law on Pregnancy Termination and Sterilization), place - Section 9 ( Full Title: Law on Pregnancy Termination and Sterilization), existence of pregnancy - Section 10 ( Full Title: Law on Pregnancy Termination and Sterilization), certification - Section 11 ( Full Title: Law on Pregnancy Termination and Sterilization)</t>
  </si>
  <si>
    <t>permissible time period - Law on Pregnancy Termination and Sterilization, Section 6 ( Full Title: Law on Pregnancy Termination and Sterilization), permissible - Section 6(2) ( Full Title: Law on Pregnancy Termination and Sterilization)</t>
  </si>
  <si>
    <t>An abortion may be voluntarily aborted up to twelve weeks. After twelve weeks and less than 22 weeks, the pregnancy may be interrupted if there is a health risk, fetal impairment, a disease or health program of the mother hinders the child's upbringing, or the pregnant person is under 15 or over 45. Law on Pregnancy Termination and Sterilization.</t>
  </si>
  <si>
    <t>certification - Section 11 ( Full Title: Law on Pregnancy Termination and Sterilization)</t>
  </si>
  <si>
    <t>gynecologist - Section 7 ( Full Title: Law on Pregnancy Termination and Sterilization)</t>
  </si>
  <si>
    <t>penalty - termination of pregnancy - Penal Code - Division 4, Section 126 ( Full Title: Penal Code - Division 4, Illegal Termination of Pregnancy), penalty - termination later than permitted by law - Penal Code - Division 4, Section 127 ( Full Title: Penal Code - Division 4, Illegal Termination of Pregnancy), penalty - woman - Penal Code - Division 4, Section 128 ( Full Title: Penal Code - Division 4, Illegal Termination of Pregnancy)</t>
  </si>
  <si>
    <t>Ethiopia</t>
  </si>
  <si>
    <t>abortion law - Ethiopia Criminal Co... ( Full Title: Ethiopia Criminal Code, Art. 545. Principle)</t>
  </si>
  <si>
    <t>lawful abortion - Ethiopia Criminal Co... ( Full Title: Ethiopia Criminal Code, Art. 551. Cases where terminating pregnancy is allowed by law), extreme poverty - Ethiopia Criminal Co... ( Full Title: Ethiopia Criminal Code, Art. 550. Extenuating circumstances)</t>
  </si>
  <si>
    <t>lawful abortion - Ethiopia Criminal Co... ( Full Title: Ethiopia Criminal Code, Art. 551. Cases where terminating pregnancy is allowed by law)</t>
  </si>
  <si>
    <t>Any individual who causes an unlawful abortion, Pregnant person, Health care professional who provides surgical abortion, Individual who provides surgical abortion, Health care professional who provides abortion drugs, Individual who assists in the abortion</t>
  </si>
  <si>
    <t>abortion penalties - Ethiopia Criminal Co... ( Full Title: Ethiopia Criminal Code, Art. 548. Aggravated cases), unlawful abortion - Ethiopia Criminal Co... ( Full Title: Ethiopia Criminal Code, Art. 547. Abortion procured by another), abortion - pregnant woman - Ethiopia Criminal Co... ( Full Title: Ethiopia Criminal Code, Art. 546. Abortion procured by the pregnant woman), abortion law - Ethiopia Criminal Co... ( Full Title: Ethiopia Criminal Code, Art. 545. Principle)</t>
  </si>
  <si>
    <t>The court may mitigate punishment where the pregnancy has been terminated on account of an extreme poverty.</t>
  </si>
  <si>
    <t>Federated States of Micronesia</t>
  </si>
  <si>
    <t>every person - Code of the Trust Te... ( Full Title: Code of the Trust Territory of the Pacific Islands)</t>
  </si>
  <si>
    <t>Fiji</t>
  </si>
  <si>
    <t>abortion offense - Fiji Crimes Decree... ( Full Title: Fiji Crimes Decree)</t>
  </si>
  <si>
    <t>lawful abortion - Fiji Crimes Decree... ( Full Title: Fiji Crimes Decree), concerns to health - Fiji Crimes Decree... ( Full Title: Fiji Crimes Decree), after 20 weeks - Fiji Crimes Decree... ( Full Title: Fiji Crimes Decree)</t>
  </si>
  <si>
    <t>AftAfter 20 weeks, an abortion is permitted only when 2 medical practitioners have agreed that the mother or unborn child has a severe medical condition that justifies the procedure. Fiji Crimes Decree, Pt. 14, Art. 234(9)</t>
  </si>
  <si>
    <t>lawful abortion - Fiji Crimes Decree... ( Full Title: Fiji Crimes Decree), medical practitioner - Fiji Crimes Decree... ( Full Title: Fiji Crimes Decree)</t>
  </si>
  <si>
    <t>After 20 weeks, abortion must be performed in a facility approved by the Minister for Health. Fiji Crimes Decree (9)(a).</t>
  </si>
  <si>
    <t>offense by pregnant woman - Fiji Crimes Decree... ( Full Title: Fiji Crimes Decree), summary offense - Fiji Crimes Decree... ( Full Title: Fiji Crimes Decree), abortion offense - Fiji Crimes Decree... ( Full Title: Fiji Crimes Decree)</t>
  </si>
  <si>
    <t>Finland</t>
  </si>
  <si>
    <t>abortion permitted - Law on Abortion... ( Full Title: Law on Abortion)</t>
  </si>
  <si>
    <t>abortion permitted - Law on Abortion... ( Full Title: Law on Abortion), illness - Law on Abortion... ( Full Title: Law on Abortion), verification - Law on Abortion... ( Full Title: Law on Abortion)</t>
  </si>
  <si>
    <t>Discontinuation of pregnancy on the grounds of a woman's illness must not be undertaken after the twelfth week of pregnancy. However, the health care center for health care can, about the woman at the time she is made having not reached the age of seventeen or if there are otherwise exceptional reasons, give permission discontinuation of pregnancy even later, but not after the 20th week of pregnancy. Law on Abortion, Section 5.</t>
  </si>
  <si>
    <t>verification - Law on Abortion... ( Full Title: Law on Abortion), authorization - Law on Abortion... ( Full Title: Law on Abortion)</t>
  </si>
  <si>
    <t>doctor - Law on Abortion... ( Full Title: Law on Abortion)</t>
  </si>
  <si>
    <t>hospital - Law on Abortion... ( Full Title: Law on Abortion)</t>
  </si>
  <si>
    <t>“Discontinuation of pregnancy is performed at the hospitals that the health care center has approved for this purpose (abortion hospital). Any licensed doctor in the hospital's service can be engagement physician.” Law on Abortion, Sec. 6.</t>
  </si>
  <si>
    <t>hcp - Criminal Code... ( Full Title: Criminal Code)</t>
  </si>
  <si>
    <t>France</t>
  </si>
  <si>
    <t>lawful abortion - Public Health Code... ( Full Title: Public Health Code)</t>
  </si>
  <si>
    <t>abortion any reason - Public Health Code, ... ( Full Title: Public Health Code, Pt II: Reproductive health, women's rights and protection child health, tit. 1), lawful abortion - Public Health Code... ( Full Title: Public Health Code)</t>
  </si>
  <si>
    <t>A woman can obtain an abortion for any reason up until the 12th week of pregnancy. After 12 weeks, abortion is permitted when there is serious danger to the woman's health or a high probability that the unborn child has a fetal impairment. Public Health Code, Pt. II, Art. L2213-1.</t>
  </si>
  <si>
    <t>An abortion can be performed at any time if two doctor members of a multidisciplinary team attest that the continuation of pregnancy seriously endangers women's health or there is a high probability of fetal impairment. Public Health Code, Pt. II, Art. L2213-1.</t>
  </si>
  <si>
    <t>permissible abortions - Public Health Code, ... ( Full Title: Public Health Code, Pt II: Reproductive health, women's rights and protection child health, tit. 1), midwife - Law on Modernization... ( Full Title: Law on Modernization of the Health System, Art. 127)</t>
  </si>
  <si>
    <t>permissible abortions - Public Health Code, ... ( Full Title: Public Health Code, Pt II: Reproductive health, women's rights and protection child health, tit. 1), location of abortion - Public Health Code, ... ( Full Title: Public Health Code, Pt II: Reproductive health, women's rights and protection child health, tit. II)</t>
  </si>
  <si>
    <t>illegal termination of pregnancy - Public Health Code, ... ( Full Title: Public Health Code, Pt II: Reproductive health, women's rights and protection child health, tit. II), providing materials - Public Health Code, ... ( Full Title: Public Health Code, Pt II: Reproductive health, women's rights and protection child health, tit. II)</t>
  </si>
  <si>
    <t>Gabon</t>
  </si>
  <si>
    <t>penalty - whoever procured - Penal Code, Article 244 ( Full Title: Penal Code), penalty - health professionals - Penal Code... ( Full Title: Penal Code), penalties - woman - Penal Code... ( Full Title: Penal Code)</t>
  </si>
  <si>
    <t>penalties - woman - Penal Code... ( Full Title: Penal Code), penalty - whoever procured - Penal Code, Article 244 ( Full Title: Penal Code), penalty - health professionals - Penal Code... ( Full Title: Penal Code)</t>
  </si>
  <si>
    <t>Gambia</t>
  </si>
  <si>
    <t>penalty - administers poison or noxious thing or uses force - Criminal Code, 140 ( Full Title: Criminal Code, 140 Attempts to procure abortion.), penalty - woman - Criminal Code, 141 - ( Full Title: Criminal Code, 141 - The like by woman by child.), penalty - supply drug or instrument - Criminal Code, 142 - ( Full Title: Criminal Code, 142 - Supplying drugs or instrument to procure abortion.)</t>
  </si>
  <si>
    <t>Georgia</t>
  </si>
  <si>
    <t>illegal abortion - Georgia Criminal Cod... ( Full Title: Georgia Criminal Code)</t>
  </si>
  <si>
    <t>Germany</t>
  </si>
  <si>
    <t>not unlawful - Penal Code... ( Full Title: Penal Code), abortion permitted - Penal Code... ( Full Title: Penal Code), pregnant woman - Penal Code... ( Full Title: Penal Code), anyone who terminates - Penal Code... ( Full Title: Penal Code), market - Penal Code... ( Full Title: Penal Code)</t>
  </si>
  <si>
    <t>not unlawful - Penal Code... ( Full Title: Penal Code)</t>
  </si>
  <si>
    <t>Abortion is permitted in the case of danger to life or physical or mental health of the pregnant woman. Abortion is also permitted up to 12 weeks if the pregnancy resulted from an illegal act, and up to 22 weeks if the woman is under 'special distress.' Penal Code, § 218a.</t>
  </si>
  <si>
    <t>Any individual who causes an unlawful abortion, Pregnant person, Health care professional who provides surgical abortion, Health care professional who provides abortion drugs, Individual who provides instruments for abortion</t>
  </si>
  <si>
    <t>anyone who terminates - Penal Code... ( Full Title: Penal Code), pregnant woman - Penal Code... ( Full Title: Penal Code), market - Penal Code... ( Full Title: Penal Code)</t>
  </si>
  <si>
    <t>Ghana</t>
  </si>
  <si>
    <t>abortion law - Criminal Code... ( Full Title: Criminal Code)</t>
  </si>
  <si>
    <t>lawful abortion - Criminal Code... ( Full Title: Criminal Code)</t>
  </si>
  <si>
    <t>Any individual who causes an unlawful abortion, Pregnant person, Individual who provides surgical abortion, Individual who provides abortion drugs, Individual who provides substances, Individual who provides instruments for abortion, Individual who assists in the abortion</t>
  </si>
  <si>
    <t>Greece</t>
  </si>
  <si>
    <t>abortion permitted - Penal Code... ( Full Title: Penal Code), pregnant woman - Penal Code... ( Full Title: Penal Code), anyone - Penal Code... ( Full Title: Penal Code)</t>
  </si>
  <si>
    <t>After 12 weeks, abortion is permitted in cases of rape, incest, or abuse up to 19 weeks. Abortion is permitted in the case of serious anomaly of the fetus up to 24 weeks.  Abortion is also permitted if there is risk to the pregnant woman's life or risk of harm to her physical or mental health. Penal Code (4)</t>
  </si>
  <si>
    <t>Obstetrician-gynecologist must verify risk to pregnant woman's life or risk of serious and permanent harm to her physical or mental health. Penal Code (4)(c).</t>
  </si>
  <si>
    <t>anyone - Penal Code... ( Full Title: Penal Code), pregnant woman - Penal Code... ( Full Title: Penal Code)</t>
  </si>
  <si>
    <t>Grenada</t>
  </si>
  <si>
    <t>penalties - Penal Code 234 and 247 ( Full Title: Penal Code)</t>
  </si>
  <si>
    <t>Guanajuato</t>
  </si>
  <si>
    <t>abortion punishable - Guanajuato, Mexico, ... ( Full Title: Guanajuato, Mexico, Penal Code, Ch. VII. Abortion)</t>
  </si>
  <si>
    <t>permissible abortion - Guanajuato, Mexico, ... ( Full Title: Guanajuato, Mexico, Penal Code, Ch. VII. Abortion)</t>
  </si>
  <si>
    <t>pregnant woman - Guanajuato, Mexico, ... ( Full Title: Guanajuato, Mexico, Penal Code, Ch. VII. Abortion), abortion punishable - Guanajuato, Mexico, ... ( Full Title: Guanajuato, Mexico, Penal Code, Ch. VII. Abortion), medical professionals - Guanajuato, Mexico, ... ( Full Title: Guanajuato, Mexico, Penal Code, Ch. VII. Abortion)</t>
  </si>
  <si>
    <t>Guatemala</t>
  </si>
  <si>
    <t>abortion law - Penal Code, Ch. III.... ( Full Title: Penal Code, Ch. III. Abortion)</t>
  </si>
  <si>
    <t>lawful abortion - Penal Code, Ch. III.... ( Full Title: Penal Code, Ch. III. Abortion)</t>
  </si>
  <si>
    <t>Previous favorable diagnoses of at least one other doctor is required to perform an abortion when the mother's life is in danger. Penal Code, Ch. III, Art. 137.</t>
  </si>
  <si>
    <t>penalties for pregnant woman - Penal Code, Ch. III.... ( Full Title: Penal Code, Ch. III. Abortion), individual who causes abortion - Penal Code, Ch. III.... ( Full Title: Penal Code, Ch. III. Abortion), medical professionals - Penal Code, Ch. III.... ( Full Title: Penal Code, Ch. III. Abortion)</t>
  </si>
  <si>
    <t>Guerrero</t>
  </si>
  <si>
    <t>abortion - Guerrero, Mexico, Pe... ( Full Title: Guerrero, Mexico, Penal Code, Ch. V. Abortion)</t>
  </si>
  <si>
    <t>pregnant person - Guerrero, Mexico, Pe... ( Full Title: Guerrero, Mexico, Penal Code, Ch. V. Abortion), health professional - Guerrero, Mexico, Pe... ( Full Title: Guerrero, Mexico, Penal Code, Ch. V. Abortion), abortion - Guerrero, Mexico, Pe... ( Full Title: Guerrero, Mexico, Penal Code, Ch. V. Abortion)</t>
  </si>
  <si>
    <t>The judicial authority may impose up to one third of the penalty provided for in this article, pondering, in addition to the provisions of article 74, the status of women's health, their education and other personal conditions, circumstances in which the conception occurred, the time that the pregnancy, the position and condition of gender, and in general, all the elements that lead to an equitable resolution of the matter.</t>
  </si>
  <si>
    <t>Guinea</t>
  </si>
  <si>
    <t>abortion law - Penal Code of Guinea... ( Full Title: Penal Code of Guinea, Sec. III. Abortion)</t>
  </si>
  <si>
    <t>lawful abortion - Penal Code of Guinea... ( Full Title: Penal Code of Guinea, Sec. III. Abortion)</t>
  </si>
  <si>
    <t>Abortion is not penalized in early pregnancy in the cases of rape, incest, or serious illness of the unborn child. Abortion to save the mother's life is permissible at any time.</t>
  </si>
  <si>
    <t>verification - Penal Code of Guinea... ( Full Title: Penal Code of Guinea, Sec. III. Abortion)</t>
  </si>
  <si>
    <t>doctor - Penal Code of Guinea... ( Full Title: Penal Code of Guinea, Sec. III. Abortion)</t>
  </si>
  <si>
    <t>Any individual who causes an unlawful abortion, Pregnant person, Health care professional who provides surgical abortion, Individual who provides surgical abortion, Health care professional who provides abortion drugs, Individual who provides abortion drugs, Individual who provides substances</t>
  </si>
  <si>
    <t>abortion law - Penal Code of Guinea... ( Full Title: Penal Code of Guinea, Sec. III. Abortion), pregnant woman - Penal Code of Guinea... ( Full Title: Penal Code of Guinea, Sec. III. Abortion), health care practitioners - Penal Code of Guinea... ( Full Title: Penal Code of Guinea, Sec. III. Abortion)</t>
  </si>
  <si>
    <t>Guyana</t>
  </si>
  <si>
    <t>termination - Guyana Medical Termi... ( Full Title: Guyana Medical Termination of Pregnancy Act)</t>
  </si>
  <si>
    <t>Abortions performed for pregnancies of not more than eight weeks duration by any lawful and appropriate method other than a surgical procedure may be administered or supervised by a medical practitioner. Medical Termination of Pregnancy Act (5)(1). Where a pregnancy sought to be terminated is of more than eight weeks duration and of not more than twelve weeks duration and the continuance of the pregnancy would involve risk to the life of the pregnant woman or grave injury to her physical or mental health, substantial risk of fetal impairment, intellectual or cognitive impairment of the pregnant woman, the pregnant woman reasonably believes that her pregnancy was caused by an act of rape or incest, and where the pregnant woman is known to be HIV positive. 6(1). For pregnancies twelve to sixteen weeks duration these same grounds apply but there must also be clear evidence that the pregnancy results despite the use of a recognized contraceptive method. 6(1)(e). The treatment for the termination of a pregnancy of more than sixteen weeks duration may be administered by an authorised medical practitioner in an approved institution, if three medical practitioners are of the opinion, formed in good faith, that the treatment to terminate the pregnancy is necessary to save the life of a pregnant woman or to prevent grave permanent injury to the physical or mental health of the woman or her unborn child. (7).</t>
  </si>
  <si>
    <t>The treatment for the termination of a pregnancy of not more than eight weeks duration by any lawful and appropriate method other than a surgical procedure may be administered or supervised by a medical practitioner. Medical Termination of Pregnancy Act 5(1). "The treatment for the termination of a pregnancy of more than sixteen weeks duration may be administered by an authorised medical practitioner." (7).</t>
  </si>
  <si>
    <t>Terminations of pregnancy of more than eight weeks duration should be administered in an approved institution. Medical Termination of Pregnancy Act (5), (6)(1)(a) and (7).</t>
  </si>
  <si>
    <t>criminal code - Criminal Code... ( Full Title: Criminal Code)</t>
  </si>
  <si>
    <t>Haiti</t>
  </si>
  <si>
    <t>penalty - whoever - Penal Code, Art. 262 ( Full Title: Penal Code, Art. 262), penalty - woman - Penal Code, Art. 262 ( Full Title: Penal Code, Art. 262), penalty - health professionals - Penal Code, Art. 262 ( Full Title: Penal Code, Art. 262)</t>
  </si>
  <si>
    <t>Hidalgo</t>
  </si>
  <si>
    <t>abortion punishable - Hidalgo, Mexico, Pen... ( Full Title: Hidalgo, Mexico, Penal Code. Ch. V. Abortion)</t>
  </si>
  <si>
    <t>abortion not punishable - Hidalgo, Mexico, Pen... ( Full Title: Hidalgo, Mexico, Penal Code. Ch. V. Abortion)</t>
  </si>
  <si>
    <t>When the pregnancy is a result of rape the abortion must occur within ninety days. Penal Code, Ch. V., Art. 158.</t>
  </si>
  <si>
    <t>When the pregnancy is a result of rape the abortion, the rape must be reported and verified by the Public Ministry or Judge. Abortion is permitted when in the opinion of two specialists in the field, duly certified by the Colleges, National Academies or Medical Councils of the corresponding branch, there is sufficient reason to diagnose that the product of a pregnancy presents serious genetic or congenital alterations, which may result in physical or mental damage to the product of conception. Penal Code, Ch. V, Art. 158.</t>
  </si>
  <si>
    <t>pregnant woman - Hidalgo, Mexico, Pen... ( Full Title: Hidalgo, Mexico, Penal Code. Ch. V. Abortion), abortion punishable - Hidalgo, Mexico, Pen... ( Full Title: Hidalgo, Mexico, Penal Code. Ch. V. Abortion)</t>
  </si>
  <si>
    <t>There may be a slightly reduced penalty to the woman who procured her abortion to avoid social exclusion or extreme poverty. Penal Code, Ch. V, Art. 157.</t>
  </si>
  <si>
    <t>Honduras</t>
  </si>
  <si>
    <t>punishment - Penal Code... ( Full Title: Penal Code), penalty hcw - Penal Code... ( Full Title: Penal Code), woman - Penal Code... ( Full Title: Penal Code)</t>
  </si>
  <si>
    <t>woman - Penal Code... ( Full Title: Penal Code), punishment - Penal Code... ( Full Title: Penal Code), penalty hcw - Penal Code... ( Full Title: Penal Code)</t>
  </si>
  <si>
    <t>Hong Kong</t>
  </si>
  <si>
    <t>abortion law - Offences Against the... ( Full Title: Offences Against the Person Ordinance)</t>
  </si>
  <si>
    <t>permissible abortion - Offences Against the... ( Full Title: Offences Against the Person Ordinance), post 24 weeks - Offences Against the... ( Full Title: Offences Against the Person Ordinance)</t>
  </si>
  <si>
    <t>After 24 weeks, termination of the pregnancy is only permitted when 2 registered medical practitioners believe it is necessary to save the life of the pregnant woman. Offences Against the Person Ordinance, Sec. 47A.</t>
  </si>
  <si>
    <t>permissible abortion - Offences Against the... ( Full Title: Offences Against the Person Ordinance)</t>
  </si>
  <si>
    <t>After 24 weeks, termination of the pregnancy is only permitted when 2 registered medical practitioners believe it is necessary to save the life of the pregnant woman. Offences Against the Person Ordinance, Sec. 47A(2C).</t>
  </si>
  <si>
    <t>location of abortion - Offences Against the... ( Full Title: Offences Against the Person Ordinance)</t>
  </si>
  <si>
    <t>Termination of pregnancy must be carried out in a government hospital or clinic or a facility approved by the Director of Health to be an approved hospital or clinic for these purposes. This requirement does not apply if 2 registered medical practitioners believe the termination is immediately necessary to save the life or to prevent grave permanent injury to the physical or mental health of the pregnant woman. Offences Against the Person Ordinance, Sec. 47A(3).</t>
  </si>
  <si>
    <t>abortion law - Offences Against the... ( Full Title: Offences Against the Person Ordinance), provides instruments - Offences Against the... ( Full Title: Offences Against the Person Ordinance)</t>
  </si>
  <si>
    <t>Hungary</t>
  </si>
  <si>
    <t>12 week - Hungary Protection o... ( Full Title: Hungary Protection of Life Act)</t>
  </si>
  <si>
    <t>12 week - Hungary Protection o... ( Full Title: Hungary Protection of Life Act), no timelimit - Hungary Protection o... ( Full Title: Hungary Protection of Life Act)</t>
  </si>
  <si>
    <t>After the 12th week, abortion is permitted until the 18th week of pregnancy if the woman is incapacitated or her ill health was not diagnosed before 12 weeks. Up to 24 weeks, abortion is permitted if the probability of genetic or teratological harm to the fetus reaches 50%. Hungary Protection of Life Act, Art. 8, Sec. 9.</t>
  </si>
  <si>
    <t>verify - Hungary Protection o... ( Full Title: Hungary Protection of Life Act)</t>
  </si>
  <si>
    <t>ultrasounds - Implementation of La... ( Full Title: Implementation of Law on the Protection of the Foetus)</t>
  </si>
  <si>
    <t>health care institution - Hungary Protection o... ( Full Title: Hungary Protection of Life Act)</t>
  </si>
  <si>
    <t>Abortion after 12 weeks must be performed in maternity clinics of hospitals. Implementation of Law on the Protection of the Foetus, Art. 10, Sec. 6(2).</t>
  </si>
  <si>
    <t>promote - Hungary Protection o... ( Full Title: Hungary Protection of Life Act), criminal code - Criminal Code, Sec. ... ( Full Title: Criminal Code, Sec. 163)</t>
  </si>
  <si>
    <t>Iceland</t>
  </si>
  <si>
    <t>woman - Penal Code... ( Full Title: Penal Code), with consent - Penal Code... ( Full Title: Penal Code), abortion permitted - Law on Counseling an... ( Full Title: Law on Counseling and Education on Sex and Childbirth and on Abortions and sterilization), physician penalty - Law on Counseling an... ( Full Title: Law on Counseling and Education on Sex and Childbirth and on Abortions and sterilization)</t>
  </si>
  <si>
    <t>abortion permitted - Law on Counseling an... ( Full Title: Law on Counseling and Education on Sex and Childbirth and on Abortions and sterilization), 16 weeks - Law on Counseling an... ( Full Title: Law on Counseling and Education on Sex and Childbirth and on Abortions and sterilization)</t>
  </si>
  <si>
    <t>Abortion after 16 weeks is permitted in the case of risk to the life or health of the pregnant woman, or if there is a high probability of fetal malformation, defect, or damage. Law on Counseling and Education on Sex and Childbirth and on Abortions and sterilization, Art 10.</t>
  </si>
  <si>
    <t>doctor - Law on Counseling an... ( Full Title: Law on Counseling and Education on Sex and Childbirth and on Abortions and sterilization)</t>
  </si>
  <si>
    <t>Designated hospital must have a gynecologist or surgeon. Law on Counseling and Education on Sex and Childbirth and on Abortions and Sterilization, Art. 15.</t>
  </si>
  <si>
    <t>woman - Penal Code... ( Full Title: Penal Code), with consent - Penal Code... ( Full Title: Penal Code), physician penalty - Law on Counseling an... ( Full Title: Law on Counseling and Education on Sex and Childbirth and on Abortions and sterilization)</t>
  </si>
  <si>
    <t>A woman who takes the life of her foetus shall be subject 1) to imprisonment for up to 2 years. In case of especially extensive mitigating circumstances it may be decided that penalty be cancelled. Penal Code, Art. 216</t>
  </si>
  <si>
    <t>India</t>
  </si>
  <si>
    <t>abortion law - The Medical Terminat... ( Full Title: The Medical Termination Of Pregnancy Act, 1971)</t>
  </si>
  <si>
    <t>pregnancy term - The Medical Terminat... ( Full Title: The Medical Termination Of Pregnancy Act, 1971), health risks - The Medical Terminat... ( Full Title: The Medical Termination Of Pregnancy Act, 1971), rape - The Medical Terminat... ( Full Title: The Medical Termination Of Pregnancy Act, 1971), economic reasons - The Medical Terminat... ( Full Title: The Medical Termination Of Pregnancy Act, 1971), risk to life - The Medical Terminat... ( Full Title: The Medical Termination Of Pregnancy Act, 1971)</t>
  </si>
  <si>
    <t>Abortion is permissible up to 12 weeks where one medical practitioner is of the opinion that there is a risk to the life or the physical or mental health of the pregnant woman or the child would be born with serious fetal impairment. This may include when the pregnancy is the result of rape or occurs because of the failure of contraceptive devices by married couples to limit the number of children. After 12 weeks and up until 20 weeks, the opinion of two medical practitioners is required. Abortion is permitted at any time if the immediate termination of pregnancy is necessary to save the life of the pregnant woman.</t>
  </si>
  <si>
    <t>Abortions are permissible up to 12 weeks where the medical practitioner is of the opinion that the continuance of the pregnancy would involve a risk to the life of the pregnant woman or of grave injury to her mental or physical health; or where there is a substantial risk of fetal impairment. If after twelve weeks, but less than twenty weeks, the opinion of two medical practitioners is required. Medical Termination of Pregnancy Act (3)(2).</t>
  </si>
  <si>
    <t>medical practitioner - The Medical Terminat... ( Full Title: The Medical Termination Of Pregnancy Act, 1971)</t>
  </si>
  <si>
    <t>where abortion must take place - THE MEDICAL TERMINAT... ( Full Title: THE MEDICAL TERMINATION OF PREGNANCY (AMENDMENT) BILL, 2002)</t>
  </si>
  <si>
    <t>The government health facility must be a hospital established or maintained by the government.</t>
  </si>
  <si>
    <t>non medical practitioner - The Medical Terminat... ( Full Title: The Medical Termination Of Pregnancy Act, 1971), causing miscarriage - India Penal Code... ( Full Title: India Penal Code), nonmedical practitioner - THE MEDICAL TERMINAT... ( Full Title: THE MEDICAL TERMINATION OF PREGNANCY (AMENDMENT) BILL, 2002)</t>
  </si>
  <si>
    <t>Indonesia</t>
  </si>
  <si>
    <t>abortion permitted - Indonesia Health Law... ( Full Title: Indonesia Health Law)</t>
  </si>
  <si>
    <t>Abortions may only be obtained before 6 weeks except in the case of emergency.  Indonesia Health Law, Art. 76.</t>
  </si>
  <si>
    <t>abortion requirements - Indonesia Health Law... ( Full Title: Indonesia Health Law)</t>
  </si>
  <si>
    <t>woman who consents - Criminal Code... ( Full Title: Criminal Code), any person - Criminal Code... ( Full Title: Criminal Code)</t>
  </si>
  <si>
    <t>Iran</t>
  </si>
  <si>
    <t>1375-03-23</t>
  </si>
  <si>
    <t>anyone who causes - Iran Penal Code... ( Full Title: Iran Penal Code), any other means - Iran Penal Code... ( Full Title: Iran Penal Code), health prof - Iran Penal Code... ( Full Title: Iran Penal Code)</t>
  </si>
  <si>
    <t>abortion therapy - The Law of Abortion ... ( Full Title: The Law of Abortion Therapy)</t>
  </si>
  <si>
    <t>Iraq</t>
  </si>
  <si>
    <t>abortion law - Iraq Penal Code, Sec... ( Full Title: Iraq Penal Code, Sec. 4. Abortion)</t>
  </si>
  <si>
    <t>abortion law - Iraq Penal Code, Sec... ( Full Title: Iraq Penal Code, Sec. 4. Abortion), health care professional - Iraq Penal Code, Sec... ( Full Title: Iraq Penal Code, Sec. 4. Abortion), mitigating circumstance - Iraq Penal Code, Sec... ( Full Title: Iraq Penal Code, Sec. 4. Abortion)</t>
  </si>
  <si>
    <t>If a woman, having become pregnant through fornication, procures her own miscarriage out of shame, it is considered to be a legally mitigating circumstance. The same is true in respect of any woman whose pregnancy is terminated by a relative to the second generation.</t>
  </si>
  <si>
    <t>Ireland</t>
  </si>
  <si>
    <t>lawful abortion - Health (Regulation o... ( Full Title: Health (Regulation of Termination of Pregnancy) Act, § 12. Early pregnancy)</t>
  </si>
  <si>
    <t>risk to life or health - Health (Regulation o... ( Full Title: Health (Regulation of Termination of Pregnancy) Act, § 9. Risk to life or health), risk to life emergency - Health (Regulation o... ( Full Title: Health (Regulation of Termination of Abortion) Act, § 10. Risk to life or health in emergency), death of foetus - Health (Regulation o... ( Full Title: Health (Regulation of Termination of Pregnancy) Act, § 11. Condition likely to lead to death of foetus), lawful abortion - Health (Regulation o... ( Full Title: Health (Regulation of Termination of Pregnancy) Act, § 12. Early pregnancy)</t>
  </si>
  <si>
    <t>After 12 weeks, an abortion may only be carried out when there is risk to the life, or of serious harm to the health, of the pregnant woman; where there is a condition affecting the foetus that is likely to lead to the death of the foetus either before or within 28 days of birth. Health (Regulation of Termination of Pregnancy) Act, § 9.</t>
  </si>
  <si>
    <t>certification - Health (Regulation o... ( Full Title: Health (Regulation of Termination of Pregnancy) Act, § 19. Form of certification, etc.)</t>
  </si>
  <si>
    <t>After twelve weeks, an abortion may be performed if two medical practitioners certify that they are of the opinion that there is a risk to the woman's life or serious harm to her health and the foetus is not viable. Health (Regulation of Termination of Pregnancy) Act, §19(1).</t>
  </si>
  <si>
    <t>obstetrician and practitioner - Health (Regulation o... ( Full Title: Health (Regulation of Termination of Pregnancy) Act, § 9. Risk to life or health), lawful abortion - Health (Regulation o... ( Full Title: Health (Regulation of Termination of Pregnancy) Act, § 12. Early pregnancy), definitions - Health (Regulation o... ( Full Title: Health (Regulation of Termination of Pregnancy) Act, § 8. Definitions (Part 2))</t>
  </si>
  <si>
    <t>Before twelve weeks, abortion must be carried out by a medical practitioner; after twelve weeks and when there is a risk to health, the abortion must be performed by an obstetrician. Health (Regulation of Termination of Pregnancy) Act, §9(4).</t>
  </si>
  <si>
    <t>Any individual who causes an unlawful abortion, Individual who provides abortion drugs, Individual who provides substances, Individual who provides instruments for abortion, Individual who provides information on abortion, Individual who assists in the abortion</t>
  </si>
  <si>
    <t>unlawful abortion - Health (Regulation o... ( Full Title: Health (Regulation of Termination of Pregnancy) Act, § 23. Offences), body corporate - Health (Regulation o... ( Full Title: Health (Regulation of Termination of Pregnancy) Act, § 24. Offence by body corporate)</t>
  </si>
  <si>
    <t>Israel</t>
  </si>
  <si>
    <t>unlawful abortion - Penal Law 5737-1977, ( Full Title: Penal Law 5737-1977, Ch. 10, Art. 2. Interruption of pregnancy)</t>
  </si>
  <si>
    <t>terminating pregnancy - Penal Law 5737-1977, ( Full Title: Penal Law 5737-1977, Ch. 10, Art. 2. Interruption of pregnancy), interruption in special cases - Penal Law 5737-1977, ( Full Title: Penal Law 5737-1977, Ch. 10, Art. 2. Interruption of pregnancy)</t>
  </si>
  <si>
    <t>committee approval - Penal Law 5737-1977, ( Full Title: Penal Law 5737-1977, Ch. 10, Art. 2. Interruption of pregnancy), approval in writing - Penal Law 5737-1977, ( Full Title: Penal Law 5737-1977, Ch. 10, Art. 2. Interruption of pregnancy)</t>
  </si>
  <si>
    <t>gynecologist - Penal Law 5737-1977, ( Full Title: Penal Law 5737-1977, Ch. 10, Art. 2. Interruption of pregnancy), committee approval - Penal Law 5737-1977, ( Full Title: Penal Law 5737-1977, Ch. 10, Art. 2. Interruption of pregnancy)</t>
  </si>
  <si>
    <t>committee approval - Penal Law 5737-1977, ( Full Title: Penal Law 5737-1977, Ch. 10, Art. 2. Interruption of pregnancy), recognized medical institution - Penal Law 5737-1977, ( Full Title: Penal Law 5737-1977, Ch. 10, Art. 2. Interruption of pregnancy)</t>
  </si>
  <si>
    <t>Italy</t>
  </si>
  <si>
    <t>voluntary interruption - Abortion Law... ( Full Title: Abortion Law), verify - Abortion Law... ( Full Title: Abortion Law)</t>
  </si>
  <si>
    <t>voluntary interruption - Abortion Law... ( Full Title: Abortion Law), 90 days - Abortion Law... ( Full Title: Abortion Law)</t>
  </si>
  <si>
    <t>Abortion is permitted after 90 days if childbirth or maternity would involve a serious danger to physical or mental health, in relation either to the state of health, or to economic, or social, or family conditions, or the circumstances in which conception occurred, or there is a forecast of anomalies or malformations. Abortion Law, Art. 6.</t>
  </si>
  <si>
    <t>abortion procedures - Abortion Law... ( Full Title: Abortion Law)</t>
  </si>
  <si>
    <t>Abortions must also be carried out in suitably equipped public clinics authorized by the region. Abortion Law, Article 8.</t>
  </si>
  <si>
    <t>anyone who causes - Abortion Law... ( Full Title: Abortion Law), anyone with consent - Abortion Law... ( Full Title: Abortion Law)</t>
  </si>
  <si>
    <t>Jalisco</t>
  </si>
  <si>
    <t>pregnant person - Jalisco, Mexico, Pen... ( Full Title: Jalisco, Mexico, Penal Code, Ch. VIII. Abortion)</t>
  </si>
  <si>
    <t>abortion not punishable - Jalisco, Mexico, Pen... ( Full Title: Jalisco, Mexico, Penal Code, Ch. VIII. Abortion)</t>
  </si>
  <si>
    <t>Abortion is not punishable if the pregnant woman runs danger of death or serious damage to her health, in the opinion of the attending physician, hearing this one the opinion of another doctor, whenever this is possible and it is not dangerous the delay. Penal Code, Ch. VIII Art. 229.</t>
  </si>
  <si>
    <t>pregnant person - Jalisco, Mexico, Pen... ( Full Title: Jalisco, Mexico, Penal Code, Ch. VIII. Abortion), individual who causes abortion - Jalisco, Mexico, Pen... ( Full Title: Jalisco, Mexico, Penal Code, Ch. VIII. Abortion), medical professional - Jalisco, Mexico, Pen... ( Full Title: Jalisco, Mexico, Penal Code, Ch. VIII. Abortion)</t>
  </si>
  <si>
    <t>If the abortion is performed after the first five months of pregnancy, penalties will be doubled. Penal Code, Ch. VIII, Art. 228.</t>
  </si>
  <si>
    <t>Jamaica</t>
  </si>
  <si>
    <t>penalty - woman - Offences Against the Person Act, 72. ( Full Title: Offences Against the Person Act, 72. Administering drugs or using instruments to procure abortion.), penalty - whosoever administer poison or use instrument - Offences Against the Person Act, 72 ( Full Title: Offences Against the Person Act, 72. Administering drugs or using instruments to procure abortion.), penalty - supply drugs or instrument - Offences Against the Person Act, 73 ( Full Title: Offences Against the Person Act, 73. Procuring drugs, etc., to procure abortion.)</t>
  </si>
  <si>
    <t>Japan</t>
  </si>
  <si>
    <t>abortion permitted - Japan Maternal Healt... ( Full Title: Japan Maternal Health Act), pregnant woman - Penal Code... ( Full Title: Penal Code), anyone who causes - Penal Code... ( Full Title: Penal Code), hcp abortion - Penal Code... ( Full Title: Penal Code)</t>
  </si>
  <si>
    <t>abortion permitted - Japan Maternal Healt... ( Full Title: Japan Maternal Health Act)</t>
  </si>
  <si>
    <t>pregnant woman - Penal Code... ( Full Title: Penal Code), anyone who causes - Penal Code... ( Full Title: Penal Code), hcp abortion - Penal Code... ( Full Title: Penal Code)</t>
  </si>
  <si>
    <t>Jordan</t>
  </si>
  <si>
    <t>permissible grounds - National Health Law Article 12 ( Full Title: National Health Law), certificate to maintain life - National Health Law, Article 12 (A)(2) ( Full Title: National Health Law), any person penalties - Penal Code, Article 322 ( Full Title: Penal Code), penalty HCPs - Penal Code Article 325 ( Full Title: Penal Code)</t>
  </si>
  <si>
    <t>permissible grounds - National Health Law Article 12 ( Full Title: National Health Law)</t>
  </si>
  <si>
    <t>certificate to maintain life - National Health Law, Article 12 (A)(2) ( Full Title: National Health Law)</t>
  </si>
  <si>
    <t>any person penalties - Penal Code, Article 322 ( Full Title: Penal Code), penalty HCPs - Penal Code Article 325 ( Full Title: Penal Code)</t>
  </si>
  <si>
    <t>The person who commits one of the crimes stipulated in articles 322 and 323 in order to protect the honor of one of his decedents or relatives up the thirds degree, he/she shall benefit from the mitigating factor. Penal Code, Article 324.</t>
  </si>
  <si>
    <t>Kazakhstan</t>
  </si>
  <si>
    <t>permissible artificial termination of pregnancy - Article 21 (2) ( Full Title: Reproductive Rights Law), penalties - Criminal Code ( Full Title: Criminal Code)</t>
  </si>
  <si>
    <t>permissible artificial termination of pregnancy - Article 21 (2) ( Full Title: Reproductive Rights Law)</t>
  </si>
  <si>
    <t>An artificial termination of pregnancy is carried out up to twelve weeks of pregnancy, according to social indications with gestational age up to twenty-two weeks, and if you have a life-threatening medical condition pregnant, and her consent, regardless of the duration of pregnancy. Reproductive Rights Law, Article 21 (1), (2).</t>
  </si>
  <si>
    <t>penalties - Criminal Code ( Full Title: Criminal Code)</t>
  </si>
  <si>
    <t>Kenya</t>
  </si>
  <si>
    <t>abortion - constitution - The Constitution of Kenya, Ch. 4, Pt. 2, 26 ( Full Title: The Constitution of Kenya, Ch. 4, Pt. 2, 26. Right to life)</t>
  </si>
  <si>
    <t>lawful abortion - The Laws of Kenya, P... ( Full Title: The Laws of Kenya, Penal Code § 240. Surgical operation), abortion - constitution - The Constitution of Kenya, Ch. 4, Pt. 2, 26 ( Full Title: The Constitution of Kenya, Ch. 4, Pt. 2, 26. Right to life)</t>
  </si>
  <si>
    <t>pregnant person - The Laws of Kenya, P... ( Full Title: The Laws of Kenya, Penal Code § 159. The like by woman with child), penalties - The Laws of Kenya, P... ( Full Title: The Laws of Kenya, Penal Code § 158. Attempts to procure abortion), supplying drugs - The Laws of Kenya, P... ( Full Title: The Laws of Kenya, Penal Code § 160. Supplying drugs or instruments to procure abortion)</t>
  </si>
  <si>
    <t>Kiribati</t>
  </si>
  <si>
    <t>procure - Penal Code 150 ( Full Title: Penal Code), procure own - Penal Code 151 ( Full Title: Penal Code), supplying drugs or instruments - Penal Code 152 ( Full Title: Penal Code)</t>
  </si>
  <si>
    <t>Kuwait</t>
  </si>
  <si>
    <t>abortion law - Penal Code of Kuwait... ( Full Title: Penal Code of Kuwait)</t>
  </si>
  <si>
    <t>preserve life - Penal Code of Kuwait... ( Full Title: Penal Code of Kuwait)</t>
  </si>
  <si>
    <t>Any individual who causes an unlawful abortion, Pregnant person, Health care professional who provides surgical abortion, Health care professional who provides abortion drugs, Individual who provides abortion drugs, Individual who provides substances, Individual who provides instruments for abortion</t>
  </si>
  <si>
    <t>pregnant woman - Penal Code of Kuwait... ( Full Title: Penal Code of Kuwait), any material - Penal Code of Kuwait... ( Full Title: Penal Code of Kuwait), abortion law - Penal Code of Kuwait... ( Full Title: Penal Code of Kuwait)</t>
  </si>
  <si>
    <t>Kyrgyzstan</t>
  </si>
  <si>
    <t>hcp - Criminal Code... ( Full Title: Criminal Code), individual - Criminal Code... ( Full Title: Criminal Code)</t>
  </si>
  <si>
    <t>right to abortion - Law on Reproductive ... ( Full Title: Law on Reproductive Rights)</t>
  </si>
  <si>
    <t>Abortion is permitted for any reason up to 12 weeks. Abortion is permitted up to 22 weeks for social reasons, and for medical reasons regardless of duration of pregnancy. Law on Reproductive Rights, Art. 16.</t>
  </si>
  <si>
    <t>Laos</t>
  </si>
  <si>
    <t>penalties - Article 92. Unlawful... ( Full Title: Article 92. Unlawful Abortion)</t>
  </si>
  <si>
    <t>Lesotho</t>
  </si>
  <si>
    <t>abortion law - Penal Code § 45. Abo... ( Full Title: Penal Code § 45. Abortion)</t>
  </si>
  <si>
    <t>defense to charges - Penal Code § 45. Abo... ( Full Title: Penal Code § 45. Abortion)</t>
  </si>
  <si>
    <t>In order to prevent significant harm to the health of the pregnant female person, the medical practitioner performing the pregnancy must obtain a written opinion from another registered medical practitioner confirming the danger to the pregnant person. In order to prevent the birth of a child who will be seriously physically or mentally handicapped, the medical practitioner performing the abortion must have obtained in advance a certificate from another registered medical practitioner that the termination is necessary to avoid the birth of a seriously physically or mentally handicapped child. Penal Code, §45(2).</t>
  </si>
  <si>
    <t>Liberia</t>
  </si>
  <si>
    <t>unlawful abortion - Liberian Code of Laws Revised, Penal Code § 16.3 ( Full Title: Liberian Code of Laws Revised, Penal Code § 16.3. Abortion)</t>
  </si>
  <si>
    <t>lawful abortion - Liberian Code of Laws Revised, Penal Code § 16.3 ( Full Title: Liberian Code of Laws Revised, Penal Code § 16.3. Abortion)</t>
  </si>
  <si>
    <t>physician certificate - Liberian Code of Laws Revised, Penal Code § 16.3 ( Full Title: Liberian Code of Laws Revised, Penal Code § 16.3. Abortion)</t>
  </si>
  <si>
    <t>self-abortion - Liberian Code of Laws Revised, Penal Code § 16.3 ( Full Title: Liberian Code of Laws Revised, Penal Code § 16.3. Abortion), unlawful abortion - Liberian Code of Laws Revised, Penal Code § 16.3 ( Full Title: Liberian Code of Laws Revised, Penal Code § 16.3. Abortion)</t>
  </si>
  <si>
    <t>A pregnant woman is subject to penalties if her pregnancy has continued beyond the twenty-fourth week and she purposely terminates her own pregnancy.</t>
  </si>
  <si>
    <t>Libya</t>
  </si>
  <si>
    <t>abortion prohibited - Libya Penal Code... ( Full Title: Libya Penal Code)</t>
  </si>
  <si>
    <t>pregnant woman - Libya Penal Code... ( Full Title: Libya Penal Code), abortion prohibited - Libya Penal Code... ( Full Title: Libya Penal Code), medical professionals - Libya Penal Code... ( Full Title: Libya Penal Code)</t>
  </si>
  <si>
    <t>Liechtenstein</t>
  </si>
  <si>
    <t>abortion permitted - Penal Code... ( Full Title: Penal Code), anyone who terminates - Penal Code... ( Full Title: Penal Code)</t>
  </si>
  <si>
    <t>Any individual who causes an unlawful abortion, Pregnant person, Health care professional who provides surgical abortion, Health care professional who provides abortion drugs, Individual who provides information on abortion</t>
  </si>
  <si>
    <t>information - Penal Code... ( Full Title: Penal Code), anyone who terminates - Penal Code... ( Full Title: Penal Code), commit - Penal Code... ( Full Title: Penal Code)</t>
  </si>
  <si>
    <t>Lithuania</t>
  </si>
  <si>
    <t>up to 12 weeks - Abortion Operations ... ( Full Title: Abortion Operations Performance of Procedure), exam - Abortion Operations ... ( Full Title: Abortion Operations Performance of Procedure), obstetrician gynecologist - Abortion Operations ... ( Full Title: Abortion Operations Performance of Procedure)</t>
  </si>
  <si>
    <t>up to 12 weeks - Abortion Operations ... ( Full Title: Abortion Operations Performance of Procedure)</t>
  </si>
  <si>
    <t>Abortions after 12 weeks are permitted if there is risk to the life or health of the pregnant woman. Abortion Operations Performance of Procedure (1.1).</t>
  </si>
  <si>
    <t>obstetrician gynecologist - Abortion Operations ... ( Full Title: Abortion Operations Performance of Procedure)</t>
  </si>
  <si>
    <t>exam - Abortion Operations ... ( Full Title: Abortion Operations Performance of Procedure)</t>
  </si>
  <si>
    <t>Luxembourg</t>
  </si>
  <si>
    <t>abortion law - Penal Code, Ch. I. A... ( Full Title: Penal Code, Ch. I. Abortion)</t>
  </si>
  <si>
    <t>lawful abortion - Health Code, Volunta... ( Full Title: Health Code, Voluntary Interruption of Pregnancy)</t>
  </si>
  <si>
    <t>Abortion is lawful for any reason before the 12th week of pregnancy or after the end of the 14th week of amenorrhea. After 12 weeks, abortion is lawful when there is a serious threat to the health or life of the pregnant woman or unborn child. Health Code, Voluntary Interruption of Pregnancy, Art. 15.</t>
  </si>
  <si>
    <t>After 12 weeks, two qualified physicians must certify in writing that there is a serious threat to the health or life of the pregnant woman or the unborn child. Health Code, Voluntary Interruption of Pregnancy, Art. 12(4).</t>
  </si>
  <si>
    <t>unlawful abortion - Health Code, Volunta... ( Full Title: Health Code, Voluntary Interruption of Pregnancy), abortion law - Penal Code, Ch. I. A... ( Full Title: Penal Code, Ch. I. Abortion)</t>
  </si>
  <si>
    <t>Madagascar</t>
  </si>
  <si>
    <t>unlawful abortion - Health Code... ( Full Title: Health Code), promotion - Health Code... ( Full Title: Health Code), penalties - Penal Code... ( Full Title: Penal Code)</t>
  </si>
  <si>
    <t>Malawi</t>
  </si>
  <si>
    <t>any person - Penal Code... ( Full Title: Penal Code), own miscarriage - Penal Code... ( Full Title: Penal Code), supply drugs instrument - Penal Code... ( Full Title: Penal Code)</t>
  </si>
  <si>
    <t>any person - Penal Code... ( Full Title: Penal Code), supply drugs instrument - Penal Code... ( Full Title: Penal Code), own miscarriage - Penal Code... ( Full Title: Penal Code)</t>
  </si>
  <si>
    <t>Malaysia</t>
  </si>
  <si>
    <t>unlawful abortion - Malaysia Penal Code... ( Full Title: Malaysia Penal Code)</t>
  </si>
  <si>
    <t>Mali</t>
  </si>
  <si>
    <t>abortion law - Penal Code, Paragrap... ( Full Title: Penal Code, Paragraphe IV: Abortion)</t>
  </si>
  <si>
    <t>abortion law - Penal Code, Paragrap... ( Full Title: Penal Code, Paragraphe IV: Abortion), lawful abortion - Reproductive Health ... ( Full Title: Reproductive Health Law, Art. 13)</t>
  </si>
  <si>
    <t>abortion law - Penal Code, Paragrap... ( Full Title: Penal Code, Paragraphe IV: Abortion), medical professionals - Penal Code, Paragrap... ( Full Title: Penal Code, Paragraphe IV: Abortion)</t>
  </si>
  <si>
    <t>Malta</t>
  </si>
  <si>
    <t>penalty - cause the miscarraige - Criminal Code, 241(1) ( Full Title: Criminal Code), penalty - own miscarriage - Criminal Code 241(2) ( Full Title: Criminal Code), penalty - medical professional - Criminal Code... ( Full Title: Criminal Code), whoesoever - Criminal Code... ( Full Title: Criminal Code)</t>
  </si>
  <si>
    <t>Marshall Islands</t>
  </si>
  <si>
    <t>penalty - every person cause miscarriage - Code  of the Trust Territory of the Pacific Islands, Section 51. ( Full Title: Code  of the Trust Territory of the Pacific Islands, Section 51. Defined; punishment.)</t>
  </si>
  <si>
    <t>penalty - every person cause miscarriage - Code  of the Trust Territory of the Pacific Islands, Section 51. ( Full Title: Code  of the Trust Territory of the Pacific Islands, Section 51. Defined; punishment.), due process violation - Marshall Islands Tru... ( Full Title: Marshall Islands Trust Territory v Christina Tarkong), intent - Marshall Islands Tru... ( Full Title: Marshall Islands Trust Territory v Christina Tarkong), causing abortion - Marshall Islands Tru... ( Full Title: Marshall Islands Trust Territory v Christina Tarkong), any person clarified - Marshall Islands Tru... ( Full Title: Marshall Islands Trust Territory v Christina Tarkong)</t>
  </si>
  <si>
    <t>Mauritania</t>
  </si>
  <si>
    <t>abortion - Penal Code, Art. 293... ( Full Title: Penal Code, Art. 293)</t>
  </si>
  <si>
    <t>age - Ordinance on the Pro... ( Full Title: Ordinance on the Protection of Children, Paragraph 5, Art. 33. Interruption of Pregnancy)</t>
  </si>
  <si>
    <t>Abortion is permitted if performed on a child when there is proven medical necessity. Ordinance on the Protection of Children, Paragraph 5, Art. 33.</t>
  </si>
  <si>
    <t>abortion - Penal Code, Art. 293... ( Full Title: Penal Code, Art. 293), who is penalized - Penal Code, Art. 293... ( Full Title: Penal Code, Art. 293)</t>
  </si>
  <si>
    <t>Mauritius</t>
  </si>
  <si>
    <t>unlawful abortion - Criminal Code, Tit. II, Chap. 1, § 235 ( Full Title: Criminal Code, Tit. II, Chap. 1, § 235. Abortion)</t>
  </si>
  <si>
    <t>lawful abortion - The Criminal Code (Amendment) Act 2012, § 4 ( Full Title: The Criminal Code (Amendment) Act 2012, § 4. New section 235A inserted in principal act)</t>
  </si>
  <si>
    <t>When the pregnancy is the result of rape or sexual intercourse with a female under the age of 16, abortion is permissible up until 14 weeks.</t>
  </si>
  <si>
    <t>obstetrician - The Criminal Code (Amendment) Act 2012, § 4 ( Full Title: The Criminal Code (Amendment) Act 2012, § 4. New section 235A inserted in principal act)</t>
  </si>
  <si>
    <t>obstetrician - The Criminal Code (Amendment) Act 2012, § 4 ( Full Title: The Criminal Code (Amendment) Act 2012, § 4. New section 235A inserted in principal act), prescribed institution - Medical Council Act,... ( Full Title: Medical Council Act, Pt. III, § 38A. Provision of treatment in prescribed institution), prescribed institution defined - Medical Council Act,... ( Full Title: Medical Council Act, Pt. III, § 38A. Provision of treatment in prescribed institution)</t>
  </si>
  <si>
    <t>Prescribed institution includes a hospital or clinic.</t>
  </si>
  <si>
    <t>penalties - The Criminal Code (Amendment) Act 2012, § 4 ( Full Title: The Criminal Code (Amendment) Act 2012, § 4. New section 235A inserted in principal act), punishment - Criminal Code, Tit. II, Chap. 1, § 235 ( Full Title: Criminal Code, Tit. II, Chap. 1, § 235. Abortion), unlawful abortion - Criminal Code, Tit. II, Chap. 1, § 235 ( Full Title: Criminal Code, Tit. II, Chap. 1, § 235. Abortion)</t>
  </si>
  <si>
    <t>Mexico</t>
  </si>
  <si>
    <t>penalties - Penal Code Article 248 ( Full Title: Penal Code), HCP penalties - Penal Code Article 249 ( Full Title: Penal Code), penalty to woman - Penal Code Article 249 ( Full Title: Penal Code), permissible grounds - Penal Code, Article 251 ( Full Title: Penal Code)</t>
  </si>
  <si>
    <t>permissible grounds - Penal Code, Article 251 ( Full Title: Penal Code)</t>
  </si>
  <si>
    <t>When the pregnant woman is in danger of death, verification by a doctor other than the attending physician is required, whenever this is possible and the delay is not dangerous. Penal Code, Article 251, (III). Verification of two doctors is required for cases of fetal impairment. Penal Code, Article 251, (IV).</t>
  </si>
  <si>
    <t>penalties - Penal Code Article 248 ( Full Title: Penal Code), HCP penalties - Penal Code Article 249 ( Full Title: Penal Code), penalty to woman - Penal Code Article 249 ( Full Title: Penal Code)</t>
  </si>
  <si>
    <t>Mexico City</t>
  </si>
  <si>
    <t>abortion defined - Penal Code, Ch. V. A... ( Full Title: Penal Code, Ch. V. Abortion), abortion defined - Regulation of the Fe... ( Full Title: Regulation of the Federal District Health Law 2011), lawful abortions - Penal Code, Ch. V. A... ( Full Title: Penal Code, Ch. V. Abortion)</t>
  </si>
  <si>
    <t>Abortion is the interruption of pregnancy after the twelfth week of pregnancy. Penal Code, Ch. V, Art. 144, After 12 weeks, abortion is permitted in the cases of rape, serious risk to the woman's health, fetal impairment, culpable behavior of the pregnant woman. After twelve weeks, abortion is not criminal when the pregnancy is a result of rape or artificial insemination; when there is a serious risk to the woman's health; or when "there is sufficient reason to diagnose that the product presents genetic or congenital alterations that may result in damage physical or mental, to the limit that may put at risk the survival of the same, provided that you have the consent of the pregnant woman." Penal Code, Ch. V, Art. 148(I)-(IV)</t>
  </si>
  <si>
    <t>Verification is required if continuation of pregnancy represents serious risk to the physical or mental health of the pregnant woman or if the fetus has serious genetic abnormalities. Regulation of the Federal District Health Law 2011. Art. 193.</t>
  </si>
  <si>
    <t>providers of abortion - Regulation of the Fe... ( Full Title: Regulation of the Federal District Health Law 2011)</t>
  </si>
  <si>
    <t>medical tests - Regulation of the Fe... ( Full Title: Regulation of the Federal District Health Law 2011)</t>
  </si>
  <si>
    <t>After 12 weeks, it is obligatory to practice and present the medical opinions of gestational age and anomalies genetic or congenital. These opinions will be based preferentially on specific studies carried out with diagnostic aids, among which are: eco-sonography or similar techniques, biochemical techniques, techniques Cytogenetics and analytical techniques. The diagnosis will be of presumption of risk and based on probability criteria.</t>
  </si>
  <si>
    <t>abortion law - Penal Code, Ch. V. A... ( Full Title: Penal Code, Ch. V. Abortion), practitioner penalized - Penal Code, Ch. V. A... ( Full Title: Penal Code, Ch. V. Abortion)</t>
  </si>
  <si>
    <t>Michoacán</t>
  </si>
  <si>
    <t>abortion punishable - Michoacan, Mexico, P... ( Full Title: Michoacan, Mexico, Penal Code, Ch. V. Abortion)</t>
  </si>
  <si>
    <t>abortion not punishable - Michoacan, Mexico, P... ( Full Title: Michoacan, Mexico, Penal Code, Ch. V. Abortion)</t>
  </si>
  <si>
    <t>Abortion is permitted within the first twelve weeks when the pregnancy is the result of rape or a precarious economic situation.</t>
  </si>
  <si>
    <t>medical professionals - Michoacan, Mexico, P... ( Full Title: Michoacan, Mexico, Penal Code, Ch. V. Abortion), pregnant person - Michoacan, Mexico, P... ( Full Title: Michoacan, Mexico, Penal Code, Ch. V. Abortion), abortion punishable - Michoacan, Mexico, P... ( Full Title: Michoacan, Mexico, Penal Code, Ch. V. Abortion)</t>
  </si>
  <si>
    <t>Moldova</t>
  </si>
  <si>
    <t>voluntary interruption - Regulation on Volunt... ( Full Title: Regulation on Voluntary Interruption of Pregnancy in Safe Conditions)</t>
  </si>
  <si>
    <t>first 12 weeks - Regulation on Volunt... ( Full Title: Regulation on Voluntary Interruption of Pregnancy in Safe Conditions)</t>
  </si>
  <si>
    <t>Abortion after 12 weeks and before 21 weeks is permitted in the case of  medical prescription. Regulation on Voluntary Interruption of Pregnancy in Safe Conditions (37).</t>
  </si>
  <si>
    <t>specialists - Regulation on Volunt... ( Full Title: Regulation on Voluntary Interruption of Pregnancy in Safe Conditions)</t>
  </si>
  <si>
    <t>carried out - Regulation on Volunt... ( Full Title: Regulation on Voluntary Interruption of Pregnancy in Safe Conditions)</t>
  </si>
  <si>
    <t>hospital - Regulation on Volunt... ( Full Title: Regulation on Voluntary Interruption of Pregnancy in Safe Conditions)</t>
  </si>
  <si>
    <t>Voluntary interruption of pregnancy is carried out in medical sanitary institution. Regulation on Voluntary Interruption of Pregnancy in Safe Conditions, Sec. 2.</t>
  </si>
  <si>
    <t>Monaco</t>
  </si>
  <si>
    <t>cities</t>
  </si>
  <si>
    <t>abortion law - Penal Code, Book III... ( Full Title: Penal Code, Book III, Tit. II, Ch. I. Crimes and Crimes Against People)</t>
  </si>
  <si>
    <t>lawful abortion - Penal Code, Book III... ( Full Title: Penal Code, Book III, Tit. II, Ch. I. Crimes and Crimes Against People)</t>
  </si>
  <si>
    <t>Abortion is legal when there is a sufficient presumption that the pregnancy is the consequence of a criminal act and that less than twelve weeks have elapsed from the beginning of pregnancy. Penal Code, Book III, Tit. II, Ch. 1, Art. 248(II)(3).</t>
  </si>
  <si>
    <t>verification - Penal Code, Book III... ( Full Title: Penal Code, Book III, Tit. II, Ch. I. Crimes and Crimes Against People)</t>
  </si>
  <si>
    <t>Two doctors must verify that either the pregnancy poses risk to the life or physical health of the pregnant woman or that the fetus has a high probability of life-threatening condition. Penal Code, Book III, Tit. II, Ch. 1, Art. 248(II).</t>
  </si>
  <si>
    <t>abortion law - Penal Code, Book III... ( Full Title: Penal Code, Book III, Tit. II, Ch. I. Crimes and Crimes Against People), pregnant person - Penal Code, Book III... ( Full Title: Penal Code, Book III, Tit. II, Ch. I. Crimes and Crimes Against People), medical professionals - Penal Code, Book III... ( Full Title: Penal Code, Book III, Tit. II, Ch. I. Crimes and Crimes Against People)</t>
  </si>
  <si>
    <t>Montenegro</t>
  </si>
  <si>
    <t>up to 10 weeks - Law on the Terms and... ( Full Title: Law on the Terms and Procedures for Termination of Pregnancy)</t>
  </si>
  <si>
    <t>Abortion is permitted based on the written demands of the pregnant woman up to 10 weeks. Between 10 and 20 weeks abortion is permitted on the basis that severe harm to the woman's health will occur, if the child will be born with severe physical or mental defects, if the pregnancy was the result of a criminal offense, or if the delivery could cause the pregnant woman to have serious illness. Between 20 and 32 weeks, abortion is permitted to save the life of the pregnant woman or in the case of damaged fetus. Law on the Terms and Procedures for Termination of Pregnancy, Art. 6.</t>
  </si>
  <si>
    <t>Medical indications are required for certain circumstances in later terms of the pregnancy. Article 6, Article 7, Article 11</t>
  </si>
  <si>
    <t>32 wk - Law on the Terms and... ( Full Title: Law on the Terms and Procedures for Termination of Pregnancy)</t>
  </si>
  <si>
    <t>blood - Law on the Terms and... ( Full Title: Law on the Terms and Procedures for Termination of Pregnancy)</t>
  </si>
  <si>
    <t>abortion performed - Law on the Terms and... ( Full Title: Law on the Terms and Procedures for Termination of Pregnancy)</t>
  </si>
  <si>
    <t>add tertiary?</t>
  </si>
  <si>
    <t>penalty - Law on the Terms and... ( Full Title: Law on the Terms and Procedures for Termination of Pregnancy), criminal code - Criminal Code... ( Full Title: Criminal Code)</t>
  </si>
  <si>
    <t>Morelos</t>
  </si>
  <si>
    <t>abortion law - Morelos, Mexico, Pen... ( Full Title: Morelos, Mexico, Penal Code, Ch. III. Abortion)</t>
  </si>
  <si>
    <t>abortion permitted - Morelos, Mexico, Pen... ( Full Title: Morelos, Mexico, Penal Code, Ch. III. Abortion)</t>
  </si>
  <si>
    <t>In cases where the pregnant woman is in danger of death, a second opinion should be obtained whenever this is possible and the delay is not dangerous. Penal Code, Ch. III, Art. 119.</t>
  </si>
  <si>
    <t>health care professional - Morelos, Mexico, Pen... ( Full Title: Morelos, Mexico, Penal Code, Ch. III. Abortion), abortion law - Morelos, Mexico, Pen... ( Full Title: Morelos, Mexico, Penal Code, Ch. III. Abortion), pregnant person - Morelos, Mexico, Pen... ( Full Title: Morelos, Mexico, Penal Code, Ch. III. Abortion)</t>
  </si>
  <si>
    <t>Morocco</t>
  </si>
  <si>
    <t>abortion law - Penal Code, Sec. I. ... ( Full Title: Penal Code, Sec. I. Abortion)</t>
  </si>
  <si>
    <t>lawful abortion - Penal Code, Sec. I. ... ( Full Title: Penal Code, Sec. I. Abortion)</t>
  </si>
  <si>
    <t>For abortions to safeguard the health of the mother, the physician or surgeon must have permission from the spouse. When the life of the mother is in danger, the authorization is not required. When the spouse does not consent, the abortion can be performed after written notice from the chief medical officer.</t>
  </si>
  <si>
    <t>abortion law - Penal Code, Sec. I. ... ( Full Title: Penal Code, Sec. I. Abortion), subject to penalties - Penal Code, Sec. I. ... ( Full Title: Penal Code, Sec. I. Abortion), medical practitioners - Penal Code, Sec. I. ... ( Full Title: Penal Code, Sec. I. Abortion)</t>
  </si>
  <si>
    <t>Mozambique</t>
  </si>
  <si>
    <t>abortion law - Penal Code, Sec. III... ( Full Title: Penal Code, Sec. III. Abortion)</t>
  </si>
  <si>
    <t>abortion for any reason - Penal Code, Sec. III... ( Full Title: Penal Code, Sec. III. Abortion)</t>
  </si>
  <si>
    <t>Abortion is not punishable when it constitutes the only means of removing the danger of or serious and irreversible injury to the body or to the physical or mental health of the pregnant woman; if it is indicated to avoid the danger or severe and lasting injury to the body or to health physical, mental, or mental health of the pregnant woman and performed during the first 12 weeks of pregnancy; there are reasonable grounds to expect the unborn child will suffer in an uncurable manner from a serious congenital malformation and is carried out in the first 24 weeks pregnant, the fetus is infeasible, is recommended in case of chronic degenerative diseases; or the pregnancy resulted from the crime of rape or incest and the abortion takes place in the first 16 weeks.</t>
  </si>
  <si>
    <t>verification - Penal Code, Sec. III... ( Full Title: Penal Code, Sec. III. Abortion)</t>
  </si>
  <si>
    <t>Myanmar</t>
  </si>
  <si>
    <t>unlawful abortion - Penal Code, Chap. XV... ( Full Title: Penal Code, Chap. XVI, Of the causing of miscarriage, of injuries to unborn children)</t>
  </si>
  <si>
    <t>saving life of mother - Penal Code, Chap. XV... ( Full Title: Penal Code, Chap. XVI, Of the causing of miscarriage, of injuries to unborn children)</t>
  </si>
  <si>
    <t>Namibia</t>
  </si>
  <si>
    <t>permissible abortion - Abortion and Sterilization Act 2 1975 ( Full Title: Abortion and Sterilization Act 2 1975), written authorization - Abortion and Sterilization Act 2 1975 ( Full Title: Abortion and Sterilization Act 2 1975), Place of abortion - Abortion and Sterilization Act 2 1975 ( Full Title: Abortion and Sterilization Act 2 1975), penalties - Abortion and Sterilization Act 2 1975 ( Full Title: Abortion and Sterilization Act 2 1975)</t>
  </si>
  <si>
    <t>permissible abortion - Abortion and Sterilization Act 2 1975 ( Full Title: Abortion and Sterilization Act 2 1975)</t>
  </si>
  <si>
    <t>permissible abortion - Abortion and Sterilization Act 2 1975 ( Full Title: Abortion and Sterilization Act 2 1975), written authorization - Abortion and Sterilization Act 2 1975 ( Full Title: Abortion and Sterilization Act 2 1975)</t>
  </si>
  <si>
    <t>permissible abortion - Abortion and Sterilization Act 2 1975 ( Full Title: Abortion and Sterilization Act 2 1975), medical practitioner - Abortion and Sterilization Act 2 1975 ( Full Title: Abortion and Sterilization Act 2 1975)</t>
  </si>
  <si>
    <t>Place of abortion - Abortion and Sterilization Act 2 1975 ( Full Title: Abortion and Sterilization Act 2 1975)</t>
  </si>
  <si>
    <t>penalties - Abortion and Sterilization Act 2 1975 ( Full Title: Abortion and Sterilization Act 2 1975)</t>
  </si>
  <si>
    <t>Nauru</t>
  </si>
  <si>
    <t>offence - Crimes Act 2016, Division 4.4, 68 ( Full Title: Crimes Act 2016, Division 4.4, 68 Carrying out abortion), permissible - Crimes Act 2016, Division 3.6, 53 ( Full Title: Crimes Act 2016, Division 3.6, 53 Surgical operations and medical treatment), supplying items for miscarriage - Crimes Act 2016, Division 4.4, 69 ( Full Title: Crimes Act 2016, Division 4.4, 69 Supplying items for miscarriage)</t>
  </si>
  <si>
    <t>permissible - Crimes Act 2016, Division 3.6, 53 ( Full Title: Crimes Act 2016, Division 3.6, 53 Surgical operations and medical treatment)</t>
  </si>
  <si>
    <t>offence - Crimes Act 2016, Division 4.4, 68 ( Full Title: Crimes Act 2016, Division 4.4, 68 Carrying out abortion), supplying items for miscarriage - Crimes Act 2016, Division 4.4, 69 ( Full Title: Crimes Act 2016, Division 4.4, 69 Supplying items for miscarriage)</t>
  </si>
  <si>
    <t>Nayarit</t>
  </si>
  <si>
    <t>abortion law - Nayarit, Mexico, Pen... ( Full Title: Nayarit, Mexico, Penal Code, Ch. VIII. Abortion)</t>
  </si>
  <si>
    <t>abortion not punishable - Nayarit, Mexico, Pen... ( Full Title: Nayarit, Mexico, Penal Code, Ch. VIII. Abortion), permissible abortion - Nayarit, Mexico, Pen... ( Full Title: Nayarit, Mexico, Penal Code, Ch. VIII. Abortion)</t>
  </si>
  <si>
    <t>permissible abortion - Nayarit, Mexico, Pen... ( Full Title: Nayarit, Mexico, Penal Code, Ch. VIII. Abortion)</t>
  </si>
  <si>
    <t>No sanction will be applied when the woman is in danger of death, or of serious damage to her health, to trial of the attending physician, hearing the opinion of another doctor, provided that this is possible and the delay is not dangerous.</t>
  </si>
  <si>
    <t>unlawful abortion - Nayarit, Mexico, Pen... ( Full Title: Nayarit, Mexico, Penal Code, Ch. VIII. Abortion)</t>
  </si>
  <si>
    <t>Nepal</t>
  </si>
  <si>
    <t>anyone - General Code... ( Full Title: General Code)</t>
  </si>
  <si>
    <t>abortion permitted - General Code... ( Full Title: General Code)</t>
  </si>
  <si>
    <t>Abortion is permitted up to twelve weeks if it is carried out with the consent of the pregnant woman. Between twelve and eighteen weeks, abortion is permitted in the case of rape or incest. Abortion is also permitted in the case of risk to the life or physical or mental health of the woman. General Code, Number 28B.</t>
  </si>
  <si>
    <t>New South Wales</t>
  </si>
  <si>
    <t>administering drugs - New South Wales Crim... ( Full Title: New South Wales Crimes Act 1990), unlawfully administers - New South Wales Crim... ( Full Title: New South Wales Crimes Act 1990)</t>
  </si>
  <si>
    <t>procuring drugs - New South Wales Crim... ( Full Title: New South Wales Crimes Act 1990), unlawfully administers - New South Wales Crim... ( Full Title: New South Wales Crimes Act 1990), administering drugs - New South Wales Crim... ( Full Title: New South Wales Crimes Act 1990)</t>
  </si>
  <si>
    <t>New Zealand</t>
  </si>
  <si>
    <t>penalties - intent to procure miscarriage - Crimes Act 1961 - Abortion, Section 183(1) ( Full Title: Crimes Act 1961 - Abortion, Section 183 Procuring abortion by any means), permissible grounds - Crimes Act 1961 - Abortion, Section 187A(1)-(3) ( Full Title: Crimes Act 1961 - Abortion, Section 187A - Meaning of unlawfully), abortions to be authorised by consultants - Contraception, Sterilization, and Abortion Act 1977, Section 29 - Abortions not to be performed unless authorised by 2 certifying ( Full Title: Contraception, Sterilization, and Abortion Act 1977, Section 29 - Abortions not to be performed unless authorised by 2 certifying consultants), medical practitioner - Crimes Act 1961 - Abortion, Section 187A(4) ( Full Title: Crimes Act 1961 - Abortion, Section 187A - Meaning of unlawfully), performing abortion - Contraception, Sterilization, and Abortion Act 1977, Section 32(2)-(3) ( Full Title: Contraception, Sterilization, and Abortion Act 1977, Section 32 - Procedure where woman seeks abortion), performance of abortion by other practitioner - Contraception, Sterilization, and Abortion Act 1977, Section 33A ( Full Title: Contraception, Sterilization, and Abortion Act 1977, Section 33A-Performance of abortion by other practitioner), licensed institution - Contraception, Sterilization, and Abortion Act 1977, Section 18 -(1)-(2) ( Full Title: Contraception, Sterilization, and Abortion Act 1977, Section 18 - Restrictions on where abortions may be performed), penalties - supply to procure miscarriage - Crimes Act 1961 - Abortion, Section 186 ( Full Title: Crimes Act 1961 - Abortion, Section 186 - Supplying means of procuring abortion), penalties - non-licensed institution with exception - Contraception, Sterilization, and Abortion Act 1977, Section 37 (1)-(2) ( Full Title: Contraception, Sterilization, and Abortion Act 1977, Section 37 - Offences), procuring own miscarriage - Contraception, Sterilization, and Abortion Act 1977, Section 44(1) ( Full Title: Contraception, Sterilization, and Abortion Act 1977, Section 44 - Female procuring her own miscarriage), penalties - Crimes Act 1961 - Abortion, Section 182 - ( Full Title: Crimes Act 1961 - Abortion, Section 182 - Killing unborn child), miscarriage defined - Crimes Act 1961 - ( Full Title: Crimes Act 1961 - Abortion, Section 182A - Miscarriage defined)</t>
  </si>
  <si>
    <t>permissible grounds - Crimes Act 1961 - Abortion, Section 187A(1)-(3) ( Full Title: Crimes Act 1961 - Abortion, Section 187A - Meaning of unlawfully), penalties - Crimes Act 1961 - Abortion, Section 182 - ( Full Title: Crimes Act 1961 - Abortion, Section 182 - Killing unborn child)</t>
  </si>
  <si>
    <t>In the case of a pregnancy of not more than 20 weeks' gestation, an abortion is permitted if the continuation of the pregnancy would result in serious danger to the life, or to the physical or mental health, of the woman or girl, there is a substantial risk of fetal impairment, the pregnancy is a result of rape or incest, or the woman or girl is severely subnormal within the meaning of section 138(2). Crimes Act 1961 - Abortion, Section 187A(1). In the case of a pregnancy of more than 20 weeks' gestation, abortion is permitted if necessary to save the life of the woman or girl or to prevent serious permanent injury to her physical or mental health. Crimes Act 1961, Section 187A(3).</t>
  </si>
  <si>
    <t>abortions to be authorised by consultants - Contraception, Sterilization, and Abortion Act 1977, Section 29 - Abortions not to be performed unless authorised by 2 certifying ( Full Title: Contraception, Sterilization, and Abortion Act 1977, Section 29 - Abortions not to be performed unless authorised by 2 certifying consultants)</t>
  </si>
  <si>
    <t>medical practitioner - Crimes Act 1961 - Abortion, Section 187A(4) ( Full Title: Crimes Act 1961 - Abortion, Section 187A - Meaning of unlawfully), performing abortion - Contraception, Sterilization, and Abortion Act 1977, Section 32(2)-(3) ( Full Title: Contraception, Sterilization, and Abortion Act 1977, Section 32 - Procedure where woman seeks abortion), performance of abortion by other practitioner - Contraception, Sterilization, and Abortion Act 1977, Section 33A ( Full Title: Contraception, Sterilization, and Abortion Act 1977, Section 33A-Performance of abortion by other practitioner)</t>
  </si>
  <si>
    <t>licensed institution - Contraception, Sterilization, and Abortion Act 1977, Section 18 -(1)-(2) ( Full Title: Contraception, Sterilization, and Abortion Act 1977, Section 18 - Restrictions on where abortions may be performed), licenses - Contraception, Sterilization, and Abortion Act 1977, Section 19(1) ( Full Title: Contraception, Sterilization, and Abortion Act 1977, Section 19 - Types and effect of licenses)</t>
  </si>
  <si>
    <t>penalties - Crimes Act 1961 - Abortion, Section 182 - ( Full Title: Crimes Act 1961 - Abortion, Section 182 - Killing unborn child), penalties - intent to procure miscarriage - Crimes Act 1961 - Abortion, Section 183(1) ( Full Title: Crimes Act 1961 - Abortion, Section 183 Procuring abortion by any means), penalties - supply to procure miscarriage - Crimes Act 1961 - Abortion, Section 186 ( Full Title: Crimes Act 1961 - Abortion, Section 186 - Supplying means of procuring abortion), procuring own miscarriage - Contraception, Sterilization, and Abortion Act 1977, Section 44(1) ( Full Title: Contraception, Sterilization, and Abortion Act 1977, Section 44 - Female procuring her own miscarriage)</t>
  </si>
  <si>
    <t>Nicaragua</t>
  </si>
  <si>
    <t>abortion law - Penal Code, Ch. II. ... ( Full Title: Penal Code, Ch. II. Abortion, Genetic Manipulations, and Injuries to the Unborn)</t>
  </si>
  <si>
    <t>pregnant person - Penal Code, Ch. II. ... ( Full Title: Penal Code, Ch. II. Abortion, Genetic Manipulations, and Injuries to the Unborn), abortion law - Penal Code, Ch. II. ... ( Full Title: Penal Code, Ch. II. Abortion, Genetic Manipulations, and Injuries to the Unborn)</t>
  </si>
  <si>
    <t>Niger</t>
  </si>
  <si>
    <t>abortion law - Reproductive Health ... ( Full Title: Reproductive Health Law, Art. 16. Voluntary Termination of Pregnancy)</t>
  </si>
  <si>
    <t>penalties - Penal Code, Ch. IX. ... ( Full Title: Penal Code, Ch. IX. Abortion)</t>
  </si>
  <si>
    <t>I think the third paragraph refers to the woman procuring the abortion for herself but should double check.</t>
  </si>
  <si>
    <t>Nigeria</t>
  </si>
  <si>
    <t>abortion regulation - National Guidelines on Safe Termination of Pregnancy for Legal Indications, p. 10 ( Full Title: National Guidelines on Safe Termination of Pregnancy for Legal Indications)</t>
  </si>
  <si>
    <t>The permissible ground of life applies to surgical abortions. "A person is not criminally responsible for performing in good faith and with reasonable care and skill a surgical operation upon any person for his benefit, or upon an unborn child for the preservation of the mother's life, if the performance of the operation is reasonable, having regard to the patient's state at the time and to all the circumstances of the case." Criminal Code Section 297: Surgical operations.</t>
  </si>
  <si>
    <t>Pregnant person, Individual who provides surgical abortion, Individual who provides abortion drugs, Individual who provides substances, Individual who provides instruments for abortion, Individual who assists in the abortion</t>
  </si>
  <si>
    <t>Northern Territory</t>
  </si>
  <si>
    <t>medical termination of pregnancy - Medial Services Act ... ( Full Title: Medial Services Act Sect II), procures or supplies - Criminal Code Act 19... ( Full Title: Criminal Code Act 1983), unqualified person - Criminal Code Act 19... ( Full Title: Criminal Code Act 1983)</t>
  </si>
  <si>
    <t>medical termination of pregnancy - Medial Services Act ... ( Full Title: Medial Services Act Sect II)</t>
  </si>
  <si>
    <t>Exceptions are permitted when the woman has been pregnant for not more than 14 weeks.  Abortion up to 23 weeks is permitted if the abortion is necessary to prevent serious harm to the physical or mental health of the pregnant person.  Medial Services Act Sect II(3).</t>
  </si>
  <si>
    <t>unqualified person - Criminal Code Act 19... ( Full Title: Criminal Code Act 1983), procures or supplies - Criminal Code Act 19... ( Full Title: Criminal Code Act 1983)</t>
  </si>
  <si>
    <t>Norway</t>
  </si>
  <si>
    <t>imminent danger - Law on Termination o... ( Full Title: Law on Termination of Pregnancy), 12 wks - Law on Termination o... ( Full Title: Law on Termination of Pregnancy)</t>
  </si>
  <si>
    <t>After 12 weeks, abortion is permitted if the pregnancy would strain the woman's physical or mental health, if the pregnancy or or care of a child would place the woman in a difficult situation, or if there is great risk the fetus has a serious illness or hereditary disease. After 18 weeks, abortion is permitted only in limited circumstances, but not if the fetus is viable. Abortion is also permitted if the pregnancy causes imminent danger to the woman's life or health. Law on Termination of Pregnancy, §§ 2, 3, &amp; 10.</t>
  </si>
  <si>
    <t>verify - Law on Termination o... ( Full Title: Law on Termination of Pregnancy)</t>
  </si>
  <si>
    <t>doctor - Law on Termination o... ( Full Title: Law on Termination of Pregnancy)</t>
  </si>
  <si>
    <t>After 12 weeks, abortion must be performed in a hospital. Law on Termination of Pregnancy § 3.</t>
  </si>
  <si>
    <t>intentionally interrupts pregnancy - Law on Termination o... ( Full Title: Law on Termination of Pregnancy)</t>
  </si>
  <si>
    <t>Nuevo León</t>
  </si>
  <si>
    <t>penalties to mother - Penal Code, Article 329 ( Full Title: Penal Code), HCP penalties - Penal Code, article 329 ( Full Title: Penal Code), HCP penalties - Penal Code, Article 330 ( Full Title: Penal Code), permissible grounds - Penal Code, Article 331 ( Full Title: Penal Code)</t>
  </si>
  <si>
    <t>permissible grounds - Penal Code, Article 331 ( Full Title: Penal Code)</t>
  </si>
  <si>
    <t>Verification is required from a second doctor where the pregnant woman is in danger of death or faces serious harm to her health, whenever possible and the delay caused by verification is not dangerous. Penal Code, Article 331.</t>
  </si>
  <si>
    <t>penalties to mother - Penal Code, Article 329 ( Full Title: Penal Code), HCP penalties - Penal Code, article 329 ( Full Title: Penal Code), HCP penalties - Penal Code, Article 330 ( Full Title: Penal Code)</t>
  </si>
  <si>
    <t>Oaxaca</t>
  </si>
  <si>
    <t>penalties - Penal Code, Article 313 ( Full Title: Penal Code), penalties HCP - Penal Code Article 314 ( Full Title: Penal Code), penalties mother - Penal Code Article 315 ( Full Title: Penal Code), permissible grounds - Penal Code Article 316 ( Full Title: Penal Code)</t>
  </si>
  <si>
    <t>permissible grounds - Penal Code Article 316 ( Full Title: Penal Code)</t>
  </si>
  <si>
    <t>A second opinion of a physician confirming the pregnant woman's life is in danger is required, whenever possible and the delay is not dangerous, and in cases of fetal impairment. Penal Code, Article 316.</t>
  </si>
  <si>
    <t>penalties - Penal Code, Article 313 ( Full Title: Penal Code), penalties HCP - Penal Code Article 314 ( Full Title: Penal Code), penalties mother - Penal Code Article 315 ( Full Title: Penal Code)</t>
  </si>
  <si>
    <t>Oman</t>
  </si>
  <si>
    <t>A woman shall be punished by imprisonment from six months to three years by any means whatsoever by aborting her consent, except in case of necessity By a legal practitioner with the pure belief that abortion was the only way to save women's lives. Penal Code, Article (243).</t>
  </si>
  <si>
    <t>PRC</t>
  </si>
  <si>
    <t>unlawful abortion - Criminal Law of Chin... ( Full Title: Criminal Law of China)</t>
  </si>
  <si>
    <t>Pakistan</t>
  </si>
  <si>
    <t>punishment - Penal Code 1860 - ( Full Title: Penal Code 1860 - Section 338-A. Punishment for Isqat-i-haml), cause to miscarry - Penal Code 1860 - ( Full Title: Penal Code 1860 - Section 338. Isqat-i-Hamal), punishment - Penal Code 1860 - Section 338-C. ( Full Title: Penal Code 1860 - Section 338-C. Punishment for Isqat-i-janin:), punishment - limbs formed - Penal Code 1860 - ( Full Title: Penal Code 1860 - Section 338-B. Isqat-i-janin:)</t>
  </si>
  <si>
    <t>cause to miscarry - Penal Code 1860 - ( Full Title: Penal Code 1860 - Section 338. Isqat-i-Hamal), punishment - limbs formed - Penal Code 1860 - ( Full Title: Penal Code 1860 - Section 338-B. Isqat-i-janin:)</t>
  </si>
  <si>
    <t>punishment - Penal Code 1860 - Section 338-C. ( Full Title: Penal Code 1860 - Section 338-C. Punishment for Isqat-i-janin:), punishment - Penal Code 1860 - ( Full Title: Penal Code 1860 - Section 338-A. Punishment for Isqat-i-haml), cause to miscarry - Penal Code 1860 - ( Full Title: Penal Code 1860 - Section 338. Isqat-i-Hamal), punishment - limbs formed - Penal Code 1860 - ( Full Title: Penal Code 1860 - Section 338-B. Isqat-i-janin:)</t>
  </si>
  <si>
    <t>Palau</t>
  </si>
  <si>
    <t>abortion illegal - Penal Code, § 1309. ... ( Full Title: Penal Code, § 1309. Abortion)</t>
  </si>
  <si>
    <t>Panama</t>
  </si>
  <si>
    <t>abortion law - Penal Code, Sec. 3. ... ( Full Title: Penal Code, Sec. 3. Abortion)</t>
  </si>
  <si>
    <t>lawful abortion - Penal Code, Sec. 3. ... ( Full Title: Penal Code, Sec. 3. Abortion)</t>
  </si>
  <si>
    <t>Abortions performed in the case of rape must occur within the first 2 months of pregnancy. Penal Code, Sec. 3, Art. 144(2).</t>
  </si>
  <si>
    <t>verification - Penal Code, Sec. 3. ... ( Full Title: Penal Code, Sec. 3. Abortion)</t>
  </si>
  <si>
    <t>For an abortion in the case of rape, the offense must be known to the competent authority. For an abortion when the mother or fetus's life or health is at risk, a multidisciplinary commission appointed by the Minister of Health will determine the serious causes of health and authorize the abortion.</t>
  </si>
  <si>
    <t>medical doctor - Penal Code, Sec. 3. ... ( Full Title: Penal Code, Sec. 3. Abortion)</t>
  </si>
  <si>
    <t>Abortion must be practiced by a doctor in a state health center. Penal Code, Sec. 3, Art. 144(2)</t>
  </si>
  <si>
    <t>abortion law - Penal Code, Sec. 3. ... ( Full Title: Penal Code, Sec. 3. Abortion), individual who causes unlawful abortion - Penal Code, Sec. 3. ... ( Full Title: Penal Code, Sec. 3. Abortion)</t>
  </si>
  <si>
    <t>Papua New Guinea</t>
  </si>
  <si>
    <t>penalties - Criminal Code Act 1974 - Section 226. ( Full Title: Criminal Code Act 1974 - Section 226. SUPPLYING DRUGS OR INSTRUMENTS TO PROCURE ABORTION), penalties - Criminal Code Act 1974 - ( Full Title: Criminal Code Act 1974 - Section 225. ATTEMPTS TO PROCURE ABORTION.)</t>
  </si>
  <si>
    <t>Paraguay</t>
  </si>
  <si>
    <t>penalties - Law 3440 Modifying the Penal Code - Article 1 09.-1 ° ( Full Title: Law 3440 Modifying the Penal Code - Article 1 09.- Abortion), penalties pregnant woman - Law 3440 Modifying the Penal Code - Article 1 09.- ( Full Title: Law 3440 Modifying the Penal Code - Article 1 09.- Abortion), permissible grounds - Law 3440 Modifying the Penal Code - Article 1 09.- ( Full Title: Law 3440 Modifying the Penal Code - Article 1 09.- Abortion)</t>
  </si>
  <si>
    <t>permissible grounds - Law 3440 Modifying the Penal Code - Article 1 09.- ( Full Title: Law 3440 Modifying the Penal Code - Article 1 09.- Abortion)</t>
  </si>
  <si>
    <t>penalties - Law 3440 Modifying the Penal Code - Article 1 09.-1 ° ( Full Title: Law 3440 Modifying the Penal Code - Article 1 09.- Abortion), penalties pregnant woman - Law 3440 Modifying the Penal Code - Article 1 09.- ( Full Title: Law 3440 Modifying the Penal Code - Article 1 09.- Abortion)</t>
  </si>
  <si>
    <t>Peru</t>
  </si>
  <si>
    <t>penalties to woman - Penal Code, Article ... ( Full Title: Penal Code, Article 114. Autoabortion), penalties - Penal Code, Article ... ( Full Title: Penal Code, Article 115. Aborted consent), penalties,whoever - Penal Code, Article 116.- ( Full Title: Penal Code, Article 116.- Abortion without consent), penalties - Penal Code, Article 117.- ( Full Title: Penal Code, Article 117.- Aggravation of the penalty for the quality of the subject), permissible grounds - Penal Code, Article 119.- ( Full Title: Penal Code, Article 119.- Therapeutic abortion), penalties - Penal Code, Article 120.- ( Full Title: Penal Code, Article 120.- Sentimental and eugenics abortion)</t>
  </si>
  <si>
    <t>permissible grounds - Penal Code, Article 119.- ( Full Title: Penal Code, Article 119.- Therapeutic abortion)</t>
  </si>
  <si>
    <t>penalties to woman - Penal Code, Article ... ( Full Title: Penal Code, Article 114. Autoabortion), penalties - Penal Code, Article ... ( Full Title: Penal Code, Article 115. Aborted consent), penalties,whoever - Penal Code, Article 116.- ( Full Title: Penal Code, Article 116.- Abortion without consent), penalties - Penal Code, Article 117.- ( Full Title: Penal Code, Article 117.- Aggravation of the penalty for the quality of the subject), penalties - Penal Code, Article 120.- ( Full Title: Penal Code, Article 120.- Sentimental and eugenics abortion)</t>
  </si>
  <si>
    <t>Punishment for abortion is reduced in the cases of rape or fetal anomaly. Penal Code, Art. 120.</t>
  </si>
  <si>
    <t>Philippines</t>
  </si>
  <si>
    <t>penalty - cause abortion - Revised Penal Code, Art. 256 ( Full Title: Revised Penal Code), penalty - woman - Revised Penal Code - Art. 258. ( Full Title: Revised Penal Code), penalty - health professional - Revised Penal Code - Art. 259 ( Full Title: Revised Penal Code)</t>
  </si>
  <si>
    <t>penalty - health professional - Revised Penal Code - Art. 259 ( Full Title: Revised Penal Code)</t>
  </si>
  <si>
    <t>Any pharmacist who, without the proper prescription from a physician, shall dispense any abortive shall suffer arresto mayor and a fine not exceeding 1,000 pesos.  Revised Penal Code - Art. 259. The "without the proper prescription" clause indicates a medical abortion is allowed , if properly prescribed.</t>
  </si>
  <si>
    <t>Any individual who causes an unlawful abortion, Pregnant person, Health care professional who provides surgical abortion, Health care professional who provides abortion drugs, Individual who assists in the abortion</t>
  </si>
  <si>
    <t>Poland</t>
  </si>
  <si>
    <t>abortion permitted - Act on Family Planni... ( Full Title: Act on Family Planning)</t>
  </si>
  <si>
    <t>After 12 weeks, abortion is permitted in the case of severe and irreversible fetal impairment up to viability. Abortion is also permitted in the case of risk to the woman's health or life. Act of Family Planning, Art. 4a(2).</t>
  </si>
  <si>
    <t>12 weeks - Act on Family Planni... ( Full Title: Act on Family Planning)</t>
  </si>
  <si>
    <t>Portugal</t>
  </si>
  <si>
    <t>penalties - Penal Code, Chapter ... ( Full Title: Penal Code, Chapter II, Article 140. Abortion), penalties - Penal Code, Chapter ... ( Full Title: Penal Code, Chapter II, Article 140. Abortion), verification of circumstances - Penal Code, Chapter ... ( Full Title: Penal Code, Chapter II, Article 142. Interruption of non-punishable pregnancy), officially recognized health facitilies - Termination of Pregn... ( Full Title: Termination of Pregnancy Act 2007), facilities - Termination of Pregn... ( Full Title: Termination of Pregnancy Act 2007), proof pregnancy does not exceed 10 weeks - Termination of Pregn... ( Full Title: Termination of Pregnancy Act 2007), permissible grounds - Penal Code, Chapter II, Article 142(1) ( Full Title: Penal Code, Chapter II, Article 142. Interruption of non-punishable pregnancy)</t>
  </si>
  <si>
    <t>permissible grounds - Penal Code, Chapter II, Article 142(1) ( Full Title: Penal Code, Chapter II, Article 142. Interruption of non-punishable pregnancy)</t>
  </si>
  <si>
    <t>Abortions are permitted at any point in the pregnancy if it serves as the only means of removing the danger of death or serious and irreversible injury to the body or to physical health or psychic of the pregnant woman. Abortions are permissible under all grounds if performed during the first 10 weeks of pregnancy.  Abortions are permitted within the first 12 weeks of pregnancy if performed to avoid the danger of death or of a serious and lasting injury to the body or to the physical or pregnant woman. Abortions performed within the first 16 weeks are permitted if the pregnancy resulted from a crime against sexual freedom and self-determination. Abortions performed within the first 24 weeks of pregnancy are permitted in cases of fetal impairment. Penal Code, Chapter II, Article 142(1).</t>
  </si>
  <si>
    <t>verification of circumstances - Penal Code, Chapter ... ( Full Title: Penal Code, Chapter II, Article 142. Interruption of non-punishable pregnancy), proof pregnancy does not exceed 10 weeks - Termination of Pregn... ( Full Title: Termination of Pregnancy Act 2007), permissible grounds - Penal Code, Chapter II, Article 142(1) ( Full Title: Penal Code, Chapter II, Article 142. Interruption of non-punishable pregnancy)</t>
  </si>
  <si>
    <t>officially recognized health facitilies - Termination of Pregn... ( Full Title: Termination of Pregnancy Act 2007), facilities - Termination of Pregn... ( Full Title: Termination of Pregnancy Act 2007), permissible grounds - Penal Code, Chapter II, Article 142(1) ( Full Title: Penal Code, Chapter II, Article 142. Interruption of non-punishable pregnancy)</t>
  </si>
  <si>
    <t>penalties - Penal Code, Chapter ... ( Full Title: Penal Code, Chapter II, Article 140. Abortion), penalties - Penal Code, Chapter ... ( Full Title: Penal Code, Chapter II, Article 140. Abortion)</t>
  </si>
  <si>
    <t>Puebla</t>
  </si>
  <si>
    <t>penalties - Penal Code Article 340 ( Full Title: Penal Code), penalties - HCP - Penal Code Article 341 ( Full Title: Penal Code), penalties to mother - Penal Code Article 342 ( Full Title: Penal Code), permissible grounds - Penal Code Article 343 ( Full Title: Penal Code)</t>
  </si>
  <si>
    <t>permissible grounds - Penal Code Article 343 ( Full Title: Penal Code)</t>
  </si>
  <si>
    <t>When the pregnant woman is in danger of death, verification by another doctor is required whenever this is possible and the delay is not dangerous. Penal Code, Article 343, (III). Verification of two doctors is required for cases of fetal impairment. Penal Code, Article 343, (IV).</t>
  </si>
  <si>
    <t>Qatar</t>
  </si>
  <si>
    <t>abortion permitted - Practice of Physicia... ( Full Title: Practice of Physicians and Surgeons), whoever - Penal Code... ( Full Title: Penal Code)</t>
  </si>
  <si>
    <t>abortion permitted - Practice of Physicia... ( Full Title: Practice of Physicians and Surgeons)</t>
  </si>
  <si>
    <t>whoever - Penal Code... ( Full Title: Penal Code)</t>
  </si>
  <si>
    <t>Queensland</t>
  </si>
  <si>
    <t>before 22 wks - Termination of Pregn... ( Full Title: Termination of Pregnancy Bill 2018), after 22 wks - Termination of Pregn... ( Full Title: Termination of Pregnancy Bill 2018), drugs - Termination of Pregn... ( Full Title: Termination of Pregnancy Bill 2018), supplying drugs - Queensland Criminal ... ( Full Title: Queensland Criminal Code Act 1899), unlawfully administers - Queensland Criminal ... ( Full Title: Queensland Criminal Code Act 1899), procure abortion - Queensland Criminal ... ( Full Title: Queensland Criminal Code Act 1899)</t>
  </si>
  <si>
    <t>after 22 wks - Termination of Pregn... ( Full Title: Termination of Pregnancy Bill 2018)</t>
  </si>
  <si>
    <t>Termination after 22 weeks is permitted if the medical practitioner considers all relevant medical circumstances and the woman's current and future physical, psychological and social circumstances. Medical practitioners may also perform a termination in the case of emergency if it is necessary to save the woman's life or the life of another unborn child. Termination of Pregnancy Bill 2018, Part 2 (5).</t>
  </si>
  <si>
    <t>For terminations of pregnancy on a person who is more than 22 weeks pregnant, medical practitioners must consult with another medical practitioner who also considers that, in all the circumstances, the termination should be performed. Termination of Pregnancy Bill 2018, Part 2 (6).</t>
  </si>
  <si>
    <t>before 22 wks - Termination of Pregn... ( Full Title: Termination of Pregnancy Bill 2018)</t>
  </si>
  <si>
    <t>Any individual who causes an unlawful abortion, Pregnant person, Individual who provides abortion drugs, Individual who provides substances, Individual who provides instruments for abortion, Individual who assists in the abortion</t>
  </si>
  <si>
    <t>supplying drugs - Queensland Criminal ... ( Full Title: Queensland Criminal Code Act 1899), unlawfully administers - Queensland Criminal ... ( Full Title: Queensland Criminal Code Act 1899), procure abortion - Queensland Criminal ... ( Full Title: Queensland Criminal Code Act 1899), drugs - Termination of Pregn... ( Full Title: Termination of Pregnancy Bill 2018)</t>
  </si>
  <si>
    <t>Querétaro</t>
  </si>
  <si>
    <t>penalties - Penal Code, Article 137 ( Full Title: Penal Code), penalties to pregnant woman - Penal Code, Article 138 ( Full Title: Penal Code), doctors will not be punished - Penal Code Article 141 ( Full Title: Penal Code), permissible grounds - Penal Code Article 141 ( Full Title: Penal Code)</t>
  </si>
  <si>
    <t>permissible grounds - Penal Code Article 141 ( Full Title: Penal Code)</t>
  </si>
  <si>
    <t>penalties - Penal Code, Article 137 ( Full Title: Penal Code), penalties to pregnant woman - Penal Code, Article 138 ( Full Title: Penal Code)</t>
  </si>
  <si>
    <t>In the case of the mother who voluntarily seeks her abortion, the Judge may apply up to a third part of the penalty provided in the previous article, when it is fair to do so considering the provisions of article 68 of this Code and specifically, in your case, the state of health of the mother, her instruction and personal conditions, the circumstances in which the conception occurred, the time it would have lasted pregnancy, the development and characteristics of the product, the consent granted by the other parent when the parent lives with the mother and meets the obligations inherent in the union, the results of the precautionary measure of integral attention to women in case of abortion, provided they are contributed by the defendant and, in general, all the elements leading to resolve the case in a fair way. Penal Code, Article 139.</t>
  </si>
  <si>
    <t>Quintana Roo</t>
  </si>
  <si>
    <t>penalties to woman - Penal Code Article 93 ( Full Title: Penal Code), penalties - Penal Code Article 94 ( Full Title: Penal Code), penalties HCP - Penal Code Article 9 ( Full Title: Penal Code), permissible grounds - Penal Code Article 97 ( Full Title: Penal Code)</t>
  </si>
  <si>
    <t>permissible grounds - Penal Code Article 97 ( Full Title: Penal Code)</t>
  </si>
  <si>
    <t>In the case of a violation, the abortion must occur within 90 days of gestation. Penal Code, Article II.</t>
  </si>
  <si>
    <t>Verification of at least one doctor is required in cases of fetal impairment. Penal Code, Article 97 (III).</t>
  </si>
  <si>
    <t>penalties to woman - Penal Code Article 93 ( Full Title: Penal Code), penalties - Penal Code Article 94 ( Full Title: Penal Code), penalties HCP - Penal Code Article 9 ( Full Title: Penal Code)</t>
  </si>
  <si>
    <t>In the case of the mother who voluntarily seeks her abortion orconsent for another to have it aborted, the judge may apply up to one third of the maximum penalty provided for in article 93, when it is fair to do so, considering the provisions of article 52, and specifically, where appropriate, the health status of the mother, her instruction or personal conditions, her situation economic, age, the circumstances in which the conception occurred, the time that the pregnancy had lasted, the development and characteristics of the product, consent granted by the other parent, when the parent lives with the mother and comply with the obligations inherent to the union, and, in general, all the elements conducive to an equitable resolution of the case in question. Penal Code, Article 96.</t>
  </si>
  <si>
    <t>Republika Srpska</t>
  </si>
  <si>
    <t>whoever - Criminal Law... ( Full Title: Criminal Law), ultrasound blood group - Law on Termination o... ( Full Title: Law on Termination of Pregnancy), verification - Law on Termination o... ( Full Title: Law on Termination of Pregnancy), medical ins - Law on Termination o... ( Full Title: Law on Termination of Pregnancy), 10 weeks - Law on Termination o... ( Full Title: Law on Termination of Pregnancy), health care practitioner - Criminal Law... ( Full Title: Criminal Law)</t>
  </si>
  <si>
    <t>10 weeks - Law on Termination o... ( Full Title: Law on Termination of Pregnancy)</t>
  </si>
  <si>
    <t>Abortion is permitted for any reason up to 10 weeks. Law on Termination of Pregnancy, Art. 8. After 10 weeks, abortion is permitted in the case of risk of danger to the life or health of the woman, when they child will be born with severe physical or mental defects, or when the pregnancy is the result of a criminal offense and there are psychosocial indications for abortion. Law on Termination of Pregnancy, Art. 11.</t>
  </si>
  <si>
    <t>verification - Law on Termination o... ( Full Title: Law on Termination of Pregnancy)</t>
  </si>
  <si>
    <t>ultrasound blood group - Law on Termination o... ( Full Title: Law on Termination of Pregnancy)</t>
  </si>
  <si>
    <t>medical ins - Law on Termination o... ( Full Title: Law on Termination of Pregnancy)</t>
  </si>
  <si>
    <t>whoever - Criminal Law... ( Full Title: Criminal Law), health care practitioner - Criminal Law... ( Full Title: Criminal Law)</t>
  </si>
  <si>
    <t>Romania</t>
  </si>
  <si>
    <t>abortion permitted - Penal Code... ( Full Title: Penal Code), physician penalty - Penal Code... ( Full Title: Penal Code)</t>
  </si>
  <si>
    <t>Abortion is permitted for any grounds  up to the twenty-fourth week of pregnancy. Thereafter, abortion is permitted 'in the interest of the mother or fetus.' Penal Code, Ch. IV(6)</t>
  </si>
  <si>
    <t>breaking the course of pregnancy - Penal Code... ( Full Title: Penal Code)</t>
  </si>
  <si>
    <t>physician penalty - Penal Code... ( Full Title: Penal Code), breaking the course of pregnancy - Penal Code... ( Full Title: Penal Code)</t>
  </si>
  <si>
    <t>Russia</t>
  </si>
  <si>
    <t>social indications - Artificial Terminati... ( Full Title: Artificial Termination of Pregnancy), illegal abortion - Criminal Code... ( Full Title: Criminal Code)</t>
  </si>
  <si>
    <t>social indications - Artificial Terminati... ( Full Title: Artificial Termination of Pregnancy)</t>
  </si>
  <si>
    <t>Rwanda</t>
  </si>
  <si>
    <t>self-induced abortion - Organic Law Implementing the Penal Code - Section 5, Article 162 ( Full Title: Organic Law Implementing the Penal Code - Section 5, Article 162 Self-induced abortion), causing a woman to abort - Organic Law Implementing the Penal Code - Section 5, Article 163 ( Full Title: Organic Law Implementing the Penal Code - Section 5, Article 163: Causing a woman to abort with or without her consent), exemption from criminal liability for abortion - Organic Law Implementing the Penal Code - Section 5, Article 165 ( Full Title: Organic Law Implementing the Penal Code - Section 5, Article 165: Exemption from criminal liability for abortion), requirements for exemption - Organic Law Implementing the Penal Code - Section 5, Article 166 ( Full Title: Organic Law Implementing the Penal Code - Section 5, Article 166: Requirements for exemption from criminal liability for a medical doctor who performs an abortion or a woman who consents to an abortion), penalties - doctor - Organic Law Implementing the Penal Code - Section 5, Article 167 ( Full Title: Organic Law Implementing the Penal Code - Section 5, Article 167: Self-induced abortion or performing abortion to another person by a medical professional), administer - Organic Law Implemen... ( Full Title: Organic Law Implementing the Penal Code - Section 5, Article 164: Abortion resulting in death)</t>
  </si>
  <si>
    <t>exemption from criminal liability for abortion - Organic Law Implementing the Penal Code - Section 5, Article 165 ( Full Title: Organic Law Implementing the Penal Code - Section 5, Article 165: Exemption from criminal liability for abortion), requirements for exemption - Organic Law Implementing the Penal Code - Section 5, Article 166 ( Full Title: Organic Law Implementing the Penal Code - Section 5, Article 166: Requirements for exemption from criminal liability for a medical doctor who performs an abortion or a woman who consents to an abortion)</t>
  </si>
  <si>
    <t>Verification in the form of an order issued by the Court is required for pregnancies that result from rape and incest. Organic Law Implementing the Penal Code, Section 5, Article 165. After the medical doctor finds that continuation of the pregnancy would seriously endanger the health of the woman or that the unborn child cannot survive, the medical doctor is to seek advice from another doctor where possible. Organic Law Implementing the Penal Code, Section 5, Article 166, 1° and 2°.</t>
  </si>
  <si>
    <t>Any individual who causes an unlawful abortion, Pregnant person, Health care professional who provides surgical abortion, Health care professional who provides abortion drugs, Individual who provides substances</t>
  </si>
  <si>
    <t>penalties - doctor - Organic Law Implementing the Penal Code - Section 5, Article 167 ( Full Title: Organic Law Implementing the Penal Code - Section 5, Article 167: Self-induced abortion or performing abortion to another person by a medical professional), self-induced abortion - Organic Law Implementing the Penal Code - Section 5, Article 162 ( Full Title: Organic Law Implementing the Penal Code - Section 5, Article 162 Self-induced abortion), causing a woman to abort - Organic Law Implementing the Penal Code - Section 5, Article 163 ( Full Title: Organic Law Implementing the Penal Code - Section 5, Article 163: Causing a woman to abort with or without her consent), administer - Organic Law Implemen... ( Full Title: Organic Law Implementing the Penal Code - Section 5, Article 164: Abortion resulting in death)</t>
  </si>
  <si>
    <t>Saint Kitts and Nevis</t>
  </si>
  <si>
    <t>any woman - Offences Against the... ( Full Title: Offences Against the Person Act), any person - Offences Against the... ( Full Title: Offences Against the Person Act)</t>
  </si>
  <si>
    <t>any person - Offences Against the... ( Full Title: Offences Against the Person Act), any woman - Offences Against the... ( Full Title: Offences Against the Person Act)</t>
  </si>
  <si>
    <t>Saint Lucia</t>
  </si>
  <si>
    <t>permissible abortions - Penal Code 2005, Section 166(3) ( Full Title: Penal Code 2005, Section 166. TERMINATION OF PREGNANCY IN CERTAIN CASES), medical practitioner defined - Penal Code 2005, Section 166(1) ( Full Title: Penal Code 2005, Section 166. TERMINATION OF PREGNANCY IN CERTAIN CASES), rape or incest documentation - Penal Code 2005, Section 166(4) ( Full Title: Penal Code 2005, Section 166. TERMINATION OF PREGNANCY IN CERTAIN CASES), place - Penal Code 2005, Sec... ( Full Title: Penal Code 2005, Section 166. TERMINATION OF PREGNANCY IN CERTAIN CASES)</t>
  </si>
  <si>
    <t>permissible abortions - Penal Code 2005, Section 166(3) ( Full Title: Penal Code 2005, Section 166. TERMINATION OF PREGNANCY IN CERTAIN CASES), verification and timeline inapplicable - Penal Code 2005, Section 166(7) ( Full Title: Penal Code 2005, Section 166. TERMINATION OF PREGNANCY IN CERTAIN CASES)</t>
  </si>
  <si>
    <t>rape or incest documentation - Penal Code 2005, Section 166(4) ( Full Title: Penal Code 2005, Section 166. TERMINATION OF PREGNANCY IN CERTAIN CASES), permissible abortions - Penal Code 2005, Section 166(3) ( Full Title: Penal Code 2005, Section 166. TERMINATION OF PREGNANCY IN CERTAIN CASES)</t>
  </si>
  <si>
    <t>Where treatment for the termination of pregnancy is performed in cases of rape or incest, the woman seeking an abortion is required to provide a police report to two medical practitioners. Penal Code 2005, Section 166 (4). Verification by two medical practitioners, required by Penal Code 2005 Section 166(3), does not apply where the treatment to terminate pregnancy is immediately necessary to save the life of the pregnant woman or to prevent grave permanent injury to her physical or mental health. Penal Code 2005, Section 166 (7).</t>
  </si>
  <si>
    <t>permissible abortions - Penal Code 2005, Section 166(3) ( Full Title: Penal Code 2005, Section 166. TERMINATION OF PREGNANCY IN CERTAIN CASES), medical practitioner defined - Penal Code 2005, Section 166(1) ( Full Title: Penal Code 2005, Section 166. TERMINATION OF PREGNANCY IN CERTAIN CASES)</t>
  </si>
  <si>
    <t>place - Penal Code 2005, Sec... ( Full Title: Penal Code 2005, Section 166. TERMINATION OF PREGNANCY IN CERTAIN CASES)</t>
  </si>
  <si>
    <t>Samoa</t>
  </si>
  <si>
    <t>abortion law - Crimes Act, Pt. IX, ... ( Full Title: Crimes Act, Pt. IX, Division 2. Abortion)</t>
  </si>
  <si>
    <t>lawful abortion - Crimes Act, Pt. IX, ... ( Full Title: Crimes Act, Pt. IX, Division 2. Abortion)</t>
  </si>
  <si>
    <t>Abortion is lawful under these circumstances in the case of a pregnancy of not more than 20 weeks' gestation.</t>
  </si>
  <si>
    <t>pregnant person - Crimes Act, Pt. IX, ... ( Full Title: Crimes Act, Pt. IX, Division 2. Abortion), provides drugs or instrument - Crimes Act, Pt. IX, ... ( Full Title: Crimes Act, Pt. IX, Division 2. Abortion), abortion law - Crimes Act, Pt. IX, ... ( Full Title: Crimes Act, Pt. IX, Division 2. Abortion)</t>
  </si>
  <si>
    <t>San Luis Potosi</t>
  </si>
  <si>
    <t>penalties mother - Penal Code Article 148 ( Full Title: Penal Code), penalty whoever - Penal Code Article 148 ( Full Title: Penal Code), penalty HCP - Penal Code... ( Full Title: Penal Code), permissible grounds - Penal Code Article 150 ( Full Title: Penal Code)</t>
  </si>
  <si>
    <t>permissible grounds - Penal Code Article 150 ( Full Title: Penal Code)</t>
  </si>
  <si>
    <t>When the pregnant woman is at risk of death, verification by another doctor is required, provided that this is possible and the delay is not dangerous. Penal Code, Article 149, (III). Verification of the facts is required for pregnancies that result from the crime of rape. Penal Code, Article 149, (V).</t>
  </si>
  <si>
    <t>penalties mother - Penal Code Article 148 ( Full Title: Penal Code), penalty whoever - Penal Code Article 148 ( Full Title: Penal Code), penalty HCP - Penal Code... ( Full Title: Penal Code)</t>
  </si>
  <si>
    <t>San Marino</t>
  </si>
  <si>
    <t>abortion law - Penal Code of San Ma... ( Full Title: Penal Code of San Marino)</t>
  </si>
  <si>
    <t>abortion law - Penal Code of San Ma... ( Full Title: Penal Code of San Marino), contributing to abortion - Penal Code of San Ma... ( Full Title: Penal Code of San Marino)</t>
  </si>
  <si>
    <t>The person who provides the abortion to the woman over the age of 21 is subject to penalties.</t>
  </si>
  <si>
    <t>Senegal</t>
  </si>
  <si>
    <t>unlawful abortion - Senegal Penal Code, ... ( Full Title: Senegal Penal Code, Section IV)</t>
  </si>
  <si>
    <t>unlawful abortion - Senegal Penal Code, ... ( Full Title: Senegal Penal Code, Section IV), pregnant woman punished - Senegal Penal Code, ... ( Full Title: Senegal Penal Code, Section IV), health care professionals penalized - Senegal Penal Code, ... ( Full Title: Senegal Penal Code, Section IV), provides instruments - Senegal Penal Code, ... ( Full Title: Senegal Penal Code, Section IV), provides information - Senegal Penal Code, ... ( Full Title: Senegal Penal Code, Section IV)</t>
  </si>
  <si>
    <t>Serbia</t>
  </si>
  <si>
    <t>request - Law on Abortion in H... ( Full Title: Law on Abortion in Health Institutions), 10 weeks - Law on Abortion in H... ( Full Title: Law on Abortion in Health Institutions)</t>
  </si>
  <si>
    <t>10 weeks - Law on Abortion in H... ( Full Title: Law on Abortion in Health Institutions)</t>
  </si>
  <si>
    <t>Abortion is permitted up to 10 weeks. After 10 weeks abortion is permitted to prevent harm to the life or health of the pregnant woman, when the child will be born with physical or mental defects, or when the conception is the result of rape or other criminal offense. Law on Abortion in Health Institutions, Art. 6.</t>
  </si>
  <si>
    <t>specialist - Law on Abortion in H... ( Full Title: Law on Abortion in Health Institutions)</t>
  </si>
  <si>
    <t>request - Law on Abortion in H... ( Full Title: Law on Abortion in Health Institutions)</t>
  </si>
  <si>
    <t>hospital - Law on Abortion in H... ( Full Title: Law on Abortion in Health Institutions)</t>
  </si>
  <si>
    <t>After 20 weeks, abortion must be performed in the office of a doctor specializing in gynecology and obstetrics. Law on Abortion in Health Institutions, Art. 10.</t>
  </si>
  <si>
    <t>whoever - Criminal Code... ( Full Title: Criminal Code), outside institution - Law on Abortion in H... ( Full Title: Law on Abortion in Health Institutions), director health inst - Law on Abortion in H... ( Full Title: Law on Abortion in Health Institutions)</t>
  </si>
  <si>
    <t>Seychelles</t>
  </si>
  <si>
    <t>regulate abortion - LAWS OF SEYCHELLES, ... ( Full Title: LAWS OF SEYCHELLES, TERMINATION OF PREGNANCY ACT 6, CHAPTER 236), criminal penalty - THE PENAL CODE, CHAPTER XV: Offences Against Morality - Section 147: Abortion ( Full Title: THE PENAL CODE, CHAPTER XV: Offences Against Morality - Section 147: Abortion), criminal punishment - any woman - THE PENAL CODE, CHAPTER XV: Offences Against Morality - Section 148: Abortion by woman with child ( Full Title: THE PENAL CODE, CHAPTER XV: Offences Against Morality - Section 148: Abortion by woman with child), supplies to or procures - miscarriage - THE PENAL CODE, CHAPTER XV: Offences Against Morality - Section 149: Drugs and instruments for abortion ( Full Title: THE PENAL CODE, CHAPTER XV: Offences Against Morality - Section 149: Drugs and instruments for abortion), medical opinions - LAWS OF SEYCHELLES, TERMINATION OF PREGNANCY ACT 6, CHAPTER 236(3.)(2) ( Full Title: LAWS OF SEYCHELLES, TERMINATION OF PREGNANCY ACT 6, CHAPTER 236), Permitted place of abortion - LAWS OF SEYCHELLES, TERMINATION OF PREGNANCY ACT 6, CHAPTER 236(3)(1) ( Full Title: LAWS OF SEYCHELLES, TERMINATION OF PREGNANCY ACT 6, CHAPTER 236)</t>
  </si>
  <si>
    <t>medical opinions - LAWS OF SEYCHELLES, TERMINATION OF PREGNANCY ACT 6, CHAPTER 236(3.)(2) ( Full Title: LAWS OF SEYCHELLES, TERMINATION OF PREGNANCY ACT 6, CHAPTER 236), may terminate pregnancy - LAWS OF SEYCHELLES, TERMINATION OF PREGNANCY ACT 6, CHAPTER 236(4.) ( Full Title: LAWS OF SEYCHELLES, TERMINATION OF PREGNANCY ACT 6, CHAPTER 236)</t>
  </si>
  <si>
    <t>A pregnancy may only be terminated under section 3  or section 4 before the end of the twelfth week of pregnancy, unless in the opinion of the Director of Health Services there are exceptional grounds for later termination. Termination of Pregnancy Act 6, Chapter 236, Section 5(1).</t>
  </si>
  <si>
    <t>medical opinions - LAWS OF SEYCHELLES, TERMINATION OF PREGNANCY ACT 6, CHAPTER 236(3.)(2) ( Full Title: LAWS OF SEYCHELLES, TERMINATION OF PREGNANCY ACT 6, CHAPTER 236), three relevant medical practitioners - LAWS OF SEYCHELLES, TERMINATION OF PREGNANCY ACT 6, CHAPTER 236(3.)(4) ( Full Title: LAWS OF SEYCHELLES, TERMINATION OF PREGNANCY ACT 6, CHAPTER 236)</t>
  </si>
  <si>
    <t>Verification from three relevant medical practitioners is required in cases where the pregnancy involves a risk of life to the pregnant woman or a risk of injury to the physical or mental health of the pregnant woman, or in cases of fetal impairment. Termination of Pregnancy Act, Chapter 236 Section 3. If the pregnancy is a result of rape or incest, or if the pregnant woman suffers from an intellectual or cognitive disability, a gynecologist may terminate a pregnancy upon a judicial determination. Termination of Pregnancy Act, Chapter 236 Section 4.</t>
  </si>
  <si>
    <t>Permitted place of abortion - LAWS OF SEYCHELLES, TERMINATION OF PREGNANCY ACT 6, CHAPTER 236(3)(1) ( Full Title: LAWS OF SEYCHELLES, TERMINATION OF PREGNANCY ACT 6, CHAPTER 236), consultant gynaecologist defined - LAWS OF SEYCHELLES, ... ( Full Title: LAWS OF SEYCHELLES, TERMINATION OF PREGNANCY ACT 6, CHAPTER 236)</t>
  </si>
  <si>
    <t>Permitted place of abortion - LAWS OF SEYCHELLES, TERMINATION OF PREGNANCY ACT 6, CHAPTER 236(3)(1) ( Full Title: LAWS OF SEYCHELLES, TERMINATION OF PREGNANCY ACT 6, CHAPTER 236)</t>
  </si>
  <si>
    <t>A termination of pregnancy must be performed at Victoria Hospital, Mahe. Termination of Pregnancy Act 6, Chapter 236 Sections 3 and 4, respectively.</t>
  </si>
  <si>
    <t>criminal penalty - THE PENAL CODE, CHAPTER XV: Offences Against Morality - Section 147: Abortion ( Full Title: THE PENAL CODE, CHAPTER XV: Offences Against Morality - Section 147: Abortion), criminal punishment - any woman - THE PENAL CODE, CHAPTER XV: Offences Against Morality - Section 148: Abortion by woman with child ( Full Title: THE PENAL CODE, CHAPTER XV: Offences Against Morality - Section 148: Abortion by woman with child), supplies to or procures - miscarriage - THE PENAL CODE, CHAPTER XV: Offences Against Morality - Section 149: Drugs and instruments for abortion ( Full Title: THE PENAL CODE, CHAPTER XV: Offences Against Morality - Section 149: Drugs and instruments for abortion)</t>
  </si>
  <si>
    <t>Sierra Leone</t>
  </si>
  <si>
    <t>1861-08-06</t>
  </si>
  <si>
    <t>every woman - Offences Against the... ( Full Title: Offences Against the Person Act), whoever - Offences Against the... ( Full Title: Offences Against the Person Act)</t>
  </si>
  <si>
    <t>Sinaloa</t>
  </si>
  <si>
    <t>Article 153 of the Penal Code was repealed in April of 2012.</t>
  </si>
  <si>
    <t>Singapore</t>
  </si>
  <si>
    <t>abortion regulation - Termination of Pregnancy Act - CHAPTER 324 ( Full Title: Termination of Pregnancy Act - CHAPTER 324), authorised medical practioners - Termination of Pregnancy Regulations (Chapter 234, Section 11); 3 ( Full Title: Termination of Pregnancy Regulations (Chapter 234, Section 11); 3. Authorised medical practitioners), terminate pregnancy of more than a certain duration - Termination of Pregnancy Act - CHAPTER 324(4.) ( Full Title: Termination of Pregnancy Act - CHAPTER 324), permissible medical termination of pregnancy - Termination of Pregnancy Act - CHAPTER 324 (3.) ( Full Title: Termination of Pregnancy Act - CHAPTER 324), authorised medical practitioner - Termination of Pregnancy Act - CHAPTER 324 ( Full Title: Termination of Pregnancy Act - CHAPTER 324), medical practitioner defined - Termination of Pregnancy Act - CHAPTER 324 ( Full Title: Termination of Pregnancy Act - CHAPTER 324), approved institution - Termination of Pregnancy Act - CHAPTER 324 ( Full Title: Termination of Pregnancy Act - CHAPTER 324), penalties - Penal Code, Chapter ... ( Full Title: Penal Code, Chapter XVI, Section 312. Causing miscarriage)</t>
  </si>
  <si>
    <t>terminate pregnancy of more than a certain duration - Termination of Pregnancy Act - CHAPTER 324(4.) ( Full Title: Termination of Pregnancy Act - CHAPTER 324)</t>
  </si>
  <si>
    <t>Abortion is permissible under any grounds up to the 16th week of pregnancy.  No treatment for the termination of pregnancy shall be carried out if the pregnancy is of more than 24 weeks duration unless the treatment is immediately necessary to save the life or to prevent grave permanent injury to the physical or mental health of the pregnant woman. Termination of Pregnancy Act, CHAPTER 324 Section 4(1)(a). Treatment to terminate pregnancies of more than 16 weeks duration but less than 24 weeks duration must be carried out by an authorised medical practitioner who is in possession of such surgical or obstetric qualifications as may be prescribed, or has acquired special skill in such treatment either in practice or by virtue of holding an appointment in an approved institution over such period as may be prescribed. Termination of Pregnancy Act, CHAPTER 324 Section 4(1)(b).</t>
  </si>
  <si>
    <t>permissible medical termination of pregnancy - Termination of Pregnancy Act - CHAPTER 324 (3.) ( Full Title: Termination of Pregnancy Act - CHAPTER 324), authorised medical practitioner - Termination of Pregnancy Act - CHAPTER 324 ( Full Title: Termination of Pregnancy Act - CHAPTER 324), medical practitioner defined - Termination of Pregnancy Act - CHAPTER 324 ( Full Title: Termination of Pregnancy Act - CHAPTER 324), terminate pregnancy of more than a certain duration - Termination of Pregnancy Act - CHAPTER 324(4.) ( Full Title: Termination of Pregnancy Act - CHAPTER 324), authorised medical practioners - Termination of Pregnancy Regulations (Chapter 234, Section 11); 3 ( Full Title: Termination of Pregnancy Regulations (Chapter 234, Section 11); 3. Authorised medical practitioners)</t>
  </si>
  <si>
    <t>Treatment to terminate pregnancies of more than 16 weeks duration but less than 24 weeks duration must be carried out by an authorised medical practitioner who is in possession of such surgical or obstetric qualifications as may be prescribed, or has acquired special skill in such treatment either in practice or by virtue of holding an appointment in an approved institution over such period as may be prescribed. Termination of Pregnancy Act, CHAPTER 324 Section 4(1)(b). Where the treatment to terminate pregnancy consists solely of the use of drugs prescribed by an authorised medical practitioner and does not, therefore, include any surgical operation or procedure it shall not be necessary for the authorised medical practitioner to hold the prescribed qualifications or to have acquired skill in the treatment over such period as may be prescribed. Termination of Pregnancy Act, Section (10)(a).</t>
  </si>
  <si>
    <t>permissible medical termination of pregnancy - Termination of Pregnancy Act - CHAPTER 324 (3.) ( Full Title: Termination of Pregnancy Act - CHAPTER 324), approved institution - Termination of Pregnancy Act - CHAPTER 324 ( Full Title: Termination of Pregnancy Act - CHAPTER 324)</t>
  </si>
  <si>
    <t>Surgical abortions must be performed in an approved institution. Where the treatment to terminate pregnancy consists solely of the use of drugs prescribed by an authorised medical practitioner and does not, therefore, include any surgical operation or procedure, it shall not be necessary for the treatment to be carried out in an approved institution. Termination of Pregnancy Act, Chapter 324, Section 10.</t>
  </si>
  <si>
    <t>permissible medical termination of pregnancy - Termination of Pregnancy Act - CHAPTER 324 (3.) ( Full Title: Termination of Pregnancy Act - CHAPTER 324), penalties - Penal Code, Chapter ... ( Full Title: Penal Code, Chapter XVI, Section 312. Causing miscarriage)</t>
  </si>
  <si>
    <t>Slovakia</t>
  </si>
  <si>
    <t>12 weeks - Abortion Regulation ... ( Full Title: Abortion Regulation Act), physician - Provision of Informa... ( Full Title: Provision of Information), hellps - Criminal Code... ( Full Title: Criminal Code), whoever - Criminal Code... ( Full Title: Criminal Code), examine request - Abortion Regulation ... ( Full Title: Abortion Regulation Act), directs - Criminal Code... ( Full Title: Criminal Code)</t>
  </si>
  <si>
    <t>12 weeks - Abortion Regulation ... ( Full Title: Abortion Regulation Act)</t>
  </si>
  <si>
    <t>Abortion is also permitted if  there is risk to life or health of the woman or in the case "the fetus is at risk or if the fetus is genetically defective," Abortion Regulation Act, § 5; Indications for Abortion, § 2(2).</t>
  </si>
  <si>
    <t>examine request - Abortion Regulation ... ( Full Title: Abortion Regulation Act)</t>
  </si>
  <si>
    <t>physician - Provision of Informa... ( Full Title: Provision of Information)</t>
  </si>
  <si>
    <t>whoever - Criminal Code... ( Full Title: Criminal Code), directs - Criminal Code... ( Full Title: Criminal Code), hellps - Criminal Code... ( Full Title: Criminal Code)</t>
  </si>
  <si>
    <t>Slovenia</t>
  </si>
  <si>
    <t>on request - Freedom of Choice in... ( Full Title: Freedom of Choice in Childbearing), artificial suspension - Freedom of Choice in... ( Full Title: Freedom of Choice in Childbearing)</t>
  </si>
  <si>
    <t>on request - Freedom of Choice in... ( Full Title: Freedom of Choice in Childbearing)</t>
  </si>
  <si>
    <t>Artificial termination of pregnancy is a medical intervention that is performed on request pregnant women if the pregnancy does not last more than ten weeks. After 10 weeks, abortion may be performed only if there is a risk of an intervention for the life and health of the pregnant woman and for her future motherhood is less than the risk that a pregnant woman a for the child to continue pregnancy and childbirth. Freedom of Choice in Childbearing, Art. 17, 18.</t>
  </si>
  <si>
    <t>The requirement of a woman whose pregnancy lasts more than ten weeks is considered Commission of First Instance. If the commission considers that the conditions after 18 are not met for an artificial interruption of pregnancy. Freedom of Choice in Childbearing, Art. 25.</t>
  </si>
  <si>
    <t>whoever - Criminal Code... ( Full Title: Criminal Code)</t>
  </si>
  <si>
    <t>Solomon Islands</t>
  </si>
  <si>
    <t>any person- penalties - Penal Code - Part XVI, Section 157. ( Full Title: Penal Code - Part XVI, Section 157. Attempts to procure abortion), pregnant woman - penalites - Penal Code - Part XVI, Section 158. ( Full Title: Penal Code - Part XVI, Section 158. The like by woman with child), unlawfully supply or procure - Penal Code - Part XVI, Section 159 ( Full Title: Penal Code - Part XVI, Section 159. Supplying drugs or instruments to procure abortion), permissible grounds - Penal Code - Part XXIII, Section 234 ( Full Title: Penal Code - Part XXIII, Section 234. Surgical operation)</t>
  </si>
  <si>
    <t>permissible grounds - Penal Code - Part XXIII, Section 234 ( Full Title: Penal Code - Part XXIII, Section 234. Surgical operation)</t>
  </si>
  <si>
    <t>any person- penalties - Penal Code - Part XVI, Section 157. ( Full Title: Penal Code - Part XVI, Section 157. Attempts to procure abortion), pregnant woman - penalites - Penal Code - Part XVI, Section 158. ( Full Title: Penal Code - Part XVI, Section 158. The like by woman with child), unlawfully supply or procure - Penal Code - Part XVI, Section 159 ( Full Title: Penal Code - Part XVI, Section 159. Supplying drugs or instruments to procure abortion)</t>
  </si>
  <si>
    <t>Somalia</t>
  </si>
  <si>
    <t>abortion prohibited and exceptions - Provisional Constitution of Somalia - Article 15(5) ( Full Title: Provisional Constitution of Somalia - Article 15. Liberty and Security of the Person), penalties-abortion with consent - Penal Code - Part IX, Art. 419.(1) ( Full Title: Penal Code - Part IX, Art. 419. (Abortion with Consent).-), penalties-instigating abortion - Penal Code - Part IX, Art. 420. ( Full Title: Penal Code - Part IX, Art. 420. (Instigation to Abortion).-)</t>
  </si>
  <si>
    <t>abortion prohibited and exceptions - Provisional Constitution of Somalia - Article 15(5) ( Full Title: Provisional Constitution of Somalia - Article 15. Liberty and Security of the Person)</t>
  </si>
  <si>
    <t>penalties-abortion with consent - Penal Code - Part IX, Art. 419.(1) ( Full Title: Penal Code - Part IX, Art. 419. (Abortion with Consent).-), penalties-instigating abortion - Penal Code - Part IX, Art. 420. ( Full Title: Penal Code - Part IX, Art. 420. (Instigation to Abortion).-)</t>
  </si>
  <si>
    <t>Sonora</t>
  </si>
  <si>
    <t>penalty woman - Penal Code Article 266 ( Full Title: Penal Code), penalty HCP - Penal Code Article 268 ( Full Title: Penal Code), permissible ground violation - Penal Code Article 270 ( Full Title: Penal Code), permissible ground - Penal Code Article 270 ( Full Title: Penal Code)</t>
  </si>
  <si>
    <t>permissible ground violation - Penal Code Article 270 ( Full Title: Penal Code), permissible ground - Penal Code Article 270 ( Full Title: Penal Code)</t>
  </si>
  <si>
    <t>permissible ground - Penal Code Article 270 ( Full Title: Penal Code)</t>
  </si>
  <si>
    <t>Whenever possible and the delay is not dangerous, a second doctor must verify the attending physician's opinion that the pregnant woman is in danger of death. Penal Code, Article 270.</t>
  </si>
  <si>
    <t>penalty woman - Penal Code Article 266 ( Full Title: Penal Code), penalty HCP - Penal Code Article 268 ( Full Title: Penal Code)</t>
  </si>
  <si>
    <t>South Africa</t>
  </si>
  <si>
    <t>permissible grounds - CHOICE ON TERMINATION OF PREGNANCY ACT 92 OF 1996 and Choice on Termination of Pregnancy Amendment Act 38 of ( Full Title: CHOICE ON TERMINATION OF PREGNANCY ACT 92 OF 1996 and Choice on Termination of Pregnancy Amendment Act 38 of 2004), medical practitioner - CHOICE ON TERMINATION OF PREGNANCY ACT 92 OF 1996 and Choice on Termination of Pregnancy Amendment Act 38 of ( Full Title: CHOICE ON TERMINATION OF PREGNANCY ACT 92 OF 1996 and Choice on Termination of Pregnancy Amendment Act 38 of 2004), place permitted - CHOICE ON TERMINATION OF PREGNANCY ACT 92 OF 1996 and Choice on Termination of Pregnancy Amendment Act 38 of ( Full Title: CHOICE ON TERMINATION OF PREGNANCY ACT 92 OF 1996 and Choice on Termination of Pregnancy Amendment Act 38 of 2004), midwife or nurse - CHOICE ON TERMINATION OF PREGNANCY ACT 92 OF 1996 and Choice on Termination of Pregnancy Amendment Act 38 of ( Full Title: CHOICE ON TERMINATION OF PREGNANCY ACT 92 OF 1996 and Choice on Termination of Pregnancy Amendment Act 38 of 2004), medical practitioner - CHOICE ON TERMINATION OF PREGNANCY ACT 92 OF 1996 and Choice on Termination of Pregnancy Amendment Act 38 of ( Full Title: CHOICE ON TERMINATION OF PREGNANCY ACT 92 OF 1996 and Choice on Termination of Pregnancy Amendment Act 38 of 2004), registered midwife - CHOICE ON TERMINATION OF PREGNANCY ACT 92 OF 1996 and Choice on Termination of Pregnancy Amendment Act 38 of ( Full Title: CHOICE ON TERMINATION OF PREGNANCY ACT 92 OF 1996 and Choice on Termination of Pregnancy Amendment Act 38 of 2004), registered nurse - CHOICE ON TERMINATION OF PREGNANCY ACT 92 OF 1996 and Choice on Termination of Pregnancy Amendment Act 38 of ( Full Title: CHOICE ON TERMINATION OF PREGNANCY ACT 92 OF 1996 and Choice on Termination of Pregnancy Amendment Act 38 of 2004), penalties - CHOICE ON TERMINATION OF PREGNANCY ACT 92 OF 1996 and Choice on Termination of Pregnancy Amendment Act 38 of ( Full Title: CHOICE ON TERMINATION OF PREGNANCY ACT 92 OF 1996 and Choice on Termination of Pregnancy Amendment Act 38 of 2004), constitutional right to make reproductive decisions - Constitution of the ... ( Full Title: Constitution of the Republic of South Africa, Chapter 2. Bill of Rights)</t>
  </si>
  <si>
    <t>permissible grounds - CHOICE ON TERMINATION OF PREGNANCY ACT 92 OF 1996 and Choice on Termination of Pregnancy Amendment Act 38 of ( Full Title: CHOICE ON TERMINATION OF PREGNANCY ACT 92 OF 1996 and Choice on Termination of Pregnancy Amendment Act 38 of 2004)</t>
  </si>
  <si>
    <t>Abortions performed within the first 12 weeks are permissible for any reason. Abortions between 13 and 20 weeks of gestation are permitted if the pregnancy would pose a risk of injury to the woman's physical or mental health, substantial risk that the fetus would suffer from as severe physical or mental abnormality, the pregnancy resulted from rape or incest, or the continued pregnancy would affect the social and economic circumstances of the woman. After 20 weeks, abortion is permitted if the continued pregnancy would endanger the woman's life, result in a severe malformation of the fetus, or would pose a risk of injury to the fetus. Choice on Termination of Pregnancy Amendment Act 38 (1).</t>
  </si>
  <si>
    <t>Starting the 13th week of gestation of pregnancy, a medical practitioner's opinion of an individual's circumstances are required. Choice on Termination of Pregnancy Amendment Act 38 of 2004, Section 2(b) and (c).</t>
  </si>
  <si>
    <t>medical practitioner - CHOICE ON TERMINATION OF PREGNANCY ACT 92 OF 1996 and Choice on Termination of Pregnancy Amendment Act 38 of ( Full Title: CHOICE ON TERMINATION OF PREGNANCY ACT 92 OF 1996 and Choice on Termination of Pregnancy Amendment Act 38 of 2004), medical practitioner - CHOICE ON TERMINATION OF PREGNANCY ACT 92 OF 1996 and Choice on Termination of Pregnancy Amendment Act 38 of ( Full Title: CHOICE ON TERMINATION OF PREGNANCY ACT 92 OF 1996 and Choice on Termination of Pregnancy Amendment Act 38 of 2004), midwife or nurse - CHOICE ON TERMINATION OF PREGNANCY ACT 92 OF 1996 and Choice on Termination of Pregnancy Amendment Act 38 of ( Full Title: CHOICE ON TERMINATION OF PREGNANCY ACT 92 OF 1996 and Choice on Termination of Pregnancy Amendment Act 38 of 2004), registered midwife - CHOICE ON TERMINATION OF PREGNANCY ACT 92 OF 1996 and Choice on Termination of Pregnancy Amendment Act 38 of ( Full Title: CHOICE ON TERMINATION OF PREGNANCY ACT 92 OF 1996 and Choice on Termination of Pregnancy Amendment Act 38 of 2004), registered nurse - CHOICE ON TERMINATION OF PREGNANCY ACT 92 OF 1996 and Choice on Termination of Pregnancy Amendment Act 38 of ( Full Title: CHOICE ON TERMINATION OF PREGNANCY ACT 92 OF 1996 and Choice on Termination of Pregnancy Amendment Act 38 of 2004)</t>
  </si>
  <si>
    <t>Abortions after 12 weeks may only be performed by medical practitioners. Choice on Termination of Pregnancy Amendment Act 38 (1).</t>
  </si>
  <si>
    <t>place permitted - CHOICE ON TERMINATION OF PREGNANCY ACT 92 OF 1996 and Choice on Termination of Pregnancy Amendment Act 38 of ( Full Title: CHOICE ON TERMINATION OF PREGNANCY ACT 92 OF 1996 and Choice on Termination of Pregnancy Amendment Act 38 of 2004)</t>
  </si>
  <si>
    <t>penalties - CHOICE ON TERMINATION OF PREGNANCY ACT 92 OF 1996 and Choice on Termination of Pregnancy Amendment Act 38 of ( Full Title: CHOICE ON TERMINATION OF PREGNANCY ACT 92 OF 1996 and Choice on Termination of Pregnancy Amendment Act 38 of 2004)</t>
  </si>
  <si>
    <t>South Australia</t>
  </si>
  <si>
    <t>termination of pregnancy - Criminal Law Consoli... ( Full Title: Criminal Law Consolidation Act 1935 Division 7), procuring drugs - Criminal Law Consoli... ( Full Title: Criminal Law Consolidation Act 1935 Division 7), any person - Criminal Law Consoli... ( Full Title: Criminal Law Consolidation Act 1935 Division 7), procure abortion - Criminal Law Consoli... ( Full Title: Criminal Law Consolidation Act 1935 Division 7), doctor certification - Criminal Law Consoli... ( Full Title: Criminal Law Consolidation (Medical Termination of Pregnancy) Regulations 2011)</t>
  </si>
  <si>
    <t>termination of pregnancy - Criminal Law Consoli... ( Full Title: Criminal Law Consolidation Act 1935 Division 7)</t>
  </si>
  <si>
    <t>After 28 weeks, abortion is only permitted to save the life of the mother.  Criminal Law Consolidation Act 1935 Division 7, 82A(7).</t>
  </si>
  <si>
    <t>doctor certification - Criminal Law Consoli... ( Full Title: Criminal Law Consolidation (Medical Termination of Pregnancy) Regulations 2011)</t>
  </si>
  <si>
    <t>procure abortion - Criminal Law Consoli... ( Full Title: Criminal Law Consolidation Act 1935 Division 7), any person - Criminal Law Consoli... ( Full Title: Criminal Law Consolidation Act 1935 Division 7), procuring drugs - Criminal Law Consoli... ( Full Title: Criminal Law Consolidation Act 1935 Division 7)</t>
  </si>
  <si>
    <t>South Korea</t>
  </si>
  <si>
    <t>permissible induced abortion operations - Mother and Child Health Act, Article 14 ( Full Title: Mother and Child Health Act), penalties to woman - Republic of Korea: Criminal Act: CHAPTER XXVII THE CRIMES OF ABORTION, Article 269(1) ( Full Title: Republic of Korea: Criminal Act: CHAPTER XXVII THE CRIMES OF ABORTION, Article 269 (Abortion)), criminal penalties - list of individuals - Republic of Korea: Criminal Act: CHAPTER XXVII THE CRIMES OF ABORTION, Article 270(1) ( Full Title: Republic of Korea: Criminal Act: CHAPTER XXVII THE CRIMES OF ABORTION, Article 270 (Abortion by Doctor, etc., Abortion without Consent)), induced abortion - Enforcement Decree of the Mother and Child Act of 1973 (Article 15) ( Full Title: Enforcement Decree of the Mother and Child Act of 1973)</t>
  </si>
  <si>
    <t>permissible induced abortion operations - Mother and Child Health Act, Article 14 ( Full Title: Mother and Child Health Act), induced abortion - Enforcement Decree of the Mother and Child Act of 1973 (Article 15) ( Full Title: Enforcement Decree of the Mother and Child Act of 1973)</t>
  </si>
  <si>
    <t>Only those who have been pregnant for not more than 24 weeks may undergo an induced abortion operation under Article 14 of the Act. Enforcement Decree of the Mother and Child Act of 1973 (Article 15) (1).</t>
  </si>
  <si>
    <t>permissible induced abortion operations - Mother and Child Health Act, Article 14 ( Full Title: Mother and Child Health Act)</t>
  </si>
  <si>
    <t>penalties to woman - Republic of Korea: Criminal Act: CHAPTER XXVII THE CRIMES OF ABORTION, Article 269(1) ( Full Title: Republic of Korea: Criminal Act: CHAPTER XXVII THE CRIMES OF ABORTION, Article 269 (Abortion)), criminal penalties - list of individuals - Republic of Korea: Criminal Act: CHAPTER XXVII THE CRIMES OF ABORTION, Article 270(1) ( Full Title: Republic of Korea: Criminal Act: CHAPTER XXVII THE CRIMES OF ABORTION, Article 270 (Abortion by Doctor, etc., Abortion without Consent))</t>
  </si>
  <si>
    <t>South Sudan</t>
  </si>
  <si>
    <t>penalties - Penal Code Act, 216 ... ( Full Title: Penal Code Act, 216 The Causing of Miscarriage, Injuries to Unborn Children, Exposure of Infants, Cruelty to Children and Concealment of Birth Causing Miscarriage.), penalties - Penal Code Act, 216 ... ( Full Title: Penal Code Act, 216 The Causing of Miscarriage, Injuries to Unborn Children, Exposure of Infants, Cruelty to Children and Concealment of Birth Causing Miscarriage.), penalties - 217. Causing Miscarr... ( Full Title: 217. Causing Miscarriage Without Woman’s Consent.)</t>
  </si>
  <si>
    <t>penalties - Penal Code Act, 216 ... ( Full Title: Penal Code Act, 216 The Causing of Miscarriage, Injuries to Unborn Children, Exposure of Infants, Cruelty to Children and Concealment of Birth Causing Miscarriage.)</t>
  </si>
  <si>
    <t>Spain</t>
  </si>
  <si>
    <t>penalties - Penal Code, Article ... ( Full Title: Penal Code, Article 145.), necessary requirements - Law on Sexual and Re... ( Full Title: Law on Sexual and Reproductive Health and Abortion), permissible grounds - Law on Sexual and Re... ( Full Title: Law on Sexual and Reproductive Health and Abortion), penalties - Penal Code, Article 144 ( Full Title: Penal Code, Article 144.), penalties - Penal Code, Article 145 bis ( Full Title: Penal Code, Article 145 bis.), penalties-health profession - Penal Code, Article 145(1) ( Full Title: Penal Code, Article 145.)</t>
  </si>
  <si>
    <t>permissible grounds - Law on Sexual and Re... ( Full Title: Law on Sexual and Reproductive Health and Abortion)</t>
  </si>
  <si>
    <t>Abortions are permitted for any reason if performed within the first fourteen weeks of pregnancy. Law on Sexual and Reproductive Health and Abortion, Title 2, Ch. 1, Art. 14. Abortions are permitted prior to 22 weeks of gestation whenever there is a serious risk to the life or health of the pregnant woman. Law on Sexual and Reproductive Health and Abortion, Title 2, Ch. 1, Art. 15(a)</t>
  </si>
  <si>
    <t>A recorded opinion issued by a doctor or specialist doctor other than the attending doctor is required for abortions performed prior to 22 weeks of gestation where the pregnancy poses a serious risk to the life or health of the pregnant woman. Law on Sexual and Reproductive Health and Abortion, Article 15 (a). In the case of fetal impairment, two prior opinions issued by a doctor or medical specialist are required. Law on Sexual and Reproductive Health and Abortion, Article 15 (b).</t>
  </si>
  <si>
    <t>necessary requirements - Law on Sexual and Re... ( Full Title: Law on Sexual and Reproductive Health and Abortion)</t>
  </si>
  <si>
    <t>penalties - Penal Code, Article ... ( Full Title: Penal Code, Article 145.), penalties - Penal Code, Article 145 bis ( Full Title: Penal Code, Article 145 bis.), penalties - Penal Code, Article 144 ( Full Title: Penal Code, Article 144.), penalties-health profession - Penal Code, Article 145(1) ( Full Title: Penal Code, Article 145.)</t>
  </si>
  <si>
    <t>Sri Lanka</t>
  </si>
  <si>
    <t>permissible ground and penalty - Penal Code 303.... ( Full Title: Penal Code 303.), penalties - 306. Act done with i... ( Full Title: 306. Act done with intent to prevent a child being born alive or to cause it to die after birth.)</t>
  </si>
  <si>
    <t>permissible ground and penalty - Penal Code 303.... ( Full Title: Penal Code 303.)</t>
  </si>
  <si>
    <t>Sudan</t>
  </si>
  <si>
    <t>Abortion is permitted in the case of rape up to 90 days. Criminal Code, Sec. 135.</t>
  </si>
  <si>
    <t>Suriname</t>
  </si>
  <si>
    <t>penalty - pregnant woman - Penal Code, Article 355 ( Full Title: Penal Code), penalty - Penal Code, Article 357 ( Full Title: Penal Code), penalty - medical profession - Penal Code, Article 358 ( Full Title: Penal Code)</t>
  </si>
  <si>
    <t>Swaziland</t>
  </si>
  <si>
    <t>abortion law - The Constitution of ... ( Full Title: The Constitution of the Kingdom of Swaziland Act 2005)</t>
  </si>
  <si>
    <t>Sweden</t>
  </si>
  <si>
    <t>abortion law - Sweden Law on Aborti... ( Full Title: Sweden Law on Abortion)</t>
  </si>
  <si>
    <t>abortion law - Sweden Law on Aborti... ( Full Title: Sweden Law on Abortion), after 18 weeks - Sweden Law on Aborti... ( Full Title: Sweden Law on Abortion)</t>
  </si>
  <si>
    <t>A woman may get an abortion for any reason before the end of the eighteenth week of pregnancy. After eighteen weeks, abortion is only allowed upon approval by the National Board of Health and Welfare for reasons of illness, body defects in the woman, serious danger to her life or health. Sweden Law on Abortion, §6.</t>
  </si>
  <si>
    <t>After 18 weeks, abortion is only permitted for exceptional reasons with approval by the National Board of Health and Welfare.</t>
  </si>
  <si>
    <t>abortion procedure - Sweden Law on Aborti... ( Full Title: Sweden Law on Abortion)</t>
  </si>
  <si>
    <t>non medical practitioner - Sweden Law on Aborti... ( Full Title: Sweden Law on Abortion), medical practitioner illegal abortion - Sweden Law on Aborti... ( Full Title: Sweden Law on Abortion)</t>
  </si>
  <si>
    <t>Switzerland</t>
  </si>
  <si>
    <t>penalties - Penal Code, Art. 118 - ( Full Title: Penal Code, Art. 118 - Interruption of Pregnancy), permissible grounds - Penal Code, Art. 119 - ( Full Title: Penal Code, Art. 119 - Interruption of Pregnancy Not Punishable), offices and hospitals - Penal Code, Art. 119 - ( Full Title: Penal Code, Art. 119 - Interruption of Pregnancy Not Punishable), penalties - Penal Code, Art. 120 - ( Full Title: Penal Code, Art. 120 - Contraventions Committed by The Doctor)</t>
  </si>
  <si>
    <t>permissible grounds - Penal Code, Art. 119 - ( Full Title: Penal Code, Art. 119 - Interruption of Pregnancy Not Punishable)</t>
  </si>
  <si>
    <t>Termination of pregnancy is not punishable if, on written request from the woman who claims that she is in a situation of distress, it is practiced during the twelve weeks following the beginning of the last period by a doctor authorized to practice his profession. Penal Code, Art. 119(2).</t>
  </si>
  <si>
    <t>penalties - Penal Code, Art. 120 - ( Full Title: Penal Code, Art. 120 - Contraventions Committed by The Doctor)</t>
  </si>
  <si>
    <t>offices and hospitals - Penal Code, Art. 119 - ( Full Title: Penal Code, Art. 119 - Interruption of Pregnancy Not Punishable)</t>
  </si>
  <si>
    <t>penalties - Penal Code, Art. 118 - ( Full Title: Penal Code, Art. 118 - Interruption of Pregnancy), penalties - Penal Code, Art. 120 - ( Full Title: Penal Code, Art. 120 - Contraventions Committed by The Doctor)</t>
  </si>
  <si>
    <t>São Tomé and Príncipe</t>
  </si>
  <si>
    <t>doctor - Penal Code... ( Full Title: Penal Code), penalty - Penal Code... ( Full Title: Penal Code), abortion permitted - Penal Code... ( Full Title: Penal Code), verify - Penal Code... ( Full Title: Penal Code)</t>
  </si>
  <si>
    <t>Abortion is permitted for any reason up to 12 weeks. Penal Code, Art. 139(1). Abortion in the case of serious fetal illness or malformation is permitted within the first 16 weeks of pregnancy. Abortion is also permitted to avoid death or serious injury to the physical or psychological health of the pregnant woman, or if the pregnancy resulted from rape. Penal Code, Art. 139(2).</t>
  </si>
  <si>
    <t>verify - Penal Code... ( Full Title: Penal Code)</t>
  </si>
  <si>
    <t>If the abortion is practiced to avoid the social disapproval of the woman, or by reason of appreciably reducing the offender's guilt, the applicable penalty may not exceed one year. Penal Code 137(4).</t>
  </si>
  <si>
    <t>Tabasco</t>
  </si>
  <si>
    <t>penalty - Penal Code Article 132 ( Full Title: Penal Code), penalty woman - Penal Code Article 133 ( Full Title: Penal Code), penalty HCP - Penal Code Article 134 ( Full Title: Penal Code), permissible grounds - Penal Code Article 136 ( Full Title: Penal Code)</t>
  </si>
  <si>
    <t>permissible grounds - Penal Code Article 136 ( Full Title: Penal Code)</t>
  </si>
  <si>
    <t>When the pregnancy is the result of rape, verification of the facts are required. Penal Code, Article 136 (I).  When a pregnant woman is in danger of death, a doctor, other than the attending physician, is required to verify that the pregnant woman is in danger of death, whenever this is possible and the delay is not dangerous. Penal Code, Article 136 (II).</t>
  </si>
  <si>
    <t>penalty - Penal Code Article 132 ( Full Title: Penal Code), penalty woman - Penal Code Article 133 ( Full Title: Penal Code), penalty HCP - Penal Code Article 134 ( Full Title: Penal Code)</t>
  </si>
  <si>
    <t>Tajikistan</t>
  </si>
  <si>
    <t>Tamaulipas</t>
  </si>
  <si>
    <t>penalty to woman - Penal Code Article 357 ( Full Title: Penal Code), penalties - Penal Code Article 358 ( Full Title: Penal Code), penalty to woman II - Penal Code Article 359 ( Full Title: Penal Code), penalty HCP - Penal Code Article 360 ( Full Title: Penal Code), permissible abortion - Penal Code Article 361 ( Full Title: Penal Code)</t>
  </si>
  <si>
    <t>permissible abortion - Penal Code Article 361 ( Full Title: Penal Code)</t>
  </si>
  <si>
    <t>The opinion of a second doctor is required, whenever possible and if delay is not dangerous, when the pregnant woman is in danger of death or serious harm to her health. Penal Code, Article 361 (III).</t>
  </si>
  <si>
    <t>penalty to woman - Penal Code Article 357 ( Full Title: Penal Code), penalties - Penal Code Article 358 ( Full Title: Penal Code), penalty to woman II - Penal Code Article 359 ( Full Title: Penal Code), penalty HCP - Penal Code Article 360 ( Full Title: Penal Code)</t>
  </si>
  <si>
    <t>Tanzania</t>
  </si>
  <si>
    <t>penalties and permissible ground - Penal Code 219 ( Full Title: Penal Code 219.), preservation of life - Penal Code 230 ( Full Title: Penal Code 230.)</t>
  </si>
  <si>
    <t>penalties and permissible ground - Penal Code 219 ( Full Title: Penal Code 219.)</t>
  </si>
  <si>
    <t>Tasmania</t>
  </si>
  <si>
    <t>access to termination - Reproductive Health ... ( Full Title: Reproductive Health (Access to Terminations) Act 2013), self - Tasmania Criminal Co... ( Full Title: Tasmania Criminal Code Act 1924 Sec. 134. Abortion.), any person - Tasmania Criminal Co... ( Full Title: Tasmania Criminal Code Act 1924 Sec. 134. Abortion.), aiding - Tasmania Criminal Co... ( Full Title: Tasmania Criminal Code Act 1924, Sec. 135. Aiding in intended Abortion), legally justified - Tasmania Criminal Co... ( Full Title: Tasmania Criminal Code Act 1924, Sec. 164. Medical termination of pregnancy.), registered medical practitioner - Tasmania Criminal Co... ( Full Title: Tasmania Criminal Code Act 1924, Sec. 164. Medical termination of pregnancy.), midwife - Reproductive Health ... ( Full Title: Reproductive Health (Access to Terminations) Act 2013)</t>
  </si>
  <si>
    <t>legally justified - Tasmania Criminal Co... ( Full Title: Tasmania Criminal Code Act 1924, Sec. 164. Medical termination of pregnancy.), access to termination - Reproductive Health ... ( Full Title: Reproductive Health (Access to Terminations) Act 2013)</t>
  </si>
  <si>
    <t>Termination of pregnancy after 16 weeks requires that medical practitioner reasonably believes continuation of pregnancy would involve greater risk of injury to physical or mental health of the pregnant woman than if the pregnancy were terminated. Reproductive Health (Access to Terminations Act) 2013 Part 2 (5). A medical practitioner has a duty to terminate a pregnancy in the case of an emergency that is necessary to save the life of the pregnant woman or to prevent serious physical injury. Reproductive Health (Access to Termination) Act 2013 Part 2 (6)(3).</t>
  </si>
  <si>
    <t>Termination of pregnancy after 16 weeks requires that medical practitioner reasonably believes and has consulted with another medical professional who reasonably believes continuation of pregnancy would involve greater risk of injury to physical or mental health of the pregnant woman than if the pregnancy were terminated. Reproductive Health (Access to Terminations Act) 2013 Part 2 (5).</t>
  </si>
  <si>
    <t>registered medical practitioner - Tasmania Criminal Co... ( Full Title: Tasmania Criminal Code Act 1924, Sec. 164. Medical termination of pregnancy.), midwife - Reproductive Health ... ( Full Title: Reproductive Health (Access to Terminations) Act 2013)</t>
  </si>
  <si>
    <t>any person - Tasmania Criminal Co... ( Full Title: Tasmania Criminal Code Act 1924 Sec. 134. Abortion.), aiding - Tasmania Criminal Co... ( Full Title: Tasmania Criminal Code Act 1924, Sec. 135. Aiding in intended Abortion), self - Tasmania Criminal Co... ( Full Title: Tasmania Criminal Code Act 1924 Sec. 134. Abortion.)</t>
  </si>
  <si>
    <t>Thailand</t>
  </si>
  <si>
    <t>abortion law - Thai Criminal Code... ( Full Title: Thai Criminal Code)</t>
  </si>
  <si>
    <t>lawful abortion - Thai Criminal Code... ( Full Title: Thai Criminal Code)</t>
  </si>
  <si>
    <t>abortion law - Thai Criminal Code... ( Full Title: Thai Criminal Code), procures abortion - Thai Criminal Code... ( Full Title: Thai Criminal Code)</t>
  </si>
  <si>
    <t>The Bahamas</t>
  </si>
  <si>
    <t>abortion - Penal Code TITLE xx ... ( Full Title: Penal Code TITLE xx HOMICIDE AND SIMILAR CRIMES), medical or surgical treatment - Penal Code TITLE xx ... ( Full Title: Penal Code TITLE xx HOMICIDE AND SIMILAR CRIMES)</t>
  </si>
  <si>
    <t>medical or surgical treatment - Penal Code TITLE xx ... ( Full Title: Penal Code TITLE xx HOMICIDE AND SIMILAR CRIMES)</t>
  </si>
  <si>
    <t>abortion - Penal Code TITLE xx ... ( Full Title: Penal Code TITLE xx HOMICIDE AND SIMILAR CRIMES)</t>
  </si>
  <si>
    <t>The Netherlands</t>
  </si>
  <si>
    <t>penalty - Criminal Law... ( Full Title: Criminal Law), doctor - Termination of Pregn... ( Full Title: Termination of Pregnancy Act), emergency situation - Termination of Pregn... ( Full Title: Termination of Pregnancy Act), hcp - Termination of Pregn... ( Full Title: Termination of Pregnancy Act), doctors treatment - Termination of Pregn... ( Full Title: Termination of Pregnancy Act)</t>
  </si>
  <si>
    <t>hcp - Termination of Pregn... ( Full Title: Termination of Pregnancy Act)</t>
  </si>
  <si>
    <t>After thirteen weeks, abortion is only permitted to protect the life or health of the woman. Termination of Pregnancy Act, Art. 16.</t>
  </si>
  <si>
    <t>doctor - Termination of Pregn... ( Full Title: Termination of Pregnancy Act)</t>
  </si>
  <si>
    <t>penalty - Criminal Law... ( Full Title: Criminal Law), hcp - Termination of Pregn... ( Full Title: Termination of Pregnancy Act), doctors treatment - Termination of Pregn... ( Full Title: Termination of Pregnancy Act)</t>
  </si>
  <si>
    <t>Tlaxcala</t>
  </si>
  <si>
    <t>penalty to woman - Penal Code Article 242 ( Full Title: Penal Code), The same sanction will a... - Penal Code Article 242 ( Full Title: Penal Code), penalty HCP - Penal Code Article 242 ( Full Title: Penal Code), permissible grounds - Penal Code Article 243 ( Full Title: Penal Code), doctor - Penal Code Article 243 ( Full Title: Penal Code)</t>
  </si>
  <si>
    <t>permissible grounds - Penal Code Article 243 ( Full Title: Penal Code)</t>
  </si>
  <si>
    <t>When the pregnant woman is in danger of death or suffering harm serious to her health, verification from a doctor other than the attending physician is required, whenever this is possible and the delay is not dangerous. Penal Code, Article 243, (IV). Verification of two specialists in the field is required in cases of fetal impairment. Penal Code, Article 243 (V).</t>
  </si>
  <si>
    <t>penalty to woman - Penal Code Article 242 ( Full Title: Penal Code), The same sanction will a... - Penal Code Article 242 ( Full Title: Penal Code), penalty HCP - Penal Code Article 242 ( Full Title: Penal Code)</t>
  </si>
  <si>
    <t>Togo</t>
  </si>
  <si>
    <t>abortion prohibited - Public Health Code... ( Full Title: Public Health Code), penalties - Public Health Code... ( Full Title: Public Health Code), permissible grounds - Public Health Code... ( Full Title: Public Health Code)</t>
  </si>
  <si>
    <t>permissible grounds - Public Health Code... ( Full Title: Public Health Code), permissible grounds - Reproductive Health, Article 42 ( Full Title: Reproductive Health Law)</t>
  </si>
  <si>
    <t>permissible grounds - Public Health Code... ( Full Title: Public Health Code)</t>
  </si>
  <si>
    <t>Verification is required for therapeutic abortions conducted for the purpose of saving the life of the mother. Public Health Code, Article 108. After consulting a committee of three (03) doctors, an interruption of pregnancy following a recorded rape or proven incest may be allowed. Public Health Code, Article 108.</t>
  </si>
  <si>
    <t>place - Reproductive Health Law, Article 43 ( Full Title: Reproductive Health Law)</t>
  </si>
  <si>
    <t>Any individual who causes an unlawful abortion, Pregnant person, Health care professional who provides surgical abortion, Individual who provides surgical abortion, Health care professional who provides abortion drugs, Individual who provides abortion drugs, Individual who provides substances, Individual who provides instruments for abortion, Individual who assists in the abortion</t>
  </si>
  <si>
    <t>abortion prohibited - Public Health Code... ( Full Title: Public Health Code), penalties - Public Health Code... ( Full Title: Public Health Code)</t>
  </si>
  <si>
    <t>Tonga</t>
  </si>
  <si>
    <t>penalty - Criminal Offenses Act - 103 ( Full Title: Criminal Offenses Act), penalty - woman - Criminal Offenses Act - 104 ( Full Title: Criminal Offenses Act), penalty - Criminal Offenses Act 105 ( Full Title: Criminal Offenses Act)</t>
  </si>
  <si>
    <t>Trinidad and Tobago</t>
  </si>
  <si>
    <t>unlawful abortion - Offences Against the... ( Full Title: Offences Against the Person Act)</t>
  </si>
  <si>
    <t>supplies poison or instrument - Offences Against the... ( Full Title: Offences Against the Person Act), unlawful abortion - Offences Against the... ( Full Title: Offences Against the Person Act)</t>
  </si>
  <si>
    <t>Tunisia</t>
  </si>
  <si>
    <t>penalty whoever and by medicine - Penal Code, Article 214 ( Full Title: Penal Code), penalty woman - Penal Code Article 214 ( Full Title: Penal Code), permissible - Penal Code 214 ( Full Title: Penal Code)</t>
  </si>
  <si>
    <t>permissible - Penal Code 214 ( Full Title: Penal Code)</t>
  </si>
  <si>
    <t>Abortions are permitted after three months of pregnancy when the health of the mother or her psychic equilibrium are likely to be compromised by the continuation of the pregnancy or when there is a risk that the unborn child would suffer from a serious illness or infirmity. In this case, it must intervene in an establishment approved for this purpose. Penal Code, Article 214.</t>
  </si>
  <si>
    <t>The artificial interruption of the pregnancy is authorized when it intervenes in the first three months in a hospital or sanitary institution or in an authorized clinic, by a doctor legally exercising his profession. Penal Code, Article 214.</t>
  </si>
  <si>
    <t>penalty whoever and by medicine - Penal Code, Article 214 ( Full Title: Penal Code), penalty woman - Penal Code Article 214 ( Full Title: Penal Code)</t>
  </si>
  <si>
    <t>Turkey</t>
  </si>
  <si>
    <t>termination of pregnancy - Law on Population Pl... ( Full Title: Law on Population Planning)</t>
  </si>
  <si>
    <t>If the gestation period is longer than 10 weeks, the uterus may be evacuated only if the pregnancy represents, or will constitute, a danger to the mother's life, or if the child to be born or its offspring will be damaged, this being confirmed in writing, on the basis of objective findings, by a specialist in obstetrics and gynecology and a specialist in a related field. Law on Population Planning, Art. 4.</t>
  </si>
  <si>
    <t>If the gestation period is longer than 10 weeks, the uterus may be evacuated only if the pregnancy represents, or will constitute, a danger to the mother's life, or if the child to be born or its offspring will be damaged, this being confirmed in writing, on the basis of objective findings, by a specialist in obstetrics and gynecology and a specialist in a related field. In a situation where failure to intervene immediately will result in danger either to life or to one of the vital organs, a physician making an assessment to this effect shall evacuate the uterus. However, in such cases, the physician who has terminated the pregnancy must inform the Directorate of Health and Welfare in provincial centres, and Government physicians in local towns, of the name and address of the woman, the intervention procedure, and the justification for the interventions; such information must be provided either prior to the intervention, or, if this is not possible, within 24 hours following the intervention.</t>
  </si>
  <si>
    <t>pregnant woman - Turkey Penal Code... ( Full Title: Turkey Penal Code), who is subject to abortion penalties - Turkey Penal Code... ( Full Title: Turkey Penal Code)</t>
  </si>
  <si>
    <t>Turkmenistan</t>
  </si>
  <si>
    <t>social indications - Law on Public Health... ( Full Title: Law on Public Health)</t>
  </si>
  <si>
    <t>Abortion after 12 weeks and up to 28 weeks is permitted with medical indications. Law on Public Health, (4).</t>
  </si>
  <si>
    <t>doctors special training - Law on Public Health... ( Full Title: Law on Public Health)</t>
  </si>
  <si>
    <t>Tuvalu</t>
  </si>
  <si>
    <t>penalty - Penal Code 150 ( Full Title: Penal Code), penalty - woman - Penal Code 151 ( Full Title: Penal Code), supplying drugs - Penal Code... ( Full Title: Penal Code)</t>
  </si>
  <si>
    <t>Uganda</t>
  </si>
  <si>
    <t>penalty - procure miscarriage - Penal Code, 141 ( Full Title: Penal Code), penalty - own miscarriage - Penal Code, 142 ( Full Title: Penal Code), penalty - supply drugs - Penal Code, 143 ( Full Title: Penal Code), abortion - Constitution... ( Full Title: Constitution), permissible ground - Penal Code 224. Surgical operation ( Full Title: Penal Code 224. Surgical operation)</t>
  </si>
  <si>
    <t>permissible ground - Penal Code 224. Surgical operation ( Full Title: Penal Code 224. Surgical operation)</t>
  </si>
  <si>
    <t>penalty - procure miscarriage - Penal Code, 141 ( Full Title: Penal Code), penalty - own miscarriage - Penal Code, 142 ( Full Title: Penal Code), penalty - supply drugs - Penal Code, 143 ( Full Title: Penal Code)</t>
  </si>
  <si>
    <t>Ukraine</t>
  </si>
  <si>
    <t>lawful abortion - The Civil Code of Uk... ( Full Title: The Civil Code of Ukraine, Art. 281. The right to life)</t>
  </si>
  <si>
    <t>Abortion is permissible at the request of the woman up to 12 weeks. After 12 weeks and up until 22 weeks, an abortion may be carried out under specific circumstances established by law.</t>
  </si>
  <si>
    <t>performing an abortion - Criminal Codex of Uk... ( Full Title: Criminal Codex of Ukraine, Art. 134. Illegal Conduct)</t>
  </si>
  <si>
    <t>United Arab Emirates</t>
  </si>
  <si>
    <t>abortion allowed - Medical Liability La... ( Full Title: Medical Liability Law)</t>
  </si>
  <si>
    <t>abortion allowed - Medical Liability La... ( Full Title: Medical Liability Law), fetal deformity - Medical Liability La... ( Full Title: Medical Liability Law)</t>
  </si>
  <si>
    <t>Abortion in the case of fetal impairment is permitted up to 120 days.</t>
  </si>
  <si>
    <t>any individual - Penal Code... ( Full Title: Penal Code)</t>
  </si>
  <si>
    <t>United Kingdom</t>
  </si>
  <si>
    <t>penalties - pregnant woman - Offences Against the Person Act 1861, 58 ( Full Title: Offences Against the Person Act 1861, 58 Administering drugs or using instruments to procure abortion.), penalties - provide poison or instrument - Offences Against the Person Act 1861, 59 ( Full Title: Offences Against the Person Act 1861, 59 Procuring drugs, &amp;c. to cause abortion.), permissible grounds - Abortion Act 1967 - ( Full Title: Abortion Act 1967 - Chapter 87), location - Abortion Act 1967 - ( Full Title: Abortion Act 1967 - Chapter 87), hospital - Abortion Act 1967 - ( Full Title: Abortion Act 1967 - Chapter 87)</t>
  </si>
  <si>
    <t>Abortion Act of 1967  does not extend to Northern Ireland. Abortion Act of 1967(7).</t>
  </si>
  <si>
    <t>permissible grounds - Abortion Act 1967 - ( Full Title: Abortion Act 1967 - Chapter 87)</t>
  </si>
  <si>
    <t>It is required that two registered medical practitioners are of the opinion that the pregnancy has not exceeded its twenty-forth week and that continuance of the pregnancy would involve risk, greater than if the pregnancy were terminated, of injury to the physical or mental health of the pregnant woman or to any existing children of her family, or that the continuance of the pregnancy would involve risk to the life of the pregnant woman, greater than if the pregnancy were terminated, or that there is a substantial risk that if the child were born it would suffer from such physical or mental abnormalities as to be seriously handicapped. Abortion Act 1967, Chapter 87, Section 1(4).</t>
  </si>
  <si>
    <t>permissible grounds - Abortion Act 1967 - ( Full Title: Abortion Act 1967 - Chapter 87), participation - Royal College of Nursing ( Full Title: Royal College of Nursing of the United Kingdom v. Department of Health and Social Security, 1981), exoneration - Royal College of Nursing ( Full Title: Royal College of Nursing of the United Kingdom v. Department of Health and Social Security, 1981)</t>
  </si>
  <si>
    <t>location - Abortion Act 1967 - ( Full Title: Abortion Act 1967 - Chapter 87), hospital - Abortion Act 1967 - ( Full Title: Abortion Act 1967 - Chapter 87), exceptions to hospital and medical opinions - Abortion Act 1967 - ( Full Title: Abortion Act 1967 - Chapter 87)</t>
  </si>
  <si>
    <t>This requirement "shall not apply to the termination of a pregnancy by a registered medical practitioner in a case where he is of the opinion, formed in good faith, that the termination is immediately necessary to save the life or to prevent grave permanent injury to the physical or mental health of the pregnant woman."  Abortion Act 1967,1.(3),(4).</t>
  </si>
  <si>
    <t>penalties - pregnant woman - Offences Against the Person Act 1861, 58 ( Full Title: Offences Against the Person Act 1861, 58 Administering drugs or using instruments to procure abortion.), penalties - provide poison or instrument - Offences Against the Person Act 1861, 59 ( Full Title: Offences Against the Person Act 1861, 59 Procuring drugs, &amp;c. to cause abortion.), penalties - unlawful - Royal College of Nur... ( Full Title: Royal College of Nursing of the United Kingdom v. Department of Health and Social Security, 1981)</t>
  </si>
  <si>
    <t>Uruguay</t>
  </si>
  <si>
    <t>decriminalization - Law on Legal Interruption of Pregnancy (Article 2) ( Full Title: Law on Legal Interruption of Pregnancy), permissible grounds - Law on Legal Interru... ( Full Title: Law on Legal Interruption of Pregnancy), permissible grounds II - Law on Legal Interru... ( Full Title: Law on Legal Interruption of Pregnancy), institutions - Law on Legal Interru... ( Full Title: Law on Legal Interruption of Pregnancy), penalties - woman - Penal Code. Article 325. ( Full Title: Penal Code. Article 325. (Abortion with the consent of the woman)), penalties - collaborate - Penal Code. 325 bis ( Full Title: Penal Code. 325 bis. (Of the abortion effected with the collaboration of a third party with the consent of the woman)), penalties - causes - Penal Code. Article 325 ter ( Full Title: Penal Code. Article 325 ter. (Abortion without the consent of the woman)), exemption from punishment - Penal Code. Article 328. (mitigating ( Full Title: Penal Code. Article 328. (mitigating and exonerating reasons))</t>
  </si>
  <si>
    <t>decriminalization - Law on Legal Interruption of Pregnancy (Article 2) ( Full Title: Law on Legal Interruption of Pregnancy), permissible grounds - Law on Legal Interru... ( Full Title: Law on Legal Interruption of Pregnancy), permissible grounds II - Law on Legal Interru... ( Full Title: Law on Legal Interruption of Pregnancy), exemption from punishment - Penal Code. Article 328. (mitigating ( Full Title: Penal Code. Article 328. (mitigating and exonerating reasons))</t>
  </si>
  <si>
    <t>Abortions are permissible if performed within the first twelve weeks of pregnancy. After the first twelve weeks, abortions are permissible if the pregnancy involves a serious risk to the health of women and fetal impairment. Abortions are permissible within fourteen gestation weeks when it was the product of an accredited violation. Law on Legal Interruption of Pregnancy, Article 6º.</t>
  </si>
  <si>
    <t>permissible grounds - Law on Legal Interru... ( Full Title: Law on Legal Interruption of Pregnancy), permissible grounds II - Law on Legal Interru... ( Full Title: Law on Legal Interruption of Pregnancy)</t>
  </si>
  <si>
    <t>A medical consultation before an institution of the National Integrated Health System is required in order to inform the doctor the circumstances arising from the conditions in which the conception has happened, situations of hardship economic, social or family or age that in his opinion prevent him from continuing with the pregnancy in progress. Law on Legal Interruption of Pregnancy. Art. 3. Pregnancies resulting from accredited violations require proof of the judicial complaint to perform an abortion within the first fourteen weeks of gestation. Law on Legal Interruption of Pregnancy, Article 6(C).</t>
  </si>
  <si>
    <t>exemption from punishment - Penal Code. Article 328. (mitigating ( Full Title: Penal Code. Article 328. (mitigating and exonerating reasons))</t>
  </si>
  <si>
    <t>institutions - Law on Legal Interru... ( Full Title: Law on Legal Interruption of Pregnancy)</t>
  </si>
  <si>
    <t>penalties - woman - Penal Code. Article 325. ( Full Title: Penal Code. Article 325. (Abortion with the consent of the woman)), penalties - collaborate - Penal Code. 325 bis ( Full Title: Penal Code. 325 bis. (Of the abortion effected with the collaboration of a third party with the consent of the woman)), penalties - causes - Penal Code. Article 325 ter ( Full Title: Penal Code. Article 325 ter. (Abortion without the consent of the woman))</t>
  </si>
  <si>
    <t>If the crime was committed to save one's honor, that of the wife or a next relative, the penalty will be reduced by one-third to one-half, and the judge may, in the case of consented abortion, and given the circumstances of the event, fully exempt him from punishment. The mobile of honor does not protect the family member who was the author of the pregnancy. Penal Code. Article 328, Section 1.</t>
  </si>
  <si>
    <t>Uzbekistan</t>
  </si>
  <si>
    <t>abortion - Uzbekistan Criminal ... ( Full Title: Uzbekistan Criminal Code)</t>
  </si>
  <si>
    <t>medical reasons - Order No. 312, On th... ( Full Title: Order No. 312, On the Approval of Artificial Standards Abortion), lawful abortion - Order No. 312, On th... ( Full Title: Order No. 312, On the Approval of Artificial Standards Abortion), at the woman's request - Order No. 312, On th... ( Full Title: Order No. 312, On the Approval of Artificial Standards Abortion)</t>
  </si>
  <si>
    <t>Abortion is permitted at the women's request up to 9 weeks or 63 days if amenorrhea. Abortion is also permitted up until 22 weeks for social reasons including: (1) The death of her husband during pregnancy, (2) the stay of a woman or her husband in places of detention; (3) persons deprived of the right of motherhood; (4) large families (more than 4 children); (5) divorce during this pregnancy; (6) disability in a woman, husband; (7) the presence of a disabled child in the family of the pregnant woman.</t>
  </si>
  <si>
    <t>lawful abortion - Order No. 312, On th... ( Full Title: Order No. 312, On the Approval of Artificial Standards Abortion), medical indications - Order No. 312, On th... ( Full Title: Order No. 312, On the Approval of Artificial Standards Abortion)</t>
  </si>
  <si>
    <t>If there are medical indications, the woman shall be issued an opinion with complete clinical diagnosis, certified by signatures indicated specialists and seal institutions. For social reasons, the question of the abortion is decided by the commission if the woman has a conclusion on the term pregnancy, which is set by the obstetrician-gynecologist, relevant legal documents. Order No. 312, On the Approval of Artificial Standards Abortion.</t>
  </si>
  <si>
    <t>performing medical abortion - Order No. 312, On th... ( Full Title: Order No. 312, On the Approval of Artificial Standards Abortion), surgical abortions - Order No. 312, On th... ( Full Title: Order No. 312, On the Approval of Artificial Standards Abortion)</t>
  </si>
  <si>
    <t>lawful abortion - Order No. 312, On th... ( Full Title: Order No. 312, On the Approval of Artificial Standards Abortion)</t>
  </si>
  <si>
    <t>Ultrasound is required to verify the malformation of the fetus during pregnancy.</t>
  </si>
  <si>
    <t>abortion location - Order No. 312, On th... ( Full Title: Order No. 312, On the Approval of Artificial Standards Abortion), abortion - Uzbekistan Criminal ... ( Full Title: Uzbekistan Criminal Code)</t>
  </si>
  <si>
    <t>abortion by unauthorized person - Uzbekistan Criminal ... ( Full Title: Uzbekistan Criminal Code), abortion - Uzbekistan Criminal ... ( Full Title: Uzbekistan Criminal Code)</t>
  </si>
  <si>
    <t>Vanuatu</t>
  </si>
  <si>
    <t>penalty - own miscarriage - Penal Code, 117. Abo... ( Full Title: Penal Code, 117. Abortion), penalty - procure miscarriage - Penal Code, 117 ( Full Title: Penal Code, 117. Abortion), permissible grounds - Penal Code, 117(3) ( Full Title: Penal Code, 117. Abortion)</t>
  </si>
  <si>
    <t>permissible grounds - Penal Code, 117(3) ( Full Title: Penal Code, 117. Abortion)</t>
  </si>
  <si>
    <t>penalty - own miscarriage - Penal Code, 117. Abo... ( Full Title: Penal Code, 117. Abortion), penalty - procure miscarriage - Penal Code, 117 ( Full Title: Penal Code, 117. Abortion), penalties - Public Prosecutor v ... ( Full Title: Public Prosecutor v Akau 2005 VUSC 63)</t>
  </si>
  <si>
    <t>Vatican City</t>
  </si>
  <si>
    <t>penalty - procures - Can. 1398 ( Full Title: Code of Canon Law)</t>
  </si>
  <si>
    <t>Venezuela</t>
  </si>
  <si>
    <t>penalties - woman - Penal Code, Article 432 ( Full Title: Penal Code), penalties - Penal Code, Article 433 ( Full Title: Penal Code), penalty - Penal Code... ( Full Title: Penal Code), penalty - Penal Code, Article 435 ( Full Title: Penal Code)</t>
  </si>
  <si>
    <t>penalty - Penal Code, Article 435 ( Full Title: Penal Code)</t>
  </si>
  <si>
    <t>Veracruz</t>
  </si>
  <si>
    <t>penalty to woman - Penal Code Article 150 ( Full Title: Penal Code), penalty - Penal Code Article 150 ( Full Title: Penal Code), HCP penalty and permissible - Penal Code Article 153 ( Full Title: Penal Code), permissible grounds - Penal Code Article 154 ( Full Title: Penal Code)</t>
  </si>
  <si>
    <t>HCP penalty and permissible - Penal Code Article 153 ( Full Title: Penal Code), permissible grounds - Penal Code Article 154 ( Full Title: Penal Code)</t>
  </si>
  <si>
    <t>permissible grounds - Penal Code Article 154 ( Full Title: Penal Code)</t>
  </si>
  <si>
    <t>When the pregnant woman is in danger of death, verification from a doctor other than the attending physician is required, whenever this is possible and the delay is not dangerous. Penal Code, Article 251, (III). Verification of two doctors is required for cases of fetal impairment. Penal Code, Article 251, (IV).</t>
  </si>
  <si>
    <t>penalty to woman - Penal Code Article 150 ( Full Title: Penal Code), penalty - Penal Code Article 150 ( Full Title: Penal Code), HCP penalty and permissible - Penal Code Article 153 ( Full Title: Penal Code)</t>
  </si>
  <si>
    <t>Victoria</t>
  </si>
  <si>
    <t>procure abortion - Victoria Crimes Act... ( Full Title: Victoria Crimes Act), registered practitioner - Abortion Law Reform ... ( Full Title: Abortion Law Reform Act 2008), not more than 24 wks - Abortion Law Reform ... ( Full Title: Abortion Law Reform Act 2008), supply drugs before 24 wks - Abortion Law Reform ... ( Full Title: Abortion Law Reform Act 2008)</t>
  </si>
  <si>
    <t>not more than 24 wks - Abortion Law Reform ... ( Full Title: Abortion Law Reform Act 2008), supply drugs before 24 wks - Abortion Law Reform ... ( Full Title: Abortion Law Reform Act 2008)</t>
  </si>
  <si>
    <t>Abortion after 24 weeks is permitted only if the medical practitioner reasonably believes abortion is appropriate considering all relevant medical circumstances and the woman's current and future physical, psychological and social circumstances. Abortion Law Reform Act 2008, Part 2 (5) &amp; (7)(2).</t>
  </si>
  <si>
    <t>A health care professional is required to verify an individual's circumstance for a woman who is more than 24 weeks pregnant. Abortion Law Reform Act 2008.</t>
  </si>
  <si>
    <t>procure abortion - Victoria Crimes Act... ( Full Title: Victoria Crimes Act), registered practitioner - Abortion Law Reform ... ( Full Title: Abortion Law Reform Act 2008)</t>
  </si>
  <si>
    <t>A registered pharmacist or registered nurse is a qualified person only for the purpose of performing an abortion by administering or supplying a drug or drugs. Victoria Crimes Act (11)(65)(3).</t>
  </si>
  <si>
    <t>procure abortion - Victoria Crimes Act... ( Full Title: Victoria Crimes Act)</t>
  </si>
  <si>
    <t>Vietnam</t>
  </si>
  <si>
    <t>illegal abortion - Vietnam Criminal Cod... ( Full Title: Vietnam Criminal Code)</t>
  </si>
  <si>
    <t>lawful abortion - Law on Protection of... ( Full Title: Law on Protection of People's Health)</t>
  </si>
  <si>
    <t>Individuals must have a permit issued by the Ministry of Health or Department of Health.</t>
  </si>
  <si>
    <t>health facilities and individuals providing abortions - Law on Protection of... ( Full Title: Law on Protection of People's Health)</t>
  </si>
  <si>
    <t>Western Australia</t>
  </si>
  <si>
    <t>20 weeks - Western Australia He... ( Full Title: Western Australia Health Act), justified - Western Australia He... ( Full Title: Western Australia Health Act), abortion unlawful - ACTS AMENDMENT (ABOR... ( Full Title: ACTS AMENDMENT (ABORTION) ACT 1998), unlawful abortion - Criminal Code Act Co... ( Full Title: Criminal Code Act Compilation Act 1913)</t>
  </si>
  <si>
    <t>20 weeks - Western Australia He... ( Full Title: Western Australia Health Act), justified - Western Australia He... ( Full Title: Western Australia Health Act)</t>
  </si>
  <si>
    <t>Performance of abortion after 20 weeks is justified if the woman concerned will suffer serious personal, family, or social consequences if the abortion is not performed, or serious danger to the physical or mental health of the woman concerned will result if the abortion is not performed, or the pregnancy of the woman concerned is causing serious danger to her physical or mental health. Western Australia Health Act (334)(3).</t>
  </si>
  <si>
    <t>If at least 20 weeks of the woman’s pregnancy have been completed when the abortion is performed, the performance of the abortion is not justified unless 2 medical practitioners who are members of a panel of at least 6 medical practitioners appointed by the Minister for the purposes of this section have agreed that the mother, or the unborn child, has a severe medical condition that, in the clinical judgment of those 2 medical practitioners, justifies the procedure. Western Australia Health Act (334)(7).</t>
  </si>
  <si>
    <t>unlawful abortion - Criminal Code Act Co... ( Full Title: Criminal Code Act Compilation Act 1913)</t>
  </si>
  <si>
    <t>If at least 20 weeks of the woman's pregnancy have been completed, when the performance of the abortion is not justified unless the abortion is performed in a medical facility approved by the minister. Western Australia Health Act (7)(b).</t>
  </si>
  <si>
    <t>abortion unlawful - ACTS AMENDMENT (ABOR... ( Full Title: ACTS AMENDMENT (ABORTION) ACT 1998)</t>
  </si>
  <si>
    <t>Yucatán</t>
  </si>
  <si>
    <t>penalties - Penal Code Article 390 ( Full Title: Penal Code), HCP penalties - Penal Code Article 391 ( Full Title: Penal Code), penalties to mother - Penal Code Article 392 ( Full Title: Penal Code), permissible grounds - Penal Code Article 393 ( Full Title: Penal Code)</t>
  </si>
  <si>
    <t>permissible grounds - Penal Code Article 393 ( Full Title: Penal Code)</t>
  </si>
  <si>
    <t>When the pregnant woman is in danger of death, verification from a doctor other than the attending physician is required, whenever this is possible and the delay is not dangerous. Penal Code, Article 393, (III). Verification of two doctors is required in cases of fetal impairment. Penal Code, Article 393, (V).</t>
  </si>
  <si>
    <t>penalties - Penal Code Article 390 ( Full Title: Penal Code), HCP penalties - Penal Code Article 391 ( Full Title: Penal Code), penalties to mother - Penal Code Article 392 ( Full Title: Penal Code)</t>
  </si>
  <si>
    <t>Zacatecas</t>
  </si>
  <si>
    <t>punishment to mother - Penal Code Article 311 ( Full Title: Penal Code), penalties - Penal Code, Article 311 ( Full Title: Penal Code), Penalties - HCP - Penal Code, Article 311 ( Full Title: Penal Code), circumstances no punishment to woman - Penal Code... ( Full Title: Penal Code)</t>
  </si>
  <si>
    <t>circumstances no punishment to woman - Penal Code... ( Full Title: Penal Code)</t>
  </si>
  <si>
    <t>A second opinion from a doctor is required to perform an abortion in cases where the woman's life is in danger or there is a risk of serious harm to her health, whenever this is possible and the delay is not dangerous. Penal Code, Article 313.</t>
  </si>
  <si>
    <t>punishment to mother - Penal Code Article 311 ( Full Title: Penal Code), penalties - Penal Code, Article 311 ( Full Title: Penal Code), Penalties - HCP - Penal Code, Article 311 ( Full Title: Penal Code)</t>
  </si>
  <si>
    <t>Only consummate abortion will be sanctioned; but when the attempt produce injuries, these will be prosecuted in any case. Penal Code, Article 310. Wrongful miscarriage caused by the pregnant woman is not punishable, nor when the pregnancy is the result of a violation. Penal Code, Article 312. No sanction will be applied when the woman does not provoke an abortion, pregnant woman is at risk of death or serious harm to her health, doctor who assists her, hearing this one the opinion of another doctor, whenever this it is possible and the delay is not dangerous. Penal Code, 313.</t>
  </si>
  <si>
    <t>Zambia</t>
  </si>
  <si>
    <t>penalty - administer - Penal Code, Section ... ( Full Title: Penal Code, Section 151. Attempts to procure abortion), penalties - Penal Code, Section ... ( Full Title: Penal Code, Section 152. Abortion by pregnant woman or female child), permissible grounds - Penal Code, Section ... ( Full Title: Penal Code, Section 152. Abortion by pregnant woman or female child), penalties - Penal Code, 153. Sup... ( Full Title: Penal Code, 153. Supplying drugs or instruments to procure abortion), permissible grounds II - Termination of Pregnancy Act (3.)(1) ( Full Title: Termination of Pregnancy Act - CHAPTER 304 OF THE LAWS OF ZAMBIA), hospital - Termination of Pregnancy Act(3.)(3) ( Full Title: Termination of Pregnancy Act - CHAPTER 304 OF THE LAWS OF ZAMBIA)</t>
  </si>
  <si>
    <t>permissible grounds - Penal Code, Section ... ( Full Title: Penal Code, Section 152. Abortion by pregnant woman or female child), permissible grounds II - Termination of Pregnancy Act (3.)(1) ( Full Title: Termination of Pregnancy Act - CHAPTER 304 OF THE LAWS OF ZAMBIA)</t>
  </si>
  <si>
    <t>Where a female child is raped or defiled and becomes pregnant, the pregnancy may be terminated in accordance with the Termination of Pregnancy Act. Penal Code, Section 152(2).</t>
  </si>
  <si>
    <t>permissible grounds II - Termination of Pregnancy Act (3.)(1) ( Full Title: Termination of Pregnancy Act - CHAPTER 304 OF THE LAWS OF ZAMBIA), exception - hospital - Termination of Pregn... ( Full Title: Termination of Pregnancy Act - CHAPTER 304 OF THE LAWS OF ZAMBIA)</t>
  </si>
  <si>
    <t>Verification is required in cases of fetal impairment. Pregnancy Act, Ch. 304, Section 3.</t>
  </si>
  <si>
    <t>permissible grounds II - Termination of Pregnancy Act (3.)(1) ( Full Title: Termination of Pregnancy Act - CHAPTER 304 OF THE LAWS OF ZAMBIA)</t>
  </si>
  <si>
    <t>hospital - Termination of Pregnancy Act(3.)(3) ( Full Title: Termination of Pregnancy Act - CHAPTER 304 OF THE LAWS OF ZAMBIA)</t>
  </si>
  <si>
    <t>penalty - administer - Penal Code, Section ... ( Full Title: Penal Code, Section 151. Attempts to procure abortion), penalties - Penal Code, Section ... ( Full Title: Penal Code, Section 152. Abortion by pregnant woman or female child), penalties - Penal Code, 153. Sup... ( Full Title: Penal Code, 153. Supplying drugs or instruments to procure abortion)</t>
  </si>
  <si>
    <t>Zimbabwe</t>
  </si>
  <si>
    <t>penalty - CRIMINAL LAW (CODIFICATION AND REFORM) ACT, 60 ( Full Title: CRIMINAL LAW (CODIFICATION AND REFORM) ACT), permissible grounds - Termination of Pregnancy Act (4) ( Full Title: Termination of Pregnancy Act), where and who - Termination of Pregnancy Act (5) ( Full Title: Termination of Pregnancy Act), verification life - Termination of Pregnancy Act(4)(a),(b) ( Full Title: Termination of Pregnancy Act)</t>
  </si>
  <si>
    <t>permissible grounds - Termination of Pregnancy Act (4) ( Full Title: Termination of Pregnancy Act), unlawful intercourse - Termination of Pregnancy Act Part I(2)(1) ( Full Title: Termination of Pregnancy Act)</t>
  </si>
  <si>
    <t>verification life - Termination of Pregnancy Act(4)(a),(b) ( Full Title: Termination of Pregnancy Act)</t>
  </si>
  <si>
    <t>A magistrate must issue a certificate in order for a medical practitioner to terminate a pregnancy on the grounds of rape and incest. Termination of Pregnancy Act. Section 5, (3)-(4). Where a termination of pregnancy is performed to protect the life or physical health of the pregnant person, or in the case of fetal impairment, verification is required by one other medical practitioner or any two medical practitioners. Termination of Pregnancy Act. Section 5, (2)(a)-(b). In cases where the termination of pregnancy is performed to protect the life or physical health of the pregnant woman, there is an emergency exception to the verification requirement. Termination of Pregnancy Act, Section (7).</t>
  </si>
  <si>
    <t>where and who - Termination of Pregnancy Act (5) ( Full Title: Termination of Pregnancy Act)</t>
  </si>
  <si>
    <t>penalty - CRIMINAL LAW (CODIFICATION AND REFORM) ACT, 60 ( Full Title: CRIMINAL LAW (CODIFICATION AND REFORM) ACT)</t>
  </si>
  <si>
    <t>.</t>
  </si>
  <si>
    <t xml:space="preserve">glob_penalt_Individuals subject to penalties not specified </t>
  </si>
  <si>
    <t>glob_penalt_Individual who assists in the abortion</t>
  </si>
  <si>
    <t>glob_penalt_Individual who provides information on abortion</t>
  </si>
  <si>
    <t>glob_penalt_Individual who provides instruments for abortion</t>
  </si>
  <si>
    <t>glob_penalt_Individual who provides substances</t>
  </si>
  <si>
    <t>glob_penalt_Individual who provides abortion drugs</t>
  </si>
  <si>
    <t>glob_penaltHealth care professional who provides abortion drugs</t>
  </si>
  <si>
    <t>glob_penalt_Individual who provides surgical abortion</t>
  </si>
  <si>
    <t>glob_penaltHealth care professional who provides surgical abortion</t>
  </si>
  <si>
    <t>glob_penaltPregnant person</t>
  </si>
  <si>
    <t>glob_penaltAny individual who causes an unlawful abortion</t>
  </si>
  <si>
    <t>glob_placea_Abortion is not permitted in any location</t>
  </si>
  <si>
    <t>glob_placeaRequired location not specified</t>
  </si>
  <si>
    <t>glob_placea_Government health facility</t>
  </si>
  <si>
    <t>glob_placea_Health facility specifically designated to provide abortions</t>
  </si>
  <si>
    <t>glob_placea_Secondary health care facility</t>
  </si>
  <si>
    <t xml:space="preserve">glob_placea_Primary health care facility </t>
  </si>
  <si>
    <t>glob_placea_Hospital</t>
  </si>
  <si>
    <t>glob_requir_None</t>
  </si>
  <si>
    <t>glob_requirRequired tests not specified</t>
  </si>
  <si>
    <t>glob_requir_Gynecological exam</t>
  </si>
  <si>
    <t>glob_requir_Urine test</t>
  </si>
  <si>
    <t>glob_requir_Blood test</t>
  </si>
  <si>
    <t>glob_requir_Ultrasound</t>
  </si>
  <si>
    <t>glob_permit_No health care professionals are legally permitted to provide an abortion</t>
  </si>
  <si>
    <t>glob_permitPermitted health care professionals not specified</t>
  </si>
  <si>
    <t>glob_permit_Lay health worker</t>
  </si>
  <si>
    <t>glob_permit_Pharmacist</t>
  </si>
  <si>
    <t>glob_permit_Nurse</t>
  </si>
  <si>
    <t>glob_permit_Midwife</t>
  </si>
  <si>
    <t>glob_permit_Specialist doctor</t>
  </si>
  <si>
    <t>glob_permit_Medical doctor</t>
  </si>
  <si>
    <t>glob_permit_Medical practitioner</t>
  </si>
  <si>
    <t>glob_permis_None</t>
  </si>
  <si>
    <t>glob_permis_Specific grounds not specified</t>
  </si>
  <si>
    <t>glob_permis_Any grounds</t>
  </si>
  <si>
    <t>glob_permis_Age</t>
  </si>
  <si>
    <t>glob_permisLife</t>
  </si>
  <si>
    <t>glob_permis_Health</t>
  </si>
  <si>
    <t>glob_permis_Physical health</t>
  </si>
  <si>
    <t>glob_permis_Mental health</t>
  </si>
  <si>
    <t>glob_permis_Intellectual or cognitive disability of the pregnant person</t>
  </si>
  <si>
    <t>glob_permis_Incest</t>
  </si>
  <si>
    <t>glob_permisRape</t>
  </si>
  <si>
    <t>glob_permis_Fetal impairment</t>
  </si>
  <si>
    <t>glob_permis_Social reasons</t>
  </si>
  <si>
    <t xml:space="preserve">glob_permis_Economic reasons </t>
  </si>
  <si>
    <t>Jurisdictions</t>
  </si>
  <si>
    <t>Jurisdiction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</si>
</sst>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1"/>
  <sheetViews>
    <sheetView tabSelected="1" workbookViewId="0"/>
  </sheetViews>
  <sheetFormatPr defaultRowHeight="14.5" x14ac:dyDescent="0.35"/>
  <cols>
    <col min="1" max="1" width="21" customWidth="1"/>
    <col min="2" max="2" width="12.453125" customWidth="1"/>
  </cols>
  <sheetData>
    <row r="1" spans="1:52" s="2" customFormat="1" ht="174" x14ac:dyDescent="0.35">
      <c r="A1" s="2" t="s">
        <v>1189</v>
      </c>
      <c r="B1" s="2" t="s">
        <v>1</v>
      </c>
      <c r="C1" s="2" t="s">
        <v>2</v>
      </c>
      <c r="D1" s="2" t="s">
        <v>3</v>
      </c>
      <c r="E1" s="2" t="s">
        <v>1188</v>
      </c>
      <c r="F1" s="2" t="s">
        <v>1187</v>
      </c>
      <c r="G1" s="2" t="s">
        <v>1186</v>
      </c>
      <c r="H1" s="2" t="s">
        <v>1185</v>
      </c>
      <c r="I1" s="2" t="s">
        <v>1184</v>
      </c>
      <c r="J1" s="2" t="s">
        <v>1183</v>
      </c>
      <c r="K1" s="2" t="s">
        <v>1182</v>
      </c>
      <c r="L1" s="2" t="s">
        <v>1181</v>
      </c>
      <c r="M1" s="2" t="s">
        <v>1180</v>
      </c>
      <c r="N1" s="2" t="s">
        <v>1179</v>
      </c>
      <c r="O1" s="2" t="s">
        <v>1178</v>
      </c>
      <c r="P1" s="2" t="s">
        <v>1177</v>
      </c>
      <c r="Q1" s="2" t="s">
        <v>1176</v>
      </c>
      <c r="R1" s="2" t="s">
        <v>1175</v>
      </c>
      <c r="S1" s="2" t="s">
        <v>9</v>
      </c>
      <c r="T1" s="2" t="s">
        <v>1174</v>
      </c>
      <c r="U1" s="2" t="s">
        <v>1173</v>
      </c>
      <c r="V1" s="2" t="s">
        <v>1172</v>
      </c>
      <c r="W1" s="2" t="s">
        <v>1171</v>
      </c>
      <c r="X1" s="2" t="s">
        <v>1170</v>
      </c>
      <c r="Y1" s="2" t="s">
        <v>1169</v>
      </c>
      <c r="Z1" s="2" t="s">
        <v>1168</v>
      </c>
      <c r="AA1" s="2" t="s">
        <v>1167</v>
      </c>
      <c r="AB1" s="2" t="s">
        <v>1166</v>
      </c>
      <c r="AC1" s="2" t="s">
        <v>1165</v>
      </c>
      <c r="AD1" s="2" t="s">
        <v>1164</v>
      </c>
      <c r="AE1" s="2" t="s">
        <v>1163</v>
      </c>
      <c r="AF1" s="2" t="s">
        <v>1162</v>
      </c>
      <c r="AG1" s="2" t="s">
        <v>1161</v>
      </c>
      <c r="AH1" s="2" t="s">
        <v>1160</v>
      </c>
      <c r="AI1" s="2" t="s">
        <v>1159</v>
      </c>
      <c r="AJ1" s="2" t="s">
        <v>1158</v>
      </c>
      <c r="AK1" s="2" t="s">
        <v>1157</v>
      </c>
      <c r="AL1" s="2" t="s">
        <v>1156</v>
      </c>
      <c r="AM1" s="2" t="s">
        <v>1155</v>
      </c>
      <c r="AN1" s="2" t="s">
        <v>1154</v>
      </c>
      <c r="AO1" s="2" t="s">
        <v>1153</v>
      </c>
      <c r="AP1" s="2" t="s">
        <v>1152</v>
      </c>
      <c r="AQ1" s="2" t="s">
        <v>1151</v>
      </c>
      <c r="AR1" s="2" t="s">
        <v>1150</v>
      </c>
      <c r="AS1" s="2" t="s">
        <v>1149</v>
      </c>
      <c r="AT1" s="2" t="s">
        <v>1148</v>
      </c>
      <c r="AU1" s="2" t="s">
        <v>1147</v>
      </c>
      <c r="AV1" s="2" t="s">
        <v>1146</v>
      </c>
      <c r="AW1" s="2" t="s">
        <v>1145</v>
      </c>
      <c r="AX1" s="2" t="s">
        <v>1144</v>
      </c>
      <c r="AY1" s="2" t="s">
        <v>1143</v>
      </c>
      <c r="AZ1" s="2" t="s">
        <v>1142</v>
      </c>
    </row>
    <row r="2" spans="1:52" x14ac:dyDescent="0.35">
      <c r="A2" t="s">
        <v>24</v>
      </c>
      <c r="B2" s="1">
        <v>43094</v>
      </c>
      <c r="C2" s="1">
        <v>43617</v>
      </c>
      <c r="D2">
        <v>1</v>
      </c>
      <c r="E2">
        <v>0</v>
      </c>
      <c r="F2">
        <v>0</v>
      </c>
      <c r="G2">
        <v>0</v>
      </c>
      <c r="H2">
        <v>1</v>
      </c>
      <c r="I2">
        <v>0</v>
      </c>
      <c r="J2">
        <v>0</v>
      </c>
      <c r="K2">
        <v>0</v>
      </c>
      <c r="L2">
        <v>0</v>
      </c>
      <c r="M2">
        <v>0</v>
      </c>
      <c r="N2">
        <v>1</v>
      </c>
      <c r="O2">
        <v>0</v>
      </c>
      <c r="P2">
        <v>0</v>
      </c>
      <c r="Q2">
        <v>0</v>
      </c>
      <c r="R2">
        <v>0</v>
      </c>
      <c r="S2">
        <v>1</v>
      </c>
      <c r="T2">
        <v>0</v>
      </c>
      <c r="U2">
        <v>0</v>
      </c>
      <c r="V2">
        <v>0</v>
      </c>
      <c r="W2">
        <v>0</v>
      </c>
      <c r="X2">
        <v>0</v>
      </c>
      <c r="Y2">
        <v>0</v>
      </c>
      <c r="Z2">
        <v>0</v>
      </c>
      <c r="AA2">
        <v>1</v>
      </c>
      <c r="AB2">
        <v>0</v>
      </c>
      <c r="AC2">
        <v>0</v>
      </c>
      <c r="AD2">
        <v>0</v>
      </c>
      <c r="AE2">
        <v>0</v>
      </c>
      <c r="AF2">
        <v>0</v>
      </c>
      <c r="AG2">
        <v>1</v>
      </c>
      <c r="AH2">
        <v>0</v>
      </c>
      <c r="AI2">
        <v>0</v>
      </c>
      <c r="AJ2">
        <v>0</v>
      </c>
      <c r="AK2">
        <v>0</v>
      </c>
      <c r="AL2">
        <v>0</v>
      </c>
      <c r="AM2">
        <v>0</v>
      </c>
      <c r="AN2">
        <v>1</v>
      </c>
      <c r="AO2">
        <v>0</v>
      </c>
      <c r="AP2">
        <v>1</v>
      </c>
      <c r="AQ2">
        <v>1</v>
      </c>
      <c r="AR2">
        <v>1</v>
      </c>
      <c r="AS2">
        <v>0</v>
      </c>
      <c r="AT2">
        <v>1</v>
      </c>
      <c r="AU2">
        <v>0</v>
      </c>
      <c r="AV2">
        <v>0</v>
      </c>
      <c r="AW2">
        <v>0</v>
      </c>
      <c r="AX2">
        <v>0</v>
      </c>
      <c r="AY2">
        <v>0</v>
      </c>
      <c r="AZ2">
        <v>0</v>
      </c>
    </row>
    <row r="3" spans="1:52" x14ac:dyDescent="0.35">
      <c r="A3" t="s">
        <v>30</v>
      </c>
      <c r="B3" s="1">
        <v>41275</v>
      </c>
      <c r="C3" s="1">
        <v>43617</v>
      </c>
      <c r="D3">
        <v>1</v>
      </c>
      <c r="E3">
        <v>0</v>
      </c>
      <c r="F3">
        <v>0</v>
      </c>
      <c r="G3">
        <v>0</v>
      </c>
      <c r="H3">
        <v>0</v>
      </c>
      <c r="I3">
        <v>0</v>
      </c>
      <c r="J3">
        <v>0</v>
      </c>
      <c r="K3">
        <v>0</v>
      </c>
      <c r="L3">
        <v>0</v>
      </c>
      <c r="M3">
        <v>0</v>
      </c>
      <c r="N3">
        <v>0</v>
      </c>
      <c r="O3">
        <v>0</v>
      </c>
      <c r="P3">
        <v>1</v>
      </c>
      <c r="Q3">
        <v>0</v>
      </c>
      <c r="R3">
        <v>0</v>
      </c>
      <c r="S3">
        <v>0</v>
      </c>
      <c r="T3">
        <v>0</v>
      </c>
      <c r="U3">
        <v>0</v>
      </c>
      <c r="V3">
        <v>1</v>
      </c>
      <c r="W3">
        <v>0</v>
      </c>
      <c r="X3">
        <v>0</v>
      </c>
      <c r="Y3">
        <v>0</v>
      </c>
      <c r="Z3">
        <v>0</v>
      </c>
      <c r="AA3">
        <v>0</v>
      </c>
      <c r="AB3">
        <v>0</v>
      </c>
      <c r="AC3">
        <v>0</v>
      </c>
      <c r="AD3">
        <v>0</v>
      </c>
      <c r="AE3">
        <v>0</v>
      </c>
      <c r="AF3">
        <v>0</v>
      </c>
      <c r="AG3">
        <v>0</v>
      </c>
      <c r="AH3">
        <v>1</v>
      </c>
      <c r="AI3">
        <v>0</v>
      </c>
      <c r="AJ3">
        <v>0</v>
      </c>
      <c r="AK3">
        <v>0</v>
      </c>
      <c r="AL3">
        <v>1</v>
      </c>
      <c r="AM3">
        <v>0</v>
      </c>
      <c r="AN3">
        <v>0</v>
      </c>
      <c r="AO3">
        <v>0</v>
      </c>
      <c r="AP3">
        <v>1</v>
      </c>
      <c r="AQ3">
        <v>0</v>
      </c>
      <c r="AR3">
        <v>1</v>
      </c>
      <c r="AS3">
        <v>0</v>
      </c>
      <c r="AT3">
        <v>1</v>
      </c>
      <c r="AU3">
        <v>1</v>
      </c>
      <c r="AV3">
        <v>0</v>
      </c>
      <c r="AW3">
        <v>1</v>
      </c>
      <c r="AX3">
        <v>1</v>
      </c>
      <c r="AY3">
        <v>0</v>
      </c>
      <c r="AZ3">
        <v>0</v>
      </c>
    </row>
    <row r="4" spans="1:52" x14ac:dyDescent="0.35">
      <c r="A4" t="s">
        <v>38</v>
      </c>
      <c r="B4" s="1">
        <v>43435</v>
      </c>
      <c r="C4" s="1">
        <v>43617</v>
      </c>
      <c r="D4">
        <v>1</v>
      </c>
      <c r="E4">
        <v>0</v>
      </c>
      <c r="F4">
        <v>0</v>
      </c>
      <c r="G4">
        <v>0</v>
      </c>
      <c r="H4">
        <v>0</v>
      </c>
      <c r="I4">
        <v>0</v>
      </c>
      <c r="J4">
        <v>0</v>
      </c>
      <c r="K4">
        <v>1</v>
      </c>
      <c r="L4">
        <v>1</v>
      </c>
      <c r="M4">
        <v>0</v>
      </c>
      <c r="N4">
        <v>1</v>
      </c>
      <c r="O4">
        <v>0</v>
      </c>
      <c r="P4">
        <v>0</v>
      </c>
      <c r="Q4">
        <v>0</v>
      </c>
      <c r="R4">
        <v>0</v>
      </c>
      <c r="S4">
        <v>1</v>
      </c>
      <c r="T4">
        <v>0</v>
      </c>
      <c r="U4">
        <v>1</v>
      </c>
      <c r="V4">
        <v>1</v>
      </c>
      <c r="W4">
        <v>0</v>
      </c>
      <c r="X4">
        <v>0</v>
      </c>
      <c r="Y4">
        <v>0</v>
      </c>
      <c r="Z4">
        <v>0</v>
      </c>
      <c r="AA4">
        <v>0</v>
      </c>
      <c r="AB4">
        <v>0</v>
      </c>
      <c r="AC4">
        <v>0</v>
      </c>
      <c r="AD4">
        <v>0</v>
      </c>
      <c r="AE4">
        <v>0</v>
      </c>
      <c r="AF4">
        <v>0</v>
      </c>
      <c r="AG4">
        <v>0</v>
      </c>
      <c r="AH4">
        <v>1</v>
      </c>
      <c r="AI4">
        <v>0</v>
      </c>
      <c r="AJ4">
        <v>0</v>
      </c>
      <c r="AK4">
        <v>0</v>
      </c>
      <c r="AL4">
        <v>0</v>
      </c>
      <c r="AM4">
        <v>0</v>
      </c>
      <c r="AN4">
        <v>1</v>
      </c>
      <c r="AO4">
        <v>0</v>
      </c>
      <c r="AP4">
        <v>1</v>
      </c>
      <c r="AQ4">
        <v>1</v>
      </c>
      <c r="AR4">
        <v>1</v>
      </c>
      <c r="AS4">
        <v>0</v>
      </c>
      <c r="AT4">
        <v>1</v>
      </c>
      <c r="AU4">
        <v>0</v>
      </c>
      <c r="AV4">
        <v>1</v>
      </c>
      <c r="AW4">
        <v>0</v>
      </c>
      <c r="AX4">
        <v>1</v>
      </c>
      <c r="AY4">
        <v>0</v>
      </c>
      <c r="AZ4">
        <v>0</v>
      </c>
    </row>
    <row r="5" spans="1:52" x14ac:dyDescent="0.35">
      <c r="A5" t="s">
        <v>46</v>
      </c>
      <c r="B5" s="1">
        <v>38353</v>
      </c>
      <c r="C5" s="1">
        <v>43617</v>
      </c>
      <c r="D5">
        <v>1</v>
      </c>
      <c r="E5">
        <v>0</v>
      </c>
      <c r="F5">
        <v>0</v>
      </c>
      <c r="G5">
        <v>0</v>
      </c>
      <c r="H5">
        <v>0</v>
      </c>
      <c r="I5">
        <v>0</v>
      </c>
      <c r="J5">
        <v>0</v>
      </c>
      <c r="K5">
        <v>0</v>
      </c>
      <c r="L5">
        <v>0</v>
      </c>
      <c r="M5">
        <v>0</v>
      </c>
      <c r="N5">
        <v>0</v>
      </c>
      <c r="O5">
        <v>0</v>
      </c>
      <c r="P5">
        <v>0</v>
      </c>
      <c r="Q5">
        <v>0</v>
      </c>
      <c r="R5">
        <v>1</v>
      </c>
      <c r="S5" t="s">
        <v>1141</v>
      </c>
      <c r="T5">
        <v>0</v>
      </c>
      <c r="U5">
        <v>0</v>
      </c>
      <c r="V5">
        <v>0</v>
      </c>
      <c r="W5">
        <v>0</v>
      </c>
      <c r="X5">
        <v>0</v>
      </c>
      <c r="Y5">
        <v>0</v>
      </c>
      <c r="Z5">
        <v>0</v>
      </c>
      <c r="AA5">
        <v>0</v>
      </c>
      <c r="AB5">
        <v>1</v>
      </c>
      <c r="AC5">
        <v>0</v>
      </c>
      <c r="AD5">
        <v>0</v>
      </c>
      <c r="AE5">
        <v>0</v>
      </c>
      <c r="AF5">
        <v>0</v>
      </c>
      <c r="AG5">
        <v>0</v>
      </c>
      <c r="AH5">
        <v>1</v>
      </c>
      <c r="AI5">
        <v>0</v>
      </c>
      <c r="AJ5">
        <v>0</v>
      </c>
      <c r="AK5">
        <v>0</v>
      </c>
      <c r="AL5">
        <v>0</v>
      </c>
      <c r="AM5">
        <v>0</v>
      </c>
      <c r="AN5">
        <v>0</v>
      </c>
      <c r="AO5">
        <v>1</v>
      </c>
      <c r="AP5">
        <v>1</v>
      </c>
      <c r="AQ5">
        <v>1</v>
      </c>
      <c r="AR5">
        <v>1</v>
      </c>
      <c r="AS5">
        <v>0</v>
      </c>
      <c r="AT5">
        <v>1</v>
      </c>
      <c r="AU5">
        <v>0</v>
      </c>
      <c r="AV5">
        <v>0</v>
      </c>
      <c r="AW5">
        <v>0</v>
      </c>
      <c r="AX5">
        <v>0</v>
      </c>
      <c r="AY5">
        <v>0</v>
      </c>
      <c r="AZ5">
        <v>0</v>
      </c>
    </row>
    <row r="6" spans="1:52" x14ac:dyDescent="0.35">
      <c r="A6" t="s">
        <v>48</v>
      </c>
      <c r="B6" s="1">
        <v>43413</v>
      </c>
      <c r="C6" s="1">
        <v>43617</v>
      </c>
      <c r="D6">
        <v>1</v>
      </c>
      <c r="E6">
        <v>0</v>
      </c>
      <c r="F6">
        <v>0</v>
      </c>
      <c r="G6">
        <v>0</v>
      </c>
      <c r="H6">
        <v>0</v>
      </c>
      <c r="I6">
        <v>0</v>
      </c>
      <c r="J6">
        <v>0</v>
      </c>
      <c r="K6">
        <v>0</v>
      </c>
      <c r="L6">
        <v>0</v>
      </c>
      <c r="M6">
        <v>0</v>
      </c>
      <c r="N6">
        <v>0</v>
      </c>
      <c r="O6">
        <v>0</v>
      </c>
      <c r="P6">
        <v>1</v>
      </c>
      <c r="Q6">
        <v>0</v>
      </c>
      <c r="R6">
        <v>0</v>
      </c>
      <c r="S6">
        <v>0</v>
      </c>
      <c r="T6">
        <v>0</v>
      </c>
      <c r="U6">
        <v>1</v>
      </c>
      <c r="V6">
        <v>0</v>
      </c>
      <c r="W6">
        <v>0</v>
      </c>
      <c r="X6">
        <v>0</v>
      </c>
      <c r="Y6">
        <v>0</v>
      </c>
      <c r="Z6">
        <v>0</v>
      </c>
      <c r="AA6">
        <v>0</v>
      </c>
      <c r="AB6">
        <v>0</v>
      </c>
      <c r="AC6">
        <v>0</v>
      </c>
      <c r="AD6">
        <v>0</v>
      </c>
      <c r="AE6">
        <v>0</v>
      </c>
      <c r="AF6">
        <v>0</v>
      </c>
      <c r="AG6">
        <v>0</v>
      </c>
      <c r="AH6">
        <v>1</v>
      </c>
      <c r="AI6">
        <v>0</v>
      </c>
      <c r="AJ6">
        <v>0</v>
      </c>
      <c r="AK6">
        <v>0</v>
      </c>
      <c r="AL6">
        <v>0</v>
      </c>
      <c r="AM6">
        <v>0</v>
      </c>
      <c r="AN6">
        <v>1</v>
      </c>
      <c r="AO6">
        <v>0</v>
      </c>
      <c r="AP6">
        <v>1</v>
      </c>
      <c r="AQ6">
        <v>1</v>
      </c>
      <c r="AR6">
        <v>0</v>
      </c>
      <c r="AS6">
        <v>0</v>
      </c>
      <c r="AT6">
        <v>0</v>
      </c>
      <c r="AU6">
        <v>0</v>
      </c>
      <c r="AV6">
        <v>0</v>
      </c>
      <c r="AW6">
        <v>0</v>
      </c>
      <c r="AX6">
        <v>1</v>
      </c>
      <c r="AY6">
        <v>0</v>
      </c>
      <c r="AZ6">
        <v>0</v>
      </c>
    </row>
    <row r="7" spans="1:52" x14ac:dyDescent="0.35">
      <c r="A7" t="s">
        <v>54</v>
      </c>
      <c r="B7" s="1">
        <v>13857</v>
      </c>
      <c r="C7" s="1">
        <v>43617</v>
      </c>
      <c r="D7">
        <v>1</v>
      </c>
      <c r="E7">
        <v>0</v>
      </c>
      <c r="F7">
        <v>0</v>
      </c>
      <c r="G7">
        <v>0</v>
      </c>
      <c r="H7">
        <v>0</v>
      </c>
      <c r="I7">
        <v>0</v>
      </c>
      <c r="J7">
        <v>0</v>
      </c>
      <c r="K7">
        <v>0</v>
      </c>
      <c r="L7">
        <v>0</v>
      </c>
      <c r="M7">
        <v>0</v>
      </c>
      <c r="N7">
        <v>1</v>
      </c>
      <c r="O7">
        <v>0</v>
      </c>
      <c r="P7">
        <v>0</v>
      </c>
      <c r="Q7">
        <v>0</v>
      </c>
      <c r="R7">
        <v>0</v>
      </c>
      <c r="S7">
        <v>0</v>
      </c>
      <c r="T7">
        <v>0</v>
      </c>
      <c r="U7">
        <v>0</v>
      </c>
      <c r="V7">
        <v>0</v>
      </c>
      <c r="W7">
        <v>0</v>
      </c>
      <c r="X7">
        <v>0</v>
      </c>
      <c r="Y7">
        <v>0</v>
      </c>
      <c r="Z7">
        <v>0</v>
      </c>
      <c r="AA7">
        <v>1</v>
      </c>
      <c r="AB7">
        <v>0</v>
      </c>
      <c r="AC7">
        <v>0</v>
      </c>
      <c r="AD7">
        <v>0</v>
      </c>
      <c r="AE7">
        <v>0</v>
      </c>
      <c r="AF7">
        <v>0</v>
      </c>
      <c r="AG7">
        <v>0</v>
      </c>
      <c r="AH7">
        <v>1</v>
      </c>
      <c r="AI7">
        <v>0</v>
      </c>
      <c r="AJ7">
        <v>0</v>
      </c>
      <c r="AK7">
        <v>0</v>
      </c>
      <c r="AL7">
        <v>0</v>
      </c>
      <c r="AM7">
        <v>0</v>
      </c>
      <c r="AN7">
        <v>1</v>
      </c>
      <c r="AO7">
        <v>0</v>
      </c>
      <c r="AP7">
        <v>1</v>
      </c>
      <c r="AQ7">
        <v>1</v>
      </c>
      <c r="AR7">
        <v>0</v>
      </c>
      <c r="AS7">
        <v>1</v>
      </c>
      <c r="AT7">
        <v>0</v>
      </c>
      <c r="AU7">
        <v>0</v>
      </c>
      <c r="AV7">
        <v>1</v>
      </c>
      <c r="AW7">
        <v>1</v>
      </c>
      <c r="AX7">
        <v>1</v>
      </c>
      <c r="AY7">
        <v>0</v>
      </c>
      <c r="AZ7">
        <v>0</v>
      </c>
    </row>
    <row r="8" spans="1:52" x14ac:dyDescent="0.35">
      <c r="A8" t="s">
        <v>58</v>
      </c>
      <c r="B8" s="1">
        <v>42098</v>
      </c>
      <c r="C8" s="1">
        <v>43617</v>
      </c>
      <c r="D8">
        <v>1</v>
      </c>
      <c r="E8">
        <v>0</v>
      </c>
      <c r="F8">
        <v>0</v>
      </c>
      <c r="G8">
        <v>0</v>
      </c>
      <c r="H8">
        <v>0</v>
      </c>
      <c r="I8">
        <v>0</v>
      </c>
      <c r="J8">
        <v>1</v>
      </c>
      <c r="K8">
        <v>0</v>
      </c>
      <c r="L8">
        <v>0</v>
      </c>
      <c r="M8">
        <v>1</v>
      </c>
      <c r="N8">
        <v>1</v>
      </c>
      <c r="O8">
        <v>0</v>
      </c>
      <c r="P8">
        <v>0</v>
      </c>
      <c r="Q8">
        <v>0</v>
      </c>
      <c r="R8">
        <v>0</v>
      </c>
      <c r="S8">
        <v>0</v>
      </c>
      <c r="T8">
        <v>0</v>
      </c>
      <c r="U8">
        <v>1</v>
      </c>
      <c r="V8">
        <v>0</v>
      </c>
      <c r="W8">
        <v>0</v>
      </c>
      <c r="X8">
        <v>0</v>
      </c>
      <c r="Y8">
        <v>0</v>
      </c>
      <c r="Z8">
        <v>0</v>
      </c>
      <c r="AA8">
        <v>0</v>
      </c>
      <c r="AB8">
        <v>0</v>
      </c>
      <c r="AC8">
        <v>0</v>
      </c>
      <c r="AD8">
        <v>0</v>
      </c>
      <c r="AE8">
        <v>0</v>
      </c>
      <c r="AF8">
        <v>0</v>
      </c>
      <c r="AG8">
        <v>0</v>
      </c>
      <c r="AH8">
        <v>1</v>
      </c>
      <c r="AI8">
        <v>0</v>
      </c>
      <c r="AJ8">
        <v>0</v>
      </c>
      <c r="AK8">
        <v>0</v>
      </c>
      <c r="AL8">
        <v>0</v>
      </c>
      <c r="AM8">
        <v>0</v>
      </c>
      <c r="AN8">
        <v>1</v>
      </c>
      <c r="AO8">
        <v>0</v>
      </c>
      <c r="AP8">
        <v>1</v>
      </c>
      <c r="AQ8">
        <v>1</v>
      </c>
      <c r="AR8">
        <v>1</v>
      </c>
      <c r="AS8">
        <v>0</v>
      </c>
      <c r="AT8">
        <v>1</v>
      </c>
      <c r="AU8">
        <v>0</v>
      </c>
      <c r="AV8">
        <v>0</v>
      </c>
      <c r="AW8">
        <v>0</v>
      </c>
      <c r="AX8">
        <v>0</v>
      </c>
      <c r="AY8">
        <v>0</v>
      </c>
      <c r="AZ8">
        <v>0</v>
      </c>
    </row>
    <row r="9" spans="1:52" x14ac:dyDescent="0.35">
      <c r="A9" t="s">
        <v>64</v>
      </c>
      <c r="B9" s="1">
        <v>42550</v>
      </c>
      <c r="C9" s="1">
        <v>43617</v>
      </c>
      <c r="D9">
        <v>1</v>
      </c>
      <c r="E9">
        <v>0</v>
      </c>
      <c r="F9">
        <v>0</v>
      </c>
      <c r="G9">
        <v>0</v>
      </c>
      <c r="H9">
        <v>0</v>
      </c>
      <c r="I9">
        <v>0</v>
      </c>
      <c r="J9">
        <v>0</v>
      </c>
      <c r="K9">
        <v>0</v>
      </c>
      <c r="L9">
        <v>0</v>
      </c>
      <c r="M9">
        <v>0</v>
      </c>
      <c r="N9">
        <v>0</v>
      </c>
      <c r="O9">
        <v>0</v>
      </c>
      <c r="P9">
        <v>1</v>
      </c>
      <c r="Q9">
        <v>0</v>
      </c>
      <c r="R9">
        <v>0</v>
      </c>
      <c r="S9">
        <v>0</v>
      </c>
      <c r="T9">
        <v>0</v>
      </c>
      <c r="U9">
        <v>0</v>
      </c>
      <c r="V9">
        <v>0</v>
      </c>
      <c r="W9">
        <v>0</v>
      </c>
      <c r="X9">
        <v>0</v>
      </c>
      <c r="Y9">
        <v>0</v>
      </c>
      <c r="Z9">
        <v>0</v>
      </c>
      <c r="AA9">
        <v>1</v>
      </c>
      <c r="AB9">
        <v>0</v>
      </c>
      <c r="AC9">
        <v>0</v>
      </c>
      <c r="AD9">
        <v>0</v>
      </c>
      <c r="AE9">
        <v>0</v>
      </c>
      <c r="AF9">
        <v>0</v>
      </c>
      <c r="AG9">
        <v>0</v>
      </c>
      <c r="AH9">
        <v>1</v>
      </c>
      <c r="AI9">
        <v>1</v>
      </c>
      <c r="AJ9">
        <v>0</v>
      </c>
      <c r="AK9">
        <v>0</v>
      </c>
      <c r="AL9">
        <v>0</v>
      </c>
      <c r="AM9">
        <v>0</v>
      </c>
      <c r="AN9">
        <v>0</v>
      </c>
      <c r="AO9">
        <v>0</v>
      </c>
      <c r="AP9">
        <v>0</v>
      </c>
      <c r="AQ9">
        <v>0</v>
      </c>
      <c r="AR9">
        <v>1</v>
      </c>
      <c r="AS9">
        <v>0</v>
      </c>
      <c r="AT9">
        <v>1</v>
      </c>
      <c r="AU9">
        <v>0</v>
      </c>
      <c r="AV9">
        <v>0</v>
      </c>
      <c r="AW9">
        <v>0</v>
      </c>
      <c r="AX9">
        <v>0</v>
      </c>
      <c r="AY9">
        <v>0</v>
      </c>
      <c r="AZ9">
        <v>0</v>
      </c>
    </row>
    <row r="10" spans="1:52" x14ac:dyDescent="0.35">
      <c r="A10" t="s">
        <v>70</v>
      </c>
      <c r="B10" s="1">
        <v>42451</v>
      </c>
      <c r="C10" s="1">
        <v>43617</v>
      </c>
      <c r="D10">
        <v>1</v>
      </c>
      <c r="E10">
        <v>0</v>
      </c>
      <c r="F10">
        <v>0</v>
      </c>
      <c r="G10">
        <v>0</v>
      </c>
      <c r="H10">
        <v>0</v>
      </c>
      <c r="I10">
        <v>0</v>
      </c>
      <c r="J10">
        <v>0</v>
      </c>
      <c r="K10">
        <v>0</v>
      </c>
      <c r="L10">
        <v>0</v>
      </c>
      <c r="M10">
        <v>0</v>
      </c>
      <c r="N10">
        <v>0</v>
      </c>
      <c r="O10">
        <v>0</v>
      </c>
      <c r="P10">
        <v>0</v>
      </c>
      <c r="Q10">
        <v>1</v>
      </c>
      <c r="R10">
        <v>0</v>
      </c>
      <c r="S10" t="s">
        <v>1141</v>
      </c>
      <c r="T10">
        <v>0</v>
      </c>
      <c r="U10">
        <v>1</v>
      </c>
      <c r="V10">
        <v>0</v>
      </c>
      <c r="W10">
        <v>0</v>
      </c>
      <c r="X10">
        <v>0</v>
      </c>
      <c r="Y10">
        <v>0</v>
      </c>
      <c r="Z10">
        <v>0</v>
      </c>
      <c r="AA10">
        <v>0</v>
      </c>
      <c r="AB10">
        <v>0</v>
      </c>
      <c r="AC10">
        <v>0</v>
      </c>
      <c r="AD10">
        <v>0</v>
      </c>
      <c r="AE10">
        <v>0</v>
      </c>
      <c r="AF10">
        <v>0</v>
      </c>
      <c r="AG10">
        <v>0</v>
      </c>
      <c r="AH10">
        <v>1</v>
      </c>
      <c r="AI10">
        <v>0</v>
      </c>
      <c r="AJ10">
        <v>0</v>
      </c>
      <c r="AK10">
        <v>0</v>
      </c>
      <c r="AL10">
        <v>1</v>
      </c>
      <c r="AM10">
        <v>0</v>
      </c>
      <c r="AN10">
        <v>0</v>
      </c>
      <c r="AO10">
        <v>0</v>
      </c>
      <c r="AP10">
        <v>1</v>
      </c>
      <c r="AQ10">
        <v>0</v>
      </c>
      <c r="AR10">
        <v>0</v>
      </c>
      <c r="AS10">
        <v>1</v>
      </c>
      <c r="AT10">
        <v>0</v>
      </c>
      <c r="AU10">
        <v>1</v>
      </c>
      <c r="AV10">
        <v>0</v>
      </c>
      <c r="AW10">
        <v>0</v>
      </c>
      <c r="AX10">
        <v>0</v>
      </c>
      <c r="AY10">
        <v>0</v>
      </c>
      <c r="AZ10">
        <v>0</v>
      </c>
    </row>
    <row r="11" spans="1:52" x14ac:dyDescent="0.35">
      <c r="A11" t="s">
        <v>75</v>
      </c>
      <c r="B11" s="1">
        <v>42432</v>
      </c>
      <c r="C11" s="1">
        <v>43617</v>
      </c>
      <c r="D11">
        <v>1</v>
      </c>
      <c r="E11">
        <v>0</v>
      </c>
      <c r="F11">
        <v>0</v>
      </c>
      <c r="G11">
        <v>0</v>
      </c>
      <c r="H11">
        <v>0</v>
      </c>
      <c r="I11">
        <v>0</v>
      </c>
      <c r="J11">
        <v>0</v>
      </c>
      <c r="K11">
        <v>0</v>
      </c>
      <c r="L11">
        <v>0</v>
      </c>
      <c r="M11">
        <v>0</v>
      </c>
      <c r="N11">
        <v>0</v>
      </c>
      <c r="O11">
        <v>0</v>
      </c>
      <c r="P11">
        <v>1</v>
      </c>
      <c r="Q11">
        <v>0</v>
      </c>
      <c r="R11">
        <v>0</v>
      </c>
      <c r="S11">
        <v>0</v>
      </c>
      <c r="T11">
        <v>0</v>
      </c>
      <c r="U11">
        <v>1</v>
      </c>
      <c r="V11">
        <v>0</v>
      </c>
      <c r="W11">
        <v>0</v>
      </c>
      <c r="X11">
        <v>0</v>
      </c>
      <c r="Y11">
        <v>0</v>
      </c>
      <c r="Z11">
        <v>0</v>
      </c>
      <c r="AA11">
        <v>0</v>
      </c>
      <c r="AB11">
        <v>0</v>
      </c>
      <c r="AC11">
        <v>0</v>
      </c>
      <c r="AD11">
        <v>0</v>
      </c>
      <c r="AE11">
        <v>0</v>
      </c>
      <c r="AF11">
        <v>0</v>
      </c>
      <c r="AG11">
        <v>0</v>
      </c>
      <c r="AH11">
        <v>1</v>
      </c>
      <c r="AI11">
        <v>0</v>
      </c>
      <c r="AJ11">
        <v>0</v>
      </c>
      <c r="AK11">
        <v>0</v>
      </c>
      <c r="AL11">
        <v>0</v>
      </c>
      <c r="AM11">
        <v>0</v>
      </c>
      <c r="AN11">
        <v>1</v>
      </c>
      <c r="AO11">
        <v>0</v>
      </c>
      <c r="AP11">
        <v>1</v>
      </c>
      <c r="AQ11">
        <v>1</v>
      </c>
      <c r="AR11">
        <v>1</v>
      </c>
      <c r="AS11">
        <v>0</v>
      </c>
      <c r="AT11">
        <v>1</v>
      </c>
      <c r="AU11">
        <v>0</v>
      </c>
      <c r="AV11">
        <v>0</v>
      </c>
      <c r="AW11">
        <v>0</v>
      </c>
      <c r="AX11">
        <v>0</v>
      </c>
      <c r="AY11">
        <v>0</v>
      </c>
      <c r="AZ11">
        <v>0</v>
      </c>
    </row>
    <row r="12" spans="1:52" x14ac:dyDescent="0.35">
      <c r="A12" t="s">
        <v>80</v>
      </c>
      <c r="B12" s="1">
        <v>42370</v>
      </c>
      <c r="C12" s="1">
        <v>43617</v>
      </c>
      <c r="D12">
        <v>1</v>
      </c>
      <c r="E12">
        <v>0</v>
      </c>
      <c r="F12">
        <v>0</v>
      </c>
      <c r="G12">
        <v>0</v>
      </c>
      <c r="H12">
        <v>0</v>
      </c>
      <c r="I12">
        <v>0</v>
      </c>
      <c r="J12">
        <v>0</v>
      </c>
      <c r="K12">
        <v>0</v>
      </c>
      <c r="L12">
        <v>0</v>
      </c>
      <c r="M12">
        <v>0</v>
      </c>
      <c r="N12">
        <v>0</v>
      </c>
      <c r="O12">
        <v>0</v>
      </c>
      <c r="P12">
        <v>0</v>
      </c>
      <c r="Q12">
        <v>1</v>
      </c>
      <c r="R12">
        <v>0</v>
      </c>
      <c r="S12" t="s">
        <v>1141</v>
      </c>
      <c r="T12">
        <v>0</v>
      </c>
      <c r="U12">
        <v>1</v>
      </c>
      <c r="V12">
        <v>0</v>
      </c>
      <c r="W12">
        <v>0</v>
      </c>
      <c r="X12">
        <v>0</v>
      </c>
      <c r="Y12">
        <v>0</v>
      </c>
      <c r="Z12">
        <v>0</v>
      </c>
      <c r="AA12">
        <v>0</v>
      </c>
      <c r="AB12">
        <v>0</v>
      </c>
      <c r="AC12">
        <v>0</v>
      </c>
      <c r="AD12">
        <v>0</v>
      </c>
      <c r="AE12">
        <v>0</v>
      </c>
      <c r="AF12">
        <v>0</v>
      </c>
      <c r="AG12">
        <v>0</v>
      </c>
      <c r="AH12">
        <v>1</v>
      </c>
      <c r="AI12">
        <v>0</v>
      </c>
      <c r="AJ12">
        <v>0</v>
      </c>
      <c r="AK12">
        <v>0</v>
      </c>
      <c r="AL12">
        <v>0</v>
      </c>
      <c r="AM12">
        <v>0</v>
      </c>
      <c r="AN12">
        <v>1</v>
      </c>
      <c r="AO12">
        <v>0</v>
      </c>
      <c r="AP12">
        <v>1</v>
      </c>
      <c r="AQ12">
        <v>0</v>
      </c>
      <c r="AR12">
        <v>0</v>
      </c>
      <c r="AS12">
        <v>1</v>
      </c>
      <c r="AT12">
        <v>0</v>
      </c>
      <c r="AU12">
        <v>0</v>
      </c>
      <c r="AV12">
        <v>0</v>
      </c>
      <c r="AW12">
        <v>0</v>
      </c>
      <c r="AX12">
        <v>0</v>
      </c>
      <c r="AY12">
        <v>0</v>
      </c>
      <c r="AZ12">
        <v>0</v>
      </c>
    </row>
    <row r="13" spans="1:52" x14ac:dyDescent="0.35">
      <c r="A13" t="s">
        <v>81</v>
      </c>
      <c r="B13" s="1">
        <v>37681</v>
      </c>
      <c r="C13" s="1">
        <v>43617</v>
      </c>
      <c r="D13">
        <v>1</v>
      </c>
      <c r="E13">
        <v>0</v>
      </c>
      <c r="F13">
        <v>0</v>
      </c>
      <c r="G13">
        <v>0</v>
      </c>
      <c r="H13">
        <v>0</v>
      </c>
      <c r="I13">
        <v>0</v>
      </c>
      <c r="J13">
        <v>0</v>
      </c>
      <c r="K13">
        <v>0</v>
      </c>
      <c r="L13">
        <v>0</v>
      </c>
      <c r="M13">
        <v>0</v>
      </c>
      <c r="N13">
        <v>0</v>
      </c>
      <c r="O13">
        <v>0</v>
      </c>
      <c r="P13">
        <v>0</v>
      </c>
      <c r="Q13">
        <v>0</v>
      </c>
      <c r="R13">
        <v>1</v>
      </c>
      <c r="S13" t="s">
        <v>1141</v>
      </c>
      <c r="T13">
        <v>0</v>
      </c>
      <c r="U13">
        <v>0</v>
      </c>
      <c r="V13">
        <v>0</v>
      </c>
      <c r="W13">
        <v>0</v>
      </c>
      <c r="X13">
        <v>0</v>
      </c>
      <c r="Y13">
        <v>0</v>
      </c>
      <c r="Z13">
        <v>0</v>
      </c>
      <c r="AA13">
        <v>0</v>
      </c>
      <c r="AB13">
        <v>1</v>
      </c>
      <c r="AC13">
        <v>0</v>
      </c>
      <c r="AD13">
        <v>0</v>
      </c>
      <c r="AE13">
        <v>0</v>
      </c>
      <c r="AF13">
        <v>0</v>
      </c>
      <c r="AG13">
        <v>0</v>
      </c>
      <c r="AH13">
        <v>1</v>
      </c>
      <c r="AI13">
        <v>0</v>
      </c>
      <c r="AJ13">
        <v>0</v>
      </c>
      <c r="AK13">
        <v>0</v>
      </c>
      <c r="AL13">
        <v>0</v>
      </c>
      <c r="AM13">
        <v>0</v>
      </c>
      <c r="AN13">
        <v>0</v>
      </c>
      <c r="AO13">
        <v>1</v>
      </c>
      <c r="AP13">
        <v>1</v>
      </c>
      <c r="AQ13">
        <v>1</v>
      </c>
      <c r="AR13">
        <v>0</v>
      </c>
      <c r="AS13">
        <v>0</v>
      </c>
      <c r="AT13">
        <v>0</v>
      </c>
      <c r="AU13">
        <v>0</v>
      </c>
      <c r="AV13">
        <v>0</v>
      </c>
      <c r="AW13">
        <v>0</v>
      </c>
      <c r="AX13">
        <v>0</v>
      </c>
      <c r="AY13">
        <v>0</v>
      </c>
      <c r="AZ13">
        <v>0</v>
      </c>
    </row>
    <row r="14" spans="1:52" x14ac:dyDescent="0.35">
      <c r="A14" t="s">
        <v>83</v>
      </c>
      <c r="B14" s="1">
        <v>32509</v>
      </c>
      <c r="C14" s="1">
        <v>43617</v>
      </c>
      <c r="D14">
        <v>1</v>
      </c>
      <c r="E14">
        <v>0</v>
      </c>
      <c r="F14">
        <v>0</v>
      </c>
      <c r="G14">
        <v>0</v>
      </c>
      <c r="H14">
        <v>0</v>
      </c>
      <c r="I14">
        <v>0</v>
      </c>
      <c r="J14">
        <v>0</v>
      </c>
      <c r="K14">
        <v>0</v>
      </c>
      <c r="L14">
        <v>0</v>
      </c>
      <c r="M14">
        <v>0</v>
      </c>
      <c r="N14">
        <v>1</v>
      </c>
      <c r="O14">
        <v>0</v>
      </c>
      <c r="P14">
        <v>0</v>
      </c>
      <c r="Q14">
        <v>0</v>
      </c>
      <c r="R14">
        <v>0</v>
      </c>
      <c r="S14">
        <v>1</v>
      </c>
      <c r="T14">
        <v>0</v>
      </c>
      <c r="U14">
        <v>0</v>
      </c>
      <c r="V14">
        <v>1</v>
      </c>
      <c r="W14">
        <v>0</v>
      </c>
      <c r="X14">
        <v>0</v>
      </c>
      <c r="Y14">
        <v>0</v>
      </c>
      <c r="Z14">
        <v>0</v>
      </c>
      <c r="AA14">
        <v>0</v>
      </c>
      <c r="AB14">
        <v>0</v>
      </c>
      <c r="AC14">
        <v>0</v>
      </c>
      <c r="AD14">
        <v>0</v>
      </c>
      <c r="AE14">
        <v>0</v>
      </c>
      <c r="AF14">
        <v>0</v>
      </c>
      <c r="AG14">
        <v>0</v>
      </c>
      <c r="AH14">
        <v>1</v>
      </c>
      <c r="AI14">
        <v>0</v>
      </c>
      <c r="AJ14">
        <v>0</v>
      </c>
      <c r="AK14">
        <v>0</v>
      </c>
      <c r="AL14">
        <v>1</v>
      </c>
      <c r="AM14">
        <v>1</v>
      </c>
      <c r="AN14">
        <v>0</v>
      </c>
      <c r="AO14">
        <v>0</v>
      </c>
      <c r="AP14">
        <v>0</v>
      </c>
      <c r="AQ14">
        <v>1</v>
      </c>
      <c r="AR14">
        <v>0</v>
      </c>
      <c r="AS14">
        <v>0</v>
      </c>
      <c r="AT14">
        <v>0</v>
      </c>
      <c r="AU14">
        <v>0</v>
      </c>
      <c r="AV14">
        <v>0</v>
      </c>
      <c r="AW14">
        <v>0</v>
      </c>
      <c r="AX14">
        <v>0</v>
      </c>
      <c r="AY14">
        <v>0</v>
      </c>
      <c r="AZ14">
        <v>0</v>
      </c>
    </row>
    <row r="15" spans="1:52" x14ac:dyDescent="0.35">
      <c r="A15" t="s">
        <v>86</v>
      </c>
      <c r="B15" s="1">
        <v>32740</v>
      </c>
      <c r="C15" s="1">
        <v>43617</v>
      </c>
      <c r="D15">
        <v>1</v>
      </c>
      <c r="E15">
        <v>0</v>
      </c>
      <c r="F15">
        <v>0</v>
      </c>
      <c r="G15">
        <v>0</v>
      </c>
      <c r="H15">
        <v>1</v>
      </c>
      <c r="I15">
        <v>0</v>
      </c>
      <c r="J15">
        <v>0</v>
      </c>
      <c r="K15">
        <v>0</v>
      </c>
      <c r="L15">
        <v>0</v>
      </c>
      <c r="M15">
        <v>0</v>
      </c>
      <c r="N15">
        <v>1</v>
      </c>
      <c r="O15">
        <v>0</v>
      </c>
      <c r="P15">
        <v>0</v>
      </c>
      <c r="Q15">
        <v>0</v>
      </c>
      <c r="R15">
        <v>0</v>
      </c>
      <c r="S15">
        <v>1</v>
      </c>
      <c r="T15">
        <v>0</v>
      </c>
      <c r="U15">
        <v>0</v>
      </c>
      <c r="V15">
        <v>0</v>
      </c>
      <c r="W15">
        <v>0</v>
      </c>
      <c r="X15">
        <v>0</v>
      </c>
      <c r="Y15">
        <v>0</v>
      </c>
      <c r="Z15">
        <v>0</v>
      </c>
      <c r="AA15">
        <v>1</v>
      </c>
      <c r="AB15">
        <v>0</v>
      </c>
      <c r="AC15">
        <v>0</v>
      </c>
      <c r="AD15">
        <v>0</v>
      </c>
      <c r="AE15">
        <v>0</v>
      </c>
      <c r="AF15">
        <v>0</v>
      </c>
      <c r="AG15">
        <v>1</v>
      </c>
      <c r="AH15">
        <v>0</v>
      </c>
      <c r="AI15">
        <v>0</v>
      </c>
      <c r="AJ15">
        <v>0</v>
      </c>
      <c r="AK15">
        <v>0</v>
      </c>
      <c r="AL15">
        <v>0</v>
      </c>
      <c r="AM15">
        <v>0</v>
      </c>
      <c r="AN15">
        <v>1</v>
      </c>
      <c r="AO15">
        <v>0</v>
      </c>
      <c r="AP15">
        <v>1</v>
      </c>
      <c r="AQ15">
        <v>1</v>
      </c>
      <c r="AR15">
        <v>1</v>
      </c>
      <c r="AS15">
        <v>0</v>
      </c>
      <c r="AT15">
        <v>1</v>
      </c>
      <c r="AU15">
        <v>0</v>
      </c>
      <c r="AV15">
        <v>0</v>
      </c>
      <c r="AW15">
        <v>0</v>
      </c>
      <c r="AX15">
        <v>0</v>
      </c>
      <c r="AY15">
        <v>0</v>
      </c>
      <c r="AZ15">
        <v>0</v>
      </c>
    </row>
    <row r="16" spans="1:52" x14ac:dyDescent="0.35">
      <c r="A16" t="s">
        <v>92</v>
      </c>
      <c r="B16" s="1">
        <v>43100</v>
      </c>
      <c r="C16" s="1">
        <v>43617</v>
      </c>
      <c r="D16">
        <v>1</v>
      </c>
      <c r="E16">
        <v>0</v>
      </c>
      <c r="F16">
        <v>0</v>
      </c>
      <c r="G16">
        <v>1</v>
      </c>
      <c r="H16">
        <v>1</v>
      </c>
      <c r="I16">
        <v>0</v>
      </c>
      <c r="J16">
        <v>0</v>
      </c>
      <c r="K16">
        <v>0</v>
      </c>
      <c r="L16">
        <v>0</v>
      </c>
      <c r="M16">
        <v>1</v>
      </c>
      <c r="N16">
        <v>0</v>
      </c>
      <c r="O16">
        <v>0</v>
      </c>
      <c r="P16">
        <v>0</v>
      </c>
      <c r="Q16">
        <v>0</v>
      </c>
      <c r="R16">
        <v>0</v>
      </c>
      <c r="S16">
        <v>1</v>
      </c>
      <c r="T16">
        <v>0</v>
      </c>
      <c r="U16">
        <v>0</v>
      </c>
      <c r="V16">
        <v>0</v>
      </c>
      <c r="W16">
        <v>0</v>
      </c>
      <c r="X16">
        <v>0</v>
      </c>
      <c r="Y16">
        <v>0</v>
      </c>
      <c r="Z16">
        <v>0</v>
      </c>
      <c r="AA16">
        <v>1</v>
      </c>
      <c r="AB16">
        <v>0</v>
      </c>
      <c r="AC16">
        <v>0</v>
      </c>
      <c r="AD16">
        <v>0</v>
      </c>
      <c r="AE16">
        <v>0</v>
      </c>
      <c r="AF16">
        <v>0</v>
      </c>
      <c r="AG16">
        <v>0</v>
      </c>
      <c r="AH16">
        <v>1</v>
      </c>
      <c r="AI16">
        <v>0</v>
      </c>
      <c r="AJ16">
        <v>0</v>
      </c>
      <c r="AK16">
        <v>0</v>
      </c>
      <c r="AL16">
        <v>0</v>
      </c>
      <c r="AM16">
        <v>0</v>
      </c>
      <c r="AN16">
        <v>1</v>
      </c>
      <c r="AO16">
        <v>0</v>
      </c>
      <c r="AP16">
        <v>1</v>
      </c>
      <c r="AQ16">
        <v>1</v>
      </c>
      <c r="AR16">
        <v>1</v>
      </c>
      <c r="AS16">
        <v>0</v>
      </c>
      <c r="AT16">
        <v>1</v>
      </c>
      <c r="AU16">
        <v>0</v>
      </c>
      <c r="AV16">
        <v>0</v>
      </c>
      <c r="AW16">
        <v>0</v>
      </c>
      <c r="AX16">
        <v>0</v>
      </c>
      <c r="AY16">
        <v>0</v>
      </c>
      <c r="AZ16">
        <v>0</v>
      </c>
    </row>
    <row r="17" spans="1:52" x14ac:dyDescent="0.35">
      <c r="A17" t="s">
        <v>97</v>
      </c>
      <c r="B17" s="1">
        <v>42005</v>
      </c>
      <c r="C17" s="1">
        <v>43617</v>
      </c>
      <c r="D17">
        <v>1</v>
      </c>
      <c r="E17">
        <v>0</v>
      </c>
      <c r="F17">
        <v>0</v>
      </c>
      <c r="G17">
        <v>0</v>
      </c>
      <c r="H17">
        <v>0</v>
      </c>
      <c r="I17">
        <v>0</v>
      </c>
      <c r="J17">
        <v>0</v>
      </c>
      <c r="K17">
        <v>0</v>
      </c>
      <c r="L17">
        <v>0</v>
      </c>
      <c r="M17">
        <v>0</v>
      </c>
      <c r="N17">
        <v>1</v>
      </c>
      <c r="O17">
        <v>0</v>
      </c>
      <c r="P17">
        <v>0</v>
      </c>
      <c r="Q17">
        <v>0</v>
      </c>
      <c r="R17">
        <v>0</v>
      </c>
      <c r="S17">
        <v>0</v>
      </c>
      <c r="T17">
        <v>0</v>
      </c>
      <c r="U17">
        <v>0</v>
      </c>
      <c r="V17">
        <v>0</v>
      </c>
      <c r="W17">
        <v>0</v>
      </c>
      <c r="X17">
        <v>0</v>
      </c>
      <c r="Y17">
        <v>0</v>
      </c>
      <c r="Z17">
        <v>0</v>
      </c>
      <c r="AA17">
        <v>1</v>
      </c>
      <c r="AB17">
        <v>0</v>
      </c>
      <c r="AC17">
        <v>0</v>
      </c>
      <c r="AD17">
        <v>0</v>
      </c>
      <c r="AE17">
        <v>0</v>
      </c>
      <c r="AF17">
        <v>0</v>
      </c>
      <c r="AG17">
        <v>0</v>
      </c>
      <c r="AH17">
        <v>1</v>
      </c>
      <c r="AI17">
        <v>0</v>
      </c>
      <c r="AJ17">
        <v>0</v>
      </c>
      <c r="AK17">
        <v>0</v>
      </c>
      <c r="AL17">
        <v>0</v>
      </c>
      <c r="AM17">
        <v>0</v>
      </c>
      <c r="AN17">
        <v>1</v>
      </c>
      <c r="AO17">
        <v>0</v>
      </c>
      <c r="AP17">
        <v>1</v>
      </c>
      <c r="AQ17">
        <v>1</v>
      </c>
      <c r="AR17">
        <v>0</v>
      </c>
      <c r="AS17">
        <v>0</v>
      </c>
      <c r="AT17">
        <v>0</v>
      </c>
      <c r="AU17">
        <v>0</v>
      </c>
      <c r="AV17">
        <v>0</v>
      </c>
      <c r="AW17">
        <v>0</v>
      </c>
      <c r="AX17">
        <v>0</v>
      </c>
      <c r="AY17">
        <v>0</v>
      </c>
      <c r="AZ17">
        <v>0</v>
      </c>
    </row>
    <row r="18" spans="1:52" x14ac:dyDescent="0.35">
      <c r="A18" t="s">
        <v>99</v>
      </c>
      <c r="B18" s="1">
        <v>40909</v>
      </c>
      <c r="C18" s="1">
        <v>43617</v>
      </c>
      <c r="D18">
        <v>1</v>
      </c>
      <c r="E18">
        <v>1</v>
      </c>
      <c r="F18">
        <v>1</v>
      </c>
      <c r="G18">
        <v>1</v>
      </c>
      <c r="H18">
        <v>1</v>
      </c>
      <c r="I18">
        <v>1</v>
      </c>
      <c r="J18">
        <v>0</v>
      </c>
      <c r="K18">
        <v>1</v>
      </c>
      <c r="L18">
        <v>1</v>
      </c>
      <c r="M18">
        <v>0</v>
      </c>
      <c r="N18">
        <v>1</v>
      </c>
      <c r="O18">
        <v>0</v>
      </c>
      <c r="P18">
        <v>0</v>
      </c>
      <c r="Q18">
        <v>0</v>
      </c>
      <c r="R18">
        <v>0</v>
      </c>
      <c r="S18">
        <v>0</v>
      </c>
      <c r="T18">
        <v>1</v>
      </c>
      <c r="U18">
        <v>0</v>
      </c>
      <c r="V18">
        <v>0</v>
      </c>
      <c r="W18">
        <v>0</v>
      </c>
      <c r="X18">
        <v>0</v>
      </c>
      <c r="Y18">
        <v>0</v>
      </c>
      <c r="Z18">
        <v>0</v>
      </c>
      <c r="AA18">
        <v>0</v>
      </c>
      <c r="AB18">
        <v>0</v>
      </c>
      <c r="AC18">
        <v>0</v>
      </c>
      <c r="AD18">
        <v>0</v>
      </c>
      <c r="AE18">
        <v>0</v>
      </c>
      <c r="AF18">
        <v>0</v>
      </c>
      <c r="AG18">
        <v>0</v>
      </c>
      <c r="AH18">
        <v>1</v>
      </c>
      <c r="AI18">
        <v>0</v>
      </c>
      <c r="AJ18">
        <v>0</v>
      </c>
      <c r="AK18">
        <v>0</v>
      </c>
      <c r="AL18">
        <v>0</v>
      </c>
      <c r="AM18">
        <v>0</v>
      </c>
      <c r="AN18">
        <v>1</v>
      </c>
      <c r="AO18">
        <v>0</v>
      </c>
      <c r="AP18">
        <v>1</v>
      </c>
      <c r="AQ18">
        <v>1</v>
      </c>
      <c r="AR18">
        <v>0</v>
      </c>
      <c r="AS18">
        <v>1</v>
      </c>
      <c r="AT18">
        <v>0</v>
      </c>
      <c r="AU18">
        <v>1</v>
      </c>
      <c r="AV18">
        <v>1</v>
      </c>
      <c r="AW18">
        <v>1</v>
      </c>
      <c r="AX18">
        <v>0</v>
      </c>
      <c r="AY18">
        <v>0</v>
      </c>
      <c r="AZ18">
        <v>0</v>
      </c>
    </row>
    <row r="19" spans="1:52" x14ac:dyDescent="0.35">
      <c r="A19" t="s">
        <v>108</v>
      </c>
      <c r="B19" s="1">
        <v>43388</v>
      </c>
      <c r="C19" s="1">
        <v>43617</v>
      </c>
      <c r="D19">
        <v>1</v>
      </c>
      <c r="E19">
        <v>0</v>
      </c>
      <c r="F19">
        <v>0</v>
      </c>
      <c r="G19">
        <v>0</v>
      </c>
      <c r="H19">
        <v>0</v>
      </c>
      <c r="I19">
        <v>0</v>
      </c>
      <c r="J19">
        <v>0</v>
      </c>
      <c r="K19">
        <v>0</v>
      </c>
      <c r="L19">
        <v>0</v>
      </c>
      <c r="M19">
        <v>0</v>
      </c>
      <c r="N19">
        <v>0</v>
      </c>
      <c r="O19">
        <v>0</v>
      </c>
      <c r="P19">
        <v>1</v>
      </c>
      <c r="Q19">
        <v>0</v>
      </c>
      <c r="R19">
        <v>0</v>
      </c>
      <c r="S19">
        <v>0</v>
      </c>
      <c r="T19">
        <v>0</v>
      </c>
      <c r="U19">
        <v>1</v>
      </c>
      <c r="V19">
        <v>0</v>
      </c>
      <c r="W19">
        <v>0</v>
      </c>
      <c r="X19">
        <v>0</v>
      </c>
      <c r="Y19">
        <v>0</v>
      </c>
      <c r="Z19">
        <v>0</v>
      </c>
      <c r="AA19">
        <v>0</v>
      </c>
      <c r="AB19">
        <v>0</v>
      </c>
      <c r="AC19">
        <v>0</v>
      </c>
      <c r="AD19">
        <v>0</v>
      </c>
      <c r="AE19">
        <v>0</v>
      </c>
      <c r="AF19">
        <v>0</v>
      </c>
      <c r="AG19">
        <v>0</v>
      </c>
      <c r="AH19">
        <v>1</v>
      </c>
      <c r="AI19">
        <v>0</v>
      </c>
      <c r="AJ19">
        <v>0</v>
      </c>
      <c r="AK19">
        <v>0</v>
      </c>
      <c r="AL19">
        <v>0</v>
      </c>
      <c r="AM19">
        <v>0</v>
      </c>
      <c r="AN19">
        <v>1</v>
      </c>
      <c r="AO19">
        <v>0</v>
      </c>
      <c r="AP19">
        <v>1</v>
      </c>
      <c r="AQ19">
        <v>1</v>
      </c>
      <c r="AR19">
        <v>0</v>
      </c>
      <c r="AS19">
        <v>0</v>
      </c>
      <c r="AT19">
        <v>0</v>
      </c>
      <c r="AU19">
        <v>1</v>
      </c>
      <c r="AV19">
        <v>1</v>
      </c>
      <c r="AW19">
        <v>0</v>
      </c>
      <c r="AX19">
        <v>0</v>
      </c>
      <c r="AY19">
        <v>0</v>
      </c>
      <c r="AZ19">
        <v>0</v>
      </c>
    </row>
    <row r="20" spans="1:52" x14ac:dyDescent="0.35">
      <c r="A20" t="s">
        <v>114</v>
      </c>
      <c r="B20" s="1">
        <v>39814</v>
      </c>
      <c r="C20" s="1">
        <v>43617</v>
      </c>
      <c r="D20">
        <v>1</v>
      </c>
      <c r="E20">
        <v>0</v>
      </c>
      <c r="F20">
        <v>0</v>
      </c>
      <c r="G20">
        <v>1</v>
      </c>
      <c r="H20">
        <v>0</v>
      </c>
      <c r="I20">
        <v>0</v>
      </c>
      <c r="J20">
        <v>0</v>
      </c>
      <c r="K20">
        <v>1</v>
      </c>
      <c r="L20">
        <v>1</v>
      </c>
      <c r="M20">
        <v>0</v>
      </c>
      <c r="N20">
        <v>1</v>
      </c>
      <c r="O20">
        <v>0</v>
      </c>
      <c r="P20">
        <v>0</v>
      </c>
      <c r="Q20">
        <v>0</v>
      </c>
      <c r="R20">
        <v>0</v>
      </c>
      <c r="S20">
        <v>1</v>
      </c>
      <c r="T20">
        <v>1</v>
      </c>
      <c r="U20">
        <v>0</v>
      </c>
      <c r="V20">
        <v>0</v>
      </c>
      <c r="W20">
        <v>0</v>
      </c>
      <c r="X20">
        <v>0</v>
      </c>
      <c r="Y20">
        <v>0</v>
      </c>
      <c r="Z20">
        <v>0</v>
      </c>
      <c r="AA20">
        <v>0</v>
      </c>
      <c r="AB20">
        <v>0</v>
      </c>
      <c r="AC20">
        <v>0</v>
      </c>
      <c r="AD20">
        <v>0</v>
      </c>
      <c r="AE20">
        <v>0</v>
      </c>
      <c r="AF20">
        <v>0</v>
      </c>
      <c r="AG20">
        <v>0</v>
      </c>
      <c r="AH20">
        <v>1</v>
      </c>
      <c r="AI20">
        <v>0</v>
      </c>
      <c r="AJ20">
        <v>0</v>
      </c>
      <c r="AK20">
        <v>0</v>
      </c>
      <c r="AL20">
        <v>0</v>
      </c>
      <c r="AM20">
        <v>0</v>
      </c>
      <c r="AN20">
        <v>1</v>
      </c>
      <c r="AO20">
        <v>0</v>
      </c>
      <c r="AP20">
        <v>1</v>
      </c>
      <c r="AQ20">
        <v>1</v>
      </c>
      <c r="AR20">
        <v>0</v>
      </c>
      <c r="AS20">
        <v>1</v>
      </c>
      <c r="AT20">
        <v>0</v>
      </c>
      <c r="AU20">
        <v>0</v>
      </c>
      <c r="AV20">
        <v>1</v>
      </c>
      <c r="AW20">
        <v>1</v>
      </c>
      <c r="AX20">
        <v>0</v>
      </c>
      <c r="AY20">
        <v>0</v>
      </c>
      <c r="AZ20">
        <v>0</v>
      </c>
    </row>
    <row r="21" spans="1:52" x14ac:dyDescent="0.35">
      <c r="A21" t="s">
        <v>118</v>
      </c>
      <c r="B21" s="1">
        <v>43617</v>
      </c>
      <c r="C21" s="1">
        <v>43617</v>
      </c>
      <c r="D21">
        <v>1</v>
      </c>
      <c r="E21">
        <v>0</v>
      </c>
      <c r="F21">
        <v>0</v>
      </c>
      <c r="G21">
        <v>0</v>
      </c>
      <c r="H21">
        <v>0</v>
      </c>
      <c r="I21">
        <v>0</v>
      </c>
      <c r="J21">
        <v>0</v>
      </c>
      <c r="K21">
        <v>0</v>
      </c>
      <c r="L21">
        <v>0</v>
      </c>
      <c r="M21">
        <v>0</v>
      </c>
      <c r="N21">
        <v>0</v>
      </c>
      <c r="O21">
        <v>1</v>
      </c>
      <c r="P21">
        <v>0</v>
      </c>
      <c r="Q21">
        <v>0</v>
      </c>
      <c r="R21">
        <v>0</v>
      </c>
      <c r="S21">
        <v>0</v>
      </c>
      <c r="T21">
        <v>0</v>
      </c>
      <c r="U21">
        <v>0</v>
      </c>
      <c r="V21">
        <v>0</v>
      </c>
      <c r="W21">
        <v>0</v>
      </c>
      <c r="X21">
        <v>0</v>
      </c>
      <c r="Y21">
        <v>0</v>
      </c>
      <c r="Z21">
        <v>0</v>
      </c>
      <c r="AA21">
        <v>1</v>
      </c>
      <c r="AB21">
        <v>0</v>
      </c>
      <c r="AC21">
        <v>0</v>
      </c>
      <c r="AD21">
        <v>0</v>
      </c>
      <c r="AE21">
        <v>0</v>
      </c>
      <c r="AF21">
        <v>0</v>
      </c>
      <c r="AG21">
        <v>0</v>
      </c>
      <c r="AH21">
        <v>1</v>
      </c>
      <c r="AI21">
        <v>0</v>
      </c>
      <c r="AJ21">
        <v>0</v>
      </c>
      <c r="AK21">
        <v>0</v>
      </c>
      <c r="AL21">
        <v>0</v>
      </c>
      <c r="AM21">
        <v>0</v>
      </c>
      <c r="AN21">
        <v>1</v>
      </c>
      <c r="AO21">
        <v>0</v>
      </c>
      <c r="AP21">
        <v>1</v>
      </c>
      <c r="AQ21">
        <v>1</v>
      </c>
      <c r="AR21">
        <v>1</v>
      </c>
      <c r="AS21">
        <v>0</v>
      </c>
      <c r="AT21">
        <v>1</v>
      </c>
      <c r="AU21">
        <v>1</v>
      </c>
      <c r="AV21">
        <v>1</v>
      </c>
      <c r="AW21">
        <v>0</v>
      </c>
      <c r="AX21">
        <v>0</v>
      </c>
      <c r="AY21">
        <v>0</v>
      </c>
      <c r="AZ21">
        <v>0</v>
      </c>
    </row>
    <row r="22" spans="1:52" x14ac:dyDescent="0.35">
      <c r="A22" t="s">
        <v>124</v>
      </c>
      <c r="B22" s="1">
        <v>38210</v>
      </c>
      <c r="C22" s="1">
        <v>43617</v>
      </c>
      <c r="D22">
        <v>1</v>
      </c>
      <c r="E22">
        <v>0</v>
      </c>
      <c r="F22">
        <v>0</v>
      </c>
      <c r="G22">
        <v>0</v>
      </c>
      <c r="H22">
        <v>1</v>
      </c>
      <c r="I22">
        <v>1</v>
      </c>
      <c r="J22">
        <v>1</v>
      </c>
      <c r="K22">
        <v>0</v>
      </c>
      <c r="L22">
        <v>0</v>
      </c>
      <c r="M22">
        <v>0</v>
      </c>
      <c r="N22">
        <v>1</v>
      </c>
      <c r="O22">
        <v>0</v>
      </c>
      <c r="P22">
        <v>0</v>
      </c>
      <c r="Q22">
        <v>0</v>
      </c>
      <c r="R22">
        <v>0</v>
      </c>
      <c r="S22">
        <v>0</v>
      </c>
      <c r="T22">
        <v>0</v>
      </c>
      <c r="U22">
        <v>0</v>
      </c>
      <c r="V22">
        <v>0</v>
      </c>
      <c r="W22">
        <v>0</v>
      </c>
      <c r="X22">
        <v>0</v>
      </c>
      <c r="Y22">
        <v>0</v>
      </c>
      <c r="Z22">
        <v>0</v>
      </c>
      <c r="AA22">
        <v>1</v>
      </c>
      <c r="AB22">
        <v>0</v>
      </c>
      <c r="AC22">
        <v>0</v>
      </c>
      <c r="AD22">
        <v>0</v>
      </c>
      <c r="AE22">
        <v>0</v>
      </c>
      <c r="AF22">
        <v>0</v>
      </c>
      <c r="AG22">
        <v>0</v>
      </c>
      <c r="AH22">
        <v>1</v>
      </c>
      <c r="AI22">
        <v>0</v>
      </c>
      <c r="AJ22">
        <v>0</v>
      </c>
      <c r="AK22">
        <v>0</v>
      </c>
      <c r="AL22">
        <v>0</v>
      </c>
      <c r="AM22">
        <v>0</v>
      </c>
      <c r="AN22">
        <v>1</v>
      </c>
      <c r="AO22">
        <v>0</v>
      </c>
      <c r="AP22">
        <v>1</v>
      </c>
      <c r="AQ22">
        <v>0</v>
      </c>
      <c r="AR22">
        <v>0</v>
      </c>
      <c r="AS22">
        <v>0</v>
      </c>
      <c r="AT22">
        <v>0</v>
      </c>
      <c r="AU22">
        <v>0</v>
      </c>
      <c r="AV22">
        <v>0</v>
      </c>
      <c r="AW22">
        <v>0</v>
      </c>
      <c r="AX22">
        <v>0</v>
      </c>
      <c r="AY22">
        <v>0</v>
      </c>
      <c r="AZ22">
        <v>0</v>
      </c>
    </row>
    <row r="23" spans="1:52" x14ac:dyDescent="0.35">
      <c r="A23" t="s">
        <v>126</v>
      </c>
      <c r="B23" s="1">
        <v>43084</v>
      </c>
      <c r="C23" s="1">
        <v>43617</v>
      </c>
      <c r="D23">
        <v>1</v>
      </c>
      <c r="E23">
        <v>0</v>
      </c>
      <c r="F23">
        <v>1</v>
      </c>
      <c r="G23">
        <v>1</v>
      </c>
      <c r="H23">
        <v>1</v>
      </c>
      <c r="I23">
        <v>1</v>
      </c>
      <c r="J23">
        <v>0</v>
      </c>
      <c r="K23">
        <v>0</v>
      </c>
      <c r="L23">
        <v>0</v>
      </c>
      <c r="M23">
        <v>1</v>
      </c>
      <c r="N23">
        <v>1</v>
      </c>
      <c r="O23">
        <v>1</v>
      </c>
      <c r="P23">
        <v>0</v>
      </c>
      <c r="Q23">
        <v>0</v>
      </c>
      <c r="R23">
        <v>0</v>
      </c>
      <c r="S23">
        <v>0</v>
      </c>
      <c r="T23">
        <v>0</v>
      </c>
      <c r="U23">
        <v>0</v>
      </c>
      <c r="V23">
        <v>0</v>
      </c>
      <c r="W23">
        <v>0</v>
      </c>
      <c r="X23">
        <v>0</v>
      </c>
      <c r="Y23">
        <v>0</v>
      </c>
      <c r="Z23">
        <v>0</v>
      </c>
      <c r="AA23">
        <v>1</v>
      </c>
      <c r="AB23">
        <v>0</v>
      </c>
      <c r="AC23">
        <v>0</v>
      </c>
      <c r="AD23">
        <v>0</v>
      </c>
      <c r="AE23">
        <v>0</v>
      </c>
      <c r="AF23">
        <v>0</v>
      </c>
      <c r="AG23">
        <v>0</v>
      </c>
      <c r="AH23">
        <v>1</v>
      </c>
      <c r="AI23">
        <v>0</v>
      </c>
      <c r="AJ23">
        <v>0</v>
      </c>
      <c r="AK23">
        <v>0</v>
      </c>
      <c r="AL23">
        <v>0</v>
      </c>
      <c r="AM23">
        <v>0</v>
      </c>
      <c r="AN23">
        <v>1</v>
      </c>
      <c r="AO23">
        <v>0</v>
      </c>
      <c r="AP23">
        <v>0</v>
      </c>
      <c r="AQ23">
        <v>1</v>
      </c>
      <c r="AR23">
        <v>0</v>
      </c>
      <c r="AS23">
        <v>0</v>
      </c>
      <c r="AT23">
        <v>0</v>
      </c>
      <c r="AU23">
        <v>0</v>
      </c>
      <c r="AV23">
        <v>0</v>
      </c>
      <c r="AW23">
        <v>0</v>
      </c>
      <c r="AX23">
        <v>0</v>
      </c>
      <c r="AY23">
        <v>0</v>
      </c>
      <c r="AZ23">
        <v>0</v>
      </c>
    </row>
    <row r="24" spans="1:52" x14ac:dyDescent="0.35">
      <c r="A24" t="s">
        <v>130</v>
      </c>
      <c r="B24" s="1">
        <v>43617</v>
      </c>
      <c r="C24" s="1">
        <v>43617</v>
      </c>
      <c r="D24">
        <v>1</v>
      </c>
      <c r="E24">
        <v>0</v>
      </c>
      <c r="F24">
        <v>0</v>
      </c>
      <c r="G24">
        <v>1</v>
      </c>
      <c r="H24">
        <v>1</v>
      </c>
      <c r="I24">
        <v>1</v>
      </c>
      <c r="J24">
        <v>0</v>
      </c>
      <c r="K24">
        <v>1</v>
      </c>
      <c r="L24">
        <v>1</v>
      </c>
      <c r="M24">
        <v>0</v>
      </c>
      <c r="N24">
        <v>1</v>
      </c>
      <c r="O24">
        <v>0</v>
      </c>
      <c r="P24">
        <v>0</v>
      </c>
      <c r="Q24">
        <v>0</v>
      </c>
      <c r="R24">
        <v>0</v>
      </c>
      <c r="S24">
        <v>1</v>
      </c>
      <c r="T24">
        <v>1</v>
      </c>
      <c r="U24">
        <v>0</v>
      </c>
      <c r="V24">
        <v>0</v>
      </c>
      <c r="W24">
        <v>0</v>
      </c>
      <c r="X24">
        <v>0</v>
      </c>
      <c r="Y24">
        <v>0</v>
      </c>
      <c r="Z24">
        <v>0</v>
      </c>
      <c r="AA24">
        <v>0</v>
      </c>
      <c r="AB24">
        <v>0</v>
      </c>
      <c r="AC24">
        <v>0</v>
      </c>
      <c r="AD24">
        <v>0</v>
      </c>
      <c r="AE24">
        <v>0</v>
      </c>
      <c r="AF24">
        <v>0</v>
      </c>
      <c r="AG24">
        <v>0</v>
      </c>
      <c r="AH24">
        <v>1</v>
      </c>
      <c r="AI24">
        <v>1</v>
      </c>
      <c r="AJ24">
        <v>0</v>
      </c>
      <c r="AK24">
        <v>0</v>
      </c>
      <c r="AL24">
        <v>1</v>
      </c>
      <c r="AM24">
        <v>1</v>
      </c>
      <c r="AN24">
        <v>0</v>
      </c>
      <c r="AO24">
        <v>0</v>
      </c>
      <c r="AP24">
        <v>1</v>
      </c>
      <c r="AQ24">
        <v>1</v>
      </c>
      <c r="AR24">
        <v>0</v>
      </c>
      <c r="AS24">
        <v>0</v>
      </c>
      <c r="AT24">
        <v>0</v>
      </c>
      <c r="AU24">
        <v>0</v>
      </c>
      <c r="AV24">
        <v>1</v>
      </c>
      <c r="AW24">
        <v>1</v>
      </c>
      <c r="AX24">
        <v>0</v>
      </c>
      <c r="AY24">
        <v>0</v>
      </c>
      <c r="AZ24">
        <v>0</v>
      </c>
    </row>
    <row r="25" spans="1:52" x14ac:dyDescent="0.35">
      <c r="A25" t="s">
        <v>135</v>
      </c>
      <c r="B25" s="1">
        <v>38143</v>
      </c>
      <c r="C25" s="1">
        <v>43617</v>
      </c>
      <c r="D25">
        <v>1</v>
      </c>
      <c r="E25">
        <v>0</v>
      </c>
      <c r="F25">
        <v>0</v>
      </c>
      <c r="G25">
        <v>1</v>
      </c>
      <c r="H25">
        <v>1</v>
      </c>
      <c r="I25">
        <v>0</v>
      </c>
      <c r="J25">
        <v>0</v>
      </c>
      <c r="K25">
        <v>0</v>
      </c>
      <c r="L25">
        <v>0</v>
      </c>
      <c r="M25">
        <v>0</v>
      </c>
      <c r="N25">
        <v>1</v>
      </c>
      <c r="O25">
        <v>0</v>
      </c>
      <c r="P25">
        <v>0</v>
      </c>
      <c r="Q25">
        <v>0</v>
      </c>
      <c r="R25">
        <v>0</v>
      </c>
      <c r="S25">
        <v>0</v>
      </c>
      <c r="T25">
        <v>0</v>
      </c>
      <c r="U25">
        <v>0</v>
      </c>
      <c r="V25">
        <v>0</v>
      </c>
      <c r="W25">
        <v>0</v>
      </c>
      <c r="X25">
        <v>0</v>
      </c>
      <c r="Y25">
        <v>0</v>
      </c>
      <c r="Z25">
        <v>0</v>
      </c>
      <c r="AA25">
        <v>1</v>
      </c>
      <c r="AB25">
        <v>0</v>
      </c>
      <c r="AC25">
        <v>0</v>
      </c>
      <c r="AD25">
        <v>0</v>
      </c>
      <c r="AE25">
        <v>0</v>
      </c>
      <c r="AF25">
        <v>0</v>
      </c>
      <c r="AG25">
        <v>0</v>
      </c>
      <c r="AH25">
        <v>1</v>
      </c>
      <c r="AI25">
        <v>0</v>
      </c>
      <c r="AJ25">
        <v>0</v>
      </c>
      <c r="AK25">
        <v>0</v>
      </c>
      <c r="AL25">
        <v>0</v>
      </c>
      <c r="AM25">
        <v>0</v>
      </c>
      <c r="AN25">
        <v>1</v>
      </c>
      <c r="AO25">
        <v>0</v>
      </c>
      <c r="AP25">
        <v>1</v>
      </c>
      <c r="AQ25">
        <v>1</v>
      </c>
      <c r="AR25">
        <v>0</v>
      </c>
      <c r="AS25">
        <v>0</v>
      </c>
      <c r="AT25">
        <v>0</v>
      </c>
      <c r="AU25">
        <v>0</v>
      </c>
      <c r="AV25">
        <v>0</v>
      </c>
      <c r="AW25">
        <v>0</v>
      </c>
      <c r="AX25">
        <v>0</v>
      </c>
      <c r="AY25">
        <v>0</v>
      </c>
      <c r="AZ25">
        <v>0</v>
      </c>
    </row>
    <row r="26" spans="1:52" x14ac:dyDescent="0.35">
      <c r="A26" t="s">
        <v>140</v>
      </c>
      <c r="B26" s="1">
        <v>41852</v>
      </c>
      <c r="C26" s="1">
        <v>43617</v>
      </c>
      <c r="D26">
        <v>1</v>
      </c>
      <c r="E26">
        <v>0</v>
      </c>
      <c r="F26">
        <v>0</v>
      </c>
      <c r="G26">
        <v>0</v>
      </c>
      <c r="H26">
        <v>0</v>
      </c>
      <c r="I26">
        <v>0</v>
      </c>
      <c r="J26">
        <v>0</v>
      </c>
      <c r="K26">
        <v>0</v>
      </c>
      <c r="L26">
        <v>0</v>
      </c>
      <c r="M26">
        <v>0</v>
      </c>
      <c r="N26">
        <v>1</v>
      </c>
      <c r="O26">
        <v>0</v>
      </c>
      <c r="P26">
        <v>0</v>
      </c>
      <c r="Q26">
        <v>0</v>
      </c>
      <c r="R26">
        <v>0</v>
      </c>
      <c r="S26">
        <v>0</v>
      </c>
      <c r="T26">
        <v>1</v>
      </c>
      <c r="U26">
        <v>0</v>
      </c>
      <c r="V26">
        <v>0</v>
      </c>
      <c r="W26">
        <v>0</v>
      </c>
      <c r="X26">
        <v>0</v>
      </c>
      <c r="Y26">
        <v>0</v>
      </c>
      <c r="Z26">
        <v>0</v>
      </c>
      <c r="AA26">
        <v>0</v>
      </c>
      <c r="AB26">
        <v>0</v>
      </c>
      <c r="AC26">
        <v>0</v>
      </c>
      <c r="AD26">
        <v>0</v>
      </c>
      <c r="AE26">
        <v>0</v>
      </c>
      <c r="AF26">
        <v>0</v>
      </c>
      <c r="AG26">
        <v>0</v>
      </c>
      <c r="AH26">
        <v>1</v>
      </c>
      <c r="AI26">
        <v>0</v>
      </c>
      <c r="AJ26">
        <v>0</v>
      </c>
      <c r="AK26">
        <v>0</v>
      </c>
      <c r="AL26">
        <v>0</v>
      </c>
      <c r="AM26">
        <v>0</v>
      </c>
      <c r="AN26">
        <v>1</v>
      </c>
      <c r="AO26">
        <v>0</v>
      </c>
      <c r="AP26">
        <v>1</v>
      </c>
      <c r="AQ26">
        <v>1</v>
      </c>
      <c r="AR26">
        <v>0</v>
      </c>
      <c r="AS26">
        <v>0</v>
      </c>
      <c r="AT26">
        <v>0</v>
      </c>
      <c r="AU26">
        <v>0</v>
      </c>
      <c r="AV26">
        <v>0</v>
      </c>
      <c r="AW26">
        <v>0</v>
      </c>
      <c r="AX26">
        <v>0</v>
      </c>
      <c r="AY26">
        <v>1</v>
      </c>
      <c r="AZ26">
        <v>0</v>
      </c>
    </row>
    <row r="27" spans="1:52" x14ac:dyDescent="0.35">
      <c r="A27" t="s">
        <v>144</v>
      </c>
      <c r="B27" s="1">
        <v>40326</v>
      </c>
      <c r="C27" s="1">
        <v>43617</v>
      </c>
      <c r="D27">
        <v>1</v>
      </c>
      <c r="E27">
        <v>0</v>
      </c>
      <c r="F27">
        <v>0</v>
      </c>
      <c r="G27">
        <v>0</v>
      </c>
      <c r="H27">
        <v>0</v>
      </c>
      <c r="I27">
        <v>0</v>
      </c>
      <c r="J27">
        <v>0</v>
      </c>
      <c r="K27">
        <v>0</v>
      </c>
      <c r="L27">
        <v>0</v>
      </c>
      <c r="M27">
        <v>0</v>
      </c>
      <c r="N27">
        <v>0</v>
      </c>
      <c r="O27">
        <v>0</v>
      </c>
      <c r="P27">
        <v>1</v>
      </c>
      <c r="Q27">
        <v>0</v>
      </c>
      <c r="R27">
        <v>0</v>
      </c>
      <c r="S27">
        <v>0</v>
      </c>
      <c r="T27">
        <v>0</v>
      </c>
      <c r="U27">
        <v>0</v>
      </c>
      <c r="V27">
        <v>1</v>
      </c>
      <c r="W27">
        <v>0</v>
      </c>
      <c r="X27">
        <v>0</v>
      </c>
      <c r="Y27">
        <v>0</v>
      </c>
      <c r="Z27">
        <v>0</v>
      </c>
      <c r="AA27">
        <v>0</v>
      </c>
      <c r="AB27">
        <v>0</v>
      </c>
      <c r="AC27">
        <v>0</v>
      </c>
      <c r="AD27">
        <v>1</v>
      </c>
      <c r="AE27">
        <v>1</v>
      </c>
      <c r="AF27">
        <v>1</v>
      </c>
      <c r="AG27">
        <v>0</v>
      </c>
      <c r="AH27">
        <v>0</v>
      </c>
      <c r="AI27">
        <v>1</v>
      </c>
      <c r="AJ27">
        <v>1</v>
      </c>
      <c r="AK27">
        <v>1</v>
      </c>
      <c r="AL27">
        <v>0</v>
      </c>
      <c r="AM27">
        <v>1</v>
      </c>
      <c r="AN27">
        <v>0</v>
      </c>
      <c r="AO27">
        <v>0</v>
      </c>
      <c r="AP27">
        <v>1</v>
      </c>
      <c r="AQ27">
        <v>0</v>
      </c>
      <c r="AR27">
        <v>0</v>
      </c>
      <c r="AS27">
        <v>0</v>
      </c>
      <c r="AT27">
        <v>0</v>
      </c>
      <c r="AU27">
        <v>0</v>
      </c>
      <c r="AV27">
        <v>0</v>
      </c>
      <c r="AW27">
        <v>0</v>
      </c>
      <c r="AX27">
        <v>0</v>
      </c>
      <c r="AY27">
        <v>0</v>
      </c>
      <c r="AZ27">
        <v>0</v>
      </c>
    </row>
    <row r="28" spans="1:52" x14ac:dyDescent="0.35">
      <c r="A28" t="s">
        <v>148</v>
      </c>
      <c r="B28" s="1">
        <v>43221</v>
      </c>
      <c r="C28" s="1">
        <v>43617</v>
      </c>
      <c r="D28">
        <v>1</v>
      </c>
      <c r="E28">
        <v>0</v>
      </c>
      <c r="F28">
        <v>0</v>
      </c>
      <c r="G28">
        <v>1</v>
      </c>
      <c r="H28">
        <v>1</v>
      </c>
      <c r="I28">
        <v>1</v>
      </c>
      <c r="J28">
        <v>0</v>
      </c>
      <c r="K28">
        <v>0</v>
      </c>
      <c r="L28">
        <v>0</v>
      </c>
      <c r="M28">
        <v>1</v>
      </c>
      <c r="N28">
        <v>0</v>
      </c>
      <c r="O28">
        <v>0</v>
      </c>
      <c r="P28">
        <v>0</v>
      </c>
      <c r="Q28">
        <v>0</v>
      </c>
      <c r="R28">
        <v>0</v>
      </c>
      <c r="S28">
        <v>0</v>
      </c>
      <c r="T28">
        <v>0</v>
      </c>
      <c r="U28">
        <v>0</v>
      </c>
      <c r="V28">
        <v>0</v>
      </c>
      <c r="W28">
        <v>0</v>
      </c>
      <c r="X28">
        <v>0</v>
      </c>
      <c r="Y28">
        <v>0</v>
      </c>
      <c r="Z28">
        <v>0</v>
      </c>
      <c r="AA28">
        <v>1</v>
      </c>
      <c r="AB28">
        <v>0</v>
      </c>
      <c r="AC28">
        <v>0</v>
      </c>
      <c r="AD28">
        <v>0</v>
      </c>
      <c r="AE28">
        <v>0</v>
      </c>
      <c r="AF28">
        <v>0</v>
      </c>
      <c r="AG28">
        <v>0</v>
      </c>
      <c r="AH28">
        <v>1</v>
      </c>
      <c r="AI28">
        <v>0</v>
      </c>
      <c r="AJ28">
        <v>0</v>
      </c>
      <c r="AK28">
        <v>0</v>
      </c>
      <c r="AL28">
        <v>0</v>
      </c>
      <c r="AM28">
        <v>0</v>
      </c>
      <c r="AN28">
        <v>1</v>
      </c>
      <c r="AO28">
        <v>0</v>
      </c>
      <c r="AP28">
        <v>1</v>
      </c>
      <c r="AQ28">
        <v>1</v>
      </c>
      <c r="AR28">
        <v>1</v>
      </c>
      <c r="AS28">
        <v>0</v>
      </c>
      <c r="AT28">
        <v>1</v>
      </c>
      <c r="AU28">
        <v>1</v>
      </c>
      <c r="AV28">
        <v>1</v>
      </c>
      <c r="AW28">
        <v>0</v>
      </c>
      <c r="AX28">
        <v>1</v>
      </c>
      <c r="AY28">
        <v>1</v>
      </c>
      <c r="AZ28">
        <v>0</v>
      </c>
    </row>
    <row r="29" spans="1:52" x14ac:dyDescent="0.35">
      <c r="A29" t="s">
        <v>154</v>
      </c>
      <c r="B29" s="1">
        <v>39925</v>
      </c>
      <c r="C29" s="1">
        <v>43617</v>
      </c>
      <c r="D29">
        <v>1</v>
      </c>
      <c r="E29">
        <v>0</v>
      </c>
      <c r="F29">
        <v>0</v>
      </c>
      <c r="G29">
        <v>0</v>
      </c>
      <c r="H29">
        <v>0</v>
      </c>
      <c r="I29">
        <v>0</v>
      </c>
      <c r="J29">
        <v>0</v>
      </c>
      <c r="K29">
        <v>0</v>
      </c>
      <c r="L29">
        <v>0</v>
      </c>
      <c r="M29">
        <v>1</v>
      </c>
      <c r="N29">
        <v>1</v>
      </c>
      <c r="O29">
        <v>0</v>
      </c>
      <c r="P29">
        <v>0</v>
      </c>
      <c r="Q29">
        <v>0</v>
      </c>
      <c r="R29">
        <v>0</v>
      </c>
      <c r="S29">
        <v>1</v>
      </c>
      <c r="T29">
        <v>0</v>
      </c>
      <c r="U29">
        <v>1</v>
      </c>
      <c r="V29">
        <v>0</v>
      </c>
      <c r="W29">
        <v>0</v>
      </c>
      <c r="X29">
        <v>0</v>
      </c>
      <c r="Y29">
        <v>0</v>
      </c>
      <c r="Z29">
        <v>0</v>
      </c>
      <c r="AA29">
        <v>0</v>
      </c>
      <c r="AB29">
        <v>0</v>
      </c>
      <c r="AC29">
        <v>0</v>
      </c>
      <c r="AD29">
        <v>0</v>
      </c>
      <c r="AE29">
        <v>0</v>
      </c>
      <c r="AF29">
        <v>0</v>
      </c>
      <c r="AG29">
        <v>0</v>
      </c>
      <c r="AH29">
        <v>1</v>
      </c>
      <c r="AI29">
        <v>0</v>
      </c>
      <c r="AJ29">
        <v>0</v>
      </c>
      <c r="AK29">
        <v>0</v>
      </c>
      <c r="AL29">
        <v>0</v>
      </c>
      <c r="AM29">
        <v>0</v>
      </c>
      <c r="AN29">
        <v>1</v>
      </c>
      <c r="AO29">
        <v>0</v>
      </c>
      <c r="AP29">
        <v>1</v>
      </c>
      <c r="AQ29">
        <v>1</v>
      </c>
      <c r="AR29">
        <v>1</v>
      </c>
      <c r="AS29">
        <v>0</v>
      </c>
      <c r="AT29">
        <v>1</v>
      </c>
      <c r="AU29">
        <v>1</v>
      </c>
      <c r="AV29">
        <v>1</v>
      </c>
      <c r="AW29">
        <v>0</v>
      </c>
      <c r="AX29">
        <v>0</v>
      </c>
      <c r="AY29">
        <v>0</v>
      </c>
      <c r="AZ29">
        <v>0</v>
      </c>
    </row>
    <row r="30" spans="1:52" x14ac:dyDescent="0.35">
      <c r="A30" t="s">
        <v>158</v>
      </c>
      <c r="B30" s="1">
        <v>40909</v>
      </c>
      <c r="C30" s="1">
        <v>43617</v>
      </c>
      <c r="D30">
        <v>1</v>
      </c>
      <c r="E30">
        <v>0</v>
      </c>
      <c r="F30">
        <v>0</v>
      </c>
      <c r="G30">
        <v>0</v>
      </c>
      <c r="H30">
        <v>0</v>
      </c>
      <c r="I30">
        <v>0</v>
      </c>
      <c r="J30">
        <v>0</v>
      </c>
      <c r="K30">
        <v>0</v>
      </c>
      <c r="L30">
        <v>0</v>
      </c>
      <c r="M30">
        <v>0</v>
      </c>
      <c r="N30">
        <v>0</v>
      </c>
      <c r="O30">
        <v>0</v>
      </c>
      <c r="P30">
        <v>1</v>
      </c>
      <c r="Q30">
        <v>0</v>
      </c>
      <c r="R30">
        <v>0</v>
      </c>
      <c r="S30">
        <v>0</v>
      </c>
      <c r="T30">
        <v>1</v>
      </c>
      <c r="U30">
        <v>1</v>
      </c>
      <c r="V30">
        <v>0</v>
      </c>
      <c r="W30">
        <v>1</v>
      </c>
      <c r="X30">
        <v>0</v>
      </c>
      <c r="Y30">
        <v>0</v>
      </c>
      <c r="Z30">
        <v>0</v>
      </c>
      <c r="AA30">
        <v>0</v>
      </c>
      <c r="AB30">
        <v>0</v>
      </c>
      <c r="AC30">
        <v>0</v>
      </c>
      <c r="AD30">
        <v>0</v>
      </c>
      <c r="AE30">
        <v>0</v>
      </c>
      <c r="AF30">
        <v>0</v>
      </c>
      <c r="AG30">
        <v>0</v>
      </c>
      <c r="AH30">
        <v>1</v>
      </c>
      <c r="AI30">
        <v>1</v>
      </c>
      <c r="AJ30">
        <v>0</v>
      </c>
      <c r="AK30">
        <v>0</v>
      </c>
      <c r="AL30">
        <v>1</v>
      </c>
      <c r="AM30">
        <v>0</v>
      </c>
      <c r="AN30">
        <v>0</v>
      </c>
      <c r="AO30">
        <v>0</v>
      </c>
      <c r="AP30">
        <v>1</v>
      </c>
      <c r="AQ30">
        <v>0</v>
      </c>
      <c r="AR30">
        <v>1</v>
      </c>
      <c r="AS30">
        <v>0</v>
      </c>
      <c r="AT30">
        <v>1</v>
      </c>
      <c r="AU30">
        <v>0</v>
      </c>
      <c r="AV30">
        <v>0</v>
      </c>
      <c r="AW30">
        <v>0</v>
      </c>
      <c r="AX30">
        <v>0</v>
      </c>
      <c r="AY30">
        <v>0</v>
      </c>
      <c r="AZ30">
        <v>0</v>
      </c>
    </row>
    <row r="31" spans="1:52" x14ac:dyDescent="0.35">
      <c r="A31" t="s">
        <v>167</v>
      </c>
      <c r="B31" s="1">
        <v>24635</v>
      </c>
      <c r="C31" s="1">
        <v>43617</v>
      </c>
      <c r="D31">
        <v>1</v>
      </c>
      <c r="E31">
        <v>0</v>
      </c>
      <c r="F31">
        <v>0</v>
      </c>
      <c r="G31">
        <v>0</v>
      </c>
      <c r="H31">
        <v>1</v>
      </c>
      <c r="I31">
        <v>0</v>
      </c>
      <c r="J31">
        <v>0</v>
      </c>
      <c r="K31">
        <v>0</v>
      </c>
      <c r="L31">
        <v>0</v>
      </c>
      <c r="M31">
        <v>1</v>
      </c>
      <c r="N31">
        <v>0</v>
      </c>
      <c r="O31">
        <v>0</v>
      </c>
      <c r="P31">
        <v>0</v>
      </c>
      <c r="Q31">
        <v>0</v>
      </c>
      <c r="R31">
        <v>0</v>
      </c>
      <c r="S31">
        <v>1</v>
      </c>
      <c r="T31">
        <v>0</v>
      </c>
      <c r="U31">
        <v>0</v>
      </c>
      <c r="V31">
        <v>0</v>
      </c>
      <c r="W31">
        <v>0</v>
      </c>
      <c r="X31">
        <v>0</v>
      </c>
      <c r="Y31">
        <v>0</v>
      </c>
      <c r="Z31">
        <v>0</v>
      </c>
      <c r="AA31">
        <v>1</v>
      </c>
      <c r="AB31">
        <v>0</v>
      </c>
      <c r="AC31">
        <v>0</v>
      </c>
      <c r="AD31">
        <v>0</v>
      </c>
      <c r="AE31">
        <v>0</v>
      </c>
      <c r="AF31">
        <v>0</v>
      </c>
      <c r="AG31">
        <v>0</v>
      </c>
      <c r="AH31">
        <v>1</v>
      </c>
      <c r="AI31">
        <v>0</v>
      </c>
      <c r="AJ31">
        <v>0</v>
      </c>
      <c r="AK31">
        <v>0</v>
      </c>
      <c r="AL31">
        <v>0</v>
      </c>
      <c r="AM31">
        <v>0</v>
      </c>
      <c r="AN31">
        <v>1</v>
      </c>
      <c r="AO31">
        <v>0</v>
      </c>
      <c r="AP31">
        <v>1</v>
      </c>
      <c r="AQ31">
        <v>1</v>
      </c>
      <c r="AR31">
        <v>1</v>
      </c>
      <c r="AS31">
        <v>0</v>
      </c>
      <c r="AT31">
        <v>1</v>
      </c>
      <c r="AU31">
        <v>0</v>
      </c>
      <c r="AV31">
        <v>0</v>
      </c>
      <c r="AW31">
        <v>0</v>
      </c>
      <c r="AX31">
        <v>0</v>
      </c>
      <c r="AY31">
        <v>0</v>
      </c>
      <c r="AZ31">
        <v>0</v>
      </c>
    </row>
    <row r="32" spans="1:52" x14ac:dyDescent="0.35">
      <c r="A32" t="s">
        <v>172</v>
      </c>
      <c r="B32" s="1">
        <v>43081</v>
      </c>
      <c r="C32" s="1">
        <v>43617</v>
      </c>
      <c r="D32">
        <v>1</v>
      </c>
      <c r="E32">
        <v>0</v>
      </c>
      <c r="F32">
        <v>1</v>
      </c>
      <c r="G32">
        <v>0</v>
      </c>
      <c r="H32">
        <v>1</v>
      </c>
      <c r="I32">
        <v>0</v>
      </c>
      <c r="J32">
        <v>0</v>
      </c>
      <c r="K32">
        <v>0</v>
      </c>
      <c r="L32">
        <v>0</v>
      </c>
      <c r="M32">
        <v>1</v>
      </c>
      <c r="N32">
        <v>0</v>
      </c>
      <c r="O32">
        <v>0</v>
      </c>
      <c r="P32">
        <v>0</v>
      </c>
      <c r="Q32">
        <v>0</v>
      </c>
      <c r="R32">
        <v>0</v>
      </c>
      <c r="S32">
        <v>1</v>
      </c>
      <c r="T32">
        <v>0</v>
      </c>
      <c r="U32">
        <v>0</v>
      </c>
      <c r="V32">
        <v>0</v>
      </c>
      <c r="W32">
        <v>0</v>
      </c>
      <c r="X32">
        <v>0</v>
      </c>
      <c r="Y32">
        <v>0</v>
      </c>
      <c r="Z32">
        <v>0</v>
      </c>
      <c r="AA32">
        <v>1</v>
      </c>
      <c r="AB32">
        <v>0</v>
      </c>
      <c r="AC32">
        <v>0</v>
      </c>
      <c r="AD32">
        <v>0</v>
      </c>
      <c r="AE32">
        <v>0</v>
      </c>
      <c r="AF32">
        <v>0</v>
      </c>
      <c r="AG32">
        <v>0</v>
      </c>
      <c r="AH32">
        <v>1</v>
      </c>
      <c r="AI32">
        <v>0</v>
      </c>
      <c r="AJ32">
        <v>0</v>
      </c>
      <c r="AK32">
        <v>0</v>
      </c>
      <c r="AL32">
        <v>0</v>
      </c>
      <c r="AM32">
        <v>0</v>
      </c>
      <c r="AN32">
        <v>1</v>
      </c>
      <c r="AO32">
        <v>0</v>
      </c>
      <c r="AP32">
        <v>1</v>
      </c>
      <c r="AQ32">
        <v>1</v>
      </c>
      <c r="AR32">
        <v>1</v>
      </c>
      <c r="AS32">
        <v>0</v>
      </c>
      <c r="AT32">
        <v>1</v>
      </c>
      <c r="AU32">
        <v>0</v>
      </c>
      <c r="AV32">
        <v>0</v>
      </c>
      <c r="AW32">
        <v>0</v>
      </c>
      <c r="AX32">
        <v>0</v>
      </c>
      <c r="AY32">
        <v>0</v>
      </c>
      <c r="AZ32">
        <v>0</v>
      </c>
    </row>
    <row r="33" spans="1:52" x14ac:dyDescent="0.35">
      <c r="A33" t="s">
        <v>179</v>
      </c>
      <c r="B33" s="1">
        <v>43617</v>
      </c>
      <c r="C33" s="1">
        <v>43617</v>
      </c>
      <c r="D33">
        <v>0</v>
      </c>
      <c r="E33" t="s">
        <v>1141</v>
      </c>
      <c r="F33" t="s">
        <v>1141</v>
      </c>
      <c r="G33" t="s">
        <v>1141</v>
      </c>
      <c r="H33" t="s">
        <v>1141</v>
      </c>
      <c r="I33" t="s">
        <v>1141</v>
      </c>
      <c r="J33" t="s">
        <v>1141</v>
      </c>
      <c r="K33" t="s">
        <v>1141</v>
      </c>
      <c r="L33" t="s">
        <v>1141</v>
      </c>
      <c r="M33" t="s">
        <v>1141</v>
      </c>
      <c r="N33" t="s">
        <v>1141</v>
      </c>
      <c r="O33" t="s">
        <v>1141</v>
      </c>
      <c r="P33" t="s">
        <v>1141</v>
      </c>
      <c r="Q33" t="s">
        <v>1141</v>
      </c>
      <c r="R33" t="s">
        <v>1141</v>
      </c>
      <c r="S33" t="s">
        <v>1141</v>
      </c>
      <c r="T33" t="s">
        <v>1141</v>
      </c>
      <c r="U33" t="s">
        <v>1141</v>
      </c>
      <c r="V33" t="s">
        <v>1141</v>
      </c>
      <c r="W33" t="s">
        <v>1141</v>
      </c>
      <c r="X33" t="s">
        <v>1141</v>
      </c>
      <c r="Y33" t="s">
        <v>1141</v>
      </c>
      <c r="Z33" t="s">
        <v>1141</v>
      </c>
      <c r="AA33" t="s">
        <v>1141</v>
      </c>
      <c r="AB33" t="s">
        <v>1141</v>
      </c>
      <c r="AC33" t="s">
        <v>1141</v>
      </c>
      <c r="AD33" t="s">
        <v>1141</v>
      </c>
      <c r="AE33" t="s">
        <v>1141</v>
      </c>
      <c r="AF33" t="s">
        <v>1141</v>
      </c>
      <c r="AG33" t="s">
        <v>1141</v>
      </c>
      <c r="AH33" t="s">
        <v>1141</v>
      </c>
      <c r="AI33" t="s">
        <v>1141</v>
      </c>
      <c r="AJ33" t="s">
        <v>1141</v>
      </c>
      <c r="AK33" t="s">
        <v>1141</v>
      </c>
      <c r="AL33" t="s">
        <v>1141</v>
      </c>
      <c r="AM33" t="s">
        <v>1141</v>
      </c>
      <c r="AN33" t="s">
        <v>1141</v>
      </c>
      <c r="AO33" t="s">
        <v>1141</v>
      </c>
      <c r="AP33" t="s">
        <v>1141</v>
      </c>
      <c r="AQ33" t="s">
        <v>1141</v>
      </c>
      <c r="AR33" t="s">
        <v>1141</v>
      </c>
      <c r="AS33" t="s">
        <v>1141</v>
      </c>
      <c r="AT33" t="s">
        <v>1141</v>
      </c>
      <c r="AU33" t="s">
        <v>1141</v>
      </c>
      <c r="AV33" t="s">
        <v>1141</v>
      </c>
      <c r="AW33" t="s">
        <v>1141</v>
      </c>
      <c r="AX33" t="s">
        <v>1141</v>
      </c>
      <c r="AY33" t="s">
        <v>1141</v>
      </c>
      <c r="AZ33" t="s">
        <v>1141</v>
      </c>
    </row>
    <row r="34" spans="1:52" x14ac:dyDescent="0.35">
      <c r="A34" t="s">
        <v>181</v>
      </c>
      <c r="B34" s="1">
        <v>31777</v>
      </c>
      <c r="C34" s="1">
        <v>43617</v>
      </c>
      <c r="D34">
        <v>1</v>
      </c>
      <c r="E34">
        <v>0</v>
      </c>
      <c r="F34">
        <v>0</v>
      </c>
      <c r="G34">
        <v>0</v>
      </c>
      <c r="H34">
        <v>0</v>
      </c>
      <c r="I34">
        <v>0</v>
      </c>
      <c r="J34">
        <v>0</v>
      </c>
      <c r="K34">
        <v>0</v>
      </c>
      <c r="L34">
        <v>0</v>
      </c>
      <c r="M34">
        <v>0</v>
      </c>
      <c r="N34">
        <v>0</v>
      </c>
      <c r="O34">
        <v>0</v>
      </c>
      <c r="P34">
        <v>1</v>
      </c>
      <c r="Q34">
        <v>0</v>
      </c>
      <c r="R34">
        <v>0</v>
      </c>
      <c r="S34">
        <v>1</v>
      </c>
      <c r="T34">
        <v>0</v>
      </c>
      <c r="U34">
        <v>1</v>
      </c>
      <c r="V34">
        <v>1</v>
      </c>
      <c r="W34">
        <v>0</v>
      </c>
      <c r="X34">
        <v>0</v>
      </c>
      <c r="Y34">
        <v>0</v>
      </c>
      <c r="Z34">
        <v>0</v>
      </c>
      <c r="AA34">
        <v>0</v>
      </c>
      <c r="AB34">
        <v>0</v>
      </c>
      <c r="AC34">
        <v>0</v>
      </c>
      <c r="AD34">
        <v>0</v>
      </c>
      <c r="AE34">
        <v>0</v>
      </c>
      <c r="AF34">
        <v>0</v>
      </c>
      <c r="AG34">
        <v>1</v>
      </c>
      <c r="AH34">
        <v>0</v>
      </c>
      <c r="AI34">
        <v>1</v>
      </c>
      <c r="AJ34">
        <v>0</v>
      </c>
      <c r="AK34">
        <v>0</v>
      </c>
      <c r="AL34">
        <v>1</v>
      </c>
      <c r="AM34">
        <v>0</v>
      </c>
      <c r="AN34">
        <v>0</v>
      </c>
      <c r="AO34">
        <v>0</v>
      </c>
      <c r="AP34">
        <v>1</v>
      </c>
      <c r="AQ34">
        <v>1</v>
      </c>
      <c r="AR34">
        <v>1</v>
      </c>
      <c r="AS34">
        <v>0</v>
      </c>
      <c r="AT34">
        <v>1</v>
      </c>
      <c r="AU34">
        <v>0</v>
      </c>
      <c r="AV34">
        <v>0</v>
      </c>
      <c r="AW34">
        <v>0</v>
      </c>
      <c r="AX34">
        <v>0</v>
      </c>
      <c r="AY34">
        <v>0</v>
      </c>
      <c r="AZ34">
        <v>0</v>
      </c>
    </row>
    <row r="35" spans="1:52" x14ac:dyDescent="0.35">
      <c r="A35" t="s">
        <v>189</v>
      </c>
      <c r="B35" s="1">
        <v>40188</v>
      </c>
      <c r="C35" s="1">
        <v>43617</v>
      </c>
      <c r="D35">
        <v>1</v>
      </c>
      <c r="E35">
        <v>0</v>
      </c>
      <c r="F35">
        <v>0</v>
      </c>
      <c r="G35">
        <v>1</v>
      </c>
      <c r="H35">
        <v>1</v>
      </c>
      <c r="I35">
        <v>1</v>
      </c>
      <c r="J35">
        <v>0</v>
      </c>
      <c r="K35">
        <v>0</v>
      </c>
      <c r="L35">
        <v>0</v>
      </c>
      <c r="M35">
        <v>0</v>
      </c>
      <c r="N35">
        <v>1</v>
      </c>
      <c r="O35">
        <v>1</v>
      </c>
      <c r="P35">
        <v>0</v>
      </c>
      <c r="Q35">
        <v>0</v>
      </c>
      <c r="R35">
        <v>0</v>
      </c>
      <c r="S35">
        <v>1</v>
      </c>
      <c r="T35">
        <v>0</v>
      </c>
      <c r="U35">
        <v>1</v>
      </c>
      <c r="V35">
        <v>0</v>
      </c>
      <c r="W35">
        <v>0</v>
      </c>
      <c r="X35">
        <v>0</v>
      </c>
      <c r="Y35">
        <v>0</v>
      </c>
      <c r="Z35">
        <v>0</v>
      </c>
      <c r="AA35">
        <v>0</v>
      </c>
      <c r="AB35">
        <v>0</v>
      </c>
      <c r="AC35">
        <v>0</v>
      </c>
      <c r="AD35">
        <v>0</v>
      </c>
      <c r="AE35">
        <v>0</v>
      </c>
      <c r="AF35">
        <v>0</v>
      </c>
      <c r="AG35">
        <v>0</v>
      </c>
      <c r="AH35">
        <v>1</v>
      </c>
      <c r="AI35">
        <v>1</v>
      </c>
      <c r="AJ35">
        <v>0</v>
      </c>
      <c r="AK35">
        <v>0</v>
      </c>
      <c r="AL35">
        <v>0</v>
      </c>
      <c r="AM35">
        <v>0</v>
      </c>
      <c r="AN35">
        <v>0</v>
      </c>
      <c r="AO35">
        <v>0</v>
      </c>
      <c r="AP35">
        <v>1</v>
      </c>
      <c r="AQ35">
        <v>1</v>
      </c>
      <c r="AR35">
        <v>1</v>
      </c>
      <c r="AS35">
        <v>0</v>
      </c>
      <c r="AT35">
        <v>1</v>
      </c>
      <c r="AU35">
        <v>1</v>
      </c>
      <c r="AV35">
        <v>1</v>
      </c>
      <c r="AW35">
        <v>0</v>
      </c>
      <c r="AX35">
        <v>0</v>
      </c>
      <c r="AY35">
        <v>1</v>
      </c>
      <c r="AZ35">
        <v>0</v>
      </c>
    </row>
    <row r="36" spans="1:52" x14ac:dyDescent="0.35">
      <c r="A36" t="s">
        <v>197</v>
      </c>
      <c r="B36" s="1">
        <v>42716</v>
      </c>
      <c r="C36" s="1">
        <v>43617</v>
      </c>
      <c r="D36">
        <v>1</v>
      </c>
      <c r="E36">
        <v>0</v>
      </c>
      <c r="F36">
        <v>0</v>
      </c>
      <c r="G36">
        <v>1</v>
      </c>
      <c r="H36">
        <v>1</v>
      </c>
      <c r="I36">
        <v>1</v>
      </c>
      <c r="J36">
        <v>0</v>
      </c>
      <c r="K36">
        <v>1</v>
      </c>
      <c r="L36">
        <v>1</v>
      </c>
      <c r="M36">
        <v>1</v>
      </c>
      <c r="N36">
        <v>1</v>
      </c>
      <c r="O36">
        <v>0</v>
      </c>
      <c r="P36">
        <v>0</v>
      </c>
      <c r="Q36">
        <v>0</v>
      </c>
      <c r="R36">
        <v>0</v>
      </c>
      <c r="S36">
        <v>1</v>
      </c>
      <c r="T36">
        <v>0</v>
      </c>
      <c r="U36">
        <v>0</v>
      </c>
      <c r="V36">
        <v>0</v>
      </c>
      <c r="W36">
        <v>0</v>
      </c>
      <c r="X36">
        <v>0</v>
      </c>
      <c r="Y36">
        <v>0</v>
      </c>
      <c r="Z36">
        <v>0</v>
      </c>
      <c r="AA36">
        <v>1</v>
      </c>
      <c r="AB36">
        <v>0</v>
      </c>
      <c r="AC36">
        <v>0</v>
      </c>
      <c r="AD36">
        <v>0</v>
      </c>
      <c r="AE36">
        <v>0</v>
      </c>
      <c r="AF36">
        <v>0</v>
      </c>
      <c r="AG36">
        <v>0</v>
      </c>
      <c r="AH36">
        <v>1</v>
      </c>
      <c r="AI36">
        <v>0</v>
      </c>
      <c r="AJ36">
        <v>0</v>
      </c>
      <c r="AK36">
        <v>0</v>
      </c>
      <c r="AL36">
        <v>0</v>
      </c>
      <c r="AM36">
        <v>0</v>
      </c>
      <c r="AN36">
        <v>1</v>
      </c>
      <c r="AO36">
        <v>0</v>
      </c>
      <c r="AP36">
        <v>1</v>
      </c>
      <c r="AQ36">
        <v>1</v>
      </c>
      <c r="AR36">
        <v>1</v>
      </c>
      <c r="AS36">
        <v>0</v>
      </c>
      <c r="AT36">
        <v>1</v>
      </c>
      <c r="AU36">
        <v>1</v>
      </c>
      <c r="AV36">
        <v>1</v>
      </c>
      <c r="AW36">
        <v>0</v>
      </c>
      <c r="AX36">
        <v>1</v>
      </c>
      <c r="AY36">
        <v>0</v>
      </c>
      <c r="AZ36">
        <v>0</v>
      </c>
    </row>
    <row r="37" spans="1:52" x14ac:dyDescent="0.35">
      <c r="A37" t="s">
        <v>204</v>
      </c>
      <c r="B37" s="1">
        <v>40165</v>
      </c>
      <c r="C37" s="1">
        <v>43617</v>
      </c>
      <c r="D37">
        <v>1</v>
      </c>
      <c r="E37">
        <v>0</v>
      </c>
      <c r="F37">
        <v>0</v>
      </c>
      <c r="G37">
        <v>1</v>
      </c>
      <c r="H37">
        <v>1</v>
      </c>
      <c r="I37">
        <v>0</v>
      </c>
      <c r="J37">
        <v>0</v>
      </c>
      <c r="K37">
        <v>0</v>
      </c>
      <c r="L37">
        <v>0</v>
      </c>
      <c r="M37">
        <v>0</v>
      </c>
      <c r="N37">
        <v>1</v>
      </c>
      <c r="O37">
        <v>0</v>
      </c>
      <c r="P37">
        <v>0</v>
      </c>
      <c r="Q37">
        <v>0</v>
      </c>
      <c r="R37">
        <v>0</v>
      </c>
      <c r="S37">
        <v>1</v>
      </c>
      <c r="T37">
        <v>0</v>
      </c>
      <c r="U37">
        <v>0</v>
      </c>
      <c r="V37">
        <v>0</v>
      </c>
      <c r="W37">
        <v>0</v>
      </c>
      <c r="X37">
        <v>0</v>
      </c>
      <c r="Y37">
        <v>0</v>
      </c>
      <c r="Z37">
        <v>0</v>
      </c>
      <c r="AA37">
        <v>1</v>
      </c>
      <c r="AB37">
        <v>0</v>
      </c>
      <c r="AC37">
        <v>0</v>
      </c>
      <c r="AD37">
        <v>0</v>
      </c>
      <c r="AE37">
        <v>0</v>
      </c>
      <c r="AF37">
        <v>0</v>
      </c>
      <c r="AG37">
        <v>0</v>
      </c>
      <c r="AH37">
        <v>1</v>
      </c>
      <c r="AI37">
        <v>0</v>
      </c>
      <c r="AJ37">
        <v>0</v>
      </c>
      <c r="AK37">
        <v>0</v>
      </c>
      <c r="AL37">
        <v>0</v>
      </c>
      <c r="AM37">
        <v>0</v>
      </c>
      <c r="AN37">
        <v>1</v>
      </c>
      <c r="AO37">
        <v>0</v>
      </c>
      <c r="AP37">
        <v>1</v>
      </c>
      <c r="AQ37">
        <v>1</v>
      </c>
      <c r="AR37">
        <v>1</v>
      </c>
      <c r="AS37">
        <v>0</v>
      </c>
      <c r="AT37">
        <v>1</v>
      </c>
      <c r="AU37">
        <v>0</v>
      </c>
      <c r="AV37">
        <v>0</v>
      </c>
      <c r="AW37">
        <v>0</v>
      </c>
      <c r="AX37">
        <v>0</v>
      </c>
      <c r="AY37">
        <v>0</v>
      </c>
      <c r="AZ37">
        <v>0</v>
      </c>
    </row>
    <row r="38" spans="1:52" x14ac:dyDescent="0.35">
      <c r="A38" t="s">
        <v>209</v>
      </c>
      <c r="B38" s="1">
        <v>43260</v>
      </c>
      <c r="C38" s="1">
        <v>43617</v>
      </c>
      <c r="D38">
        <v>1</v>
      </c>
      <c r="E38">
        <v>0</v>
      </c>
      <c r="F38">
        <v>0</v>
      </c>
      <c r="G38">
        <v>0</v>
      </c>
      <c r="H38">
        <v>1</v>
      </c>
      <c r="I38">
        <v>0</v>
      </c>
      <c r="J38">
        <v>0</v>
      </c>
      <c r="K38">
        <v>0</v>
      </c>
      <c r="L38">
        <v>0</v>
      </c>
      <c r="M38">
        <v>1</v>
      </c>
      <c r="N38">
        <v>0</v>
      </c>
      <c r="O38">
        <v>0</v>
      </c>
      <c r="P38">
        <v>0</v>
      </c>
      <c r="Q38">
        <v>0</v>
      </c>
      <c r="R38">
        <v>0</v>
      </c>
      <c r="S38">
        <v>1</v>
      </c>
      <c r="T38">
        <v>0</v>
      </c>
      <c r="U38">
        <v>0</v>
      </c>
      <c r="V38">
        <v>0</v>
      </c>
      <c r="W38">
        <v>0</v>
      </c>
      <c r="X38">
        <v>0</v>
      </c>
      <c r="Y38">
        <v>0</v>
      </c>
      <c r="Z38">
        <v>0</v>
      </c>
      <c r="AA38">
        <v>1</v>
      </c>
      <c r="AB38">
        <v>0</v>
      </c>
      <c r="AC38">
        <v>0</v>
      </c>
      <c r="AD38">
        <v>0</v>
      </c>
      <c r="AE38">
        <v>0</v>
      </c>
      <c r="AF38">
        <v>0</v>
      </c>
      <c r="AG38">
        <v>0</v>
      </c>
      <c r="AH38">
        <v>1</v>
      </c>
      <c r="AI38">
        <v>0</v>
      </c>
      <c r="AJ38">
        <v>0</v>
      </c>
      <c r="AK38">
        <v>0</v>
      </c>
      <c r="AL38">
        <v>0</v>
      </c>
      <c r="AM38">
        <v>0</v>
      </c>
      <c r="AN38">
        <v>1</v>
      </c>
      <c r="AO38">
        <v>0</v>
      </c>
      <c r="AP38">
        <v>1</v>
      </c>
      <c r="AQ38">
        <v>1</v>
      </c>
      <c r="AR38">
        <v>1</v>
      </c>
      <c r="AS38">
        <v>0</v>
      </c>
      <c r="AT38">
        <v>1</v>
      </c>
      <c r="AU38">
        <v>0</v>
      </c>
      <c r="AV38">
        <v>0</v>
      </c>
      <c r="AW38">
        <v>0</v>
      </c>
      <c r="AX38">
        <v>0</v>
      </c>
      <c r="AY38">
        <v>0</v>
      </c>
      <c r="AZ38">
        <v>0</v>
      </c>
    </row>
    <row r="39" spans="1:52" x14ac:dyDescent="0.35">
      <c r="A39" t="s">
        <v>214</v>
      </c>
      <c r="B39" s="1">
        <v>43001</v>
      </c>
      <c r="C39" s="1">
        <v>43617</v>
      </c>
      <c r="D39">
        <v>1</v>
      </c>
      <c r="E39">
        <v>0</v>
      </c>
      <c r="F39">
        <v>0</v>
      </c>
      <c r="G39">
        <v>1</v>
      </c>
      <c r="H39">
        <v>1</v>
      </c>
      <c r="I39">
        <v>0</v>
      </c>
      <c r="J39">
        <v>0</v>
      </c>
      <c r="K39">
        <v>0</v>
      </c>
      <c r="L39">
        <v>0</v>
      </c>
      <c r="M39">
        <v>0</v>
      </c>
      <c r="N39">
        <v>1</v>
      </c>
      <c r="O39">
        <v>0</v>
      </c>
      <c r="P39">
        <v>0</v>
      </c>
      <c r="Q39">
        <v>0</v>
      </c>
      <c r="R39">
        <v>0</v>
      </c>
      <c r="S39">
        <v>1</v>
      </c>
      <c r="T39">
        <v>0</v>
      </c>
      <c r="U39">
        <v>0</v>
      </c>
      <c r="V39">
        <v>1</v>
      </c>
      <c r="W39">
        <v>0</v>
      </c>
      <c r="X39">
        <v>0</v>
      </c>
      <c r="Y39">
        <v>0</v>
      </c>
      <c r="Z39">
        <v>0</v>
      </c>
      <c r="AA39">
        <v>0</v>
      </c>
      <c r="AB39">
        <v>0</v>
      </c>
      <c r="AC39">
        <v>0</v>
      </c>
      <c r="AD39">
        <v>0</v>
      </c>
      <c r="AE39">
        <v>0</v>
      </c>
      <c r="AF39">
        <v>0</v>
      </c>
      <c r="AG39">
        <v>1</v>
      </c>
      <c r="AH39">
        <v>0</v>
      </c>
      <c r="AI39">
        <v>0</v>
      </c>
      <c r="AJ39">
        <v>0</v>
      </c>
      <c r="AK39">
        <v>0</v>
      </c>
      <c r="AL39">
        <v>0</v>
      </c>
      <c r="AM39">
        <v>0</v>
      </c>
      <c r="AN39">
        <v>1</v>
      </c>
      <c r="AO39">
        <v>0</v>
      </c>
      <c r="AP39">
        <v>1</v>
      </c>
      <c r="AQ39">
        <v>1</v>
      </c>
      <c r="AR39">
        <v>1</v>
      </c>
      <c r="AS39">
        <v>0</v>
      </c>
      <c r="AT39">
        <v>1</v>
      </c>
      <c r="AU39">
        <v>0</v>
      </c>
      <c r="AV39">
        <v>0</v>
      </c>
      <c r="AW39">
        <v>0</v>
      </c>
      <c r="AX39">
        <v>0</v>
      </c>
      <c r="AY39">
        <v>0</v>
      </c>
      <c r="AZ39">
        <v>0</v>
      </c>
    </row>
    <row r="40" spans="1:52" x14ac:dyDescent="0.35">
      <c r="A40" t="s">
        <v>221</v>
      </c>
      <c r="B40" s="1">
        <v>43035</v>
      </c>
      <c r="C40" s="1">
        <v>43617</v>
      </c>
      <c r="D40">
        <v>1</v>
      </c>
      <c r="E40">
        <v>0</v>
      </c>
      <c r="F40">
        <v>0</v>
      </c>
      <c r="G40">
        <v>1</v>
      </c>
      <c r="H40">
        <v>1</v>
      </c>
      <c r="I40">
        <v>0</v>
      </c>
      <c r="J40">
        <v>0</v>
      </c>
      <c r="K40">
        <v>0</v>
      </c>
      <c r="L40">
        <v>0</v>
      </c>
      <c r="M40">
        <v>1</v>
      </c>
      <c r="N40">
        <v>0</v>
      </c>
      <c r="O40">
        <v>0</v>
      </c>
      <c r="P40">
        <v>0</v>
      </c>
      <c r="Q40">
        <v>0</v>
      </c>
      <c r="R40">
        <v>0</v>
      </c>
      <c r="S40">
        <v>1</v>
      </c>
      <c r="T40">
        <v>1</v>
      </c>
      <c r="U40">
        <v>1</v>
      </c>
      <c r="V40">
        <v>0</v>
      </c>
      <c r="W40">
        <v>0</v>
      </c>
      <c r="X40">
        <v>0</v>
      </c>
      <c r="Y40">
        <v>0</v>
      </c>
      <c r="Z40">
        <v>0</v>
      </c>
      <c r="AA40">
        <v>0</v>
      </c>
      <c r="AB40">
        <v>0</v>
      </c>
      <c r="AC40">
        <v>0</v>
      </c>
      <c r="AD40">
        <v>0</v>
      </c>
      <c r="AE40">
        <v>0</v>
      </c>
      <c r="AF40">
        <v>0</v>
      </c>
      <c r="AG40">
        <v>1</v>
      </c>
      <c r="AH40">
        <v>0</v>
      </c>
      <c r="AI40">
        <v>0</v>
      </c>
      <c r="AJ40">
        <v>0</v>
      </c>
      <c r="AK40">
        <v>0</v>
      </c>
      <c r="AL40">
        <v>0</v>
      </c>
      <c r="AM40">
        <v>0</v>
      </c>
      <c r="AN40">
        <v>1</v>
      </c>
      <c r="AO40">
        <v>0</v>
      </c>
      <c r="AP40">
        <v>1</v>
      </c>
      <c r="AQ40">
        <v>1</v>
      </c>
      <c r="AR40">
        <v>1</v>
      </c>
      <c r="AS40">
        <v>0</v>
      </c>
      <c r="AT40">
        <v>1</v>
      </c>
      <c r="AU40">
        <v>0</v>
      </c>
      <c r="AV40">
        <v>0</v>
      </c>
      <c r="AW40">
        <v>0</v>
      </c>
      <c r="AX40">
        <v>0</v>
      </c>
      <c r="AY40">
        <v>0</v>
      </c>
      <c r="AZ40">
        <v>0</v>
      </c>
    </row>
    <row r="41" spans="1:52" x14ac:dyDescent="0.35">
      <c r="A41" t="s">
        <v>227</v>
      </c>
      <c r="B41" s="1">
        <v>43064</v>
      </c>
      <c r="C41" s="1">
        <v>43617</v>
      </c>
      <c r="D41">
        <v>1</v>
      </c>
      <c r="E41">
        <v>0</v>
      </c>
      <c r="F41">
        <v>0</v>
      </c>
      <c r="G41">
        <v>1</v>
      </c>
      <c r="H41">
        <v>1</v>
      </c>
      <c r="I41">
        <v>0</v>
      </c>
      <c r="J41">
        <v>0</v>
      </c>
      <c r="K41">
        <v>0</v>
      </c>
      <c r="L41">
        <v>0</v>
      </c>
      <c r="M41">
        <v>1</v>
      </c>
      <c r="N41">
        <v>0</v>
      </c>
      <c r="O41">
        <v>0</v>
      </c>
      <c r="P41">
        <v>0</v>
      </c>
      <c r="Q41">
        <v>0</v>
      </c>
      <c r="R41">
        <v>0</v>
      </c>
      <c r="S41">
        <v>1</v>
      </c>
      <c r="T41">
        <v>0</v>
      </c>
      <c r="U41">
        <v>1</v>
      </c>
      <c r="V41">
        <v>0</v>
      </c>
      <c r="W41">
        <v>0</v>
      </c>
      <c r="X41">
        <v>0</v>
      </c>
      <c r="Y41">
        <v>0</v>
      </c>
      <c r="Z41">
        <v>0</v>
      </c>
      <c r="AA41">
        <v>0</v>
      </c>
      <c r="AB41">
        <v>0</v>
      </c>
      <c r="AC41">
        <v>0</v>
      </c>
      <c r="AD41">
        <v>0</v>
      </c>
      <c r="AE41">
        <v>0</v>
      </c>
      <c r="AF41">
        <v>0</v>
      </c>
      <c r="AG41">
        <v>0</v>
      </c>
      <c r="AH41">
        <v>1</v>
      </c>
      <c r="AI41">
        <v>0</v>
      </c>
      <c r="AJ41">
        <v>0</v>
      </c>
      <c r="AK41">
        <v>0</v>
      </c>
      <c r="AL41">
        <v>0</v>
      </c>
      <c r="AM41">
        <v>0</v>
      </c>
      <c r="AN41">
        <v>1</v>
      </c>
      <c r="AO41">
        <v>0</v>
      </c>
      <c r="AP41">
        <v>1</v>
      </c>
      <c r="AQ41">
        <v>0</v>
      </c>
      <c r="AR41">
        <v>1</v>
      </c>
      <c r="AS41">
        <v>0</v>
      </c>
      <c r="AT41">
        <v>1</v>
      </c>
      <c r="AU41">
        <v>0</v>
      </c>
      <c r="AV41">
        <v>0</v>
      </c>
      <c r="AW41">
        <v>0</v>
      </c>
      <c r="AX41">
        <v>0</v>
      </c>
      <c r="AY41">
        <v>0</v>
      </c>
      <c r="AZ41">
        <v>0</v>
      </c>
    </row>
    <row r="42" spans="1:52" x14ac:dyDescent="0.35">
      <c r="A42" t="s">
        <v>232</v>
      </c>
      <c r="B42" s="1">
        <v>30079</v>
      </c>
      <c r="C42" s="1">
        <v>43617</v>
      </c>
      <c r="D42">
        <v>1</v>
      </c>
      <c r="E42">
        <v>0</v>
      </c>
      <c r="F42">
        <v>0</v>
      </c>
      <c r="G42">
        <v>0</v>
      </c>
      <c r="H42">
        <v>0</v>
      </c>
      <c r="I42">
        <v>0</v>
      </c>
      <c r="J42">
        <v>0</v>
      </c>
      <c r="K42">
        <v>0</v>
      </c>
      <c r="L42">
        <v>0</v>
      </c>
      <c r="M42">
        <v>1</v>
      </c>
      <c r="N42">
        <v>0</v>
      </c>
      <c r="O42">
        <v>0</v>
      </c>
      <c r="P42">
        <v>0</v>
      </c>
      <c r="Q42">
        <v>0</v>
      </c>
      <c r="R42">
        <v>0</v>
      </c>
      <c r="S42">
        <v>1</v>
      </c>
      <c r="T42">
        <v>0</v>
      </c>
      <c r="U42">
        <v>0</v>
      </c>
      <c r="V42">
        <v>0</v>
      </c>
      <c r="W42">
        <v>0</v>
      </c>
      <c r="X42">
        <v>0</v>
      </c>
      <c r="Y42">
        <v>0</v>
      </c>
      <c r="Z42">
        <v>0</v>
      </c>
      <c r="AA42">
        <v>1</v>
      </c>
      <c r="AB42">
        <v>0</v>
      </c>
      <c r="AC42">
        <v>0</v>
      </c>
      <c r="AD42">
        <v>0</v>
      </c>
      <c r="AE42">
        <v>0</v>
      </c>
      <c r="AF42">
        <v>0</v>
      </c>
      <c r="AG42">
        <v>0</v>
      </c>
      <c r="AH42">
        <v>1</v>
      </c>
      <c r="AI42">
        <v>0</v>
      </c>
      <c r="AJ42">
        <v>0</v>
      </c>
      <c r="AK42">
        <v>0</v>
      </c>
      <c r="AL42">
        <v>0</v>
      </c>
      <c r="AM42">
        <v>0</v>
      </c>
      <c r="AN42">
        <v>1</v>
      </c>
      <c r="AO42">
        <v>0</v>
      </c>
      <c r="AP42">
        <v>1</v>
      </c>
      <c r="AQ42">
        <v>1</v>
      </c>
      <c r="AR42">
        <v>1</v>
      </c>
      <c r="AS42">
        <v>0</v>
      </c>
      <c r="AT42">
        <v>1</v>
      </c>
      <c r="AU42">
        <v>1</v>
      </c>
      <c r="AV42">
        <v>1</v>
      </c>
      <c r="AW42">
        <v>0</v>
      </c>
      <c r="AX42">
        <v>1</v>
      </c>
      <c r="AY42">
        <v>0</v>
      </c>
      <c r="AZ42">
        <v>0</v>
      </c>
    </row>
    <row r="43" spans="1:52" x14ac:dyDescent="0.35">
      <c r="A43" t="s">
        <v>234</v>
      </c>
      <c r="B43" s="1">
        <v>36892</v>
      </c>
      <c r="C43" s="1">
        <v>43617</v>
      </c>
      <c r="D43">
        <v>1</v>
      </c>
      <c r="E43">
        <v>0</v>
      </c>
      <c r="F43">
        <v>0</v>
      </c>
      <c r="G43">
        <v>0</v>
      </c>
      <c r="H43">
        <v>0</v>
      </c>
      <c r="I43">
        <v>0</v>
      </c>
      <c r="J43">
        <v>0</v>
      </c>
      <c r="K43">
        <v>0</v>
      </c>
      <c r="L43">
        <v>0</v>
      </c>
      <c r="M43">
        <v>0</v>
      </c>
      <c r="N43">
        <v>0</v>
      </c>
      <c r="O43">
        <v>0</v>
      </c>
      <c r="P43">
        <v>0</v>
      </c>
      <c r="Q43">
        <v>0</v>
      </c>
      <c r="R43">
        <v>1</v>
      </c>
      <c r="S43">
        <v>0</v>
      </c>
      <c r="T43">
        <v>0</v>
      </c>
      <c r="U43">
        <v>0</v>
      </c>
      <c r="V43">
        <v>0</v>
      </c>
      <c r="W43">
        <v>0</v>
      </c>
      <c r="X43">
        <v>0</v>
      </c>
      <c r="Y43">
        <v>0</v>
      </c>
      <c r="Z43">
        <v>0</v>
      </c>
      <c r="AA43">
        <v>0</v>
      </c>
      <c r="AB43">
        <v>1</v>
      </c>
      <c r="AC43">
        <v>0</v>
      </c>
      <c r="AD43">
        <v>0</v>
      </c>
      <c r="AE43">
        <v>0</v>
      </c>
      <c r="AF43">
        <v>0</v>
      </c>
      <c r="AG43">
        <v>0</v>
      </c>
      <c r="AH43">
        <v>1</v>
      </c>
      <c r="AI43">
        <v>0</v>
      </c>
      <c r="AJ43">
        <v>0</v>
      </c>
      <c r="AK43">
        <v>0</v>
      </c>
      <c r="AL43">
        <v>0</v>
      </c>
      <c r="AM43">
        <v>0</v>
      </c>
      <c r="AN43">
        <v>0</v>
      </c>
      <c r="AO43">
        <v>1</v>
      </c>
      <c r="AP43">
        <v>1</v>
      </c>
      <c r="AQ43">
        <v>1</v>
      </c>
      <c r="AR43">
        <v>1</v>
      </c>
      <c r="AS43">
        <v>0</v>
      </c>
      <c r="AT43">
        <v>1</v>
      </c>
      <c r="AU43">
        <v>1</v>
      </c>
      <c r="AV43">
        <v>1</v>
      </c>
      <c r="AW43">
        <v>0</v>
      </c>
      <c r="AX43">
        <v>0</v>
      </c>
      <c r="AY43">
        <v>0</v>
      </c>
      <c r="AZ43">
        <v>0</v>
      </c>
    </row>
    <row r="44" spans="1:52" x14ac:dyDescent="0.35">
      <c r="A44" t="s">
        <v>237</v>
      </c>
      <c r="B44" s="1">
        <v>25204</v>
      </c>
      <c r="C44" s="1">
        <v>43617</v>
      </c>
      <c r="D44">
        <v>1</v>
      </c>
      <c r="E44">
        <v>0</v>
      </c>
      <c r="F44">
        <v>0</v>
      </c>
      <c r="G44">
        <v>0</v>
      </c>
      <c r="H44">
        <v>0</v>
      </c>
      <c r="I44">
        <v>0</v>
      </c>
      <c r="J44">
        <v>0</v>
      </c>
      <c r="K44">
        <v>0</v>
      </c>
      <c r="L44">
        <v>0</v>
      </c>
      <c r="M44">
        <v>0</v>
      </c>
      <c r="N44">
        <v>1</v>
      </c>
      <c r="O44">
        <v>0</v>
      </c>
      <c r="P44">
        <v>0</v>
      </c>
      <c r="Q44">
        <v>0</v>
      </c>
      <c r="R44">
        <v>0</v>
      </c>
      <c r="S44">
        <v>0</v>
      </c>
      <c r="T44">
        <v>0</v>
      </c>
      <c r="U44">
        <v>0</v>
      </c>
      <c r="V44">
        <v>0</v>
      </c>
      <c r="W44">
        <v>0</v>
      </c>
      <c r="X44">
        <v>0</v>
      </c>
      <c r="Y44">
        <v>0</v>
      </c>
      <c r="Z44">
        <v>0</v>
      </c>
      <c r="AA44">
        <v>1</v>
      </c>
      <c r="AB44">
        <v>0</v>
      </c>
      <c r="AC44">
        <v>0</v>
      </c>
      <c r="AD44">
        <v>0</v>
      </c>
      <c r="AE44">
        <v>0</v>
      </c>
      <c r="AF44">
        <v>0</v>
      </c>
      <c r="AG44">
        <v>0</v>
      </c>
      <c r="AH44">
        <v>1</v>
      </c>
      <c r="AI44">
        <v>0</v>
      </c>
      <c r="AJ44">
        <v>0</v>
      </c>
      <c r="AK44">
        <v>0</v>
      </c>
      <c r="AL44">
        <v>0</v>
      </c>
      <c r="AM44">
        <v>0</v>
      </c>
      <c r="AN44">
        <v>1</v>
      </c>
      <c r="AO44">
        <v>0</v>
      </c>
      <c r="AP44">
        <v>1</v>
      </c>
      <c r="AQ44">
        <v>1</v>
      </c>
      <c r="AR44">
        <v>0</v>
      </c>
      <c r="AS44">
        <v>1</v>
      </c>
      <c r="AT44">
        <v>0</v>
      </c>
      <c r="AU44">
        <v>1</v>
      </c>
      <c r="AV44">
        <v>1</v>
      </c>
      <c r="AW44">
        <v>1</v>
      </c>
      <c r="AX44">
        <v>0</v>
      </c>
      <c r="AY44">
        <v>0</v>
      </c>
      <c r="AZ44">
        <v>0</v>
      </c>
    </row>
    <row r="45" spans="1:52" x14ac:dyDescent="0.35">
      <c r="A45" t="s">
        <v>240</v>
      </c>
      <c r="B45" s="1">
        <v>40353</v>
      </c>
      <c r="C45" s="1">
        <v>43617</v>
      </c>
      <c r="D45">
        <v>1</v>
      </c>
      <c r="E45">
        <v>0</v>
      </c>
      <c r="F45">
        <v>0</v>
      </c>
      <c r="G45">
        <v>0</v>
      </c>
      <c r="H45">
        <v>0</v>
      </c>
      <c r="I45">
        <v>0</v>
      </c>
      <c r="J45">
        <v>0</v>
      </c>
      <c r="K45">
        <v>0</v>
      </c>
      <c r="L45">
        <v>0</v>
      </c>
      <c r="M45">
        <v>1</v>
      </c>
      <c r="N45">
        <v>1</v>
      </c>
      <c r="O45">
        <v>0</v>
      </c>
      <c r="P45">
        <v>0</v>
      </c>
      <c r="Q45">
        <v>0</v>
      </c>
      <c r="R45">
        <v>0</v>
      </c>
      <c r="S45">
        <v>0</v>
      </c>
      <c r="T45">
        <v>0</v>
      </c>
      <c r="U45">
        <v>1</v>
      </c>
      <c r="V45">
        <v>1</v>
      </c>
      <c r="W45">
        <v>0</v>
      </c>
      <c r="X45">
        <v>0</v>
      </c>
      <c r="Y45">
        <v>0</v>
      </c>
      <c r="Z45">
        <v>0</v>
      </c>
      <c r="AA45">
        <v>0</v>
      </c>
      <c r="AB45">
        <v>0</v>
      </c>
      <c r="AC45">
        <v>0</v>
      </c>
      <c r="AD45">
        <v>0</v>
      </c>
      <c r="AE45">
        <v>0</v>
      </c>
      <c r="AF45">
        <v>0</v>
      </c>
      <c r="AG45">
        <v>0</v>
      </c>
      <c r="AH45">
        <v>1</v>
      </c>
      <c r="AI45">
        <v>0</v>
      </c>
      <c r="AJ45">
        <v>0</v>
      </c>
      <c r="AK45">
        <v>0</v>
      </c>
      <c r="AL45">
        <v>0</v>
      </c>
      <c r="AM45">
        <v>0</v>
      </c>
      <c r="AN45">
        <v>1</v>
      </c>
      <c r="AO45">
        <v>0</v>
      </c>
      <c r="AP45">
        <v>1</v>
      </c>
      <c r="AQ45">
        <v>1</v>
      </c>
      <c r="AR45">
        <v>0</v>
      </c>
      <c r="AS45">
        <v>0</v>
      </c>
      <c r="AT45">
        <v>0</v>
      </c>
      <c r="AU45">
        <v>0</v>
      </c>
      <c r="AV45">
        <v>0</v>
      </c>
      <c r="AW45">
        <v>0</v>
      </c>
      <c r="AX45">
        <v>0</v>
      </c>
      <c r="AY45">
        <v>0</v>
      </c>
      <c r="AZ45">
        <v>0</v>
      </c>
    </row>
    <row r="46" spans="1:52" x14ac:dyDescent="0.35">
      <c r="A46" t="s">
        <v>244</v>
      </c>
      <c r="B46" s="1">
        <v>40842</v>
      </c>
      <c r="C46" s="1">
        <v>43617</v>
      </c>
      <c r="D46">
        <v>1</v>
      </c>
      <c r="E46">
        <v>0</v>
      </c>
      <c r="F46">
        <v>0</v>
      </c>
      <c r="G46">
        <v>0</v>
      </c>
      <c r="H46">
        <v>0</v>
      </c>
      <c r="I46">
        <v>0</v>
      </c>
      <c r="J46">
        <v>0</v>
      </c>
      <c r="K46">
        <v>0</v>
      </c>
      <c r="L46">
        <v>0</v>
      </c>
      <c r="M46">
        <v>0</v>
      </c>
      <c r="N46">
        <v>0</v>
      </c>
      <c r="O46">
        <v>0</v>
      </c>
      <c r="P46">
        <v>1</v>
      </c>
      <c r="Q46">
        <v>0</v>
      </c>
      <c r="R46">
        <v>0</v>
      </c>
      <c r="S46">
        <v>0</v>
      </c>
      <c r="T46">
        <v>0</v>
      </c>
      <c r="U46">
        <v>0</v>
      </c>
      <c r="V46">
        <v>0</v>
      </c>
      <c r="W46">
        <v>0</v>
      </c>
      <c r="X46">
        <v>0</v>
      </c>
      <c r="Y46">
        <v>0</v>
      </c>
      <c r="Z46">
        <v>0</v>
      </c>
      <c r="AA46">
        <v>1</v>
      </c>
      <c r="AB46">
        <v>0</v>
      </c>
      <c r="AC46">
        <v>0</v>
      </c>
      <c r="AD46">
        <v>0</v>
      </c>
      <c r="AE46">
        <v>0</v>
      </c>
      <c r="AF46">
        <v>0</v>
      </c>
      <c r="AG46">
        <v>0</v>
      </c>
      <c r="AH46">
        <v>1</v>
      </c>
      <c r="AI46">
        <v>1</v>
      </c>
      <c r="AJ46">
        <v>0</v>
      </c>
      <c r="AK46">
        <v>0</v>
      </c>
      <c r="AL46">
        <v>1</v>
      </c>
      <c r="AM46">
        <v>0</v>
      </c>
      <c r="AN46">
        <v>0</v>
      </c>
      <c r="AO46">
        <v>0</v>
      </c>
      <c r="AP46">
        <v>1</v>
      </c>
      <c r="AQ46">
        <v>0</v>
      </c>
      <c r="AR46">
        <v>0</v>
      </c>
      <c r="AS46">
        <v>0</v>
      </c>
      <c r="AT46">
        <v>0</v>
      </c>
      <c r="AU46">
        <v>0</v>
      </c>
      <c r="AV46">
        <v>0</v>
      </c>
      <c r="AW46">
        <v>0</v>
      </c>
      <c r="AX46">
        <v>0</v>
      </c>
      <c r="AY46">
        <v>1</v>
      </c>
      <c r="AZ46">
        <v>0</v>
      </c>
    </row>
    <row r="47" spans="1:52" x14ac:dyDescent="0.35">
      <c r="A47" t="s">
        <v>251</v>
      </c>
      <c r="B47" s="1">
        <v>40801</v>
      </c>
      <c r="C47" s="1">
        <v>43617</v>
      </c>
      <c r="D47">
        <v>1</v>
      </c>
      <c r="E47">
        <v>0</v>
      </c>
      <c r="F47">
        <v>0</v>
      </c>
      <c r="G47">
        <v>1</v>
      </c>
      <c r="H47">
        <v>0</v>
      </c>
      <c r="I47">
        <v>0</v>
      </c>
      <c r="J47">
        <v>0</v>
      </c>
      <c r="K47">
        <v>0</v>
      </c>
      <c r="L47">
        <v>0</v>
      </c>
      <c r="M47">
        <v>1</v>
      </c>
      <c r="N47">
        <v>0</v>
      </c>
      <c r="O47">
        <v>0</v>
      </c>
      <c r="P47">
        <v>0</v>
      </c>
      <c r="Q47">
        <v>0</v>
      </c>
      <c r="R47">
        <v>0</v>
      </c>
      <c r="S47">
        <v>0</v>
      </c>
      <c r="T47">
        <v>0</v>
      </c>
      <c r="U47">
        <v>0</v>
      </c>
      <c r="V47">
        <v>1</v>
      </c>
      <c r="W47">
        <v>0</v>
      </c>
      <c r="X47">
        <v>0</v>
      </c>
      <c r="Y47">
        <v>0</v>
      </c>
      <c r="Z47">
        <v>0</v>
      </c>
      <c r="AA47">
        <v>0</v>
      </c>
      <c r="AB47">
        <v>0</v>
      </c>
      <c r="AC47">
        <v>0</v>
      </c>
      <c r="AD47">
        <v>0</v>
      </c>
      <c r="AE47">
        <v>0</v>
      </c>
      <c r="AF47">
        <v>0</v>
      </c>
      <c r="AG47">
        <v>1</v>
      </c>
      <c r="AH47">
        <v>0</v>
      </c>
      <c r="AI47">
        <v>0</v>
      </c>
      <c r="AJ47">
        <v>0</v>
      </c>
      <c r="AK47">
        <v>0</v>
      </c>
      <c r="AL47">
        <v>1</v>
      </c>
      <c r="AM47">
        <v>0</v>
      </c>
      <c r="AN47">
        <v>0</v>
      </c>
      <c r="AO47">
        <v>0</v>
      </c>
      <c r="AP47">
        <v>1</v>
      </c>
      <c r="AQ47">
        <v>0</v>
      </c>
      <c r="AR47">
        <v>0</v>
      </c>
      <c r="AS47">
        <v>0</v>
      </c>
      <c r="AT47">
        <v>0</v>
      </c>
      <c r="AU47">
        <v>1</v>
      </c>
      <c r="AV47">
        <v>0</v>
      </c>
      <c r="AW47">
        <v>0</v>
      </c>
      <c r="AX47">
        <v>0</v>
      </c>
      <c r="AY47">
        <v>0</v>
      </c>
      <c r="AZ47">
        <v>0</v>
      </c>
    </row>
    <row r="48" spans="1:52" x14ac:dyDescent="0.35">
      <c r="A48" t="s">
        <v>258</v>
      </c>
      <c r="B48" s="1">
        <v>43101</v>
      </c>
      <c r="C48" s="1">
        <v>43617</v>
      </c>
      <c r="D48">
        <v>1</v>
      </c>
      <c r="E48">
        <v>0</v>
      </c>
      <c r="F48">
        <v>0</v>
      </c>
      <c r="G48">
        <v>0</v>
      </c>
      <c r="H48">
        <v>0</v>
      </c>
      <c r="I48">
        <v>0</v>
      </c>
      <c r="J48">
        <v>0</v>
      </c>
      <c r="K48">
        <v>0</v>
      </c>
      <c r="L48">
        <v>0</v>
      </c>
      <c r="M48">
        <v>0</v>
      </c>
      <c r="N48">
        <v>0</v>
      </c>
      <c r="O48">
        <v>0</v>
      </c>
      <c r="P48">
        <v>1</v>
      </c>
      <c r="Q48">
        <v>0</v>
      </c>
      <c r="R48">
        <v>0</v>
      </c>
      <c r="S48">
        <v>0</v>
      </c>
      <c r="T48">
        <v>0</v>
      </c>
      <c r="U48">
        <v>0</v>
      </c>
      <c r="V48">
        <v>1</v>
      </c>
      <c r="W48">
        <v>0</v>
      </c>
      <c r="X48">
        <v>0</v>
      </c>
      <c r="Y48">
        <v>0</v>
      </c>
      <c r="Z48">
        <v>0</v>
      </c>
      <c r="AA48">
        <v>0</v>
      </c>
      <c r="AB48">
        <v>0</v>
      </c>
      <c r="AC48">
        <v>0</v>
      </c>
      <c r="AD48">
        <v>0</v>
      </c>
      <c r="AE48">
        <v>0</v>
      </c>
      <c r="AF48">
        <v>0</v>
      </c>
      <c r="AG48">
        <v>0</v>
      </c>
      <c r="AH48">
        <v>1</v>
      </c>
      <c r="AI48">
        <v>0</v>
      </c>
      <c r="AJ48">
        <v>0</v>
      </c>
      <c r="AK48">
        <v>0</v>
      </c>
      <c r="AL48">
        <v>0</v>
      </c>
      <c r="AM48">
        <v>0</v>
      </c>
      <c r="AN48">
        <v>1</v>
      </c>
      <c r="AO48">
        <v>0</v>
      </c>
      <c r="AP48">
        <v>1</v>
      </c>
      <c r="AQ48">
        <v>1</v>
      </c>
      <c r="AR48">
        <v>0</v>
      </c>
      <c r="AS48">
        <v>0</v>
      </c>
      <c r="AT48">
        <v>0</v>
      </c>
      <c r="AU48">
        <v>1</v>
      </c>
      <c r="AV48">
        <v>1</v>
      </c>
      <c r="AW48">
        <v>1</v>
      </c>
      <c r="AX48">
        <v>1</v>
      </c>
      <c r="AY48">
        <v>0</v>
      </c>
      <c r="AZ48">
        <v>0</v>
      </c>
    </row>
    <row r="49" spans="1:52" x14ac:dyDescent="0.35">
      <c r="A49" t="s">
        <v>263</v>
      </c>
      <c r="B49" s="1">
        <v>39821</v>
      </c>
      <c r="C49" s="1">
        <v>43617</v>
      </c>
      <c r="D49">
        <v>1</v>
      </c>
      <c r="E49">
        <v>0</v>
      </c>
      <c r="F49">
        <v>0</v>
      </c>
      <c r="G49">
        <v>0</v>
      </c>
      <c r="H49">
        <v>0</v>
      </c>
      <c r="I49">
        <v>0</v>
      </c>
      <c r="J49">
        <v>0</v>
      </c>
      <c r="K49">
        <v>0</v>
      </c>
      <c r="L49">
        <v>0</v>
      </c>
      <c r="M49">
        <v>0</v>
      </c>
      <c r="N49">
        <v>0</v>
      </c>
      <c r="O49">
        <v>0</v>
      </c>
      <c r="P49">
        <v>1</v>
      </c>
      <c r="Q49">
        <v>0</v>
      </c>
      <c r="R49">
        <v>0</v>
      </c>
      <c r="S49">
        <v>0</v>
      </c>
      <c r="T49">
        <v>0</v>
      </c>
      <c r="U49">
        <v>0</v>
      </c>
      <c r="V49">
        <v>0</v>
      </c>
      <c r="W49">
        <v>0</v>
      </c>
      <c r="X49">
        <v>0</v>
      </c>
      <c r="Y49">
        <v>0</v>
      </c>
      <c r="Z49">
        <v>0</v>
      </c>
      <c r="AA49">
        <v>1</v>
      </c>
      <c r="AB49">
        <v>0</v>
      </c>
      <c r="AC49">
        <v>0</v>
      </c>
      <c r="AD49">
        <v>0</v>
      </c>
      <c r="AE49">
        <v>0</v>
      </c>
      <c r="AF49">
        <v>0</v>
      </c>
      <c r="AG49">
        <v>0</v>
      </c>
      <c r="AH49">
        <v>1</v>
      </c>
      <c r="AI49">
        <v>0</v>
      </c>
      <c r="AJ49">
        <v>0</v>
      </c>
      <c r="AK49">
        <v>0</v>
      </c>
      <c r="AL49">
        <v>0</v>
      </c>
      <c r="AM49">
        <v>0</v>
      </c>
      <c r="AN49">
        <v>1</v>
      </c>
      <c r="AO49">
        <v>0</v>
      </c>
      <c r="AP49">
        <v>1</v>
      </c>
      <c r="AQ49">
        <v>0</v>
      </c>
      <c r="AR49">
        <v>0</v>
      </c>
      <c r="AS49">
        <v>0</v>
      </c>
      <c r="AT49">
        <v>0</v>
      </c>
      <c r="AU49">
        <v>0</v>
      </c>
      <c r="AV49">
        <v>0</v>
      </c>
      <c r="AW49">
        <v>0</v>
      </c>
      <c r="AX49">
        <v>0</v>
      </c>
      <c r="AY49">
        <v>1</v>
      </c>
      <c r="AZ49">
        <v>0</v>
      </c>
    </row>
    <row r="50" spans="1:52" x14ac:dyDescent="0.35">
      <c r="A50" t="s">
        <v>268</v>
      </c>
      <c r="B50" s="1">
        <v>41995</v>
      </c>
      <c r="C50" s="1">
        <v>43617</v>
      </c>
      <c r="D50">
        <v>1</v>
      </c>
      <c r="E50">
        <v>0</v>
      </c>
      <c r="F50">
        <v>0</v>
      </c>
      <c r="G50">
        <v>0</v>
      </c>
      <c r="H50">
        <v>0</v>
      </c>
      <c r="I50">
        <v>0</v>
      </c>
      <c r="J50">
        <v>0</v>
      </c>
      <c r="K50">
        <v>0</v>
      </c>
      <c r="L50">
        <v>0</v>
      </c>
      <c r="M50">
        <v>0</v>
      </c>
      <c r="N50">
        <v>1</v>
      </c>
      <c r="O50">
        <v>0</v>
      </c>
      <c r="P50">
        <v>0</v>
      </c>
      <c r="Q50">
        <v>0</v>
      </c>
      <c r="R50">
        <v>0</v>
      </c>
      <c r="S50">
        <v>1</v>
      </c>
      <c r="T50">
        <v>0</v>
      </c>
      <c r="U50">
        <v>1</v>
      </c>
      <c r="V50">
        <v>0</v>
      </c>
      <c r="W50">
        <v>0</v>
      </c>
      <c r="X50">
        <v>0</v>
      </c>
      <c r="Y50">
        <v>0</v>
      </c>
      <c r="Z50">
        <v>0</v>
      </c>
      <c r="AA50">
        <v>0</v>
      </c>
      <c r="AB50">
        <v>0</v>
      </c>
      <c r="AC50">
        <v>0</v>
      </c>
      <c r="AD50">
        <v>0</v>
      </c>
      <c r="AE50">
        <v>0</v>
      </c>
      <c r="AF50">
        <v>0</v>
      </c>
      <c r="AG50">
        <v>1</v>
      </c>
      <c r="AH50">
        <v>0</v>
      </c>
      <c r="AI50">
        <v>0</v>
      </c>
      <c r="AJ50">
        <v>0</v>
      </c>
      <c r="AK50">
        <v>0</v>
      </c>
      <c r="AL50">
        <v>0</v>
      </c>
      <c r="AM50">
        <v>0</v>
      </c>
      <c r="AN50">
        <v>1</v>
      </c>
      <c r="AO50">
        <v>0</v>
      </c>
      <c r="AP50">
        <v>1</v>
      </c>
      <c r="AQ50">
        <v>1</v>
      </c>
      <c r="AR50">
        <v>1</v>
      </c>
      <c r="AS50">
        <v>0</v>
      </c>
      <c r="AT50">
        <v>1</v>
      </c>
      <c r="AU50">
        <v>1</v>
      </c>
      <c r="AV50">
        <v>1</v>
      </c>
      <c r="AW50">
        <v>1</v>
      </c>
      <c r="AX50">
        <v>1</v>
      </c>
      <c r="AY50">
        <v>0</v>
      </c>
      <c r="AZ50">
        <v>0</v>
      </c>
    </row>
    <row r="51" spans="1:52" x14ac:dyDescent="0.35">
      <c r="A51" t="s">
        <v>272</v>
      </c>
      <c r="B51" s="1">
        <v>43617</v>
      </c>
      <c r="C51" s="1">
        <v>43617</v>
      </c>
      <c r="D51">
        <v>1</v>
      </c>
      <c r="E51">
        <v>0</v>
      </c>
      <c r="F51">
        <v>0</v>
      </c>
      <c r="G51">
        <v>0</v>
      </c>
      <c r="H51">
        <v>0</v>
      </c>
      <c r="I51">
        <v>0</v>
      </c>
      <c r="J51">
        <v>0</v>
      </c>
      <c r="K51">
        <v>0</v>
      </c>
      <c r="L51">
        <v>0</v>
      </c>
      <c r="M51">
        <v>0</v>
      </c>
      <c r="N51">
        <v>0</v>
      </c>
      <c r="O51">
        <v>0</v>
      </c>
      <c r="P51">
        <v>0</v>
      </c>
      <c r="Q51">
        <v>0</v>
      </c>
      <c r="R51">
        <v>1</v>
      </c>
      <c r="S51" t="s">
        <v>1141</v>
      </c>
      <c r="T51">
        <v>0</v>
      </c>
      <c r="U51">
        <v>0</v>
      </c>
      <c r="V51">
        <v>0</v>
      </c>
      <c r="W51">
        <v>0</v>
      </c>
      <c r="X51">
        <v>0</v>
      </c>
      <c r="Y51">
        <v>0</v>
      </c>
      <c r="Z51">
        <v>0</v>
      </c>
      <c r="AA51">
        <v>0</v>
      </c>
      <c r="AB51">
        <v>1</v>
      </c>
      <c r="AC51">
        <v>0</v>
      </c>
      <c r="AD51">
        <v>0</v>
      </c>
      <c r="AE51">
        <v>0</v>
      </c>
      <c r="AF51">
        <v>0</v>
      </c>
      <c r="AG51">
        <v>0</v>
      </c>
      <c r="AH51">
        <v>1</v>
      </c>
      <c r="AI51">
        <v>0</v>
      </c>
      <c r="AJ51">
        <v>0</v>
      </c>
      <c r="AK51">
        <v>0</v>
      </c>
      <c r="AL51">
        <v>0</v>
      </c>
      <c r="AM51">
        <v>0</v>
      </c>
      <c r="AN51">
        <v>0</v>
      </c>
      <c r="AO51">
        <v>1</v>
      </c>
      <c r="AP51">
        <v>1</v>
      </c>
      <c r="AQ51">
        <v>1</v>
      </c>
      <c r="AR51">
        <v>1</v>
      </c>
      <c r="AS51">
        <v>1</v>
      </c>
      <c r="AT51">
        <v>1</v>
      </c>
      <c r="AU51">
        <v>1</v>
      </c>
      <c r="AV51">
        <v>1</v>
      </c>
      <c r="AW51">
        <v>1</v>
      </c>
      <c r="AX51">
        <v>1</v>
      </c>
      <c r="AY51">
        <v>0</v>
      </c>
      <c r="AZ51">
        <v>0</v>
      </c>
    </row>
    <row r="52" spans="1:52" x14ac:dyDescent="0.35">
      <c r="A52" t="s">
        <v>276</v>
      </c>
      <c r="B52" s="1">
        <v>43173</v>
      </c>
      <c r="C52" s="1">
        <v>43617</v>
      </c>
      <c r="D52">
        <v>1</v>
      </c>
      <c r="E52">
        <v>0</v>
      </c>
      <c r="F52">
        <v>0</v>
      </c>
      <c r="G52">
        <v>1</v>
      </c>
      <c r="H52">
        <v>1</v>
      </c>
      <c r="I52">
        <v>1</v>
      </c>
      <c r="J52">
        <v>0</v>
      </c>
      <c r="K52">
        <v>1</v>
      </c>
      <c r="L52">
        <v>1</v>
      </c>
      <c r="M52">
        <v>0</v>
      </c>
      <c r="N52">
        <v>1</v>
      </c>
      <c r="O52">
        <v>0</v>
      </c>
      <c r="P52">
        <v>0</v>
      </c>
      <c r="Q52">
        <v>0</v>
      </c>
      <c r="R52">
        <v>0</v>
      </c>
      <c r="S52">
        <v>0</v>
      </c>
      <c r="T52">
        <v>0</v>
      </c>
      <c r="U52">
        <v>0</v>
      </c>
      <c r="V52">
        <v>0</v>
      </c>
      <c r="W52">
        <v>0</v>
      </c>
      <c r="X52">
        <v>0</v>
      </c>
      <c r="Y52">
        <v>0</v>
      </c>
      <c r="Z52">
        <v>0</v>
      </c>
      <c r="AA52">
        <v>1</v>
      </c>
      <c r="AB52">
        <v>0</v>
      </c>
      <c r="AC52">
        <v>0</v>
      </c>
      <c r="AD52">
        <v>0</v>
      </c>
      <c r="AE52">
        <v>0</v>
      </c>
      <c r="AF52">
        <v>0</v>
      </c>
      <c r="AG52">
        <v>0</v>
      </c>
      <c r="AH52">
        <v>1</v>
      </c>
      <c r="AI52">
        <v>0</v>
      </c>
      <c r="AJ52">
        <v>0</v>
      </c>
      <c r="AK52">
        <v>0</v>
      </c>
      <c r="AL52">
        <v>0</v>
      </c>
      <c r="AM52">
        <v>0</v>
      </c>
      <c r="AN52">
        <v>1</v>
      </c>
      <c r="AO52">
        <v>0</v>
      </c>
      <c r="AP52">
        <v>1</v>
      </c>
      <c r="AQ52">
        <v>1</v>
      </c>
      <c r="AR52">
        <v>0</v>
      </c>
      <c r="AS52">
        <v>0</v>
      </c>
      <c r="AT52">
        <v>0</v>
      </c>
      <c r="AU52">
        <v>1</v>
      </c>
      <c r="AV52">
        <v>1</v>
      </c>
      <c r="AW52">
        <v>0</v>
      </c>
      <c r="AX52">
        <v>0</v>
      </c>
      <c r="AY52">
        <v>0</v>
      </c>
      <c r="AZ52">
        <v>0</v>
      </c>
    </row>
    <row r="53" spans="1:52" x14ac:dyDescent="0.35">
      <c r="A53" t="s">
        <v>279</v>
      </c>
      <c r="B53" s="1">
        <v>43604</v>
      </c>
      <c r="C53" s="1">
        <v>43617</v>
      </c>
      <c r="D53">
        <v>1</v>
      </c>
      <c r="E53">
        <v>0</v>
      </c>
      <c r="F53">
        <v>0</v>
      </c>
      <c r="G53">
        <v>0</v>
      </c>
      <c r="H53">
        <v>0</v>
      </c>
      <c r="I53">
        <v>0</v>
      </c>
      <c r="J53">
        <v>0</v>
      </c>
      <c r="K53">
        <v>0</v>
      </c>
      <c r="L53">
        <v>0</v>
      </c>
      <c r="M53">
        <v>0</v>
      </c>
      <c r="N53">
        <v>0</v>
      </c>
      <c r="O53">
        <v>0</v>
      </c>
      <c r="P53">
        <v>1</v>
      </c>
      <c r="Q53">
        <v>0</v>
      </c>
      <c r="R53">
        <v>0</v>
      </c>
      <c r="S53">
        <v>0</v>
      </c>
      <c r="T53">
        <v>0</v>
      </c>
      <c r="U53">
        <v>0</v>
      </c>
      <c r="V53">
        <v>0</v>
      </c>
      <c r="W53">
        <v>0</v>
      </c>
      <c r="X53">
        <v>0</v>
      </c>
      <c r="Y53">
        <v>0</v>
      </c>
      <c r="Z53">
        <v>0</v>
      </c>
      <c r="AA53">
        <v>1</v>
      </c>
      <c r="AB53">
        <v>0</v>
      </c>
      <c r="AC53">
        <v>0</v>
      </c>
      <c r="AD53">
        <v>0</v>
      </c>
      <c r="AE53">
        <v>0</v>
      </c>
      <c r="AF53">
        <v>0</v>
      </c>
      <c r="AG53">
        <v>0</v>
      </c>
      <c r="AH53">
        <v>1</v>
      </c>
      <c r="AI53">
        <v>0</v>
      </c>
      <c r="AJ53">
        <v>0</v>
      </c>
      <c r="AK53">
        <v>0</v>
      </c>
      <c r="AL53">
        <v>0</v>
      </c>
      <c r="AM53">
        <v>0</v>
      </c>
      <c r="AN53">
        <v>1</v>
      </c>
      <c r="AO53">
        <v>0</v>
      </c>
      <c r="AP53">
        <v>0</v>
      </c>
      <c r="AQ53">
        <v>0</v>
      </c>
      <c r="AR53">
        <v>0</v>
      </c>
      <c r="AS53">
        <v>0</v>
      </c>
      <c r="AT53">
        <v>0</v>
      </c>
      <c r="AU53">
        <v>0</v>
      </c>
      <c r="AV53">
        <v>0</v>
      </c>
      <c r="AW53">
        <v>0</v>
      </c>
      <c r="AX53">
        <v>0</v>
      </c>
      <c r="AY53">
        <v>0</v>
      </c>
      <c r="AZ53">
        <v>1</v>
      </c>
    </row>
    <row r="54" spans="1:52" x14ac:dyDescent="0.35">
      <c r="A54" t="s">
        <v>285</v>
      </c>
      <c r="B54" s="1">
        <v>34704</v>
      </c>
      <c r="C54" s="1">
        <v>43617</v>
      </c>
      <c r="D54">
        <v>1</v>
      </c>
      <c r="E54">
        <v>0</v>
      </c>
      <c r="F54">
        <v>0</v>
      </c>
      <c r="G54">
        <v>0</v>
      </c>
      <c r="H54">
        <v>0</v>
      </c>
      <c r="I54">
        <v>0</v>
      </c>
      <c r="J54">
        <v>0</v>
      </c>
      <c r="K54">
        <v>0</v>
      </c>
      <c r="L54">
        <v>0</v>
      </c>
      <c r="M54">
        <v>0</v>
      </c>
      <c r="N54">
        <v>0</v>
      </c>
      <c r="O54">
        <v>0</v>
      </c>
      <c r="P54">
        <v>0</v>
      </c>
      <c r="Q54">
        <v>1</v>
      </c>
      <c r="R54">
        <v>0</v>
      </c>
      <c r="S54">
        <v>0</v>
      </c>
      <c r="T54">
        <v>0</v>
      </c>
      <c r="U54">
        <v>1</v>
      </c>
      <c r="V54">
        <v>0</v>
      </c>
      <c r="W54">
        <v>0</v>
      </c>
      <c r="X54">
        <v>0</v>
      </c>
      <c r="Y54">
        <v>0</v>
      </c>
      <c r="Z54">
        <v>0</v>
      </c>
      <c r="AA54">
        <v>0</v>
      </c>
      <c r="AB54">
        <v>0</v>
      </c>
      <c r="AC54">
        <v>0</v>
      </c>
      <c r="AD54">
        <v>0</v>
      </c>
      <c r="AE54">
        <v>0</v>
      </c>
      <c r="AF54">
        <v>0</v>
      </c>
      <c r="AG54">
        <v>0</v>
      </c>
      <c r="AH54">
        <v>1</v>
      </c>
      <c r="AI54">
        <v>0</v>
      </c>
      <c r="AJ54">
        <v>0</v>
      </c>
      <c r="AK54">
        <v>0</v>
      </c>
      <c r="AL54">
        <v>0</v>
      </c>
      <c r="AM54">
        <v>0</v>
      </c>
      <c r="AN54">
        <v>1</v>
      </c>
      <c r="AO54">
        <v>0</v>
      </c>
      <c r="AP54">
        <v>1</v>
      </c>
      <c r="AQ54">
        <v>1</v>
      </c>
      <c r="AR54">
        <v>1</v>
      </c>
      <c r="AS54">
        <v>0</v>
      </c>
      <c r="AT54">
        <v>1</v>
      </c>
      <c r="AU54">
        <v>1</v>
      </c>
      <c r="AV54">
        <v>1</v>
      </c>
      <c r="AW54">
        <v>0</v>
      </c>
      <c r="AX54">
        <v>0</v>
      </c>
      <c r="AY54">
        <v>0</v>
      </c>
      <c r="AZ54">
        <v>0</v>
      </c>
    </row>
    <row r="55" spans="1:52" x14ac:dyDescent="0.35">
      <c r="A55" t="s">
        <v>290</v>
      </c>
      <c r="B55" s="1">
        <v>34700</v>
      </c>
      <c r="C55" s="1">
        <v>43617</v>
      </c>
      <c r="D55">
        <v>1</v>
      </c>
      <c r="E55">
        <v>0</v>
      </c>
      <c r="F55">
        <v>0</v>
      </c>
      <c r="G55">
        <v>0</v>
      </c>
      <c r="H55">
        <v>0</v>
      </c>
      <c r="I55">
        <v>0</v>
      </c>
      <c r="J55">
        <v>0</v>
      </c>
      <c r="K55">
        <v>0</v>
      </c>
      <c r="L55">
        <v>0</v>
      </c>
      <c r="M55">
        <v>0</v>
      </c>
      <c r="N55">
        <v>0</v>
      </c>
      <c r="O55">
        <v>0</v>
      </c>
      <c r="P55">
        <v>0</v>
      </c>
      <c r="Q55">
        <v>0</v>
      </c>
      <c r="R55">
        <v>1</v>
      </c>
      <c r="S55" t="s">
        <v>1141</v>
      </c>
      <c r="T55">
        <v>0</v>
      </c>
      <c r="U55">
        <v>0</v>
      </c>
      <c r="V55">
        <v>0</v>
      </c>
      <c r="W55">
        <v>0</v>
      </c>
      <c r="X55">
        <v>0</v>
      </c>
      <c r="Y55">
        <v>0</v>
      </c>
      <c r="Z55">
        <v>0</v>
      </c>
      <c r="AA55">
        <v>0</v>
      </c>
      <c r="AB55">
        <v>1</v>
      </c>
      <c r="AC55">
        <v>0</v>
      </c>
      <c r="AD55">
        <v>0</v>
      </c>
      <c r="AE55">
        <v>0</v>
      </c>
      <c r="AF55">
        <v>0</v>
      </c>
      <c r="AG55">
        <v>0</v>
      </c>
      <c r="AH55">
        <v>1</v>
      </c>
      <c r="AI55">
        <v>0</v>
      </c>
      <c r="AJ55">
        <v>0</v>
      </c>
      <c r="AK55">
        <v>0</v>
      </c>
      <c r="AL55">
        <v>0</v>
      </c>
      <c r="AM55">
        <v>0</v>
      </c>
      <c r="AN55">
        <v>1</v>
      </c>
      <c r="AO55">
        <v>0</v>
      </c>
      <c r="AP55">
        <v>0</v>
      </c>
      <c r="AQ55">
        <v>1</v>
      </c>
      <c r="AR55">
        <v>0</v>
      </c>
      <c r="AS55">
        <v>0</v>
      </c>
      <c r="AT55">
        <v>0</v>
      </c>
      <c r="AU55">
        <v>1</v>
      </c>
      <c r="AV55">
        <v>1</v>
      </c>
      <c r="AW55">
        <v>1</v>
      </c>
      <c r="AX55">
        <v>0</v>
      </c>
      <c r="AY55">
        <v>0</v>
      </c>
      <c r="AZ55">
        <v>0</v>
      </c>
    </row>
    <row r="56" spans="1:52" x14ac:dyDescent="0.35">
      <c r="A56" t="s">
        <v>292</v>
      </c>
      <c r="B56" s="1">
        <v>43251</v>
      </c>
      <c r="C56" s="1">
        <v>43617</v>
      </c>
      <c r="D56">
        <v>1</v>
      </c>
      <c r="E56">
        <v>0</v>
      </c>
      <c r="F56">
        <v>0</v>
      </c>
      <c r="G56">
        <v>0</v>
      </c>
      <c r="H56">
        <v>1</v>
      </c>
      <c r="I56">
        <v>0</v>
      </c>
      <c r="J56">
        <v>0</v>
      </c>
      <c r="K56">
        <v>0</v>
      </c>
      <c r="L56">
        <v>0</v>
      </c>
      <c r="M56">
        <v>0</v>
      </c>
      <c r="N56">
        <v>1</v>
      </c>
      <c r="O56">
        <v>0</v>
      </c>
      <c r="P56">
        <v>0</v>
      </c>
      <c r="Q56">
        <v>0</v>
      </c>
      <c r="R56">
        <v>0</v>
      </c>
      <c r="S56">
        <v>1</v>
      </c>
      <c r="T56">
        <v>0</v>
      </c>
      <c r="U56">
        <v>0</v>
      </c>
      <c r="V56">
        <v>0</v>
      </c>
      <c r="W56">
        <v>0</v>
      </c>
      <c r="X56">
        <v>0</v>
      </c>
      <c r="Y56">
        <v>0</v>
      </c>
      <c r="Z56">
        <v>0</v>
      </c>
      <c r="AA56">
        <v>1</v>
      </c>
      <c r="AB56">
        <v>0</v>
      </c>
      <c r="AC56">
        <v>0</v>
      </c>
      <c r="AD56">
        <v>0</v>
      </c>
      <c r="AE56">
        <v>0</v>
      </c>
      <c r="AF56">
        <v>0</v>
      </c>
      <c r="AG56">
        <v>0</v>
      </c>
      <c r="AH56">
        <v>1</v>
      </c>
      <c r="AI56">
        <v>0</v>
      </c>
      <c r="AJ56">
        <v>0</v>
      </c>
      <c r="AK56">
        <v>0</v>
      </c>
      <c r="AL56">
        <v>0</v>
      </c>
      <c r="AM56">
        <v>0</v>
      </c>
      <c r="AN56">
        <v>1</v>
      </c>
      <c r="AO56">
        <v>0</v>
      </c>
      <c r="AP56">
        <v>1</v>
      </c>
      <c r="AQ56">
        <v>1</v>
      </c>
      <c r="AR56">
        <v>1</v>
      </c>
      <c r="AS56">
        <v>0</v>
      </c>
      <c r="AT56">
        <v>1</v>
      </c>
      <c r="AU56">
        <v>0</v>
      </c>
      <c r="AV56">
        <v>0</v>
      </c>
      <c r="AW56">
        <v>0</v>
      </c>
      <c r="AX56">
        <v>0</v>
      </c>
      <c r="AY56">
        <v>0</v>
      </c>
      <c r="AZ56">
        <v>0</v>
      </c>
    </row>
    <row r="57" spans="1:52" x14ac:dyDescent="0.35">
      <c r="A57" t="s">
        <v>298</v>
      </c>
      <c r="B57" s="1">
        <v>39814</v>
      </c>
      <c r="C57" s="1">
        <v>43617</v>
      </c>
      <c r="D57">
        <v>1</v>
      </c>
      <c r="E57">
        <v>0</v>
      </c>
      <c r="F57">
        <v>0</v>
      </c>
      <c r="G57">
        <v>1</v>
      </c>
      <c r="H57">
        <v>0</v>
      </c>
      <c r="I57">
        <v>0</v>
      </c>
      <c r="J57">
        <v>0</v>
      </c>
      <c r="K57">
        <v>1</v>
      </c>
      <c r="L57">
        <v>1</v>
      </c>
      <c r="M57">
        <v>1</v>
      </c>
      <c r="N57">
        <v>1</v>
      </c>
      <c r="O57">
        <v>0</v>
      </c>
      <c r="P57">
        <v>0</v>
      </c>
      <c r="Q57">
        <v>0</v>
      </c>
      <c r="R57">
        <v>0</v>
      </c>
      <c r="S57">
        <v>1</v>
      </c>
      <c r="T57">
        <v>1</v>
      </c>
      <c r="U57">
        <v>1</v>
      </c>
      <c r="V57">
        <v>0</v>
      </c>
      <c r="W57">
        <v>0</v>
      </c>
      <c r="X57">
        <v>0</v>
      </c>
      <c r="Y57">
        <v>0</v>
      </c>
      <c r="Z57">
        <v>0</v>
      </c>
      <c r="AA57">
        <v>0</v>
      </c>
      <c r="AB57">
        <v>0</v>
      </c>
      <c r="AC57">
        <v>0</v>
      </c>
      <c r="AD57">
        <v>0</v>
      </c>
      <c r="AE57">
        <v>0</v>
      </c>
      <c r="AF57">
        <v>0</v>
      </c>
      <c r="AG57">
        <v>0</v>
      </c>
      <c r="AH57">
        <v>1</v>
      </c>
      <c r="AI57">
        <v>0</v>
      </c>
      <c r="AJ57">
        <v>0</v>
      </c>
      <c r="AK57">
        <v>0</v>
      </c>
      <c r="AL57">
        <v>0</v>
      </c>
      <c r="AM57">
        <v>1</v>
      </c>
      <c r="AN57">
        <v>0</v>
      </c>
      <c r="AO57">
        <v>0</v>
      </c>
      <c r="AP57">
        <v>1</v>
      </c>
      <c r="AQ57">
        <v>1</v>
      </c>
      <c r="AR57">
        <v>0</v>
      </c>
      <c r="AS57">
        <v>0</v>
      </c>
      <c r="AT57">
        <v>0</v>
      </c>
      <c r="AU57">
        <v>0</v>
      </c>
      <c r="AV57">
        <v>0</v>
      </c>
      <c r="AW57">
        <v>0</v>
      </c>
      <c r="AX57">
        <v>0</v>
      </c>
      <c r="AY57">
        <v>0</v>
      </c>
      <c r="AZ57">
        <v>0</v>
      </c>
    </row>
    <row r="58" spans="1:52" x14ac:dyDescent="0.35">
      <c r="A58" t="s">
        <v>302</v>
      </c>
      <c r="B58" s="1">
        <v>41640</v>
      </c>
      <c r="C58" s="1">
        <v>43617</v>
      </c>
      <c r="D58">
        <v>1</v>
      </c>
      <c r="E58">
        <v>0</v>
      </c>
      <c r="F58">
        <v>0</v>
      </c>
      <c r="G58">
        <v>0</v>
      </c>
      <c r="H58">
        <v>1</v>
      </c>
      <c r="I58">
        <v>0</v>
      </c>
      <c r="J58">
        <v>1</v>
      </c>
      <c r="K58">
        <v>0</v>
      </c>
      <c r="L58">
        <v>0</v>
      </c>
      <c r="M58">
        <v>1</v>
      </c>
      <c r="N58">
        <v>1</v>
      </c>
      <c r="O58">
        <v>0</v>
      </c>
      <c r="P58">
        <v>0</v>
      </c>
      <c r="Q58">
        <v>0</v>
      </c>
      <c r="R58">
        <v>0</v>
      </c>
      <c r="S58">
        <v>0</v>
      </c>
      <c r="T58">
        <v>1</v>
      </c>
      <c r="U58">
        <v>1</v>
      </c>
      <c r="V58">
        <v>0</v>
      </c>
      <c r="W58">
        <v>0</v>
      </c>
      <c r="X58">
        <v>0</v>
      </c>
      <c r="Y58">
        <v>0</v>
      </c>
      <c r="Z58">
        <v>0</v>
      </c>
      <c r="AA58">
        <v>0</v>
      </c>
      <c r="AB58">
        <v>0</v>
      </c>
      <c r="AC58">
        <v>0</v>
      </c>
      <c r="AD58">
        <v>0</v>
      </c>
      <c r="AE58">
        <v>0</v>
      </c>
      <c r="AF58">
        <v>0</v>
      </c>
      <c r="AG58">
        <v>0</v>
      </c>
      <c r="AH58">
        <v>1</v>
      </c>
      <c r="AI58">
        <v>0</v>
      </c>
      <c r="AJ58">
        <v>0</v>
      </c>
      <c r="AK58">
        <v>0</v>
      </c>
      <c r="AL58">
        <v>0</v>
      </c>
      <c r="AM58">
        <v>0</v>
      </c>
      <c r="AN58">
        <v>1</v>
      </c>
      <c r="AO58">
        <v>0</v>
      </c>
      <c r="AP58">
        <v>1</v>
      </c>
      <c r="AQ58">
        <v>1</v>
      </c>
      <c r="AR58">
        <v>0</v>
      </c>
      <c r="AS58">
        <v>0</v>
      </c>
      <c r="AT58">
        <v>0</v>
      </c>
      <c r="AU58">
        <v>0</v>
      </c>
      <c r="AV58">
        <v>0</v>
      </c>
      <c r="AW58">
        <v>0</v>
      </c>
      <c r="AX58">
        <v>0</v>
      </c>
      <c r="AY58">
        <v>0</v>
      </c>
      <c r="AZ58">
        <v>0</v>
      </c>
    </row>
    <row r="59" spans="1:52" x14ac:dyDescent="0.35">
      <c r="A59" t="s">
        <v>306</v>
      </c>
      <c r="B59" s="1">
        <v>37622</v>
      </c>
      <c r="C59" s="1">
        <v>43617</v>
      </c>
      <c r="D59">
        <v>1</v>
      </c>
      <c r="E59">
        <v>0</v>
      </c>
      <c r="F59">
        <v>0</v>
      </c>
      <c r="G59">
        <v>0</v>
      </c>
      <c r="H59">
        <v>0</v>
      </c>
      <c r="I59">
        <v>0</v>
      </c>
      <c r="J59">
        <v>0</v>
      </c>
      <c r="K59">
        <v>0</v>
      </c>
      <c r="L59">
        <v>0</v>
      </c>
      <c r="M59">
        <v>1</v>
      </c>
      <c r="N59">
        <v>1</v>
      </c>
      <c r="O59">
        <v>0</v>
      </c>
      <c r="P59">
        <v>0</v>
      </c>
      <c r="Q59">
        <v>0</v>
      </c>
      <c r="R59">
        <v>0</v>
      </c>
      <c r="S59">
        <v>1</v>
      </c>
      <c r="T59">
        <v>0</v>
      </c>
      <c r="U59">
        <v>1</v>
      </c>
      <c r="V59">
        <v>0</v>
      </c>
      <c r="W59">
        <v>0</v>
      </c>
      <c r="X59">
        <v>0</v>
      </c>
      <c r="Y59">
        <v>0</v>
      </c>
      <c r="Z59">
        <v>0</v>
      </c>
      <c r="AA59">
        <v>0</v>
      </c>
      <c r="AB59">
        <v>0</v>
      </c>
      <c r="AC59">
        <v>0</v>
      </c>
      <c r="AD59">
        <v>0</v>
      </c>
      <c r="AE59">
        <v>0</v>
      </c>
      <c r="AF59">
        <v>0</v>
      </c>
      <c r="AG59">
        <v>0</v>
      </c>
      <c r="AH59">
        <v>1</v>
      </c>
      <c r="AI59">
        <v>0</v>
      </c>
      <c r="AJ59">
        <v>0</v>
      </c>
      <c r="AK59">
        <v>0</v>
      </c>
      <c r="AL59">
        <v>0</v>
      </c>
      <c r="AM59">
        <v>0</v>
      </c>
      <c r="AN59">
        <v>1</v>
      </c>
      <c r="AO59">
        <v>0</v>
      </c>
      <c r="AP59">
        <v>1</v>
      </c>
      <c r="AQ59">
        <v>1</v>
      </c>
      <c r="AR59">
        <v>1</v>
      </c>
      <c r="AS59">
        <v>0</v>
      </c>
      <c r="AT59">
        <v>1</v>
      </c>
      <c r="AU59">
        <v>1</v>
      </c>
      <c r="AV59">
        <v>0</v>
      </c>
      <c r="AW59">
        <v>0</v>
      </c>
      <c r="AX59">
        <v>0</v>
      </c>
      <c r="AY59">
        <v>0</v>
      </c>
      <c r="AZ59">
        <v>0</v>
      </c>
    </row>
    <row r="60" spans="1:52" x14ac:dyDescent="0.35">
      <c r="A60" t="s">
        <v>311</v>
      </c>
      <c r="B60" s="1">
        <v>41422</v>
      </c>
      <c r="C60" s="1">
        <v>43617</v>
      </c>
      <c r="D60">
        <v>1</v>
      </c>
      <c r="E60">
        <v>0</v>
      </c>
      <c r="F60">
        <v>0</v>
      </c>
      <c r="G60">
        <v>0</v>
      </c>
      <c r="H60">
        <v>0</v>
      </c>
      <c r="I60">
        <v>0</v>
      </c>
      <c r="J60">
        <v>0</v>
      </c>
      <c r="K60">
        <v>0</v>
      </c>
      <c r="L60">
        <v>0</v>
      </c>
      <c r="M60">
        <v>0</v>
      </c>
      <c r="N60">
        <v>0</v>
      </c>
      <c r="O60">
        <v>0</v>
      </c>
      <c r="P60">
        <v>0</v>
      </c>
      <c r="Q60">
        <v>0</v>
      </c>
      <c r="R60">
        <v>1</v>
      </c>
      <c r="S60" t="s">
        <v>1141</v>
      </c>
      <c r="T60">
        <v>0</v>
      </c>
      <c r="U60">
        <v>0</v>
      </c>
      <c r="V60">
        <v>0</v>
      </c>
      <c r="W60">
        <v>0</v>
      </c>
      <c r="X60">
        <v>0</v>
      </c>
      <c r="Y60">
        <v>0</v>
      </c>
      <c r="Z60">
        <v>0</v>
      </c>
      <c r="AA60">
        <v>0</v>
      </c>
      <c r="AB60">
        <v>1</v>
      </c>
      <c r="AC60">
        <v>0</v>
      </c>
      <c r="AD60">
        <v>0</v>
      </c>
      <c r="AE60">
        <v>0</v>
      </c>
      <c r="AF60">
        <v>0</v>
      </c>
      <c r="AG60">
        <v>0</v>
      </c>
      <c r="AH60">
        <v>1</v>
      </c>
      <c r="AI60">
        <v>0</v>
      </c>
      <c r="AJ60">
        <v>0</v>
      </c>
      <c r="AK60">
        <v>0</v>
      </c>
      <c r="AL60">
        <v>0</v>
      </c>
      <c r="AM60">
        <v>0</v>
      </c>
      <c r="AN60">
        <v>0</v>
      </c>
      <c r="AO60">
        <v>1</v>
      </c>
      <c r="AP60">
        <v>1</v>
      </c>
      <c r="AQ60">
        <v>1</v>
      </c>
      <c r="AR60">
        <v>1</v>
      </c>
      <c r="AS60">
        <v>0</v>
      </c>
      <c r="AT60">
        <v>1</v>
      </c>
      <c r="AU60">
        <v>1</v>
      </c>
      <c r="AV60">
        <v>1</v>
      </c>
      <c r="AW60">
        <v>1</v>
      </c>
      <c r="AX60">
        <v>1</v>
      </c>
      <c r="AY60">
        <v>1</v>
      </c>
      <c r="AZ60">
        <v>0</v>
      </c>
    </row>
    <row r="61" spans="1:52" x14ac:dyDescent="0.35">
      <c r="A61" t="s">
        <v>315</v>
      </c>
      <c r="B61" s="1">
        <v>31797</v>
      </c>
      <c r="C61" s="1">
        <v>43617</v>
      </c>
      <c r="D61">
        <v>1</v>
      </c>
      <c r="E61">
        <v>0</v>
      </c>
      <c r="F61">
        <v>0</v>
      </c>
      <c r="G61">
        <v>0</v>
      </c>
      <c r="H61">
        <v>0</v>
      </c>
      <c r="I61">
        <v>0</v>
      </c>
      <c r="J61">
        <v>0</v>
      </c>
      <c r="K61">
        <v>0</v>
      </c>
      <c r="L61">
        <v>0</v>
      </c>
      <c r="M61">
        <v>0</v>
      </c>
      <c r="N61">
        <v>0</v>
      </c>
      <c r="O61">
        <v>0</v>
      </c>
      <c r="P61">
        <v>0</v>
      </c>
      <c r="Q61">
        <v>0</v>
      </c>
      <c r="R61">
        <v>1</v>
      </c>
      <c r="S61" t="s">
        <v>1141</v>
      </c>
      <c r="T61">
        <v>0</v>
      </c>
      <c r="U61">
        <v>0</v>
      </c>
      <c r="V61">
        <v>0</v>
      </c>
      <c r="W61">
        <v>0</v>
      </c>
      <c r="X61">
        <v>0</v>
      </c>
      <c r="Y61">
        <v>0</v>
      </c>
      <c r="Z61">
        <v>0</v>
      </c>
      <c r="AA61">
        <v>0</v>
      </c>
      <c r="AB61">
        <v>1</v>
      </c>
      <c r="AC61">
        <v>0</v>
      </c>
      <c r="AD61">
        <v>0</v>
      </c>
      <c r="AE61">
        <v>0</v>
      </c>
      <c r="AF61">
        <v>0</v>
      </c>
      <c r="AG61">
        <v>0</v>
      </c>
      <c r="AH61">
        <v>1</v>
      </c>
      <c r="AI61">
        <v>0</v>
      </c>
      <c r="AJ61">
        <v>0</v>
      </c>
      <c r="AK61">
        <v>0</v>
      </c>
      <c r="AL61">
        <v>0</v>
      </c>
      <c r="AM61">
        <v>0</v>
      </c>
      <c r="AN61">
        <v>0</v>
      </c>
      <c r="AO61">
        <v>1</v>
      </c>
      <c r="AP61">
        <v>1</v>
      </c>
      <c r="AQ61">
        <v>1</v>
      </c>
      <c r="AR61">
        <v>1</v>
      </c>
      <c r="AS61">
        <v>1</v>
      </c>
      <c r="AT61">
        <v>1</v>
      </c>
      <c r="AU61">
        <v>1</v>
      </c>
      <c r="AV61">
        <v>1</v>
      </c>
      <c r="AW61">
        <v>1</v>
      </c>
      <c r="AX61">
        <v>1</v>
      </c>
      <c r="AY61">
        <v>0</v>
      </c>
      <c r="AZ61">
        <v>0</v>
      </c>
    </row>
    <row r="62" spans="1:52" x14ac:dyDescent="0.35">
      <c r="A62" t="s">
        <v>317</v>
      </c>
      <c r="B62" s="1">
        <v>42005</v>
      </c>
      <c r="C62" s="1">
        <v>43617</v>
      </c>
      <c r="D62">
        <v>1</v>
      </c>
      <c r="E62">
        <v>0</v>
      </c>
      <c r="F62">
        <v>0</v>
      </c>
      <c r="G62">
        <v>0</v>
      </c>
      <c r="H62">
        <v>1</v>
      </c>
      <c r="I62">
        <v>1</v>
      </c>
      <c r="J62">
        <v>0</v>
      </c>
      <c r="K62">
        <v>1</v>
      </c>
      <c r="L62">
        <v>1</v>
      </c>
      <c r="M62">
        <v>0</v>
      </c>
      <c r="N62">
        <v>0</v>
      </c>
      <c r="O62">
        <v>1</v>
      </c>
      <c r="P62">
        <v>0</v>
      </c>
      <c r="Q62">
        <v>0</v>
      </c>
      <c r="R62">
        <v>0</v>
      </c>
      <c r="S62">
        <v>1</v>
      </c>
      <c r="T62">
        <v>1</v>
      </c>
      <c r="U62">
        <v>0</v>
      </c>
      <c r="V62">
        <v>0</v>
      </c>
      <c r="W62">
        <v>0</v>
      </c>
      <c r="X62">
        <v>0</v>
      </c>
      <c r="Y62">
        <v>0</v>
      </c>
      <c r="Z62">
        <v>0</v>
      </c>
      <c r="AA62">
        <v>0</v>
      </c>
      <c r="AB62">
        <v>0</v>
      </c>
      <c r="AC62">
        <v>0</v>
      </c>
      <c r="AD62">
        <v>0</v>
      </c>
      <c r="AE62">
        <v>0</v>
      </c>
      <c r="AF62">
        <v>0</v>
      </c>
      <c r="AG62">
        <v>0</v>
      </c>
      <c r="AH62">
        <v>1</v>
      </c>
      <c r="AI62">
        <v>0</v>
      </c>
      <c r="AJ62">
        <v>0</v>
      </c>
      <c r="AK62">
        <v>0</v>
      </c>
      <c r="AL62">
        <v>0</v>
      </c>
      <c r="AM62">
        <v>0</v>
      </c>
      <c r="AN62">
        <v>1</v>
      </c>
      <c r="AO62">
        <v>0</v>
      </c>
      <c r="AP62">
        <v>1</v>
      </c>
      <c r="AQ62">
        <v>1</v>
      </c>
      <c r="AR62">
        <v>0</v>
      </c>
      <c r="AS62">
        <v>1</v>
      </c>
      <c r="AT62">
        <v>0</v>
      </c>
      <c r="AU62">
        <v>0</v>
      </c>
      <c r="AV62">
        <v>0</v>
      </c>
      <c r="AW62">
        <v>0</v>
      </c>
      <c r="AX62">
        <v>0</v>
      </c>
      <c r="AY62">
        <v>1</v>
      </c>
      <c r="AZ62">
        <v>0</v>
      </c>
    </row>
    <row r="63" spans="1:52" x14ac:dyDescent="0.35">
      <c r="A63" t="s">
        <v>325</v>
      </c>
      <c r="B63" s="1">
        <v>37265</v>
      </c>
      <c r="C63" s="1">
        <v>43617</v>
      </c>
      <c r="D63">
        <v>1</v>
      </c>
      <c r="E63">
        <v>0</v>
      </c>
      <c r="F63">
        <v>0</v>
      </c>
      <c r="G63">
        <v>0</v>
      </c>
      <c r="H63">
        <v>0</v>
      </c>
      <c r="I63">
        <v>0</v>
      </c>
      <c r="J63">
        <v>0</v>
      </c>
      <c r="K63">
        <v>0</v>
      </c>
      <c r="L63">
        <v>0</v>
      </c>
      <c r="M63">
        <v>0</v>
      </c>
      <c r="N63">
        <v>0</v>
      </c>
      <c r="O63">
        <v>0</v>
      </c>
      <c r="P63">
        <v>1</v>
      </c>
      <c r="Q63">
        <v>0</v>
      </c>
      <c r="R63">
        <v>0</v>
      </c>
      <c r="S63">
        <v>1</v>
      </c>
      <c r="T63">
        <v>0</v>
      </c>
      <c r="U63">
        <v>0</v>
      </c>
      <c r="V63">
        <v>1</v>
      </c>
      <c r="W63">
        <v>0</v>
      </c>
      <c r="X63">
        <v>0</v>
      </c>
      <c r="Y63">
        <v>0</v>
      </c>
      <c r="Z63">
        <v>0</v>
      </c>
      <c r="AA63">
        <v>0</v>
      </c>
      <c r="AB63">
        <v>0</v>
      </c>
      <c r="AC63">
        <v>0</v>
      </c>
      <c r="AD63">
        <v>0</v>
      </c>
      <c r="AE63">
        <v>0</v>
      </c>
      <c r="AF63">
        <v>0</v>
      </c>
      <c r="AG63">
        <v>1</v>
      </c>
      <c r="AH63">
        <v>0</v>
      </c>
      <c r="AI63">
        <v>0</v>
      </c>
      <c r="AJ63">
        <v>0</v>
      </c>
      <c r="AK63">
        <v>0</v>
      </c>
      <c r="AL63">
        <v>0</v>
      </c>
      <c r="AM63">
        <v>0</v>
      </c>
      <c r="AN63">
        <v>1</v>
      </c>
      <c r="AO63">
        <v>0</v>
      </c>
      <c r="AP63">
        <v>1</v>
      </c>
      <c r="AQ63">
        <v>1</v>
      </c>
      <c r="AR63">
        <v>0</v>
      </c>
      <c r="AS63">
        <v>0</v>
      </c>
      <c r="AT63">
        <v>0</v>
      </c>
      <c r="AU63">
        <v>0</v>
      </c>
      <c r="AV63">
        <v>0</v>
      </c>
      <c r="AW63">
        <v>0</v>
      </c>
      <c r="AX63">
        <v>0</v>
      </c>
      <c r="AY63">
        <v>0</v>
      </c>
      <c r="AZ63">
        <v>0</v>
      </c>
    </row>
    <row r="64" spans="1:52" x14ac:dyDescent="0.35">
      <c r="A64" t="s">
        <v>332</v>
      </c>
      <c r="B64" s="1">
        <v>41640</v>
      </c>
      <c r="C64" s="1">
        <v>43617</v>
      </c>
      <c r="D64">
        <v>1</v>
      </c>
      <c r="E64">
        <v>0</v>
      </c>
      <c r="F64">
        <v>0</v>
      </c>
      <c r="G64">
        <v>1</v>
      </c>
      <c r="H64">
        <v>1</v>
      </c>
      <c r="I64">
        <v>1</v>
      </c>
      <c r="J64">
        <v>1</v>
      </c>
      <c r="K64">
        <v>1</v>
      </c>
      <c r="L64">
        <v>1</v>
      </c>
      <c r="M64">
        <v>1</v>
      </c>
      <c r="N64">
        <v>1</v>
      </c>
      <c r="O64">
        <v>0</v>
      </c>
      <c r="P64">
        <v>0</v>
      </c>
      <c r="Q64">
        <v>0</v>
      </c>
      <c r="R64">
        <v>0</v>
      </c>
      <c r="S64">
        <v>0</v>
      </c>
      <c r="T64">
        <v>0</v>
      </c>
      <c r="U64">
        <v>0</v>
      </c>
      <c r="V64">
        <v>0</v>
      </c>
      <c r="W64">
        <v>0</v>
      </c>
      <c r="X64">
        <v>0</v>
      </c>
      <c r="Y64">
        <v>0</v>
      </c>
      <c r="Z64">
        <v>0</v>
      </c>
      <c r="AA64">
        <v>1</v>
      </c>
      <c r="AB64">
        <v>0</v>
      </c>
      <c r="AC64">
        <v>0</v>
      </c>
      <c r="AD64">
        <v>0</v>
      </c>
      <c r="AE64">
        <v>0</v>
      </c>
      <c r="AF64">
        <v>0</v>
      </c>
      <c r="AG64">
        <v>0</v>
      </c>
      <c r="AH64">
        <v>1</v>
      </c>
      <c r="AI64">
        <v>0</v>
      </c>
      <c r="AJ64">
        <v>0</v>
      </c>
      <c r="AK64">
        <v>0</v>
      </c>
      <c r="AL64">
        <v>1</v>
      </c>
      <c r="AM64">
        <v>0</v>
      </c>
      <c r="AN64">
        <v>0</v>
      </c>
      <c r="AO64">
        <v>0</v>
      </c>
      <c r="AP64">
        <v>1</v>
      </c>
      <c r="AQ64">
        <v>1</v>
      </c>
      <c r="AR64">
        <v>1</v>
      </c>
      <c r="AS64">
        <v>1</v>
      </c>
      <c r="AT64">
        <v>1</v>
      </c>
      <c r="AU64">
        <v>0</v>
      </c>
      <c r="AV64">
        <v>0</v>
      </c>
      <c r="AW64">
        <v>0</v>
      </c>
      <c r="AX64">
        <v>0</v>
      </c>
      <c r="AY64">
        <v>1</v>
      </c>
      <c r="AZ64">
        <v>0</v>
      </c>
    </row>
    <row r="65" spans="1:52" x14ac:dyDescent="0.35">
      <c r="A65" t="s">
        <v>339</v>
      </c>
      <c r="B65" s="1">
        <v>29221</v>
      </c>
      <c r="C65" s="1">
        <v>43617</v>
      </c>
      <c r="D65">
        <v>1</v>
      </c>
      <c r="E65">
        <v>0</v>
      </c>
      <c r="F65">
        <v>0</v>
      </c>
      <c r="G65">
        <v>0</v>
      </c>
      <c r="H65">
        <v>0</v>
      </c>
      <c r="I65">
        <v>0</v>
      </c>
      <c r="J65">
        <v>0</v>
      </c>
      <c r="K65">
        <v>0</v>
      </c>
      <c r="L65">
        <v>0</v>
      </c>
      <c r="M65">
        <v>0</v>
      </c>
      <c r="N65">
        <v>0</v>
      </c>
      <c r="O65">
        <v>0</v>
      </c>
      <c r="P65">
        <v>0</v>
      </c>
      <c r="Q65">
        <v>0</v>
      </c>
      <c r="R65">
        <v>1</v>
      </c>
      <c r="S65" t="s">
        <v>1141</v>
      </c>
      <c r="T65">
        <v>0</v>
      </c>
      <c r="U65">
        <v>0</v>
      </c>
      <c r="V65">
        <v>0</v>
      </c>
      <c r="W65">
        <v>0</v>
      </c>
      <c r="X65">
        <v>0</v>
      </c>
      <c r="Y65">
        <v>0</v>
      </c>
      <c r="Z65">
        <v>0</v>
      </c>
      <c r="AA65">
        <v>0</v>
      </c>
      <c r="AB65">
        <v>1</v>
      </c>
      <c r="AC65">
        <v>0</v>
      </c>
      <c r="AD65">
        <v>0</v>
      </c>
      <c r="AE65">
        <v>0</v>
      </c>
      <c r="AF65">
        <v>0</v>
      </c>
      <c r="AG65">
        <v>0</v>
      </c>
      <c r="AH65">
        <v>1</v>
      </c>
      <c r="AI65">
        <v>0</v>
      </c>
      <c r="AJ65">
        <v>0</v>
      </c>
      <c r="AK65">
        <v>0</v>
      </c>
      <c r="AL65">
        <v>0</v>
      </c>
      <c r="AM65">
        <v>0</v>
      </c>
      <c r="AN65">
        <v>0</v>
      </c>
      <c r="AO65">
        <v>1</v>
      </c>
      <c r="AP65">
        <v>1</v>
      </c>
      <c r="AQ65">
        <v>0</v>
      </c>
      <c r="AR65">
        <v>0</v>
      </c>
      <c r="AS65">
        <v>0</v>
      </c>
      <c r="AT65">
        <v>0</v>
      </c>
      <c r="AU65">
        <v>0</v>
      </c>
      <c r="AV65">
        <v>0</v>
      </c>
      <c r="AW65">
        <v>0</v>
      </c>
      <c r="AX65">
        <v>0</v>
      </c>
      <c r="AY65">
        <v>0</v>
      </c>
      <c r="AZ65">
        <v>0</v>
      </c>
    </row>
    <row r="66" spans="1:52" x14ac:dyDescent="0.35">
      <c r="A66" t="s">
        <v>341</v>
      </c>
      <c r="B66" s="1">
        <v>41275</v>
      </c>
      <c r="C66" s="1">
        <v>43617</v>
      </c>
      <c r="D66">
        <v>1</v>
      </c>
      <c r="E66">
        <v>0</v>
      </c>
      <c r="F66">
        <v>0</v>
      </c>
      <c r="G66">
        <v>0</v>
      </c>
      <c r="H66">
        <v>1</v>
      </c>
      <c r="I66">
        <v>1</v>
      </c>
      <c r="J66">
        <v>0</v>
      </c>
      <c r="K66">
        <v>1</v>
      </c>
      <c r="L66">
        <v>1</v>
      </c>
      <c r="M66">
        <v>0</v>
      </c>
      <c r="N66">
        <v>0</v>
      </c>
      <c r="O66">
        <v>0</v>
      </c>
      <c r="P66">
        <v>0</v>
      </c>
      <c r="Q66">
        <v>0</v>
      </c>
      <c r="R66">
        <v>0</v>
      </c>
      <c r="S66">
        <v>0</v>
      </c>
      <c r="T66">
        <v>1</v>
      </c>
      <c r="U66">
        <v>0</v>
      </c>
      <c r="V66">
        <v>0</v>
      </c>
      <c r="W66">
        <v>0</v>
      </c>
      <c r="X66">
        <v>0</v>
      </c>
      <c r="Y66">
        <v>0</v>
      </c>
      <c r="Z66">
        <v>0</v>
      </c>
      <c r="AA66">
        <v>0</v>
      </c>
      <c r="AB66">
        <v>0</v>
      </c>
      <c r="AC66">
        <v>0</v>
      </c>
      <c r="AD66">
        <v>0</v>
      </c>
      <c r="AE66">
        <v>0</v>
      </c>
      <c r="AF66">
        <v>0</v>
      </c>
      <c r="AG66">
        <v>0</v>
      </c>
      <c r="AH66">
        <v>1</v>
      </c>
      <c r="AI66">
        <v>0</v>
      </c>
      <c r="AJ66">
        <v>0</v>
      </c>
      <c r="AK66">
        <v>0</v>
      </c>
      <c r="AL66">
        <v>0</v>
      </c>
      <c r="AM66">
        <v>0</v>
      </c>
      <c r="AN66">
        <v>1</v>
      </c>
      <c r="AO66">
        <v>0</v>
      </c>
      <c r="AP66">
        <v>0</v>
      </c>
      <c r="AQ66">
        <v>1</v>
      </c>
      <c r="AR66">
        <v>0</v>
      </c>
      <c r="AS66">
        <v>1</v>
      </c>
      <c r="AT66">
        <v>0</v>
      </c>
      <c r="AU66">
        <v>1</v>
      </c>
      <c r="AV66">
        <v>1</v>
      </c>
      <c r="AW66">
        <v>0</v>
      </c>
      <c r="AX66">
        <v>0</v>
      </c>
      <c r="AY66">
        <v>1</v>
      </c>
      <c r="AZ66">
        <v>0</v>
      </c>
    </row>
    <row r="67" spans="1:52" x14ac:dyDescent="0.35">
      <c r="A67" t="s">
        <v>348</v>
      </c>
      <c r="B67" s="1">
        <v>39995</v>
      </c>
      <c r="C67" s="1">
        <v>43617</v>
      </c>
      <c r="D67">
        <v>1</v>
      </c>
      <c r="E67">
        <v>0</v>
      </c>
      <c r="F67">
        <v>1</v>
      </c>
      <c r="G67">
        <v>1</v>
      </c>
      <c r="H67">
        <v>1</v>
      </c>
      <c r="I67">
        <v>1</v>
      </c>
      <c r="J67">
        <v>0</v>
      </c>
      <c r="K67">
        <v>0</v>
      </c>
      <c r="L67">
        <v>0</v>
      </c>
      <c r="M67">
        <v>1</v>
      </c>
      <c r="N67">
        <v>1</v>
      </c>
      <c r="O67">
        <v>1</v>
      </c>
      <c r="P67">
        <v>0</v>
      </c>
      <c r="Q67">
        <v>0</v>
      </c>
      <c r="R67">
        <v>0</v>
      </c>
      <c r="S67">
        <v>1</v>
      </c>
      <c r="T67">
        <v>0</v>
      </c>
      <c r="U67">
        <v>1</v>
      </c>
      <c r="V67">
        <v>0</v>
      </c>
      <c r="W67">
        <v>0</v>
      </c>
      <c r="X67">
        <v>0</v>
      </c>
      <c r="Y67">
        <v>0</v>
      </c>
      <c r="Z67">
        <v>0</v>
      </c>
      <c r="AA67">
        <v>0</v>
      </c>
      <c r="AB67">
        <v>0</v>
      </c>
      <c r="AC67">
        <v>0</v>
      </c>
      <c r="AD67">
        <v>0</v>
      </c>
      <c r="AE67">
        <v>0</v>
      </c>
      <c r="AF67">
        <v>0</v>
      </c>
      <c r="AG67">
        <v>0</v>
      </c>
      <c r="AH67">
        <v>1</v>
      </c>
      <c r="AI67">
        <v>0</v>
      </c>
      <c r="AJ67">
        <v>0</v>
      </c>
      <c r="AK67">
        <v>0</v>
      </c>
      <c r="AL67">
        <v>1</v>
      </c>
      <c r="AM67">
        <v>0</v>
      </c>
      <c r="AN67">
        <v>0</v>
      </c>
      <c r="AO67">
        <v>0</v>
      </c>
      <c r="AP67">
        <v>1</v>
      </c>
      <c r="AQ67">
        <v>0</v>
      </c>
      <c r="AR67">
        <v>1</v>
      </c>
      <c r="AS67">
        <v>0</v>
      </c>
      <c r="AT67">
        <v>1</v>
      </c>
      <c r="AU67">
        <v>0</v>
      </c>
      <c r="AV67">
        <v>0</v>
      </c>
      <c r="AW67">
        <v>0</v>
      </c>
      <c r="AX67">
        <v>0</v>
      </c>
      <c r="AY67">
        <v>0</v>
      </c>
      <c r="AZ67">
        <v>0</v>
      </c>
    </row>
    <row r="68" spans="1:52" x14ac:dyDescent="0.35">
      <c r="A68" t="s">
        <v>357</v>
      </c>
      <c r="B68" s="1">
        <v>42433</v>
      </c>
      <c r="C68" s="1">
        <v>43617</v>
      </c>
      <c r="D68">
        <v>1</v>
      </c>
      <c r="E68">
        <v>0</v>
      </c>
      <c r="F68">
        <v>0</v>
      </c>
      <c r="G68">
        <v>0</v>
      </c>
      <c r="H68">
        <v>0</v>
      </c>
      <c r="I68">
        <v>0</v>
      </c>
      <c r="J68">
        <v>0</v>
      </c>
      <c r="K68">
        <v>0</v>
      </c>
      <c r="L68">
        <v>0</v>
      </c>
      <c r="M68">
        <v>0</v>
      </c>
      <c r="N68">
        <v>0</v>
      </c>
      <c r="O68">
        <v>0</v>
      </c>
      <c r="P68">
        <v>1</v>
      </c>
      <c r="Q68">
        <v>0</v>
      </c>
      <c r="R68">
        <v>0</v>
      </c>
      <c r="S68">
        <v>0</v>
      </c>
      <c r="T68">
        <v>0</v>
      </c>
      <c r="U68">
        <v>1</v>
      </c>
      <c r="V68">
        <v>0</v>
      </c>
      <c r="W68">
        <v>1</v>
      </c>
      <c r="X68">
        <v>0</v>
      </c>
      <c r="Y68">
        <v>0</v>
      </c>
      <c r="Z68">
        <v>0</v>
      </c>
      <c r="AA68">
        <v>0</v>
      </c>
      <c r="AB68">
        <v>0</v>
      </c>
      <c r="AC68">
        <v>0</v>
      </c>
      <c r="AD68">
        <v>0</v>
      </c>
      <c r="AE68">
        <v>0</v>
      </c>
      <c r="AF68">
        <v>0</v>
      </c>
      <c r="AG68">
        <v>0</v>
      </c>
      <c r="AH68">
        <v>1</v>
      </c>
      <c r="AI68">
        <v>1</v>
      </c>
      <c r="AJ68">
        <v>0</v>
      </c>
      <c r="AK68">
        <v>0</v>
      </c>
      <c r="AL68">
        <v>1</v>
      </c>
      <c r="AM68">
        <v>0</v>
      </c>
      <c r="AN68">
        <v>0</v>
      </c>
      <c r="AO68">
        <v>0</v>
      </c>
      <c r="AP68">
        <v>1</v>
      </c>
      <c r="AQ68">
        <v>0</v>
      </c>
      <c r="AR68">
        <v>0</v>
      </c>
      <c r="AS68">
        <v>0</v>
      </c>
      <c r="AT68">
        <v>0</v>
      </c>
      <c r="AU68">
        <v>0</v>
      </c>
      <c r="AV68">
        <v>1</v>
      </c>
      <c r="AW68">
        <v>1</v>
      </c>
      <c r="AX68">
        <v>0</v>
      </c>
      <c r="AY68">
        <v>1</v>
      </c>
      <c r="AZ68">
        <v>0</v>
      </c>
    </row>
    <row r="69" spans="1:52" x14ac:dyDescent="0.35">
      <c r="A69" t="s">
        <v>365</v>
      </c>
      <c r="B69" s="1">
        <v>23162</v>
      </c>
      <c r="C69" s="1">
        <v>43617</v>
      </c>
      <c r="D69">
        <v>1</v>
      </c>
      <c r="E69">
        <v>0</v>
      </c>
      <c r="F69">
        <v>0</v>
      </c>
      <c r="G69">
        <v>0</v>
      </c>
      <c r="H69">
        <v>0</v>
      </c>
      <c r="I69">
        <v>0</v>
      </c>
      <c r="J69">
        <v>0</v>
      </c>
      <c r="K69">
        <v>0</v>
      </c>
      <c r="L69">
        <v>0</v>
      </c>
      <c r="M69">
        <v>0</v>
      </c>
      <c r="N69">
        <v>0</v>
      </c>
      <c r="O69">
        <v>0</v>
      </c>
      <c r="P69">
        <v>0</v>
      </c>
      <c r="Q69">
        <v>0</v>
      </c>
      <c r="R69">
        <v>1</v>
      </c>
      <c r="S69" t="s">
        <v>1141</v>
      </c>
      <c r="T69">
        <v>0</v>
      </c>
      <c r="U69">
        <v>0</v>
      </c>
      <c r="V69">
        <v>0</v>
      </c>
      <c r="W69">
        <v>0</v>
      </c>
      <c r="X69">
        <v>0</v>
      </c>
      <c r="Y69">
        <v>0</v>
      </c>
      <c r="Z69">
        <v>0</v>
      </c>
      <c r="AA69">
        <v>0</v>
      </c>
      <c r="AB69">
        <v>1</v>
      </c>
      <c r="AC69">
        <v>0</v>
      </c>
      <c r="AD69">
        <v>0</v>
      </c>
      <c r="AE69">
        <v>0</v>
      </c>
      <c r="AF69">
        <v>0</v>
      </c>
      <c r="AG69">
        <v>0</v>
      </c>
      <c r="AH69">
        <v>1</v>
      </c>
      <c r="AI69">
        <v>0</v>
      </c>
      <c r="AJ69">
        <v>0</v>
      </c>
      <c r="AK69">
        <v>0</v>
      </c>
      <c r="AL69">
        <v>0</v>
      </c>
      <c r="AM69">
        <v>0</v>
      </c>
      <c r="AN69">
        <v>0</v>
      </c>
      <c r="AO69">
        <v>1</v>
      </c>
      <c r="AP69">
        <v>1</v>
      </c>
      <c r="AQ69">
        <v>1</v>
      </c>
      <c r="AR69">
        <v>1</v>
      </c>
      <c r="AS69">
        <v>0</v>
      </c>
      <c r="AT69">
        <v>1</v>
      </c>
      <c r="AU69">
        <v>1</v>
      </c>
      <c r="AV69">
        <v>1</v>
      </c>
      <c r="AW69">
        <v>0</v>
      </c>
      <c r="AX69">
        <v>0</v>
      </c>
      <c r="AY69">
        <v>0</v>
      </c>
      <c r="AZ69">
        <v>0</v>
      </c>
    </row>
    <row r="70" spans="1:52" x14ac:dyDescent="0.35">
      <c r="A70" t="s">
        <v>368</v>
      </c>
      <c r="B70" s="1">
        <v>12693</v>
      </c>
      <c r="C70" s="1">
        <v>43617</v>
      </c>
      <c r="D70">
        <v>1</v>
      </c>
      <c r="E70">
        <v>0</v>
      </c>
      <c r="F70">
        <v>0</v>
      </c>
      <c r="G70">
        <v>0</v>
      </c>
      <c r="H70">
        <v>0</v>
      </c>
      <c r="I70">
        <v>0</v>
      </c>
      <c r="J70">
        <v>0</v>
      </c>
      <c r="K70">
        <v>0</v>
      </c>
      <c r="L70">
        <v>0</v>
      </c>
      <c r="M70">
        <v>0</v>
      </c>
      <c r="N70">
        <v>0</v>
      </c>
      <c r="O70">
        <v>0</v>
      </c>
      <c r="P70">
        <v>0</v>
      </c>
      <c r="Q70">
        <v>0</v>
      </c>
      <c r="R70">
        <v>1</v>
      </c>
      <c r="S70" t="s">
        <v>1141</v>
      </c>
      <c r="T70">
        <v>0</v>
      </c>
      <c r="U70">
        <v>0</v>
      </c>
      <c r="V70">
        <v>0</v>
      </c>
      <c r="W70">
        <v>0</v>
      </c>
      <c r="X70">
        <v>0</v>
      </c>
      <c r="Y70">
        <v>0</v>
      </c>
      <c r="Z70">
        <v>0</v>
      </c>
      <c r="AA70">
        <v>0</v>
      </c>
      <c r="AB70">
        <v>1</v>
      </c>
      <c r="AC70">
        <v>0</v>
      </c>
      <c r="AD70">
        <v>0</v>
      </c>
      <c r="AE70">
        <v>0</v>
      </c>
      <c r="AF70">
        <v>0</v>
      </c>
      <c r="AG70">
        <v>0</v>
      </c>
      <c r="AH70">
        <v>1</v>
      </c>
      <c r="AI70">
        <v>0</v>
      </c>
      <c r="AJ70">
        <v>0</v>
      </c>
      <c r="AK70">
        <v>0</v>
      </c>
      <c r="AL70">
        <v>0</v>
      </c>
      <c r="AM70">
        <v>0</v>
      </c>
      <c r="AN70">
        <v>0</v>
      </c>
      <c r="AO70">
        <v>1</v>
      </c>
      <c r="AP70">
        <v>1</v>
      </c>
      <c r="AQ70">
        <v>1</v>
      </c>
      <c r="AR70">
        <v>0</v>
      </c>
      <c r="AS70">
        <v>1</v>
      </c>
      <c r="AT70">
        <v>0</v>
      </c>
      <c r="AU70">
        <v>1</v>
      </c>
      <c r="AV70">
        <v>1</v>
      </c>
      <c r="AW70">
        <v>1</v>
      </c>
      <c r="AX70">
        <v>0</v>
      </c>
      <c r="AY70">
        <v>0</v>
      </c>
      <c r="AZ70">
        <v>0</v>
      </c>
    </row>
    <row r="71" spans="1:52" x14ac:dyDescent="0.35">
      <c r="A71" t="s">
        <v>370</v>
      </c>
      <c r="B71" s="1">
        <v>36363</v>
      </c>
      <c r="C71" s="1">
        <v>43617</v>
      </c>
      <c r="D71">
        <v>1</v>
      </c>
      <c r="E71">
        <v>0</v>
      </c>
      <c r="F71">
        <v>0</v>
      </c>
      <c r="G71">
        <v>0</v>
      </c>
      <c r="H71">
        <v>0</v>
      </c>
      <c r="I71">
        <v>0</v>
      </c>
      <c r="J71">
        <v>0</v>
      </c>
      <c r="K71">
        <v>0</v>
      </c>
      <c r="L71">
        <v>0</v>
      </c>
      <c r="M71">
        <v>0</v>
      </c>
      <c r="N71">
        <v>0</v>
      </c>
      <c r="O71">
        <v>0</v>
      </c>
      <c r="P71">
        <v>0</v>
      </c>
      <c r="Q71">
        <v>0</v>
      </c>
      <c r="R71">
        <v>1</v>
      </c>
      <c r="S71" t="s">
        <v>1141</v>
      </c>
      <c r="T71">
        <v>0</v>
      </c>
      <c r="U71">
        <v>0</v>
      </c>
      <c r="V71">
        <v>0</v>
      </c>
      <c r="W71">
        <v>0</v>
      </c>
      <c r="X71">
        <v>0</v>
      </c>
      <c r="Y71">
        <v>0</v>
      </c>
      <c r="Z71">
        <v>0</v>
      </c>
      <c r="AA71">
        <v>0</v>
      </c>
      <c r="AB71">
        <v>1</v>
      </c>
      <c r="AC71">
        <v>0</v>
      </c>
      <c r="AD71">
        <v>0</v>
      </c>
      <c r="AE71">
        <v>0</v>
      </c>
      <c r="AF71">
        <v>0</v>
      </c>
      <c r="AG71">
        <v>0</v>
      </c>
      <c r="AH71">
        <v>1</v>
      </c>
      <c r="AI71">
        <v>0</v>
      </c>
      <c r="AJ71">
        <v>0</v>
      </c>
      <c r="AK71">
        <v>0</v>
      </c>
      <c r="AL71">
        <v>0</v>
      </c>
      <c r="AM71">
        <v>0</v>
      </c>
      <c r="AN71">
        <v>0</v>
      </c>
      <c r="AO71">
        <v>1</v>
      </c>
      <c r="AP71">
        <v>1</v>
      </c>
      <c r="AQ71">
        <v>0</v>
      </c>
      <c r="AR71">
        <v>0</v>
      </c>
      <c r="AS71">
        <v>0</v>
      </c>
      <c r="AT71">
        <v>0</v>
      </c>
      <c r="AU71">
        <v>0</v>
      </c>
      <c r="AV71">
        <v>0</v>
      </c>
      <c r="AW71">
        <v>0</v>
      </c>
      <c r="AX71">
        <v>0</v>
      </c>
      <c r="AY71">
        <v>0</v>
      </c>
      <c r="AZ71">
        <v>0</v>
      </c>
    </row>
    <row r="72" spans="1:52" x14ac:dyDescent="0.35">
      <c r="A72" t="s">
        <v>372</v>
      </c>
      <c r="B72" s="1">
        <v>38707</v>
      </c>
      <c r="C72" s="1">
        <v>43617</v>
      </c>
      <c r="D72">
        <v>1</v>
      </c>
      <c r="E72">
        <v>0</v>
      </c>
      <c r="F72">
        <v>0</v>
      </c>
      <c r="G72">
        <v>0</v>
      </c>
      <c r="H72">
        <v>0</v>
      </c>
      <c r="I72">
        <v>0</v>
      </c>
      <c r="J72">
        <v>0</v>
      </c>
      <c r="K72">
        <v>0</v>
      </c>
      <c r="L72">
        <v>0</v>
      </c>
      <c r="M72">
        <v>0</v>
      </c>
      <c r="N72">
        <v>0</v>
      </c>
      <c r="O72">
        <v>0</v>
      </c>
      <c r="P72">
        <v>1</v>
      </c>
      <c r="Q72">
        <v>0</v>
      </c>
      <c r="R72">
        <v>0</v>
      </c>
      <c r="S72">
        <v>0</v>
      </c>
      <c r="T72">
        <v>0</v>
      </c>
      <c r="U72">
        <v>1</v>
      </c>
      <c r="V72">
        <v>0</v>
      </c>
      <c r="W72">
        <v>0</v>
      </c>
      <c r="X72">
        <v>0</v>
      </c>
      <c r="Y72">
        <v>0</v>
      </c>
      <c r="Z72">
        <v>0</v>
      </c>
      <c r="AA72">
        <v>0</v>
      </c>
      <c r="AB72">
        <v>0</v>
      </c>
      <c r="AC72">
        <v>0</v>
      </c>
      <c r="AD72">
        <v>0</v>
      </c>
      <c r="AE72">
        <v>0</v>
      </c>
      <c r="AF72">
        <v>0</v>
      </c>
      <c r="AG72">
        <v>0</v>
      </c>
      <c r="AH72">
        <v>1</v>
      </c>
      <c r="AI72">
        <v>0</v>
      </c>
      <c r="AJ72">
        <v>0</v>
      </c>
      <c r="AK72">
        <v>0</v>
      </c>
      <c r="AL72">
        <v>0</v>
      </c>
      <c r="AM72">
        <v>0</v>
      </c>
      <c r="AN72">
        <v>1</v>
      </c>
      <c r="AO72">
        <v>0</v>
      </c>
      <c r="AP72">
        <v>1</v>
      </c>
      <c r="AQ72">
        <v>1</v>
      </c>
      <c r="AR72">
        <v>1</v>
      </c>
      <c r="AS72">
        <v>0</v>
      </c>
      <c r="AT72">
        <v>1</v>
      </c>
      <c r="AU72">
        <v>0</v>
      </c>
      <c r="AV72">
        <v>0</v>
      </c>
      <c r="AW72">
        <v>1</v>
      </c>
      <c r="AX72">
        <v>0</v>
      </c>
      <c r="AY72">
        <v>0</v>
      </c>
      <c r="AZ72">
        <v>0</v>
      </c>
    </row>
    <row r="73" spans="1:52" x14ac:dyDescent="0.35">
      <c r="A73" t="s">
        <v>378</v>
      </c>
      <c r="B73" s="1">
        <v>40909</v>
      </c>
      <c r="C73" s="1">
        <v>43617</v>
      </c>
      <c r="D73">
        <v>1</v>
      </c>
      <c r="E73">
        <v>0</v>
      </c>
      <c r="F73">
        <v>0</v>
      </c>
      <c r="G73">
        <v>1</v>
      </c>
      <c r="H73">
        <v>1</v>
      </c>
      <c r="I73">
        <v>1</v>
      </c>
      <c r="J73">
        <v>1</v>
      </c>
      <c r="K73">
        <v>1</v>
      </c>
      <c r="L73">
        <v>1</v>
      </c>
      <c r="M73">
        <v>0</v>
      </c>
      <c r="N73">
        <v>1</v>
      </c>
      <c r="O73">
        <v>0</v>
      </c>
      <c r="P73">
        <v>0</v>
      </c>
      <c r="Q73">
        <v>0</v>
      </c>
      <c r="R73">
        <v>0</v>
      </c>
      <c r="S73">
        <v>0</v>
      </c>
      <c r="T73">
        <v>1</v>
      </c>
      <c r="U73">
        <v>0</v>
      </c>
      <c r="V73">
        <v>1</v>
      </c>
      <c r="W73">
        <v>0</v>
      </c>
      <c r="X73">
        <v>0</v>
      </c>
      <c r="Y73">
        <v>0</v>
      </c>
      <c r="Z73">
        <v>0</v>
      </c>
      <c r="AA73">
        <v>0</v>
      </c>
      <c r="AB73">
        <v>0</v>
      </c>
      <c r="AC73">
        <v>0</v>
      </c>
      <c r="AD73">
        <v>0</v>
      </c>
      <c r="AE73">
        <v>0</v>
      </c>
      <c r="AF73">
        <v>0</v>
      </c>
      <c r="AG73">
        <v>0</v>
      </c>
      <c r="AH73">
        <v>1</v>
      </c>
      <c r="AI73">
        <v>1</v>
      </c>
      <c r="AJ73">
        <v>0</v>
      </c>
      <c r="AK73">
        <v>0</v>
      </c>
      <c r="AL73">
        <v>1</v>
      </c>
      <c r="AM73">
        <v>0</v>
      </c>
      <c r="AN73">
        <v>0</v>
      </c>
      <c r="AO73">
        <v>0</v>
      </c>
      <c r="AP73">
        <v>1</v>
      </c>
      <c r="AQ73">
        <v>1</v>
      </c>
      <c r="AR73">
        <v>0</v>
      </c>
      <c r="AS73">
        <v>1</v>
      </c>
      <c r="AT73">
        <v>0</v>
      </c>
      <c r="AU73">
        <v>1</v>
      </c>
      <c r="AV73">
        <v>1</v>
      </c>
      <c r="AW73">
        <v>1</v>
      </c>
      <c r="AX73">
        <v>0</v>
      </c>
      <c r="AY73">
        <v>1</v>
      </c>
      <c r="AZ73">
        <v>0</v>
      </c>
    </row>
    <row r="74" spans="1:52" x14ac:dyDescent="0.35">
      <c r="A74" t="s">
        <v>382</v>
      </c>
      <c r="B74" s="1">
        <v>18629</v>
      </c>
      <c r="C74" s="1">
        <v>43617</v>
      </c>
      <c r="D74">
        <v>1</v>
      </c>
      <c r="E74">
        <v>0</v>
      </c>
      <c r="F74">
        <v>0</v>
      </c>
      <c r="G74">
        <v>0</v>
      </c>
      <c r="H74">
        <v>0</v>
      </c>
      <c r="I74">
        <v>0</v>
      </c>
      <c r="J74">
        <v>0</v>
      </c>
      <c r="K74">
        <v>0</v>
      </c>
      <c r="L74">
        <v>0</v>
      </c>
      <c r="M74">
        <v>0</v>
      </c>
      <c r="N74">
        <v>0</v>
      </c>
      <c r="O74">
        <v>0</v>
      </c>
      <c r="P74">
        <v>1</v>
      </c>
      <c r="Q74">
        <v>0</v>
      </c>
      <c r="R74">
        <v>0</v>
      </c>
      <c r="S74">
        <v>1</v>
      </c>
      <c r="T74">
        <v>0</v>
      </c>
      <c r="U74">
        <v>0</v>
      </c>
      <c r="V74">
        <v>1</v>
      </c>
      <c r="W74">
        <v>0</v>
      </c>
      <c r="X74">
        <v>0</v>
      </c>
      <c r="Y74">
        <v>0</v>
      </c>
      <c r="Z74">
        <v>0</v>
      </c>
      <c r="AA74">
        <v>0</v>
      </c>
      <c r="AB74">
        <v>0</v>
      </c>
      <c r="AC74">
        <v>0</v>
      </c>
      <c r="AD74">
        <v>0</v>
      </c>
      <c r="AE74">
        <v>0</v>
      </c>
      <c r="AF74">
        <v>0</v>
      </c>
      <c r="AG74">
        <v>0</v>
      </c>
      <c r="AH74">
        <v>1</v>
      </c>
      <c r="AI74">
        <v>0</v>
      </c>
      <c r="AJ74">
        <v>1</v>
      </c>
      <c r="AK74">
        <v>0</v>
      </c>
      <c r="AL74">
        <v>0</v>
      </c>
      <c r="AM74">
        <v>0</v>
      </c>
      <c r="AN74">
        <v>0</v>
      </c>
      <c r="AO74">
        <v>0</v>
      </c>
      <c r="AP74">
        <v>1</v>
      </c>
      <c r="AQ74">
        <v>1</v>
      </c>
      <c r="AR74">
        <v>0</v>
      </c>
      <c r="AS74">
        <v>0</v>
      </c>
      <c r="AT74">
        <v>0</v>
      </c>
      <c r="AU74">
        <v>0</v>
      </c>
      <c r="AV74">
        <v>0</v>
      </c>
      <c r="AW74">
        <v>0</v>
      </c>
      <c r="AX74">
        <v>0</v>
      </c>
      <c r="AY74">
        <v>0</v>
      </c>
      <c r="AZ74">
        <v>0</v>
      </c>
    </row>
    <row r="75" spans="1:52" x14ac:dyDescent="0.35">
      <c r="A75" t="s">
        <v>387</v>
      </c>
      <c r="B75" s="1">
        <v>31797</v>
      </c>
      <c r="C75" s="1">
        <v>43617</v>
      </c>
      <c r="D75">
        <v>1</v>
      </c>
      <c r="E75">
        <v>0</v>
      </c>
      <c r="F75">
        <v>0</v>
      </c>
      <c r="G75">
        <v>0</v>
      </c>
      <c r="H75">
        <v>0</v>
      </c>
      <c r="I75">
        <v>0</v>
      </c>
      <c r="J75">
        <v>0</v>
      </c>
      <c r="K75">
        <v>0</v>
      </c>
      <c r="L75">
        <v>0</v>
      </c>
      <c r="M75">
        <v>0</v>
      </c>
      <c r="N75">
        <v>0</v>
      </c>
      <c r="O75">
        <v>0</v>
      </c>
      <c r="P75">
        <v>0</v>
      </c>
      <c r="Q75">
        <v>0</v>
      </c>
      <c r="R75">
        <v>1</v>
      </c>
      <c r="S75" t="s">
        <v>1141</v>
      </c>
      <c r="T75">
        <v>0</v>
      </c>
      <c r="U75">
        <v>0</v>
      </c>
      <c r="V75">
        <v>0</v>
      </c>
      <c r="W75">
        <v>0</v>
      </c>
      <c r="X75">
        <v>0</v>
      </c>
      <c r="Y75">
        <v>0</v>
      </c>
      <c r="Z75">
        <v>0</v>
      </c>
      <c r="AA75">
        <v>0</v>
      </c>
      <c r="AB75">
        <v>1</v>
      </c>
      <c r="AC75">
        <v>0</v>
      </c>
      <c r="AD75">
        <v>0</v>
      </c>
      <c r="AE75">
        <v>0</v>
      </c>
      <c r="AF75">
        <v>0</v>
      </c>
      <c r="AG75">
        <v>0</v>
      </c>
      <c r="AH75">
        <v>1</v>
      </c>
      <c r="AI75">
        <v>0</v>
      </c>
      <c r="AJ75">
        <v>0</v>
      </c>
      <c r="AK75">
        <v>0</v>
      </c>
      <c r="AL75">
        <v>0</v>
      </c>
      <c r="AM75">
        <v>0</v>
      </c>
      <c r="AN75">
        <v>0</v>
      </c>
      <c r="AO75">
        <v>1</v>
      </c>
      <c r="AP75">
        <v>1</v>
      </c>
      <c r="AQ75">
        <v>1</v>
      </c>
      <c r="AR75">
        <v>0</v>
      </c>
      <c r="AS75">
        <v>0</v>
      </c>
      <c r="AT75">
        <v>0</v>
      </c>
      <c r="AU75">
        <v>0</v>
      </c>
      <c r="AV75">
        <v>0</v>
      </c>
      <c r="AW75">
        <v>0</v>
      </c>
      <c r="AX75">
        <v>0</v>
      </c>
      <c r="AY75">
        <v>0</v>
      </c>
      <c r="AZ75">
        <v>0</v>
      </c>
    </row>
    <row r="76" spans="1:52" x14ac:dyDescent="0.35">
      <c r="A76" t="s">
        <v>389</v>
      </c>
      <c r="B76" s="1">
        <v>40697</v>
      </c>
      <c r="C76" s="1">
        <v>43617</v>
      </c>
      <c r="D76">
        <v>1</v>
      </c>
      <c r="E76">
        <v>0</v>
      </c>
      <c r="F76">
        <v>0</v>
      </c>
      <c r="G76">
        <v>0</v>
      </c>
      <c r="H76">
        <v>1</v>
      </c>
      <c r="I76">
        <v>0</v>
      </c>
      <c r="J76">
        <v>0</v>
      </c>
      <c r="K76">
        <v>0</v>
      </c>
      <c r="L76">
        <v>0</v>
      </c>
      <c r="M76">
        <v>0</v>
      </c>
      <c r="N76">
        <v>0</v>
      </c>
      <c r="O76">
        <v>0</v>
      </c>
      <c r="P76">
        <v>0</v>
      </c>
      <c r="Q76">
        <v>0</v>
      </c>
      <c r="R76">
        <v>0</v>
      </c>
      <c r="S76">
        <v>0</v>
      </c>
      <c r="T76">
        <v>0</v>
      </c>
      <c r="U76">
        <v>0</v>
      </c>
      <c r="V76">
        <v>0</v>
      </c>
      <c r="W76">
        <v>0</v>
      </c>
      <c r="X76">
        <v>0</v>
      </c>
      <c r="Y76">
        <v>0</v>
      </c>
      <c r="Z76">
        <v>0</v>
      </c>
      <c r="AA76">
        <v>1</v>
      </c>
      <c r="AB76">
        <v>0</v>
      </c>
      <c r="AC76">
        <v>0</v>
      </c>
      <c r="AD76">
        <v>0</v>
      </c>
      <c r="AE76">
        <v>0</v>
      </c>
      <c r="AF76">
        <v>0</v>
      </c>
      <c r="AG76">
        <v>0</v>
      </c>
      <c r="AH76">
        <v>1</v>
      </c>
      <c r="AI76">
        <v>0</v>
      </c>
      <c r="AJ76">
        <v>0</v>
      </c>
      <c r="AK76">
        <v>0</v>
      </c>
      <c r="AL76">
        <v>0</v>
      </c>
      <c r="AM76">
        <v>0</v>
      </c>
      <c r="AN76">
        <v>1</v>
      </c>
      <c r="AO76">
        <v>0</v>
      </c>
      <c r="AP76">
        <v>1</v>
      </c>
      <c r="AQ76">
        <v>1</v>
      </c>
      <c r="AR76">
        <v>0</v>
      </c>
      <c r="AS76">
        <v>0</v>
      </c>
      <c r="AT76">
        <v>0</v>
      </c>
      <c r="AU76">
        <v>0</v>
      </c>
      <c r="AV76">
        <v>0</v>
      </c>
      <c r="AW76">
        <v>0</v>
      </c>
      <c r="AX76">
        <v>0</v>
      </c>
      <c r="AY76">
        <v>0</v>
      </c>
      <c r="AZ76">
        <v>0</v>
      </c>
    </row>
    <row r="77" spans="1:52" x14ac:dyDescent="0.35">
      <c r="A77" t="s">
        <v>393</v>
      </c>
      <c r="B77" s="1">
        <v>26665</v>
      </c>
      <c r="C77" s="1">
        <v>43617</v>
      </c>
      <c r="D77">
        <v>1</v>
      </c>
      <c r="E77">
        <v>0</v>
      </c>
      <c r="F77">
        <v>0</v>
      </c>
      <c r="G77">
        <v>0</v>
      </c>
      <c r="H77">
        <v>0</v>
      </c>
      <c r="I77">
        <v>0</v>
      </c>
      <c r="J77">
        <v>0</v>
      </c>
      <c r="K77">
        <v>0</v>
      </c>
      <c r="L77">
        <v>0</v>
      </c>
      <c r="M77">
        <v>0</v>
      </c>
      <c r="N77">
        <v>1</v>
      </c>
      <c r="O77">
        <v>0</v>
      </c>
      <c r="P77">
        <v>0</v>
      </c>
      <c r="Q77">
        <v>0</v>
      </c>
      <c r="R77">
        <v>0</v>
      </c>
      <c r="S77">
        <v>1</v>
      </c>
      <c r="T77">
        <v>0</v>
      </c>
      <c r="U77">
        <v>1</v>
      </c>
      <c r="V77">
        <v>0</v>
      </c>
      <c r="W77">
        <v>0</v>
      </c>
      <c r="X77">
        <v>0</v>
      </c>
      <c r="Y77">
        <v>0</v>
      </c>
      <c r="Z77">
        <v>0</v>
      </c>
      <c r="AA77">
        <v>0</v>
      </c>
      <c r="AB77">
        <v>0</v>
      </c>
      <c r="AC77">
        <v>0</v>
      </c>
      <c r="AD77">
        <v>0</v>
      </c>
      <c r="AE77">
        <v>0</v>
      </c>
      <c r="AF77">
        <v>0</v>
      </c>
      <c r="AG77">
        <v>0</v>
      </c>
      <c r="AH77">
        <v>1</v>
      </c>
      <c r="AI77">
        <v>0</v>
      </c>
      <c r="AJ77">
        <v>0</v>
      </c>
      <c r="AK77">
        <v>0</v>
      </c>
      <c r="AL77">
        <v>0</v>
      </c>
      <c r="AM77">
        <v>0</v>
      </c>
      <c r="AN77">
        <v>1</v>
      </c>
      <c r="AO77">
        <v>0</v>
      </c>
      <c r="AP77">
        <v>1</v>
      </c>
      <c r="AQ77">
        <v>1</v>
      </c>
      <c r="AR77">
        <v>1</v>
      </c>
      <c r="AS77">
        <v>0</v>
      </c>
      <c r="AT77">
        <v>1</v>
      </c>
      <c r="AU77">
        <v>0</v>
      </c>
      <c r="AV77">
        <v>0</v>
      </c>
      <c r="AW77">
        <v>0</v>
      </c>
      <c r="AX77">
        <v>0</v>
      </c>
      <c r="AY77">
        <v>0</v>
      </c>
      <c r="AZ77">
        <v>0</v>
      </c>
    </row>
    <row r="78" spans="1:52" x14ac:dyDescent="0.35">
      <c r="A78" t="s">
        <v>398</v>
      </c>
      <c r="B78" s="1">
        <v>43084</v>
      </c>
      <c r="C78" s="1">
        <v>43617</v>
      </c>
      <c r="D78">
        <v>1</v>
      </c>
      <c r="E78">
        <v>0</v>
      </c>
      <c r="F78">
        <v>0</v>
      </c>
      <c r="G78">
        <v>0</v>
      </c>
      <c r="H78">
        <v>0</v>
      </c>
      <c r="I78">
        <v>0</v>
      </c>
      <c r="J78">
        <v>0</v>
      </c>
      <c r="K78">
        <v>0</v>
      </c>
      <c r="L78">
        <v>0</v>
      </c>
      <c r="M78">
        <v>0</v>
      </c>
      <c r="N78">
        <v>0</v>
      </c>
      <c r="O78">
        <v>0</v>
      </c>
      <c r="P78">
        <v>0</v>
      </c>
      <c r="Q78">
        <v>0</v>
      </c>
      <c r="R78">
        <v>1</v>
      </c>
      <c r="S78">
        <v>0</v>
      </c>
      <c r="T78">
        <v>0</v>
      </c>
      <c r="U78">
        <v>0</v>
      </c>
      <c r="V78">
        <v>0</v>
      </c>
      <c r="W78">
        <v>0</v>
      </c>
      <c r="X78">
        <v>0</v>
      </c>
      <c r="Y78">
        <v>0</v>
      </c>
      <c r="Z78">
        <v>0</v>
      </c>
      <c r="AA78">
        <v>0</v>
      </c>
      <c r="AB78">
        <v>1</v>
      </c>
      <c r="AC78">
        <v>0</v>
      </c>
      <c r="AD78">
        <v>0</v>
      </c>
      <c r="AE78">
        <v>0</v>
      </c>
      <c r="AF78">
        <v>0</v>
      </c>
      <c r="AG78">
        <v>0</v>
      </c>
      <c r="AH78">
        <v>1</v>
      </c>
      <c r="AI78">
        <v>0</v>
      </c>
      <c r="AJ78">
        <v>0</v>
      </c>
      <c r="AK78">
        <v>0</v>
      </c>
      <c r="AL78">
        <v>0</v>
      </c>
      <c r="AM78">
        <v>0</v>
      </c>
      <c r="AN78">
        <v>0</v>
      </c>
      <c r="AO78">
        <v>1</v>
      </c>
      <c r="AP78">
        <v>1</v>
      </c>
      <c r="AQ78">
        <v>1</v>
      </c>
      <c r="AR78">
        <v>1</v>
      </c>
      <c r="AS78">
        <v>0</v>
      </c>
      <c r="AT78">
        <v>1</v>
      </c>
      <c r="AU78">
        <v>0</v>
      </c>
      <c r="AV78">
        <v>0</v>
      </c>
      <c r="AW78">
        <v>0</v>
      </c>
      <c r="AX78">
        <v>0</v>
      </c>
      <c r="AY78">
        <v>0</v>
      </c>
      <c r="AZ78">
        <v>0</v>
      </c>
    </row>
    <row r="79" spans="1:52" x14ac:dyDescent="0.35">
      <c r="A79" t="s">
        <v>402</v>
      </c>
      <c r="B79" s="1">
        <v>36160</v>
      </c>
      <c r="C79" s="1">
        <v>43617</v>
      </c>
      <c r="D79">
        <v>1</v>
      </c>
      <c r="E79">
        <v>0</v>
      </c>
      <c r="F79">
        <v>0</v>
      </c>
      <c r="G79">
        <v>1</v>
      </c>
      <c r="H79">
        <v>1</v>
      </c>
      <c r="I79">
        <v>1</v>
      </c>
      <c r="J79">
        <v>0</v>
      </c>
      <c r="K79">
        <v>0</v>
      </c>
      <c r="L79">
        <v>0</v>
      </c>
      <c r="M79">
        <v>0</v>
      </c>
      <c r="N79">
        <v>1</v>
      </c>
      <c r="O79">
        <v>0</v>
      </c>
      <c r="P79">
        <v>0</v>
      </c>
      <c r="Q79">
        <v>0</v>
      </c>
      <c r="R79">
        <v>0</v>
      </c>
      <c r="S79">
        <v>1</v>
      </c>
      <c r="T79">
        <v>0</v>
      </c>
      <c r="U79">
        <v>1</v>
      </c>
      <c r="V79">
        <v>0</v>
      </c>
      <c r="W79">
        <v>0</v>
      </c>
      <c r="X79">
        <v>0</v>
      </c>
      <c r="Y79">
        <v>0</v>
      </c>
      <c r="Z79">
        <v>0</v>
      </c>
      <c r="AA79">
        <v>0</v>
      </c>
      <c r="AB79">
        <v>0</v>
      </c>
      <c r="AC79">
        <v>0</v>
      </c>
      <c r="AD79">
        <v>0</v>
      </c>
      <c r="AE79">
        <v>0</v>
      </c>
      <c r="AF79">
        <v>0</v>
      </c>
      <c r="AG79">
        <v>0</v>
      </c>
      <c r="AH79">
        <v>1</v>
      </c>
      <c r="AI79">
        <v>0</v>
      </c>
      <c r="AJ79">
        <v>0</v>
      </c>
      <c r="AK79">
        <v>0</v>
      </c>
      <c r="AL79">
        <v>1</v>
      </c>
      <c r="AM79">
        <v>1</v>
      </c>
      <c r="AN79">
        <v>0</v>
      </c>
      <c r="AO79">
        <v>0</v>
      </c>
      <c r="AP79">
        <v>1</v>
      </c>
      <c r="AQ79">
        <v>1</v>
      </c>
      <c r="AR79">
        <v>1</v>
      </c>
      <c r="AS79">
        <v>1</v>
      </c>
      <c r="AT79">
        <v>1</v>
      </c>
      <c r="AU79">
        <v>1</v>
      </c>
      <c r="AV79">
        <v>1</v>
      </c>
      <c r="AW79">
        <v>0</v>
      </c>
      <c r="AX79">
        <v>0</v>
      </c>
      <c r="AY79">
        <v>0</v>
      </c>
      <c r="AZ79">
        <v>0</v>
      </c>
    </row>
    <row r="80" spans="1:52" x14ac:dyDescent="0.35">
      <c r="A80" t="s">
        <v>410</v>
      </c>
      <c r="B80" s="1">
        <v>35796</v>
      </c>
      <c r="C80" s="1">
        <v>43617</v>
      </c>
      <c r="D80">
        <v>1</v>
      </c>
      <c r="E80">
        <v>0</v>
      </c>
      <c r="F80">
        <v>0</v>
      </c>
      <c r="G80">
        <v>0</v>
      </c>
      <c r="H80">
        <v>0</v>
      </c>
      <c r="I80">
        <v>0</v>
      </c>
      <c r="J80">
        <v>0</v>
      </c>
      <c r="K80">
        <v>0</v>
      </c>
      <c r="L80">
        <v>0</v>
      </c>
      <c r="M80">
        <v>0</v>
      </c>
      <c r="N80">
        <v>0</v>
      </c>
      <c r="O80">
        <v>0</v>
      </c>
      <c r="P80">
        <v>1</v>
      </c>
      <c r="Q80">
        <v>0</v>
      </c>
      <c r="R80">
        <v>0</v>
      </c>
      <c r="S80">
        <v>0</v>
      </c>
      <c r="T80">
        <v>1</v>
      </c>
      <c r="U80">
        <v>0</v>
      </c>
      <c r="V80">
        <v>0</v>
      </c>
      <c r="W80">
        <v>0</v>
      </c>
      <c r="X80">
        <v>0</v>
      </c>
      <c r="Y80">
        <v>0</v>
      </c>
      <c r="Z80">
        <v>0</v>
      </c>
      <c r="AA80">
        <v>0</v>
      </c>
      <c r="AB80">
        <v>0</v>
      </c>
      <c r="AC80">
        <v>0</v>
      </c>
      <c r="AD80">
        <v>0</v>
      </c>
      <c r="AE80">
        <v>0</v>
      </c>
      <c r="AF80">
        <v>0</v>
      </c>
      <c r="AG80">
        <v>1</v>
      </c>
      <c r="AH80">
        <v>0</v>
      </c>
      <c r="AI80">
        <v>0</v>
      </c>
      <c r="AJ80">
        <v>0</v>
      </c>
      <c r="AK80">
        <v>0</v>
      </c>
      <c r="AL80">
        <v>0</v>
      </c>
      <c r="AM80">
        <v>0</v>
      </c>
      <c r="AN80">
        <v>1</v>
      </c>
      <c r="AO80">
        <v>0</v>
      </c>
      <c r="AP80">
        <v>1</v>
      </c>
      <c r="AQ80">
        <v>1</v>
      </c>
      <c r="AR80">
        <v>0</v>
      </c>
      <c r="AS80">
        <v>1</v>
      </c>
      <c r="AT80">
        <v>0</v>
      </c>
      <c r="AU80">
        <v>0</v>
      </c>
      <c r="AV80">
        <v>1</v>
      </c>
      <c r="AW80">
        <v>1</v>
      </c>
      <c r="AX80">
        <v>0</v>
      </c>
      <c r="AY80">
        <v>0</v>
      </c>
      <c r="AZ80">
        <v>0</v>
      </c>
    </row>
    <row r="81" spans="1:52" x14ac:dyDescent="0.35">
      <c r="A81" t="s">
        <v>416</v>
      </c>
      <c r="B81" s="1">
        <v>42862</v>
      </c>
      <c r="C81" s="1">
        <v>43617</v>
      </c>
      <c r="D81">
        <v>1</v>
      </c>
      <c r="E81">
        <v>0</v>
      </c>
      <c r="F81">
        <v>0</v>
      </c>
      <c r="G81">
        <v>0</v>
      </c>
      <c r="H81">
        <v>0</v>
      </c>
      <c r="I81">
        <v>0</v>
      </c>
      <c r="J81">
        <v>0</v>
      </c>
      <c r="K81">
        <v>0</v>
      </c>
      <c r="L81">
        <v>0</v>
      </c>
      <c r="M81">
        <v>0</v>
      </c>
      <c r="N81">
        <v>0</v>
      </c>
      <c r="O81">
        <v>0</v>
      </c>
      <c r="P81">
        <v>0</v>
      </c>
      <c r="Q81">
        <v>0</v>
      </c>
      <c r="R81">
        <v>1</v>
      </c>
      <c r="S81" t="s">
        <v>1141</v>
      </c>
      <c r="T81">
        <v>0</v>
      </c>
      <c r="U81">
        <v>0</v>
      </c>
      <c r="V81">
        <v>0</v>
      </c>
      <c r="W81">
        <v>0</v>
      </c>
      <c r="X81">
        <v>0</v>
      </c>
      <c r="Y81">
        <v>0</v>
      </c>
      <c r="Z81">
        <v>0</v>
      </c>
      <c r="AA81">
        <v>0</v>
      </c>
      <c r="AB81">
        <v>1</v>
      </c>
      <c r="AC81">
        <v>0</v>
      </c>
      <c r="AD81">
        <v>0</v>
      </c>
      <c r="AE81">
        <v>0</v>
      </c>
      <c r="AF81">
        <v>0</v>
      </c>
      <c r="AG81">
        <v>0</v>
      </c>
      <c r="AH81">
        <v>1</v>
      </c>
      <c r="AI81">
        <v>0</v>
      </c>
      <c r="AJ81">
        <v>0</v>
      </c>
      <c r="AK81">
        <v>0</v>
      </c>
      <c r="AL81">
        <v>0</v>
      </c>
      <c r="AM81">
        <v>0</v>
      </c>
      <c r="AN81">
        <v>0</v>
      </c>
      <c r="AO81">
        <v>1</v>
      </c>
      <c r="AP81">
        <v>1</v>
      </c>
      <c r="AQ81">
        <v>1</v>
      </c>
      <c r="AR81">
        <v>1</v>
      </c>
      <c r="AS81">
        <v>0</v>
      </c>
      <c r="AT81">
        <v>1</v>
      </c>
      <c r="AU81">
        <v>1</v>
      </c>
      <c r="AV81">
        <v>1</v>
      </c>
      <c r="AW81">
        <v>0</v>
      </c>
      <c r="AX81">
        <v>0</v>
      </c>
      <c r="AY81">
        <v>0</v>
      </c>
      <c r="AZ81">
        <v>0</v>
      </c>
    </row>
    <row r="82" spans="1:52" x14ac:dyDescent="0.35">
      <c r="A82" t="s">
        <v>418</v>
      </c>
      <c r="B82" s="1">
        <v>43185</v>
      </c>
      <c r="C82" s="1">
        <v>43617</v>
      </c>
      <c r="D82">
        <v>1</v>
      </c>
      <c r="E82">
        <v>0</v>
      </c>
      <c r="F82">
        <v>0</v>
      </c>
      <c r="G82">
        <v>1</v>
      </c>
      <c r="H82">
        <v>1</v>
      </c>
      <c r="I82">
        <v>0</v>
      </c>
      <c r="J82">
        <v>0</v>
      </c>
      <c r="K82">
        <v>0</v>
      </c>
      <c r="L82">
        <v>0</v>
      </c>
      <c r="M82">
        <v>1</v>
      </c>
      <c r="N82">
        <v>0</v>
      </c>
      <c r="O82">
        <v>0</v>
      </c>
      <c r="P82">
        <v>0</v>
      </c>
      <c r="Q82">
        <v>0</v>
      </c>
      <c r="R82">
        <v>0</v>
      </c>
      <c r="S82">
        <v>1</v>
      </c>
      <c r="T82">
        <v>0</v>
      </c>
      <c r="U82">
        <v>0</v>
      </c>
      <c r="V82">
        <v>0</v>
      </c>
      <c r="W82">
        <v>0</v>
      </c>
      <c r="X82">
        <v>0</v>
      </c>
      <c r="Y82">
        <v>0</v>
      </c>
      <c r="Z82">
        <v>0</v>
      </c>
      <c r="AA82">
        <v>1</v>
      </c>
      <c r="AB82">
        <v>0</v>
      </c>
      <c r="AC82">
        <v>0</v>
      </c>
      <c r="AD82">
        <v>0</v>
      </c>
      <c r="AE82">
        <v>0</v>
      </c>
      <c r="AF82">
        <v>0</v>
      </c>
      <c r="AG82">
        <v>1</v>
      </c>
      <c r="AH82">
        <v>0</v>
      </c>
      <c r="AI82">
        <v>0</v>
      </c>
      <c r="AJ82">
        <v>0</v>
      </c>
      <c r="AK82">
        <v>0</v>
      </c>
      <c r="AL82">
        <v>0</v>
      </c>
      <c r="AM82">
        <v>0</v>
      </c>
      <c r="AN82">
        <v>1</v>
      </c>
      <c r="AO82">
        <v>0</v>
      </c>
      <c r="AP82">
        <v>1</v>
      </c>
      <c r="AQ82">
        <v>1</v>
      </c>
      <c r="AR82">
        <v>1</v>
      </c>
      <c r="AS82">
        <v>0</v>
      </c>
      <c r="AT82">
        <v>1</v>
      </c>
      <c r="AU82">
        <v>0</v>
      </c>
      <c r="AV82">
        <v>0</v>
      </c>
      <c r="AW82">
        <v>0</v>
      </c>
      <c r="AX82">
        <v>0</v>
      </c>
      <c r="AY82">
        <v>0</v>
      </c>
      <c r="AZ82">
        <v>0</v>
      </c>
    </row>
    <row r="83" spans="1:52" x14ac:dyDescent="0.35">
      <c r="A83" t="s">
        <v>425</v>
      </c>
      <c r="B83" s="1">
        <v>30585</v>
      </c>
      <c r="C83" s="1">
        <v>43617</v>
      </c>
      <c r="D83">
        <v>1</v>
      </c>
      <c r="E83">
        <v>0</v>
      </c>
      <c r="F83">
        <v>0</v>
      </c>
      <c r="G83">
        <v>0</v>
      </c>
      <c r="H83">
        <v>0</v>
      </c>
      <c r="I83">
        <v>0</v>
      </c>
      <c r="J83">
        <v>0</v>
      </c>
      <c r="K83">
        <v>0</v>
      </c>
      <c r="L83">
        <v>0</v>
      </c>
      <c r="M83">
        <v>0</v>
      </c>
      <c r="N83">
        <v>0</v>
      </c>
      <c r="O83">
        <v>0</v>
      </c>
      <c r="P83">
        <v>0</v>
      </c>
      <c r="Q83">
        <v>0</v>
      </c>
      <c r="R83">
        <v>1</v>
      </c>
      <c r="S83" t="s">
        <v>1141</v>
      </c>
      <c r="T83">
        <v>0</v>
      </c>
      <c r="U83">
        <v>0</v>
      </c>
      <c r="V83">
        <v>0</v>
      </c>
      <c r="W83">
        <v>0</v>
      </c>
      <c r="X83">
        <v>0</v>
      </c>
      <c r="Y83">
        <v>0</v>
      </c>
      <c r="Z83">
        <v>0</v>
      </c>
      <c r="AA83">
        <v>0</v>
      </c>
      <c r="AB83">
        <v>1</v>
      </c>
      <c r="AC83">
        <v>0</v>
      </c>
      <c r="AD83">
        <v>0</v>
      </c>
      <c r="AE83">
        <v>0</v>
      </c>
      <c r="AF83">
        <v>0</v>
      </c>
      <c r="AG83">
        <v>0</v>
      </c>
      <c r="AH83">
        <v>1</v>
      </c>
      <c r="AI83">
        <v>0</v>
      </c>
      <c r="AJ83">
        <v>0</v>
      </c>
      <c r="AK83">
        <v>0</v>
      </c>
      <c r="AL83">
        <v>0</v>
      </c>
      <c r="AM83">
        <v>0</v>
      </c>
      <c r="AN83">
        <v>0</v>
      </c>
      <c r="AO83">
        <v>1</v>
      </c>
      <c r="AP83">
        <v>1</v>
      </c>
      <c r="AQ83">
        <v>1</v>
      </c>
      <c r="AR83">
        <v>1</v>
      </c>
      <c r="AS83">
        <v>0</v>
      </c>
      <c r="AT83">
        <v>1</v>
      </c>
      <c r="AU83">
        <v>0</v>
      </c>
      <c r="AV83">
        <v>0</v>
      </c>
      <c r="AW83">
        <v>0</v>
      </c>
      <c r="AX83">
        <v>0</v>
      </c>
      <c r="AY83">
        <v>0</v>
      </c>
      <c r="AZ83">
        <v>0</v>
      </c>
    </row>
    <row r="84" spans="1:52" x14ac:dyDescent="0.35">
      <c r="A84" t="s">
        <v>428</v>
      </c>
      <c r="B84" s="1">
        <v>26299</v>
      </c>
      <c r="C84" s="1">
        <v>43617</v>
      </c>
      <c r="D84">
        <v>1</v>
      </c>
      <c r="E84">
        <v>0</v>
      </c>
      <c r="F84">
        <v>0</v>
      </c>
      <c r="G84">
        <v>1</v>
      </c>
      <c r="H84">
        <v>1</v>
      </c>
      <c r="I84">
        <v>1</v>
      </c>
      <c r="J84">
        <v>0</v>
      </c>
      <c r="K84">
        <v>1</v>
      </c>
      <c r="L84">
        <v>1</v>
      </c>
      <c r="M84">
        <v>0</v>
      </c>
      <c r="N84">
        <v>1</v>
      </c>
      <c r="O84">
        <v>1</v>
      </c>
      <c r="P84">
        <v>0</v>
      </c>
      <c r="Q84">
        <v>0</v>
      </c>
      <c r="R84">
        <v>0</v>
      </c>
      <c r="S84">
        <v>1</v>
      </c>
      <c r="T84">
        <v>1</v>
      </c>
      <c r="U84">
        <v>0</v>
      </c>
      <c r="V84">
        <v>0</v>
      </c>
      <c r="W84">
        <v>0</v>
      </c>
      <c r="X84">
        <v>0</v>
      </c>
      <c r="Y84">
        <v>0</v>
      </c>
      <c r="Z84">
        <v>0</v>
      </c>
      <c r="AA84">
        <v>0</v>
      </c>
      <c r="AB84">
        <v>0</v>
      </c>
      <c r="AC84">
        <v>0</v>
      </c>
      <c r="AD84">
        <v>0</v>
      </c>
      <c r="AE84">
        <v>0</v>
      </c>
      <c r="AF84">
        <v>0</v>
      </c>
      <c r="AG84">
        <v>0</v>
      </c>
      <c r="AH84">
        <v>1</v>
      </c>
      <c r="AI84">
        <v>0</v>
      </c>
      <c r="AJ84">
        <v>0</v>
      </c>
      <c r="AK84">
        <v>0</v>
      </c>
      <c r="AL84">
        <v>1</v>
      </c>
      <c r="AM84">
        <v>1</v>
      </c>
      <c r="AN84">
        <v>0</v>
      </c>
      <c r="AO84">
        <v>0</v>
      </c>
      <c r="AP84">
        <v>1</v>
      </c>
      <c r="AQ84">
        <v>1</v>
      </c>
      <c r="AR84">
        <v>0</v>
      </c>
      <c r="AS84">
        <v>1</v>
      </c>
      <c r="AT84">
        <v>0</v>
      </c>
      <c r="AU84">
        <v>0</v>
      </c>
      <c r="AV84">
        <v>1</v>
      </c>
      <c r="AW84">
        <v>1</v>
      </c>
      <c r="AX84">
        <v>0</v>
      </c>
      <c r="AY84">
        <v>0</v>
      </c>
      <c r="AZ84">
        <v>0</v>
      </c>
    </row>
    <row r="85" spans="1:52" x14ac:dyDescent="0.35">
      <c r="A85" t="s">
        <v>437</v>
      </c>
      <c r="B85" s="1">
        <v>42066</v>
      </c>
      <c r="C85" s="1">
        <v>43617</v>
      </c>
      <c r="D85">
        <v>1</v>
      </c>
      <c r="E85">
        <v>0</v>
      </c>
      <c r="F85">
        <v>1</v>
      </c>
      <c r="G85">
        <v>1</v>
      </c>
      <c r="H85">
        <v>1</v>
      </c>
      <c r="I85">
        <v>1</v>
      </c>
      <c r="J85">
        <v>1</v>
      </c>
      <c r="K85">
        <v>1</v>
      </c>
      <c r="L85">
        <v>1</v>
      </c>
      <c r="M85">
        <v>1</v>
      </c>
      <c r="N85">
        <v>1</v>
      </c>
      <c r="O85">
        <v>0</v>
      </c>
      <c r="P85">
        <v>0</v>
      </c>
      <c r="Q85">
        <v>0</v>
      </c>
      <c r="R85">
        <v>0</v>
      </c>
      <c r="S85">
        <v>1</v>
      </c>
      <c r="T85">
        <v>0</v>
      </c>
      <c r="U85">
        <v>0</v>
      </c>
      <c r="V85">
        <v>0</v>
      </c>
      <c r="W85">
        <v>0</v>
      </c>
      <c r="X85">
        <v>0</v>
      </c>
      <c r="Y85">
        <v>0</v>
      </c>
      <c r="Z85">
        <v>0</v>
      </c>
      <c r="AA85">
        <v>1</v>
      </c>
      <c r="AB85">
        <v>0</v>
      </c>
      <c r="AC85">
        <v>1</v>
      </c>
      <c r="AD85">
        <v>0</v>
      </c>
      <c r="AE85">
        <v>0</v>
      </c>
      <c r="AF85">
        <v>0</v>
      </c>
      <c r="AG85">
        <v>0</v>
      </c>
      <c r="AH85">
        <v>0</v>
      </c>
      <c r="AI85">
        <v>0</v>
      </c>
      <c r="AJ85">
        <v>0</v>
      </c>
      <c r="AK85">
        <v>0</v>
      </c>
      <c r="AL85">
        <v>0</v>
      </c>
      <c r="AM85">
        <v>1</v>
      </c>
      <c r="AN85">
        <v>0</v>
      </c>
      <c r="AO85">
        <v>0</v>
      </c>
      <c r="AP85">
        <v>1</v>
      </c>
      <c r="AQ85">
        <v>1</v>
      </c>
      <c r="AR85">
        <v>0</v>
      </c>
      <c r="AS85">
        <v>0</v>
      </c>
      <c r="AT85">
        <v>0</v>
      </c>
      <c r="AU85">
        <v>0</v>
      </c>
      <c r="AV85">
        <v>0</v>
      </c>
      <c r="AW85">
        <v>0</v>
      </c>
      <c r="AX85">
        <v>1</v>
      </c>
      <c r="AY85">
        <v>0</v>
      </c>
      <c r="AZ85">
        <v>0</v>
      </c>
    </row>
    <row r="86" spans="1:52" x14ac:dyDescent="0.35">
      <c r="A86" t="s">
        <v>446</v>
      </c>
      <c r="B86" s="1">
        <v>35796</v>
      </c>
      <c r="C86" s="1">
        <v>43617</v>
      </c>
      <c r="D86">
        <v>1</v>
      </c>
      <c r="E86">
        <v>1</v>
      </c>
      <c r="F86">
        <v>1</v>
      </c>
      <c r="G86">
        <v>1</v>
      </c>
      <c r="H86">
        <v>1</v>
      </c>
      <c r="I86">
        <v>1</v>
      </c>
      <c r="J86">
        <v>1</v>
      </c>
      <c r="K86">
        <v>1</v>
      </c>
      <c r="L86">
        <v>1</v>
      </c>
      <c r="M86">
        <v>0</v>
      </c>
      <c r="N86">
        <v>1</v>
      </c>
      <c r="O86">
        <v>1</v>
      </c>
      <c r="P86">
        <v>0</v>
      </c>
      <c r="Q86">
        <v>0</v>
      </c>
      <c r="R86">
        <v>0</v>
      </c>
      <c r="S86">
        <v>0</v>
      </c>
      <c r="T86">
        <v>0</v>
      </c>
      <c r="U86">
        <v>1</v>
      </c>
      <c r="V86">
        <v>0</v>
      </c>
      <c r="W86">
        <v>0</v>
      </c>
      <c r="X86">
        <v>0</v>
      </c>
      <c r="Y86">
        <v>0</v>
      </c>
      <c r="Z86">
        <v>0</v>
      </c>
      <c r="AA86">
        <v>0</v>
      </c>
      <c r="AB86">
        <v>0</v>
      </c>
      <c r="AC86">
        <v>0</v>
      </c>
      <c r="AD86">
        <v>0</v>
      </c>
      <c r="AE86">
        <v>0</v>
      </c>
      <c r="AF86">
        <v>0</v>
      </c>
      <c r="AG86">
        <v>0</v>
      </c>
      <c r="AH86">
        <v>1</v>
      </c>
      <c r="AI86">
        <v>0</v>
      </c>
      <c r="AJ86">
        <v>0</v>
      </c>
      <c r="AK86">
        <v>0</v>
      </c>
      <c r="AL86">
        <v>1</v>
      </c>
      <c r="AM86">
        <v>0</v>
      </c>
      <c r="AN86">
        <v>0</v>
      </c>
      <c r="AO86">
        <v>0</v>
      </c>
      <c r="AP86">
        <v>1</v>
      </c>
      <c r="AQ86">
        <v>1</v>
      </c>
      <c r="AR86">
        <v>1</v>
      </c>
      <c r="AS86">
        <v>0</v>
      </c>
      <c r="AT86">
        <v>1</v>
      </c>
      <c r="AU86">
        <v>0</v>
      </c>
      <c r="AV86">
        <v>0</v>
      </c>
      <c r="AW86">
        <v>0</v>
      </c>
      <c r="AX86">
        <v>0</v>
      </c>
      <c r="AY86">
        <v>0</v>
      </c>
      <c r="AZ86">
        <v>0</v>
      </c>
    </row>
    <row r="87" spans="1:52" x14ac:dyDescent="0.35">
      <c r="A87" t="s">
        <v>454</v>
      </c>
      <c r="B87" s="1">
        <v>42005</v>
      </c>
      <c r="C87" s="1">
        <v>43617</v>
      </c>
      <c r="D87">
        <v>1</v>
      </c>
      <c r="E87">
        <v>0</v>
      </c>
      <c r="F87">
        <v>0</v>
      </c>
      <c r="G87">
        <v>1</v>
      </c>
      <c r="H87">
        <v>1</v>
      </c>
      <c r="I87">
        <v>0</v>
      </c>
      <c r="J87">
        <v>0</v>
      </c>
      <c r="K87">
        <v>1</v>
      </c>
      <c r="L87">
        <v>1</v>
      </c>
      <c r="M87">
        <v>0</v>
      </c>
      <c r="N87">
        <v>1</v>
      </c>
      <c r="O87">
        <v>0</v>
      </c>
      <c r="P87">
        <v>0</v>
      </c>
      <c r="Q87">
        <v>0</v>
      </c>
      <c r="R87">
        <v>0</v>
      </c>
      <c r="S87">
        <v>1</v>
      </c>
      <c r="T87">
        <v>0</v>
      </c>
      <c r="U87">
        <v>0</v>
      </c>
      <c r="V87">
        <v>1</v>
      </c>
      <c r="W87">
        <v>0</v>
      </c>
      <c r="X87">
        <v>0</v>
      </c>
      <c r="Y87">
        <v>0</v>
      </c>
      <c r="Z87">
        <v>0</v>
      </c>
      <c r="AA87">
        <v>0</v>
      </c>
      <c r="AB87">
        <v>0</v>
      </c>
      <c r="AC87">
        <v>0</v>
      </c>
      <c r="AD87">
        <v>0</v>
      </c>
      <c r="AE87">
        <v>0</v>
      </c>
      <c r="AF87">
        <v>0</v>
      </c>
      <c r="AG87">
        <v>0</v>
      </c>
      <c r="AH87">
        <v>1</v>
      </c>
      <c r="AI87">
        <v>0</v>
      </c>
      <c r="AJ87">
        <v>0</v>
      </c>
      <c r="AK87">
        <v>0</v>
      </c>
      <c r="AL87">
        <v>1</v>
      </c>
      <c r="AM87">
        <v>1</v>
      </c>
      <c r="AN87">
        <v>0</v>
      </c>
      <c r="AO87">
        <v>0</v>
      </c>
      <c r="AP87">
        <v>1</v>
      </c>
      <c r="AQ87">
        <v>1</v>
      </c>
      <c r="AR87">
        <v>0</v>
      </c>
      <c r="AS87">
        <v>0</v>
      </c>
      <c r="AT87">
        <v>0</v>
      </c>
      <c r="AU87">
        <v>0</v>
      </c>
      <c r="AV87">
        <v>0</v>
      </c>
      <c r="AW87">
        <v>0</v>
      </c>
      <c r="AX87">
        <v>0</v>
      </c>
      <c r="AY87">
        <v>0</v>
      </c>
      <c r="AZ87">
        <v>0</v>
      </c>
    </row>
    <row r="88" spans="1:52" x14ac:dyDescent="0.35">
      <c r="A88" t="s">
        <v>463</v>
      </c>
      <c r="B88" s="1">
        <v>39814</v>
      </c>
      <c r="C88" s="1">
        <v>43617</v>
      </c>
      <c r="D88">
        <v>1</v>
      </c>
      <c r="E88">
        <v>0</v>
      </c>
      <c r="F88">
        <v>0</v>
      </c>
      <c r="G88">
        <v>1</v>
      </c>
      <c r="H88">
        <v>1</v>
      </c>
      <c r="I88">
        <v>0</v>
      </c>
      <c r="J88">
        <v>0</v>
      </c>
      <c r="K88">
        <v>0</v>
      </c>
      <c r="L88">
        <v>0</v>
      </c>
      <c r="M88">
        <v>0</v>
      </c>
      <c r="N88">
        <v>1</v>
      </c>
      <c r="O88">
        <v>0</v>
      </c>
      <c r="P88">
        <v>0</v>
      </c>
      <c r="Q88">
        <v>0</v>
      </c>
      <c r="R88">
        <v>0</v>
      </c>
      <c r="S88">
        <v>0</v>
      </c>
      <c r="T88">
        <v>1</v>
      </c>
      <c r="U88">
        <v>0</v>
      </c>
      <c r="V88">
        <v>0</v>
      </c>
      <c r="W88">
        <v>0</v>
      </c>
      <c r="X88">
        <v>0</v>
      </c>
      <c r="Y88">
        <v>0</v>
      </c>
      <c r="Z88">
        <v>1</v>
      </c>
      <c r="AA88">
        <v>0</v>
      </c>
      <c r="AB88">
        <v>0</v>
      </c>
      <c r="AC88">
        <v>0</v>
      </c>
      <c r="AD88">
        <v>0</v>
      </c>
      <c r="AE88">
        <v>0</v>
      </c>
      <c r="AF88">
        <v>0</v>
      </c>
      <c r="AG88">
        <v>0</v>
      </c>
      <c r="AH88">
        <v>1</v>
      </c>
      <c r="AI88">
        <v>0</v>
      </c>
      <c r="AJ88">
        <v>0</v>
      </c>
      <c r="AK88">
        <v>0</v>
      </c>
      <c r="AL88">
        <v>0</v>
      </c>
      <c r="AM88">
        <v>0</v>
      </c>
      <c r="AN88">
        <v>1</v>
      </c>
      <c r="AO88">
        <v>0</v>
      </c>
      <c r="AP88">
        <v>1</v>
      </c>
      <c r="AQ88">
        <v>1</v>
      </c>
      <c r="AR88">
        <v>1</v>
      </c>
      <c r="AS88">
        <v>0</v>
      </c>
      <c r="AT88">
        <v>1</v>
      </c>
      <c r="AU88">
        <v>0</v>
      </c>
      <c r="AV88">
        <v>0</v>
      </c>
      <c r="AW88">
        <v>0</v>
      </c>
      <c r="AX88">
        <v>0</v>
      </c>
      <c r="AY88">
        <v>0</v>
      </c>
      <c r="AZ88">
        <v>0</v>
      </c>
    </row>
    <row r="89" spans="1:52" x14ac:dyDescent="0.35">
      <c r="A89" t="s">
        <v>468</v>
      </c>
      <c r="B89" t="s">
        <v>469</v>
      </c>
      <c r="C89" s="1">
        <v>43617</v>
      </c>
      <c r="D89">
        <v>1</v>
      </c>
      <c r="E89">
        <v>0</v>
      </c>
      <c r="F89">
        <v>0</v>
      </c>
      <c r="G89">
        <v>1</v>
      </c>
      <c r="H89">
        <v>0</v>
      </c>
      <c r="I89">
        <v>0</v>
      </c>
      <c r="J89">
        <v>0</v>
      </c>
      <c r="K89">
        <v>0</v>
      </c>
      <c r="L89">
        <v>0</v>
      </c>
      <c r="M89">
        <v>1</v>
      </c>
      <c r="N89">
        <v>1</v>
      </c>
      <c r="O89">
        <v>0</v>
      </c>
      <c r="P89">
        <v>0</v>
      </c>
      <c r="Q89">
        <v>0</v>
      </c>
      <c r="R89">
        <v>0</v>
      </c>
      <c r="S89">
        <v>1</v>
      </c>
      <c r="T89">
        <v>0</v>
      </c>
      <c r="U89">
        <v>0</v>
      </c>
      <c r="V89">
        <v>0</v>
      </c>
      <c r="W89">
        <v>0</v>
      </c>
      <c r="X89">
        <v>0</v>
      </c>
      <c r="Y89">
        <v>0</v>
      </c>
      <c r="Z89">
        <v>0</v>
      </c>
      <c r="AA89">
        <v>1</v>
      </c>
      <c r="AB89">
        <v>0</v>
      </c>
      <c r="AC89">
        <v>0</v>
      </c>
      <c r="AD89">
        <v>0</v>
      </c>
      <c r="AE89">
        <v>0</v>
      </c>
      <c r="AF89">
        <v>0</v>
      </c>
      <c r="AG89">
        <v>0</v>
      </c>
      <c r="AH89">
        <v>1</v>
      </c>
      <c r="AI89">
        <v>0</v>
      </c>
      <c r="AJ89">
        <v>0</v>
      </c>
      <c r="AK89">
        <v>0</v>
      </c>
      <c r="AL89">
        <v>0</v>
      </c>
      <c r="AM89">
        <v>0</v>
      </c>
      <c r="AN89">
        <v>1</v>
      </c>
      <c r="AO89">
        <v>0</v>
      </c>
      <c r="AP89">
        <v>1</v>
      </c>
      <c r="AQ89">
        <v>0</v>
      </c>
      <c r="AR89">
        <v>1</v>
      </c>
      <c r="AS89">
        <v>0</v>
      </c>
      <c r="AT89">
        <v>1</v>
      </c>
      <c r="AU89">
        <v>0</v>
      </c>
      <c r="AV89">
        <v>1</v>
      </c>
      <c r="AW89">
        <v>0</v>
      </c>
      <c r="AX89">
        <v>0</v>
      </c>
      <c r="AY89">
        <v>0</v>
      </c>
      <c r="AZ89">
        <v>0</v>
      </c>
    </row>
    <row r="90" spans="1:52" x14ac:dyDescent="0.35">
      <c r="A90" t="s">
        <v>472</v>
      </c>
      <c r="B90" s="1">
        <v>25434</v>
      </c>
      <c r="C90" s="1">
        <v>43617</v>
      </c>
      <c r="D90">
        <v>1</v>
      </c>
      <c r="E90">
        <v>0</v>
      </c>
      <c r="F90">
        <v>0</v>
      </c>
      <c r="G90">
        <v>0</v>
      </c>
      <c r="H90">
        <v>0</v>
      </c>
      <c r="I90">
        <v>0</v>
      </c>
      <c r="J90">
        <v>0</v>
      </c>
      <c r="K90">
        <v>0</v>
      </c>
      <c r="L90">
        <v>0</v>
      </c>
      <c r="M90">
        <v>0</v>
      </c>
      <c r="N90">
        <v>0</v>
      </c>
      <c r="O90">
        <v>0</v>
      </c>
      <c r="P90">
        <v>0</v>
      </c>
      <c r="Q90">
        <v>0</v>
      </c>
      <c r="R90">
        <v>1</v>
      </c>
      <c r="S90" t="s">
        <v>1141</v>
      </c>
      <c r="T90">
        <v>0</v>
      </c>
      <c r="U90">
        <v>0</v>
      </c>
      <c r="V90">
        <v>0</v>
      </c>
      <c r="W90">
        <v>0</v>
      </c>
      <c r="X90">
        <v>0</v>
      </c>
      <c r="Y90">
        <v>0</v>
      </c>
      <c r="Z90">
        <v>0</v>
      </c>
      <c r="AA90">
        <v>0</v>
      </c>
      <c r="AB90">
        <v>1</v>
      </c>
      <c r="AC90">
        <v>0</v>
      </c>
      <c r="AD90">
        <v>0</v>
      </c>
      <c r="AE90">
        <v>0</v>
      </c>
      <c r="AF90">
        <v>0</v>
      </c>
      <c r="AG90">
        <v>0</v>
      </c>
      <c r="AH90">
        <v>1</v>
      </c>
      <c r="AI90">
        <v>0</v>
      </c>
      <c r="AJ90">
        <v>0</v>
      </c>
      <c r="AK90">
        <v>0</v>
      </c>
      <c r="AL90">
        <v>0</v>
      </c>
      <c r="AM90">
        <v>0</v>
      </c>
      <c r="AN90">
        <v>0</v>
      </c>
      <c r="AO90">
        <v>1</v>
      </c>
      <c r="AP90">
        <v>1</v>
      </c>
      <c r="AQ90">
        <v>1</v>
      </c>
      <c r="AR90">
        <v>1</v>
      </c>
      <c r="AS90">
        <v>0</v>
      </c>
      <c r="AT90">
        <v>1</v>
      </c>
      <c r="AU90">
        <v>0</v>
      </c>
      <c r="AV90">
        <v>0</v>
      </c>
      <c r="AW90">
        <v>0</v>
      </c>
      <c r="AX90">
        <v>0</v>
      </c>
      <c r="AY90">
        <v>0</v>
      </c>
      <c r="AZ90">
        <v>0</v>
      </c>
    </row>
    <row r="91" spans="1:52" x14ac:dyDescent="0.35">
      <c r="A91" t="s">
        <v>476</v>
      </c>
      <c r="B91" s="1">
        <v>43435</v>
      </c>
      <c r="C91" s="1">
        <v>43617</v>
      </c>
      <c r="D91">
        <v>1</v>
      </c>
      <c r="E91">
        <v>0</v>
      </c>
      <c r="F91">
        <v>0</v>
      </c>
      <c r="G91">
        <v>0</v>
      </c>
      <c r="H91">
        <v>0</v>
      </c>
      <c r="I91">
        <v>0</v>
      </c>
      <c r="J91">
        <v>0</v>
      </c>
      <c r="K91">
        <v>0</v>
      </c>
      <c r="L91">
        <v>0</v>
      </c>
      <c r="M91">
        <v>0</v>
      </c>
      <c r="N91">
        <v>0</v>
      </c>
      <c r="O91">
        <v>0</v>
      </c>
      <c r="P91">
        <v>1</v>
      </c>
      <c r="Q91">
        <v>0</v>
      </c>
      <c r="R91">
        <v>0</v>
      </c>
      <c r="S91">
        <v>1</v>
      </c>
      <c r="T91">
        <v>1</v>
      </c>
      <c r="U91">
        <v>0</v>
      </c>
      <c r="V91">
        <v>1</v>
      </c>
      <c r="W91">
        <v>0</v>
      </c>
      <c r="X91">
        <v>0</v>
      </c>
      <c r="Y91">
        <v>0</v>
      </c>
      <c r="Z91">
        <v>0</v>
      </c>
      <c r="AA91">
        <v>0</v>
      </c>
      <c r="AB91">
        <v>0</v>
      </c>
      <c r="AC91">
        <v>0</v>
      </c>
      <c r="AD91">
        <v>0</v>
      </c>
      <c r="AE91">
        <v>0</v>
      </c>
      <c r="AF91">
        <v>0</v>
      </c>
      <c r="AG91">
        <v>0</v>
      </c>
      <c r="AH91">
        <v>1</v>
      </c>
      <c r="AI91">
        <v>0</v>
      </c>
      <c r="AJ91">
        <v>0</v>
      </c>
      <c r="AK91">
        <v>0</v>
      </c>
      <c r="AL91">
        <v>0</v>
      </c>
      <c r="AM91">
        <v>0</v>
      </c>
      <c r="AN91">
        <v>1</v>
      </c>
      <c r="AO91">
        <v>0</v>
      </c>
      <c r="AP91">
        <v>1</v>
      </c>
      <c r="AQ91">
        <v>0</v>
      </c>
      <c r="AR91">
        <v>0</v>
      </c>
      <c r="AS91">
        <v>0</v>
      </c>
      <c r="AT91">
        <v>0</v>
      </c>
      <c r="AU91">
        <v>1</v>
      </c>
      <c r="AV91">
        <v>1</v>
      </c>
      <c r="AW91">
        <v>1</v>
      </c>
      <c r="AX91">
        <v>1</v>
      </c>
      <c r="AY91">
        <v>1</v>
      </c>
      <c r="AZ91">
        <v>0</v>
      </c>
    </row>
    <row r="92" spans="1:52" x14ac:dyDescent="0.35">
      <c r="A92" t="s">
        <v>486</v>
      </c>
      <c r="B92" s="1">
        <v>28126</v>
      </c>
      <c r="C92" s="1">
        <v>43617</v>
      </c>
      <c r="D92">
        <v>1</v>
      </c>
      <c r="E92">
        <v>0</v>
      </c>
      <c r="F92">
        <v>0</v>
      </c>
      <c r="G92">
        <v>1</v>
      </c>
      <c r="H92">
        <v>1</v>
      </c>
      <c r="I92">
        <v>1</v>
      </c>
      <c r="J92">
        <v>0</v>
      </c>
      <c r="K92">
        <v>1</v>
      </c>
      <c r="L92">
        <v>1</v>
      </c>
      <c r="M92">
        <v>1</v>
      </c>
      <c r="N92">
        <v>1</v>
      </c>
      <c r="O92">
        <v>1</v>
      </c>
      <c r="P92">
        <v>0</v>
      </c>
      <c r="Q92">
        <v>0</v>
      </c>
      <c r="R92">
        <v>0</v>
      </c>
      <c r="S92">
        <v>1</v>
      </c>
      <c r="T92">
        <v>0</v>
      </c>
      <c r="U92">
        <v>0</v>
      </c>
      <c r="V92">
        <v>1</v>
      </c>
      <c r="W92">
        <v>0</v>
      </c>
      <c r="X92">
        <v>0</v>
      </c>
      <c r="Y92">
        <v>0</v>
      </c>
      <c r="Z92">
        <v>0</v>
      </c>
      <c r="AA92">
        <v>0</v>
      </c>
      <c r="AB92">
        <v>0</v>
      </c>
      <c r="AC92">
        <v>0</v>
      </c>
      <c r="AD92">
        <v>0</v>
      </c>
      <c r="AE92">
        <v>0</v>
      </c>
      <c r="AF92">
        <v>0</v>
      </c>
      <c r="AG92">
        <v>0</v>
      </c>
      <c r="AH92">
        <v>1</v>
      </c>
      <c r="AI92">
        <v>0</v>
      </c>
      <c r="AJ92">
        <v>0</v>
      </c>
      <c r="AK92">
        <v>0</v>
      </c>
      <c r="AL92">
        <v>1</v>
      </c>
      <c r="AM92">
        <v>0</v>
      </c>
      <c r="AN92">
        <v>0</v>
      </c>
      <c r="AO92">
        <v>0</v>
      </c>
      <c r="AP92">
        <v>1</v>
      </c>
      <c r="AQ92">
        <v>0</v>
      </c>
      <c r="AR92">
        <v>0</v>
      </c>
      <c r="AS92">
        <v>0</v>
      </c>
      <c r="AT92">
        <v>0</v>
      </c>
      <c r="AU92">
        <v>0</v>
      </c>
      <c r="AV92">
        <v>0</v>
      </c>
      <c r="AW92">
        <v>0</v>
      </c>
      <c r="AX92">
        <v>0</v>
      </c>
      <c r="AY92">
        <v>0</v>
      </c>
      <c r="AZ92">
        <v>0</v>
      </c>
    </row>
    <row r="93" spans="1:52" x14ac:dyDescent="0.35">
      <c r="A93" t="s">
        <v>492</v>
      </c>
      <c r="B93" s="1">
        <v>28632</v>
      </c>
      <c r="C93" s="1">
        <v>43617</v>
      </c>
      <c r="D93">
        <v>1</v>
      </c>
      <c r="E93">
        <v>1</v>
      </c>
      <c r="F93">
        <v>1</v>
      </c>
      <c r="G93">
        <v>1</v>
      </c>
      <c r="H93">
        <v>0</v>
      </c>
      <c r="I93">
        <v>0</v>
      </c>
      <c r="J93">
        <v>0</v>
      </c>
      <c r="K93">
        <v>1</v>
      </c>
      <c r="L93">
        <v>1</v>
      </c>
      <c r="M93">
        <v>1</v>
      </c>
      <c r="N93">
        <v>1</v>
      </c>
      <c r="O93">
        <v>0</v>
      </c>
      <c r="P93">
        <v>0</v>
      </c>
      <c r="Q93">
        <v>0</v>
      </c>
      <c r="R93">
        <v>0</v>
      </c>
      <c r="S93">
        <v>0</v>
      </c>
      <c r="T93">
        <v>0</v>
      </c>
      <c r="U93">
        <v>0</v>
      </c>
      <c r="V93">
        <v>1</v>
      </c>
      <c r="W93">
        <v>0</v>
      </c>
      <c r="X93">
        <v>0</v>
      </c>
      <c r="Y93">
        <v>0</v>
      </c>
      <c r="Z93">
        <v>0</v>
      </c>
      <c r="AA93">
        <v>0</v>
      </c>
      <c r="AB93">
        <v>0</v>
      </c>
      <c r="AC93">
        <v>0</v>
      </c>
      <c r="AD93">
        <v>0</v>
      </c>
      <c r="AE93">
        <v>0</v>
      </c>
      <c r="AF93">
        <v>0</v>
      </c>
      <c r="AG93">
        <v>0</v>
      </c>
      <c r="AH93">
        <v>1</v>
      </c>
      <c r="AI93">
        <v>1</v>
      </c>
      <c r="AJ93">
        <v>0</v>
      </c>
      <c r="AK93">
        <v>0</v>
      </c>
      <c r="AL93">
        <v>1</v>
      </c>
      <c r="AM93">
        <v>1</v>
      </c>
      <c r="AN93">
        <v>0</v>
      </c>
      <c r="AO93">
        <v>0</v>
      </c>
      <c r="AP93">
        <v>1</v>
      </c>
      <c r="AQ93">
        <v>1</v>
      </c>
      <c r="AR93">
        <v>1</v>
      </c>
      <c r="AS93">
        <v>0</v>
      </c>
      <c r="AT93">
        <v>1</v>
      </c>
      <c r="AU93">
        <v>0</v>
      </c>
      <c r="AV93">
        <v>0</v>
      </c>
      <c r="AW93">
        <v>0</v>
      </c>
      <c r="AX93">
        <v>0</v>
      </c>
      <c r="AY93">
        <v>0</v>
      </c>
      <c r="AZ93">
        <v>0</v>
      </c>
    </row>
    <row r="94" spans="1:52" x14ac:dyDescent="0.35">
      <c r="A94" t="s">
        <v>499</v>
      </c>
      <c r="B94" s="1">
        <v>41191</v>
      </c>
      <c r="C94" s="1">
        <v>43617</v>
      </c>
      <c r="D94">
        <v>1</v>
      </c>
      <c r="E94">
        <v>0</v>
      </c>
      <c r="F94">
        <v>0</v>
      </c>
      <c r="G94">
        <v>0</v>
      </c>
      <c r="H94">
        <v>1</v>
      </c>
      <c r="I94">
        <v>0</v>
      </c>
      <c r="J94">
        <v>0</v>
      </c>
      <c r="K94">
        <v>0</v>
      </c>
      <c r="L94">
        <v>0</v>
      </c>
      <c r="M94">
        <v>1</v>
      </c>
      <c r="N94">
        <v>1</v>
      </c>
      <c r="O94">
        <v>0</v>
      </c>
      <c r="P94">
        <v>0</v>
      </c>
      <c r="Q94">
        <v>0</v>
      </c>
      <c r="R94">
        <v>0</v>
      </c>
      <c r="S94">
        <v>1</v>
      </c>
      <c r="T94">
        <v>0</v>
      </c>
      <c r="U94">
        <v>0</v>
      </c>
      <c r="V94">
        <v>0</v>
      </c>
      <c r="W94">
        <v>0</v>
      </c>
      <c r="X94">
        <v>0</v>
      </c>
      <c r="Y94">
        <v>0</v>
      </c>
      <c r="Z94">
        <v>0</v>
      </c>
      <c r="AA94">
        <v>1</v>
      </c>
      <c r="AB94">
        <v>0</v>
      </c>
      <c r="AC94">
        <v>0</v>
      </c>
      <c r="AD94">
        <v>0</v>
      </c>
      <c r="AE94">
        <v>0</v>
      </c>
      <c r="AF94">
        <v>0</v>
      </c>
      <c r="AG94">
        <v>0</v>
      </c>
      <c r="AH94">
        <v>1</v>
      </c>
      <c r="AI94">
        <v>0</v>
      </c>
      <c r="AJ94">
        <v>0</v>
      </c>
      <c r="AK94">
        <v>0</v>
      </c>
      <c r="AL94">
        <v>0</v>
      </c>
      <c r="AM94">
        <v>0</v>
      </c>
      <c r="AN94">
        <v>1</v>
      </c>
      <c r="AO94">
        <v>0</v>
      </c>
      <c r="AP94">
        <v>1</v>
      </c>
      <c r="AQ94">
        <v>1</v>
      </c>
      <c r="AR94">
        <v>1</v>
      </c>
      <c r="AS94">
        <v>0</v>
      </c>
      <c r="AT94">
        <v>1</v>
      </c>
      <c r="AU94">
        <v>0</v>
      </c>
      <c r="AV94">
        <v>0</v>
      </c>
      <c r="AW94">
        <v>0</v>
      </c>
      <c r="AX94">
        <v>0</v>
      </c>
      <c r="AY94">
        <v>0</v>
      </c>
      <c r="AZ94">
        <v>0</v>
      </c>
    </row>
    <row r="95" spans="1:52" x14ac:dyDescent="0.35">
      <c r="A95" t="s">
        <v>505</v>
      </c>
      <c r="B95" s="1">
        <v>25204</v>
      </c>
      <c r="C95" s="1">
        <v>43617</v>
      </c>
      <c r="D95">
        <v>1</v>
      </c>
      <c r="E95">
        <v>0</v>
      </c>
      <c r="F95">
        <v>0</v>
      </c>
      <c r="G95">
        <v>0</v>
      </c>
      <c r="H95">
        <v>0</v>
      </c>
      <c r="I95">
        <v>0</v>
      </c>
      <c r="J95">
        <v>0</v>
      </c>
      <c r="K95">
        <v>0</v>
      </c>
      <c r="L95">
        <v>0</v>
      </c>
      <c r="M95">
        <v>0</v>
      </c>
      <c r="N95">
        <v>0</v>
      </c>
      <c r="O95">
        <v>0</v>
      </c>
      <c r="P95">
        <v>0</v>
      </c>
      <c r="Q95">
        <v>0</v>
      </c>
      <c r="R95">
        <v>1</v>
      </c>
      <c r="S95" t="s">
        <v>1141</v>
      </c>
      <c r="T95">
        <v>0</v>
      </c>
      <c r="U95">
        <v>0</v>
      </c>
      <c r="V95">
        <v>0</v>
      </c>
      <c r="W95">
        <v>0</v>
      </c>
      <c r="X95">
        <v>0</v>
      </c>
      <c r="Y95">
        <v>0</v>
      </c>
      <c r="Z95">
        <v>0</v>
      </c>
      <c r="AA95">
        <v>0</v>
      </c>
      <c r="AB95">
        <v>1</v>
      </c>
      <c r="AC95">
        <v>0</v>
      </c>
      <c r="AD95">
        <v>0</v>
      </c>
      <c r="AE95">
        <v>0</v>
      </c>
      <c r="AF95">
        <v>0</v>
      </c>
      <c r="AG95">
        <v>0</v>
      </c>
      <c r="AH95">
        <v>1</v>
      </c>
      <c r="AI95">
        <v>0</v>
      </c>
      <c r="AJ95">
        <v>0</v>
      </c>
      <c r="AK95">
        <v>0</v>
      </c>
      <c r="AL95">
        <v>0</v>
      </c>
      <c r="AM95">
        <v>0</v>
      </c>
      <c r="AN95">
        <v>0</v>
      </c>
      <c r="AO95">
        <v>1</v>
      </c>
      <c r="AP95">
        <v>1</v>
      </c>
      <c r="AQ95">
        <v>1</v>
      </c>
      <c r="AR95">
        <v>0</v>
      </c>
      <c r="AS95">
        <v>1</v>
      </c>
      <c r="AT95">
        <v>0</v>
      </c>
      <c r="AU95">
        <v>1</v>
      </c>
      <c r="AV95">
        <v>1</v>
      </c>
      <c r="AW95">
        <v>1</v>
      </c>
      <c r="AX95">
        <v>0</v>
      </c>
      <c r="AY95">
        <v>0</v>
      </c>
      <c r="AZ95">
        <v>0</v>
      </c>
    </row>
    <row r="96" spans="1:52" x14ac:dyDescent="0.35">
      <c r="A96" t="s">
        <v>507</v>
      </c>
      <c r="B96" s="1">
        <v>20166</v>
      </c>
      <c r="C96" s="1">
        <v>43617</v>
      </c>
      <c r="D96">
        <v>1</v>
      </c>
      <c r="E96">
        <v>1</v>
      </c>
      <c r="F96">
        <v>0</v>
      </c>
      <c r="G96">
        <v>0</v>
      </c>
      <c r="H96">
        <v>1</v>
      </c>
      <c r="I96">
        <v>0</v>
      </c>
      <c r="J96">
        <v>0</v>
      </c>
      <c r="K96">
        <v>0</v>
      </c>
      <c r="L96">
        <v>1</v>
      </c>
      <c r="M96">
        <v>0</v>
      </c>
      <c r="N96">
        <v>0</v>
      </c>
      <c r="O96">
        <v>0</v>
      </c>
      <c r="P96">
        <v>0</v>
      </c>
      <c r="Q96">
        <v>0</v>
      </c>
      <c r="R96">
        <v>0</v>
      </c>
      <c r="S96">
        <v>0</v>
      </c>
      <c r="T96">
        <v>0</v>
      </c>
      <c r="U96">
        <v>1</v>
      </c>
      <c r="V96">
        <v>0</v>
      </c>
      <c r="W96">
        <v>0</v>
      </c>
      <c r="X96">
        <v>0</v>
      </c>
      <c r="Y96">
        <v>0</v>
      </c>
      <c r="Z96">
        <v>0</v>
      </c>
      <c r="AA96">
        <v>0</v>
      </c>
      <c r="AB96">
        <v>0</v>
      </c>
      <c r="AC96">
        <v>0</v>
      </c>
      <c r="AD96">
        <v>0</v>
      </c>
      <c r="AE96">
        <v>0</v>
      </c>
      <c r="AF96">
        <v>0</v>
      </c>
      <c r="AG96">
        <v>0</v>
      </c>
      <c r="AH96">
        <v>1</v>
      </c>
      <c r="AI96">
        <v>0</v>
      </c>
      <c r="AJ96">
        <v>0</v>
      </c>
      <c r="AK96">
        <v>0</v>
      </c>
      <c r="AL96">
        <v>0</v>
      </c>
      <c r="AM96">
        <v>0</v>
      </c>
      <c r="AN96">
        <v>1</v>
      </c>
      <c r="AO96">
        <v>0</v>
      </c>
      <c r="AP96">
        <v>1</v>
      </c>
      <c r="AQ96">
        <v>1</v>
      </c>
      <c r="AR96">
        <v>1</v>
      </c>
      <c r="AS96">
        <v>0</v>
      </c>
      <c r="AT96">
        <v>1</v>
      </c>
      <c r="AU96">
        <v>0</v>
      </c>
      <c r="AV96">
        <v>0</v>
      </c>
      <c r="AW96">
        <v>0</v>
      </c>
      <c r="AX96">
        <v>0</v>
      </c>
      <c r="AY96">
        <v>0</v>
      </c>
      <c r="AZ96">
        <v>0</v>
      </c>
    </row>
    <row r="97" spans="1:52" x14ac:dyDescent="0.35">
      <c r="A97" t="s">
        <v>511</v>
      </c>
      <c r="B97" s="1">
        <v>39448</v>
      </c>
      <c r="C97" s="1">
        <v>43617</v>
      </c>
      <c r="D97">
        <v>1</v>
      </c>
      <c r="E97">
        <v>0</v>
      </c>
      <c r="F97">
        <v>0</v>
      </c>
      <c r="G97">
        <v>0</v>
      </c>
      <c r="H97">
        <v>0</v>
      </c>
      <c r="I97">
        <v>0</v>
      </c>
      <c r="J97">
        <v>0</v>
      </c>
      <c r="K97">
        <v>0</v>
      </c>
      <c r="L97">
        <v>0</v>
      </c>
      <c r="M97">
        <v>1</v>
      </c>
      <c r="N97">
        <v>1</v>
      </c>
      <c r="O97">
        <v>0</v>
      </c>
      <c r="P97">
        <v>0</v>
      </c>
      <c r="Q97">
        <v>0</v>
      </c>
      <c r="R97">
        <v>0</v>
      </c>
      <c r="S97">
        <v>1</v>
      </c>
      <c r="T97">
        <v>0</v>
      </c>
      <c r="U97">
        <v>0</v>
      </c>
      <c r="V97">
        <v>0</v>
      </c>
      <c r="W97">
        <v>0</v>
      </c>
      <c r="X97">
        <v>0</v>
      </c>
      <c r="Y97">
        <v>0</v>
      </c>
      <c r="Z97">
        <v>0</v>
      </c>
      <c r="AA97">
        <v>1</v>
      </c>
      <c r="AB97">
        <v>0</v>
      </c>
      <c r="AC97">
        <v>0</v>
      </c>
      <c r="AD97">
        <v>0</v>
      </c>
      <c r="AE97">
        <v>0</v>
      </c>
      <c r="AF97">
        <v>0</v>
      </c>
      <c r="AG97">
        <v>0</v>
      </c>
      <c r="AH97">
        <v>1</v>
      </c>
      <c r="AI97">
        <v>0</v>
      </c>
      <c r="AJ97">
        <v>0</v>
      </c>
      <c r="AK97">
        <v>0</v>
      </c>
      <c r="AL97">
        <v>0</v>
      </c>
      <c r="AM97">
        <v>0</v>
      </c>
      <c r="AN97">
        <v>1</v>
      </c>
      <c r="AO97">
        <v>0</v>
      </c>
      <c r="AP97">
        <v>1</v>
      </c>
      <c r="AQ97">
        <v>0</v>
      </c>
      <c r="AR97">
        <v>1</v>
      </c>
      <c r="AS97">
        <v>0</v>
      </c>
      <c r="AT97">
        <v>1</v>
      </c>
      <c r="AU97">
        <v>0</v>
      </c>
      <c r="AV97">
        <v>0</v>
      </c>
      <c r="AW97">
        <v>0</v>
      </c>
      <c r="AX97">
        <v>0</v>
      </c>
      <c r="AY97">
        <v>0</v>
      </c>
      <c r="AZ97">
        <v>0</v>
      </c>
    </row>
    <row r="98" spans="1:52" x14ac:dyDescent="0.35">
      <c r="A98" t="s">
        <v>517</v>
      </c>
      <c r="B98" s="1">
        <v>37987</v>
      </c>
      <c r="C98" s="1">
        <v>43617</v>
      </c>
      <c r="D98">
        <v>1</v>
      </c>
      <c r="E98">
        <v>0</v>
      </c>
      <c r="F98">
        <v>0</v>
      </c>
      <c r="G98">
        <v>0</v>
      </c>
      <c r="H98">
        <v>0</v>
      </c>
      <c r="I98">
        <v>0</v>
      </c>
      <c r="J98">
        <v>0</v>
      </c>
      <c r="K98">
        <v>0</v>
      </c>
      <c r="L98">
        <v>0</v>
      </c>
      <c r="M98">
        <v>0</v>
      </c>
      <c r="N98">
        <v>0</v>
      </c>
      <c r="O98">
        <v>0</v>
      </c>
      <c r="P98">
        <v>1</v>
      </c>
      <c r="Q98">
        <v>0</v>
      </c>
      <c r="R98">
        <v>0</v>
      </c>
      <c r="S98">
        <v>0</v>
      </c>
      <c r="T98">
        <v>0</v>
      </c>
      <c r="U98">
        <v>0</v>
      </c>
      <c r="V98">
        <v>0</v>
      </c>
      <c r="W98">
        <v>0</v>
      </c>
      <c r="X98">
        <v>0</v>
      </c>
      <c r="Y98">
        <v>0</v>
      </c>
      <c r="Z98">
        <v>0</v>
      </c>
      <c r="AA98">
        <v>1</v>
      </c>
      <c r="AB98">
        <v>0</v>
      </c>
      <c r="AC98">
        <v>0</v>
      </c>
      <c r="AD98">
        <v>0</v>
      </c>
      <c r="AE98">
        <v>0</v>
      </c>
      <c r="AF98">
        <v>0</v>
      </c>
      <c r="AG98">
        <v>0</v>
      </c>
      <c r="AH98">
        <v>1</v>
      </c>
      <c r="AI98">
        <v>0</v>
      </c>
      <c r="AJ98">
        <v>0</v>
      </c>
      <c r="AK98">
        <v>0</v>
      </c>
      <c r="AL98">
        <v>0</v>
      </c>
      <c r="AM98">
        <v>0</v>
      </c>
      <c r="AN98">
        <v>1</v>
      </c>
      <c r="AO98">
        <v>0</v>
      </c>
      <c r="AP98">
        <v>1</v>
      </c>
      <c r="AQ98">
        <v>0</v>
      </c>
      <c r="AR98">
        <v>1</v>
      </c>
      <c r="AS98">
        <v>0</v>
      </c>
      <c r="AT98">
        <v>1</v>
      </c>
      <c r="AU98">
        <v>0</v>
      </c>
      <c r="AV98">
        <v>0</v>
      </c>
      <c r="AW98">
        <v>0</v>
      </c>
      <c r="AX98">
        <v>0</v>
      </c>
      <c r="AY98">
        <v>0</v>
      </c>
      <c r="AZ98">
        <v>0</v>
      </c>
    </row>
    <row r="99" spans="1:52" x14ac:dyDescent="0.35">
      <c r="A99" t="s">
        <v>522</v>
      </c>
      <c r="B99" s="1">
        <v>40544</v>
      </c>
      <c r="C99" s="1">
        <v>43617</v>
      </c>
      <c r="D99">
        <v>1</v>
      </c>
      <c r="E99">
        <v>0</v>
      </c>
      <c r="F99">
        <v>0</v>
      </c>
      <c r="G99">
        <v>0</v>
      </c>
      <c r="H99">
        <v>0</v>
      </c>
      <c r="I99">
        <v>0</v>
      </c>
      <c r="J99">
        <v>0</v>
      </c>
      <c r="K99">
        <v>0</v>
      </c>
      <c r="L99">
        <v>0</v>
      </c>
      <c r="M99">
        <v>1</v>
      </c>
      <c r="N99">
        <v>1</v>
      </c>
      <c r="O99">
        <v>0</v>
      </c>
      <c r="P99">
        <v>0</v>
      </c>
      <c r="Q99">
        <v>0</v>
      </c>
      <c r="R99">
        <v>0</v>
      </c>
      <c r="S99">
        <v>0</v>
      </c>
      <c r="T99">
        <v>0</v>
      </c>
      <c r="U99">
        <v>0</v>
      </c>
      <c r="V99">
        <v>0</v>
      </c>
      <c r="W99">
        <v>0</v>
      </c>
      <c r="X99">
        <v>0</v>
      </c>
      <c r="Y99">
        <v>0</v>
      </c>
      <c r="Z99">
        <v>0</v>
      </c>
      <c r="AA99">
        <v>1</v>
      </c>
      <c r="AB99">
        <v>0</v>
      </c>
      <c r="AC99">
        <v>0</v>
      </c>
      <c r="AD99">
        <v>0</v>
      </c>
      <c r="AE99">
        <v>0</v>
      </c>
      <c r="AF99">
        <v>0</v>
      </c>
      <c r="AG99">
        <v>0</v>
      </c>
      <c r="AH99">
        <v>1</v>
      </c>
      <c r="AI99">
        <v>0</v>
      </c>
      <c r="AJ99">
        <v>0</v>
      </c>
      <c r="AK99">
        <v>0</v>
      </c>
      <c r="AL99">
        <v>0</v>
      </c>
      <c r="AM99">
        <v>0</v>
      </c>
      <c r="AN99">
        <v>1</v>
      </c>
      <c r="AO99">
        <v>0</v>
      </c>
      <c r="AP99">
        <v>1</v>
      </c>
      <c r="AQ99">
        <v>1</v>
      </c>
      <c r="AR99">
        <v>0</v>
      </c>
      <c r="AS99">
        <v>0</v>
      </c>
      <c r="AT99">
        <v>0</v>
      </c>
      <c r="AU99">
        <v>1</v>
      </c>
      <c r="AV99">
        <v>1</v>
      </c>
      <c r="AW99">
        <v>1</v>
      </c>
      <c r="AX99">
        <v>0</v>
      </c>
      <c r="AY99">
        <v>0</v>
      </c>
      <c r="AZ99">
        <v>0</v>
      </c>
    </row>
    <row r="100" spans="1:52" x14ac:dyDescent="0.35">
      <c r="A100" t="s">
        <v>526</v>
      </c>
      <c r="B100" s="1">
        <v>28126</v>
      </c>
      <c r="C100" s="1">
        <v>43617</v>
      </c>
      <c r="D100">
        <v>1</v>
      </c>
      <c r="E100">
        <v>0</v>
      </c>
      <c r="F100">
        <v>0</v>
      </c>
      <c r="G100">
        <v>0</v>
      </c>
      <c r="H100">
        <v>0</v>
      </c>
      <c r="I100">
        <v>0</v>
      </c>
      <c r="J100">
        <v>0</v>
      </c>
      <c r="K100">
        <v>0</v>
      </c>
      <c r="L100">
        <v>0</v>
      </c>
      <c r="M100">
        <v>0</v>
      </c>
      <c r="N100">
        <v>0</v>
      </c>
      <c r="O100">
        <v>0</v>
      </c>
      <c r="P100">
        <v>0</v>
      </c>
      <c r="Q100">
        <v>0</v>
      </c>
      <c r="R100">
        <v>1</v>
      </c>
      <c r="S100" t="s">
        <v>1141</v>
      </c>
      <c r="T100">
        <v>0</v>
      </c>
      <c r="U100">
        <v>0</v>
      </c>
      <c r="V100">
        <v>0</v>
      </c>
      <c r="W100">
        <v>0</v>
      </c>
      <c r="X100">
        <v>0</v>
      </c>
      <c r="Y100">
        <v>0</v>
      </c>
      <c r="Z100">
        <v>0</v>
      </c>
      <c r="AA100">
        <v>0</v>
      </c>
      <c r="AB100">
        <v>1</v>
      </c>
      <c r="AC100">
        <v>0</v>
      </c>
      <c r="AD100">
        <v>0</v>
      </c>
      <c r="AE100">
        <v>0</v>
      </c>
      <c r="AF100">
        <v>0</v>
      </c>
      <c r="AG100">
        <v>0</v>
      </c>
      <c r="AH100">
        <v>1</v>
      </c>
      <c r="AI100">
        <v>0</v>
      </c>
      <c r="AJ100">
        <v>0</v>
      </c>
      <c r="AK100">
        <v>0</v>
      </c>
      <c r="AL100">
        <v>0</v>
      </c>
      <c r="AM100">
        <v>0</v>
      </c>
      <c r="AN100">
        <v>0</v>
      </c>
      <c r="AO100">
        <v>1</v>
      </c>
      <c r="AP100">
        <v>1</v>
      </c>
      <c r="AQ100">
        <v>1</v>
      </c>
      <c r="AR100">
        <v>0</v>
      </c>
      <c r="AS100">
        <v>0</v>
      </c>
      <c r="AT100">
        <v>0</v>
      </c>
      <c r="AU100">
        <v>1</v>
      </c>
      <c r="AV100">
        <v>1</v>
      </c>
      <c r="AW100">
        <v>1</v>
      </c>
      <c r="AX100">
        <v>0</v>
      </c>
      <c r="AY100">
        <v>0</v>
      </c>
      <c r="AZ100">
        <v>0</v>
      </c>
    </row>
    <row r="101" spans="1:52" x14ac:dyDescent="0.35">
      <c r="A101" t="s">
        <v>528</v>
      </c>
      <c r="B101" s="1">
        <v>21916</v>
      </c>
      <c r="C101" s="1">
        <v>43617</v>
      </c>
      <c r="D101">
        <v>1</v>
      </c>
      <c r="E101">
        <v>0</v>
      </c>
      <c r="F101">
        <v>0</v>
      </c>
      <c r="G101">
        <v>0</v>
      </c>
      <c r="H101">
        <v>0</v>
      </c>
      <c r="I101">
        <v>0</v>
      </c>
      <c r="J101">
        <v>0</v>
      </c>
      <c r="K101">
        <v>0</v>
      </c>
      <c r="L101">
        <v>0</v>
      </c>
      <c r="M101">
        <v>0</v>
      </c>
      <c r="N101">
        <v>1</v>
      </c>
      <c r="O101">
        <v>0</v>
      </c>
      <c r="P101">
        <v>0</v>
      </c>
      <c r="Q101">
        <v>0</v>
      </c>
      <c r="R101">
        <v>0</v>
      </c>
      <c r="S101">
        <v>0</v>
      </c>
      <c r="T101">
        <v>0</v>
      </c>
      <c r="U101">
        <v>0</v>
      </c>
      <c r="V101">
        <v>0</v>
      </c>
      <c r="W101">
        <v>0</v>
      </c>
      <c r="X101">
        <v>0</v>
      </c>
      <c r="Y101">
        <v>0</v>
      </c>
      <c r="Z101">
        <v>0</v>
      </c>
      <c r="AA101">
        <v>1</v>
      </c>
      <c r="AB101">
        <v>0</v>
      </c>
      <c r="AC101">
        <v>0</v>
      </c>
      <c r="AD101">
        <v>0</v>
      </c>
      <c r="AE101">
        <v>0</v>
      </c>
      <c r="AF101">
        <v>0</v>
      </c>
      <c r="AG101">
        <v>0</v>
      </c>
      <c r="AH101">
        <v>1</v>
      </c>
      <c r="AI101">
        <v>0</v>
      </c>
      <c r="AJ101">
        <v>0</v>
      </c>
      <c r="AK101">
        <v>0</v>
      </c>
      <c r="AL101">
        <v>0</v>
      </c>
      <c r="AM101">
        <v>0</v>
      </c>
      <c r="AN101">
        <v>1</v>
      </c>
      <c r="AO101">
        <v>0</v>
      </c>
      <c r="AP101">
        <v>1</v>
      </c>
      <c r="AQ101">
        <v>1</v>
      </c>
      <c r="AR101">
        <v>1</v>
      </c>
      <c r="AS101">
        <v>0</v>
      </c>
      <c r="AT101">
        <v>1</v>
      </c>
      <c r="AU101">
        <v>1</v>
      </c>
      <c r="AV101">
        <v>1</v>
      </c>
      <c r="AW101">
        <v>1</v>
      </c>
      <c r="AX101">
        <v>0</v>
      </c>
      <c r="AY101">
        <v>0</v>
      </c>
      <c r="AZ101">
        <v>0</v>
      </c>
    </row>
    <row r="102" spans="1:52" x14ac:dyDescent="0.35">
      <c r="A102" t="s">
        <v>533</v>
      </c>
      <c r="B102" s="1">
        <v>39343</v>
      </c>
      <c r="C102" s="1">
        <v>43617</v>
      </c>
      <c r="D102">
        <v>1</v>
      </c>
      <c r="E102">
        <v>0</v>
      </c>
      <c r="F102">
        <v>0</v>
      </c>
      <c r="G102">
        <v>0</v>
      </c>
      <c r="H102">
        <v>0</v>
      </c>
      <c r="I102">
        <v>0</v>
      </c>
      <c r="J102">
        <v>0</v>
      </c>
      <c r="K102">
        <v>0</v>
      </c>
      <c r="L102">
        <v>0</v>
      </c>
      <c r="M102">
        <v>0</v>
      </c>
      <c r="N102">
        <v>0</v>
      </c>
      <c r="O102">
        <v>0</v>
      </c>
      <c r="P102">
        <v>1</v>
      </c>
      <c r="Q102">
        <v>0</v>
      </c>
      <c r="R102">
        <v>0</v>
      </c>
      <c r="S102">
        <v>0</v>
      </c>
      <c r="T102">
        <v>0</v>
      </c>
      <c r="U102">
        <v>0</v>
      </c>
      <c r="V102">
        <v>0</v>
      </c>
      <c r="W102">
        <v>0</v>
      </c>
      <c r="X102">
        <v>0</v>
      </c>
      <c r="Y102">
        <v>0</v>
      </c>
      <c r="Z102">
        <v>0</v>
      </c>
      <c r="AA102">
        <v>1</v>
      </c>
      <c r="AB102">
        <v>0</v>
      </c>
      <c r="AC102">
        <v>0</v>
      </c>
      <c r="AD102">
        <v>0</v>
      </c>
      <c r="AE102">
        <v>0</v>
      </c>
      <c r="AF102">
        <v>0</v>
      </c>
      <c r="AG102">
        <v>0</v>
      </c>
      <c r="AH102">
        <v>1</v>
      </c>
      <c r="AI102">
        <v>0</v>
      </c>
      <c r="AJ102">
        <v>0</v>
      </c>
      <c r="AK102">
        <v>0</v>
      </c>
      <c r="AL102">
        <v>1</v>
      </c>
      <c r="AM102">
        <v>0</v>
      </c>
      <c r="AN102">
        <v>0</v>
      </c>
      <c r="AO102">
        <v>0</v>
      </c>
      <c r="AP102">
        <v>1</v>
      </c>
      <c r="AQ102">
        <v>0</v>
      </c>
      <c r="AR102">
        <v>1</v>
      </c>
      <c r="AS102">
        <v>0</v>
      </c>
      <c r="AT102">
        <v>1</v>
      </c>
      <c r="AU102">
        <v>0</v>
      </c>
      <c r="AV102">
        <v>0</v>
      </c>
      <c r="AW102">
        <v>0</v>
      </c>
      <c r="AX102">
        <v>0</v>
      </c>
      <c r="AY102">
        <v>0</v>
      </c>
      <c r="AZ102">
        <v>0</v>
      </c>
    </row>
    <row r="103" spans="1:52" x14ac:dyDescent="0.35">
      <c r="A103" t="s">
        <v>537</v>
      </c>
      <c r="B103" s="1">
        <v>39822</v>
      </c>
      <c r="C103" s="1">
        <v>43617</v>
      </c>
      <c r="D103">
        <v>1</v>
      </c>
      <c r="E103">
        <v>0</v>
      </c>
      <c r="F103">
        <v>0</v>
      </c>
      <c r="G103">
        <v>0</v>
      </c>
      <c r="H103">
        <v>0</v>
      </c>
      <c r="I103">
        <v>0</v>
      </c>
      <c r="J103">
        <v>0</v>
      </c>
      <c r="K103">
        <v>0</v>
      </c>
      <c r="L103">
        <v>0</v>
      </c>
      <c r="M103">
        <v>0</v>
      </c>
      <c r="N103">
        <v>0</v>
      </c>
      <c r="O103">
        <v>0</v>
      </c>
      <c r="P103">
        <v>0</v>
      </c>
      <c r="Q103">
        <v>0</v>
      </c>
      <c r="R103">
        <v>1</v>
      </c>
      <c r="S103" t="s">
        <v>1141</v>
      </c>
      <c r="T103">
        <v>0</v>
      </c>
      <c r="U103">
        <v>0</v>
      </c>
      <c r="V103">
        <v>0</v>
      </c>
      <c r="W103">
        <v>0</v>
      </c>
      <c r="X103">
        <v>0</v>
      </c>
      <c r="Y103">
        <v>0</v>
      </c>
      <c r="Z103">
        <v>0</v>
      </c>
      <c r="AA103">
        <v>0</v>
      </c>
      <c r="AB103">
        <v>1</v>
      </c>
      <c r="AC103">
        <v>0</v>
      </c>
      <c r="AD103">
        <v>0</v>
      </c>
      <c r="AE103">
        <v>0</v>
      </c>
      <c r="AF103">
        <v>0</v>
      </c>
      <c r="AG103">
        <v>0</v>
      </c>
      <c r="AH103">
        <v>1</v>
      </c>
      <c r="AI103">
        <v>0</v>
      </c>
      <c r="AJ103">
        <v>0</v>
      </c>
      <c r="AK103">
        <v>0</v>
      </c>
      <c r="AL103">
        <v>0</v>
      </c>
      <c r="AM103">
        <v>0</v>
      </c>
      <c r="AN103">
        <v>0</v>
      </c>
      <c r="AO103">
        <v>1</v>
      </c>
      <c r="AP103">
        <v>1</v>
      </c>
      <c r="AQ103">
        <v>1</v>
      </c>
      <c r="AR103">
        <v>1</v>
      </c>
      <c r="AS103">
        <v>0</v>
      </c>
      <c r="AT103">
        <v>1</v>
      </c>
      <c r="AU103">
        <v>0</v>
      </c>
      <c r="AV103">
        <v>0</v>
      </c>
      <c r="AW103">
        <v>0</v>
      </c>
      <c r="AX103">
        <v>0</v>
      </c>
      <c r="AY103">
        <v>0</v>
      </c>
      <c r="AZ103">
        <v>0</v>
      </c>
    </row>
    <row r="104" spans="1:52" x14ac:dyDescent="0.35">
      <c r="A104" t="s">
        <v>539</v>
      </c>
      <c r="B104" s="1">
        <v>40977</v>
      </c>
      <c r="C104" s="1">
        <v>43617</v>
      </c>
      <c r="D104">
        <v>1</v>
      </c>
      <c r="E104">
        <v>0</v>
      </c>
      <c r="F104">
        <v>0</v>
      </c>
      <c r="G104">
        <v>1</v>
      </c>
      <c r="H104">
        <v>1</v>
      </c>
      <c r="I104">
        <v>1</v>
      </c>
      <c r="J104">
        <v>0</v>
      </c>
      <c r="K104">
        <v>0</v>
      </c>
      <c r="L104">
        <v>0</v>
      </c>
      <c r="M104">
        <v>1</v>
      </c>
      <c r="N104">
        <v>0</v>
      </c>
      <c r="O104">
        <v>0</v>
      </c>
      <c r="P104">
        <v>0</v>
      </c>
      <c r="Q104">
        <v>0</v>
      </c>
      <c r="R104">
        <v>0</v>
      </c>
      <c r="S104">
        <v>1</v>
      </c>
      <c r="T104">
        <v>1</v>
      </c>
      <c r="U104">
        <v>0</v>
      </c>
      <c r="V104">
        <v>0</v>
      </c>
      <c r="W104">
        <v>0</v>
      </c>
      <c r="X104">
        <v>0</v>
      </c>
      <c r="Y104">
        <v>0</v>
      </c>
      <c r="Z104">
        <v>0</v>
      </c>
      <c r="AA104">
        <v>0</v>
      </c>
      <c r="AB104">
        <v>0</v>
      </c>
      <c r="AC104">
        <v>0</v>
      </c>
      <c r="AD104">
        <v>0</v>
      </c>
      <c r="AE104">
        <v>0</v>
      </c>
      <c r="AF104">
        <v>0</v>
      </c>
      <c r="AG104">
        <v>0</v>
      </c>
      <c r="AH104">
        <v>1</v>
      </c>
      <c r="AI104">
        <v>0</v>
      </c>
      <c r="AJ104">
        <v>0</v>
      </c>
      <c r="AK104">
        <v>0</v>
      </c>
      <c r="AL104">
        <v>0</v>
      </c>
      <c r="AM104">
        <v>0</v>
      </c>
      <c r="AN104">
        <v>1</v>
      </c>
      <c r="AO104">
        <v>0</v>
      </c>
      <c r="AP104">
        <v>1</v>
      </c>
      <c r="AQ104">
        <v>0</v>
      </c>
      <c r="AR104">
        <v>0</v>
      </c>
      <c r="AS104">
        <v>0</v>
      </c>
      <c r="AT104">
        <v>0</v>
      </c>
      <c r="AU104">
        <v>0</v>
      </c>
      <c r="AV104">
        <v>0</v>
      </c>
      <c r="AW104">
        <v>0</v>
      </c>
      <c r="AX104">
        <v>0</v>
      </c>
      <c r="AY104">
        <v>0</v>
      </c>
      <c r="AZ104">
        <v>0</v>
      </c>
    </row>
    <row r="105" spans="1:52" x14ac:dyDescent="0.35">
      <c r="A105" t="s">
        <v>543</v>
      </c>
      <c r="B105" s="1">
        <v>40544</v>
      </c>
      <c r="C105" s="1">
        <v>43617</v>
      </c>
      <c r="D105">
        <v>1</v>
      </c>
      <c r="E105">
        <v>0</v>
      </c>
      <c r="F105">
        <v>0</v>
      </c>
      <c r="G105">
        <v>1</v>
      </c>
      <c r="H105">
        <v>1</v>
      </c>
      <c r="I105">
        <v>1</v>
      </c>
      <c r="J105">
        <v>0</v>
      </c>
      <c r="K105">
        <v>1</v>
      </c>
      <c r="L105">
        <v>1</v>
      </c>
      <c r="M105">
        <v>0</v>
      </c>
      <c r="N105">
        <v>0</v>
      </c>
      <c r="O105">
        <v>0</v>
      </c>
      <c r="P105">
        <v>0</v>
      </c>
      <c r="Q105">
        <v>0</v>
      </c>
      <c r="R105">
        <v>0</v>
      </c>
      <c r="S105">
        <v>1</v>
      </c>
      <c r="T105">
        <v>0</v>
      </c>
      <c r="U105">
        <v>1</v>
      </c>
      <c r="V105">
        <v>0</v>
      </c>
      <c r="W105">
        <v>0</v>
      </c>
      <c r="X105">
        <v>0</v>
      </c>
      <c r="Y105">
        <v>0</v>
      </c>
      <c r="Z105">
        <v>0</v>
      </c>
      <c r="AA105">
        <v>0</v>
      </c>
      <c r="AB105">
        <v>0</v>
      </c>
      <c r="AC105">
        <v>0</v>
      </c>
      <c r="AD105">
        <v>0</v>
      </c>
      <c r="AE105">
        <v>0</v>
      </c>
      <c r="AF105">
        <v>0</v>
      </c>
      <c r="AG105">
        <v>0</v>
      </c>
      <c r="AH105">
        <v>1</v>
      </c>
      <c r="AI105">
        <v>0</v>
      </c>
      <c r="AJ105">
        <v>0</v>
      </c>
      <c r="AK105">
        <v>0</v>
      </c>
      <c r="AL105">
        <v>0</v>
      </c>
      <c r="AM105">
        <v>0</v>
      </c>
      <c r="AN105">
        <v>1</v>
      </c>
      <c r="AO105">
        <v>0</v>
      </c>
      <c r="AP105">
        <v>1</v>
      </c>
      <c r="AQ105">
        <v>1</v>
      </c>
      <c r="AR105">
        <v>0</v>
      </c>
      <c r="AS105">
        <v>0</v>
      </c>
      <c r="AT105">
        <v>0</v>
      </c>
      <c r="AU105">
        <v>0</v>
      </c>
      <c r="AV105">
        <v>0</v>
      </c>
      <c r="AW105">
        <v>0</v>
      </c>
      <c r="AX105">
        <v>0</v>
      </c>
      <c r="AY105">
        <v>1</v>
      </c>
      <c r="AZ105">
        <v>0</v>
      </c>
    </row>
    <row r="106" spans="1:52" x14ac:dyDescent="0.35">
      <c r="A106" t="s">
        <v>549</v>
      </c>
      <c r="B106" s="1">
        <v>19360</v>
      </c>
      <c r="C106" s="1">
        <v>43617</v>
      </c>
      <c r="D106">
        <v>1</v>
      </c>
      <c r="E106">
        <v>0</v>
      </c>
      <c r="F106">
        <v>0</v>
      </c>
      <c r="G106">
        <v>0</v>
      </c>
      <c r="H106">
        <v>0</v>
      </c>
      <c r="I106">
        <v>0</v>
      </c>
      <c r="J106">
        <v>0</v>
      </c>
      <c r="K106">
        <v>0</v>
      </c>
      <c r="L106">
        <v>0</v>
      </c>
      <c r="M106">
        <v>0</v>
      </c>
      <c r="N106">
        <v>0</v>
      </c>
      <c r="O106">
        <v>0</v>
      </c>
      <c r="P106">
        <v>0</v>
      </c>
      <c r="Q106">
        <v>0</v>
      </c>
      <c r="R106">
        <v>1</v>
      </c>
      <c r="S106" t="s">
        <v>1141</v>
      </c>
      <c r="T106">
        <v>0</v>
      </c>
      <c r="U106">
        <v>0</v>
      </c>
      <c r="V106">
        <v>0</v>
      </c>
      <c r="W106">
        <v>0</v>
      </c>
      <c r="X106">
        <v>0</v>
      </c>
      <c r="Y106">
        <v>0</v>
      </c>
      <c r="Z106">
        <v>0</v>
      </c>
      <c r="AA106">
        <v>0</v>
      </c>
      <c r="AB106">
        <v>1</v>
      </c>
      <c r="AC106">
        <v>0</v>
      </c>
      <c r="AD106">
        <v>0</v>
      </c>
      <c r="AE106">
        <v>0</v>
      </c>
      <c r="AF106">
        <v>0</v>
      </c>
      <c r="AG106">
        <v>0</v>
      </c>
      <c r="AH106">
        <v>1</v>
      </c>
      <c r="AI106">
        <v>0</v>
      </c>
      <c r="AJ106">
        <v>0</v>
      </c>
      <c r="AK106">
        <v>0</v>
      </c>
      <c r="AL106">
        <v>0</v>
      </c>
      <c r="AM106">
        <v>0</v>
      </c>
      <c r="AN106">
        <v>0</v>
      </c>
      <c r="AO106">
        <v>1</v>
      </c>
      <c r="AP106">
        <v>1</v>
      </c>
      <c r="AQ106">
        <v>1</v>
      </c>
      <c r="AR106">
        <v>1</v>
      </c>
      <c r="AS106">
        <v>0</v>
      </c>
      <c r="AT106">
        <v>1</v>
      </c>
      <c r="AU106">
        <v>0</v>
      </c>
      <c r="AV106">
        <v>0</v>
      </c>
      <c r="AW106">
        <v>0</v>
      </c>
      <c r="AX106">
        <v>0</v>
      </c>
      <c r="AY106">
        <v>0</v>
      </c>
      <c r="AZ106">
        <v>0</v>
      </c>
    </row>
    <row r="107" spans="1:52" x14ac:dyDescent="0.35">
      <c r="A107" t="s">
        <v>552</v>
      </c>
      <c r="B107" s="1">
        <v>36609</v>
      </c>
      <c r="C107" s="1">
        <v>43617</v>
      </c>
      <c r="D107">
        <v>1</v>
      </c>
      <c r="E107">
        <v>0</v>
      </c>
      <c r="F107">
        <v>0</v>
      </c>
      <c r="G107">
        <v>0</v>
      </c>
      <c r="H107">
        <v>0</v>
      </c>
      <c r="I107">
        <v>0</v>
      </c>
      <c r="J107">
        <v>0</v>
      </c>
      <c r="K107">
        <v>0</v>
      </c>
      <c r="L107">
        <v>0</v>
      </c>
      <c r="M107">
        <v>1</v>
      </c>
      <c r="N107">
        <v>1</v>
      </c>
      <c r="O107">
        <v>0</v>
      </c>
      <c r="P107">
        <v>0</v>
      </c>
      <c r="Q107">
        <v>0</v>
      </c>
      <c r="R107">
        <v>0</v>
      </c>
      <c r="S107">
        <v>0</v>
      </c>
      <c r="T107">
        <v>0</v>
      </c>
      <c r="U107">
        <v>1</v>
      </c>
      <c r="V107">
        <v>0</v>
      </c>
      <c r="W107">
        <v>0</v>
      </c>
      <c r="X107">
        <v>0</v>
      </c>
      <c r="Y107">
        <v>0</v>
      </c>
      <c r="Z107">
        <v>0</v>
      </c>
      <c r="AA107">
        <v>0</v>
      </c>
      <c r="AB107">
        <v>0</v>
      </c>
      <c r="AC107">
        <v>0</v>
      </c>
      <c r="AD107">
        <v>0</v>
      </c>
      <c r="AE107">
        <v>0</v>
      </c>
      <c r="AF107">
        <v>0</v>
      </c>
      <c r="AG107">
        <v>0</v>
      </c>
      <c r="AH107">
        <v>1</v>
      </c>
      <c r="AI107">
        <v>0</v>
      </c>
      <c r="AJ107">
        <v>0</v>
      </c>
      <c r="AK107">
        <v>0</v>
      </c>
      <c r="AL107">
        <v>0</v>
      </c>
      <c r="AM107">
        <v>0</v>
      </c>
      <c r="AN107">
        <v>1</v>
      </c>
      <c r="AO107">
        <v>0</v>
      </c>
      <c r="AP107">
        <v>1</v>
      </c>
      <c r="AQ107">
        <v>1</v>
      </c>
      <c r="AR107">
        <v>1</v>
      </c>
      <c r="AS107">
        <v>0</v>
      </c>
      <c r="AT107">
        <v>1</v>
      </c>
      <c r="AU107">
        <v>0</v>
      </c>
      <c r="AV107">
        <v>0</v>
      </c>
      <c r="AW107">
        <v>0</v>
      </c>
      <c r="AX107">
        <v>1</v>
      </c>
      <c r="AY107">
        <v>0</v>
      </c>
      <c r="AZ107">
        <v>0</v>
      </c>
    </row>
    <row r="108" spans="1:52" x14ac:dyDescent="0.35">
      <c r="A108" t="s">
        <v>556</v>
      </c>
      <c r="B108" s="1">
        <v>34362</v>
      </c>
      <c r="C108" s="1">
        <v>43617</v>
      </c>
      <c r="D108">
        <v>1</v>
      </c>
      <c r="E108">
        <v>0</v>
      </c>
      <c r="F108">
        <v>0</v>
      </c>
      <c r="G108">
        <v>0</v>
      </c>
      <c r="H108">
        <v>0</v>
      </c>
      <c r="I108">
        <v>0</v>
      </c>
      <c r="J108">
        <v>0</v>
      </c>
      <c r="K108">
        <v>0</v>
      </c>
      <c r="L108">
        <v>0</v>
      </c>
      <c r="M108">
        <v>0</v>
      </c>
      <c r="N108">
        <v>0</v>
      </c>
      <c r="O108">
        <v>0</v>
      </c>
      <c r="P108">
        <v>1</v>
      </c>
      <c r="Q108">
        <v>0</v>
      </c>
      <c r="R108">
        <v>0</v>
      </c>
      <c r="S108">
        <v>0</v>
      </c>
      <c r="T108">
        <v>0</v>
      </c>
      <c r="U108">
        <v>0</v>
      </c>
      <c r="V108">
        <v>1</v>
      </c>
      <c r="W108">
        <v>0</v>
      </c>
      <c r="X108">
        <v>0</v>
      </c>
      <c r="Y108">
        <v>0</v>
      </c>
      <c r="Z108">
        <v>0</v>
      </c>
      <c r="AA108">
        <v>0</v>
      </c>
      <c r="AB108">
        <v>0</v>
      </c>
      <c r="AC108">
        <v>0</v>
      </c>
      <c r="AD108">
        <v>1</v>
      </c>
      <c r="AE108">
        <v>0</v>
      </c>
      <c r="AF108">
        <v>1</v>
      </c>
      <c r="AG108">
        <v>0</v>
      </c>
      <c r="AH108">
        <v>0</v>
      </c>
      <c r="AI108">
        <v>1</v>
      </c>
      <c r="AJ108">
        <v>0</v>
      </c>
      <c r="AK108">
        <v>0</v>
      </c>
      <c r="AL108">
        <v>0</v>
      </c>
      <c r="AM108">
        <v>0</v>
      </c>
      <c r="AN108">
        <v>0</v>
      </c>
      <c r="AO108">
        <v>0</v>
      </c>
      <c r="AP108">
        <v>0</v>
      </c>
      <c r="AQ108">
        <v>0</v>
      </c>
      <c r="AR108">
        <v>0</v>
      </c>
      <c r="AS108">
        <v>0</v>
      </c>
      <c r="AT108">
        <v>0</v>
      </c>
      <c r="AU108">
        <v>0</v>
      </c>
      <c r="AV108">
        <v>0</v>
      </c>
      <c r="AW108">
        <v>0</v>
      </c>
      <c r="AX108">
        <v>0</v>
      </c>
      <c r="AY108">
        <v>0</v>
      </c>
      <c r="AZ108">
        <v>1</v>
      </c>
    </row>
    <row r="109" spans="1:52" x14ac:dyDescent="0.35">
      <c r="A109" t="s">
        <v>562</v>
      </c>
      <c r="B109" s="1">
        <v>42209</v>
      </c>
      <c r="C109" s="1">
        <v>43617</v>
      </c>
      <c r="D109">
        <v>1</v>
      </c>
      <c r="E109">
        <v>0</v>
      </c>
      <c r="F109">
        <v>0</v>
      </c>
      <c r="G109">
        <v>0</v>
      </c>
      <c r="H109">
        <v>0</v>
      </c>
      <c r="I109">
        <v>0</v>
      </c>
      <c r="J109">
        <v>0</v>
      </c>
      <c r="K109">
        <v>0</v>
      </c>
      <c r="L109">
        <v>0</v>
      </c>
      <c r="M109">
        <v>0</v>
      </c>
      <c r="N109">
        <v>0</v>
      </c>
      <c r="O109">
        <v>0</v>
      </c>
      <c r="P109">
        <v>1</v>
      </c>
      <c r="Q109">
        <v>0</v>
      </c>
      <c r="R109">
        <v>0</v>
      </c>
      <c r="S109">
        <v>1</v>
      </c>
      <c r="T109">
        <v>0</v>
      </c>
      <c r="U109">
        <v>1</v>
      </c>
      <c r="V109">
        <v>1</v>
      </c>
      <c r="W109">
        <v>0</v>
      </c>
      <c r="X109">
        <v>0</v>
      </c>
      <c r="Y109">
        <v>0</v>
      </c>
      <c r="Z109">
        <v>0</v>
      </c>
      <c r="AA109">
        <v>0</v>
      </c>
      <c r="AB109">
        <v>0</v>
      </c>
      <c r="AC109">
        <v>0</v>
      </c>
      <c r="AD109">
        <v>0</v>
      </c>
      <c r="AE109">
        <v>0</v>
      </c>
      <c r="AF109">
        <v>0</v>
      </c>
      <c r="AG109">
        <v>0</v>
      </c>
      <c r="AH109">
        <v>1</v>
      </c>
      <c r="AI109">
        <v>1</v>
      </c>
      <c r="AJ109">
        <v>0</v>
      </c>
      <c r="AK109">
        <v>0</v>
      </c>
      <c r="AL109">
        <v>1</v>
      </c>
      <c r="AM109">
        <v>0</v>
      </c>
      <c r="AN109">
        <v>0</v>
      </c>
      <c r="AO109">
        <v>0</v>
      </c>
      <c r="AP109">
        <v>1</v>
      </c>
      <c r="AQ109">
        <v>1</v>
      </c>
      <c r="AR109">
        <v>0</v>
      </c>
      <c r="AS109">
        <v>1</v>
      </c>
      <c r="AT109">
        <v>0</v>
      </c>
      <c r="AU109">
        <v>1</v>
      </c>
      <c r="AV109">
        <v>1</v>
      </c>
      <c r="AW109">
        <v>0</v>
      </c>
      <c r="AX109">
        <v>0</v>
      </c>
      <c r="AY109">
        <v>0</v>
      </c>
      <c r="AZ109">
        <v>0</v>
      </c>
    </row>
    <row r="110" spans="1:52" x14ac:dyDescent="0.35">
      <c r="A110" t="s">
        <v>568</v>
      </c>
      <c r="B110" s="1">
        <v>40544</v>
      </c>
      <c r="C110" s="1">
        <v>43617</v>
      </c>
      <c r="D110">
        <v>1</v>
      </c>
      <c r="E110">
        <v>0</v>
      </c>
      <c r="F110">
        <v>0</v>
      </c>
      <c r="G110">
        <v>0</v>
      </c>
      <c r="H110">
        <v>0</v>
      </c>
      <c r="I110">
        <v>0</v>
      </c>
      <c r="J110">
        <v>0</v>
      </c>
      <c r="K110">
        <v>0</v>
      </c>
      <c r="L110">
        <v>0</v>
      </c>
      <c r="M110">
        <v>0</v>
      </c>
      <c r="N110">
        <v>0</v>
      </c>
      <c r="O110">
        <v>0</v>
      </c>
      <c r="P110">
        <v>0</v>
      </c>
      <c r="Q110">
        <v>0</v>
      </c>
      <c r="R110">
        <v>1</v>
      </c>
      <c r="S110" t="s">
        <v>1141</v>
      </c>
      <c r="T110">
        <v>0</v>
      </c>
      <c r="U110">
        <v>0</v>
      </c>
      <c r="V110">
        <v>0</v>
      </c>
      <c r="W110">
        <v>0</v>
      </c>
      <c r="X110">
        <v>0</v>
      </c>
      <c r="Y110">
        <v>0</v>
      </c>
      <c r="Z110">
        <v>0</v>
      </c>
      <c r="AA110">
        <v>0</v>
      </c>
      <c r="AB110">
        <v>1</v>
      </c>
      <c r="AC110">
        <v>0</v>
      </c>
      <c r="AD110">
        <v>0</v>
      </c>
      <c r="AE110">
        <v>0</v>
      </c>
      <c r="AF110">
        <v>0</v>
      </c>
      <c r="AG110">
        <v>0</v>
      </c>
      <c r="AH110">
        <v>1</v>
      </c>
      <c r="AI110">
        <v>0</v>
      </c>
      <c r="AJ110">
        <v>0</v>
      </c>
      <c r="AK110">
        <v>0</v>
      </c>
      <c r="AL110">
        <v>0</v>
      </c>
      <c r="AM110">
        <v>0</v>
      </c>
      <c r="AN110">
        <v>0</v>
      </c>
      <c r="AO110">
        <v>1</v>
      </c>
      <c r="AP110">
        <v>1</v>
      </c>
      <c r="AQ110">
        <v>1</v>
      </c>
      <c r="AR110">
        <v>1</v>
      </c>
      <c r="AS110">
        <v>0</v>
      </c>
      <c r="AT110">
        <v>1</v>
      </c>
      <c r="AU110">
        <v>1</v>
      </c>
      <c r="AV110">
        <v>1</v>
      </c>
      <c r="AW110">
        <v>0</v>
      </c>
      <c r="AX110">
        <v>1</v>
      </c>
      <c r="AY110">
        <v>0</v>
      </c>
      <c r="AZ110">
        <v>0</v>
      </c>
    </row>
    <row r="111" spans="1:52" x14ac:dyDescent="0.35">
      <c r="A111" t="s">
        <v>570</v>
      </c>
      <c r="B111" s="1">
        <v>11049</v>
      </c>
      <c r="C111" s="1">
        <v>43617</v>
      </c>
      <c r="D111">
        <v>1</v>
      </c>
      <c r="E111">
        <v>0</v>
      </c>
      <c r="F111">
        <v>0</v>
      </c>
      <c r="G111">
        <v>0</v>
      </c>
      <c r="H111">
        <v>0</v>
      </c>
      <c r="I111">
        <v>0</v>
      </c>
      <c r="J111">
        <v>0</v>
      </c>
      <c r="K111">
        <v>0</v>
      </c>
      <c r="L111">
        <v>0</v>
      </c>
      <c r="M111">
        <v>0</v>
      </c>
      <c r="N111">
        <v>0</v>
      </c>
      <c r="O111">
        <v>0</v>
      </c>
      <c r="P111">
        <v>0</v>
      </c>
      <c r="Q111">
        <v>0</v>
      </c>
      <c r="R111">
        <v>1</v>
      </c>
      <c r="S111" t="s">
        <v>1141</v>
      </c>
      <c r="T111">
        <v>0</v>
      </c>
      <c r="U111">
        <v>0</v>
      </c>
      <c r="V111">
        <v>0</v>
      </c>
      <c r="W111">
        <v>0</v>
      </c>
      <c r="X111">
        <v>0</v>
      </c>
      <c r="Y111">
        <v>0</v>
      </c>
      <c r="Z111">
        <v>0</v>
      </c>
      <c r="AA111">
        <v>0</v>
      </c>
      <c r="AB111">
        <v>1</v>
      </c>
      <c r="AC111">
        <v>0</v>
      </c>
      <c r="AD111">
        <v>0</v>
      </c>
      <c r="AE111">
        <v>0</v>
      </c>
      <c r="AF111">
        <v>0</v>
      </c>
      <c r="AG111">
        <v>0</v>
      </c>
      <c r="AH111">
        <v>1</v>
      </c>
      <c r="AI111">
        <v>0</v>
      </c>
      <c r="AJ111">
        <v>0</v>
      </c>
      <c r="AK111">
        <v>0</v>
      </c>
      <c r="AL111">
        <v>0</v>
      </c>
      <c r="AM111">
        <v>0</v>
      </c>
      <c r="AN111">
        <v>0</v>
      </c>
      <c r="AO111">
        <v>1</v>
      </c>
      <c r="AP111">
        <v>1</v>
      </c>
      <c r="AQ111">
        <v>1</v>
      </c>
      <c r="AR111">
        <v>0</v>
      </c>
      <c r="AS111">
        <v>0</v>
      </c>
      <c r="AT111">
        <v>0</v>
      </c>
      <c r="AU111">
        <v>1</v>
      </c>
      <c r="AV111">
        <v>1</v>
      </c>
      <c r="AW111">
        <v>1</v>
      </c>
      <c r="AX111">
        <v>0</v>
      </c>
      <c r="AY111">
        <v>0</v>
      </c>
      <c r="AZ111">
        <v>0</v>
      </c>
    </row>
    <row r="112" spans="1:52" x14ac:dyDescent="0.35">
      <c r="A112" t="s">
        <v>573</v>
      </c>
      <c r="B112" s="1">
        <v>38718</v>
      </c>
      <c r="C112" s="1">
        <v>43617</v>
      </c>
      <c r="D112">
        <v>1</v>
      </c>
      <c r="E112">
        <v>0</v>
      </c>
      <c r="F112">
        <v>0</v>
      </c>
      <c r="G112">
        <v>0</v>
      </c>
      <c r="H112">
        <v>0</v>
      </c>
      <c r="I112">
        <v>0</v>
      </c>
      <c r="J112">
        <v>0</v>
      </c>
      <c r="K112">
        <v>1</v>
      </c>
      <c r="L112">
        <v>1</v>
      </c>
      <c r="M112">
        <v>0</v>
      </c>
      <c r="N112">
        <v>1</v>
      </c>
      <c r="O112">
        <v>0</v>
      </c>
      <c r="P112">
        <v>0</v>
      </c>
      <c r="Q112">
        <v>0</v>
      </c>
      <c r="R112">
        <v>0</v>
      </c>
      <c r="S112">
        <v>0</v>
      </c>
      <c r="T112">
        <v>1</v>
      </c>
      <c r="U112">
        <v>0</v>
      </c>
      <c r="V112">
        <v>0</v>
      </c>
      <c r="W112">
        <v>0</v>
      </c>
      <c r="X112">
        <v>0</v>
      </c>
      <c r="Y112">
        <v>0</v>
      </c>
      <c r="Z112">
        <v>0</v>
      </c>
      <c r="AA112">
        <v>0</v>
      </c>
      <c r="AB112">
        <v>0</v>
      </c>
      <c r="AC112">
        <v>0</v>
      </c>
      <c r="AD112">
        <v>0</v>
      </c>
      <c r="AE112">
        <v>0</v>
      </c>
      <c r="AF112">
        <v>0</v>
      </c>
      <c r="AG112">
        <v>0</v>
      </c>
      <c r="AH112">
        <v>1</v>
      </c>
      <c r="AI112">
        <v>0</v>
      </c>
      <c r="AJ112">
        <v>0</v>
      </c>
      <c r="AK112">
        <v>0</v>
      </c>
      <c r="AL112">
        <v>0</v>
      </c>
      <c r="AM112">
        <v>0</v>
      </c>
      <c r="AN112">
        <v>1</v>
      </c>
      <c r="AO112">
        <v>0</v>
      </c>
      <c r="AP112">
        <v>1</v>
      </c>
      <c r="AQ112">
        <v>1</v>
      </c>
      <c r="AR112">
        <v>0</v>
      </c>
      <c r="AS112">
        <v>0</v>
      </c>
      <c r="AT112">
        <v>0</v>
      </c>
      <c r="AU112">
        <v>0</v>
      </c>
      <c r="AV112">
        <v>0</v>
      </c>
      <c r="AW112">
        <v>0</v>
      </c>
      <c r="AX112">
        <v>0</v>
      </c>
      <c r="AY112">
        <v>0</v>
      </c>
      <c r="AZ112">
        <v>0</v>
      </c>
    </row>
    <row r="113" spans="1:52" x14ac:dyDescent="0.35">
      <c r="A113" t="s">
        <v>575</v>
      </c>
      <c r="B113" s="1">
        <v>37414</v>
      </c>
      <c r="C113" s="1">
        <v>43617</v>
      </c>
      <c r="D113">
        <v>1</v>
      </c>
      <c r="E113">
        <v>0</v>
      </c>
      <c r="F113">
        <v>0</v>
      </c>
      <c r="G113">
        <v>0</v>
      </c>
      <c r="H113">
        <v>1</v>
      </c>
      <c r="I113">
        <v>1</v>
      </c>
      <c r="J113">
        <v>0</v>
      </c>
      <c r="K113">
        <v>0</v>
      </c>
      <c r="L113">
        <v>0</v>
      </c>
      <c r="M113">
        <v>0</v>
      </c>
      <c r="N113">
        <v>1</v>
      </c>
      <c r="O113">
        <v>0</v>
      </c>
      <c r="P113">
        <v>0</v>
      </c>
      <c r="Q113">
        <v>0</v>
      </c>
      <c r="R113">
        <v>0</v>
      </c>
      <c r="S113">
        <v>0</v>
      </c>
      <c r="T113">
        <v>0</v>
      </c>
      <c r="U113">
        <v>0</v>
      </c>
      <c r="V113">
        <v>0</v>
      </c>
      <c r="W113">
        <v>0</v>
      </c>
      <c r="X113">
        <v>0</v>
      </c>
      <c r="Y113">
        <v>0</v>
      </c>
      <c r="Z113">
        <v>0</v>
      </c>
      <c r="AA113">
        <v>1</v>
      </c>
      <c r="AB113">
        <v>0</v>
      </c>
      <c r="AC113">
        <v>0</v>
      </c>
      <c r="AD113">
        <v>0</v>
      </c>
      <c r="AE113">
        <v>0</v>
      </c>
      <c r="AF113">
        <v>0</v>
      </c>
      <c r="AG113">
        <v>0</v>
      </c>
      <c r="AH113">
        <v>1</v>
      </c>
      <c r="AI113">
        <v>0</v>
      </c>
      <c r="AJ113">
        <v>0</v>
      </c>
      <c r="AK113">
        <v>0</v>
      </c>
      <c r="AL113">
        <v>0</v>
      </c>
      <c r="AM113">
        <v>0</v>
      </c>
      <c r="AN113">
        <v>1</v>
      </c>
      <c r="AO113">
        <v>0</v>
      </c>
      <c r="AP113">
        <v>1</v>
      </c>
      <c r="AQ113">
        <v>1</v>
      </c>
      <c r="AR113">
        <v>1</v>
      </c>
      <c r="AS113">
        <v>0</v>
      </c>
      <c r="AT113">
        <v>1</v>
      </c>
      <c r="AU113">
        <v>0</v>
      </c>
      <c r="AV113">
        <v>0</v>
      </c>
      <c r="AW113">
        <v>0</v>
      </c>
      <c r="AX113">
        <v>0</v>
      </c>
      <c r="AY113">
        <v>0</v>
      </c>
      <c r="AZ113">
        <v>0</v>
      </c>
    </row>
    <row r="114" spans="1:52" x14ac:dyDescent="0.35">
      <c r="A114" t="s">
        <v>579</v>
      </c>
      <c r="B114" s="1">
        <v>37257</v>
      </c>
      <c r="C114" s="1">
        <v>43617</v>
      </c>
      <c r="D114">
        <v>1</v>
      </c>
      <c r="E114">
        <v>0</v>
      </c>
      <c r="F114">
        <v>0</v>
      </c>
      <c r="G114">
        <v>0</v>
      </c>
      <c r="H114">
        <v>0</v>
      </c>
      <c r="I114">
        <v>0</v>
      </c>
      <c r="J114">
        <v>0</v>
      </c>
      <c r="K114">
        <v>0</v>
      </c>
      <c r="L114">
        <v>0</v>
      </c>
      <c r="M114">
        <v>0</v>
      </c>
      <c r="N114">
        <v>0</v>
      </c>
      <c r="O114">
        <v>0</v>
      </c>
      <c r="P114">
        <v>0</v>
      </c>
      <c r="Q114">
        <v>0</v>
      </c>
      <c r="R114">
        <v>1</v>
      </c>
      <c r="S114" t="s">
        <v>1141</v>
      </c>
      <c r="T114">
        <v>0</v>
      </c>
      <c r="U114">
        <v>0</v>
      </c>
      <c r="V114">
        <v>0</v>
      </c>
      <c r="W114">
        <v>0</v>
      </c>
      <c r="X114">
        <v>0</v>
      </c>
      <c r="Y114">
        <v>0</v>
      </c>
      <c r="Z114">
        <v>0</v>
      </c>
      <c r="AA114">
        <v>0</v>
      </c>
      <c r="AB114">
        <v>1</v>
      </c>
      <c r="AC114">
        <v>0</v>
      </c>
      <c r="AD114">
        <v>0</v>
      </c>
      <c r="AE114">
        <v>0</v>
      </c>
      <c r="AF114">
        <v>0</v>
      </c>
      <c r="AG114">
        <v>0</v>
      </c>
      <c r="AH114">
        <v>1</v>
      </c>
      <c r="AI114">
        <v>0</v>
      </c>
      <c r="AJ114">
        <v>0</v>
      </c>
      <c r="AK114">
        <v>0</v>
      </c>
      <c r="AL114">
        <v>0</v>
      </c>
      <c r="AM114">
        <v>0</v>
      </c>
      <c r="AN114">
        <v>0</v>
      </c>
      <c r="AO114">
        <v>1</v>
      </c>
      <c r="AP114">
        <v>1</v>
      </c>
      <c r="AQ114">
        <v>1</v>
      </c>
      <c r="AR114">
        <v>1</v>
      </c>
      <c r="AS114">
        <v>0</v>
      </c>
      <c r="AT114">
        <v>1</v>
      </c>
      <c r="AU114">
        <v>1</v>
      </c>
      <c r="AV114">
        <v>1</v>
      </c>
      <c r="AW114">
        <v>0</v>
      </c>
      <c r="AX114">
        <v>0</v>
      </c>
      <c r="AY114">
        <v>0</v>
      </c>
      <c r="AZ114">
        <v>0</v>
      </c>
    </row>
    <row r="115" spans="1:52" x14ac:dyDescent="0.35">
      <c r="A115" t="s">
        <v>581</v>
      </c>
      <c r="B115" s="1">
        <v>25780</v>
      </c>
      <c r="C115" s="1">
        <v>43617</v>
      </c>
      <c r="D115">
        <v>1</v>
      </c>
      <c r="E115">
        <v>0</v>
      </c>
      <c r="F115">
        <v>0</v>
      </c>
      <c r="G115">
        <v>0</v>
      </c>
      <c r="H115">
        <v>0</v>
      </c>
      <c r="I115">
        <v>0</v>
      </c>
      <c r="J115">
        <v>0</v>
      </c>
      <c r="K115">
        <v>0</v>
      </c>
      <c r="L115">
        <v>0</v>
      </c>
      <c r="M115">
        <v>0</v>
      </c>
      <c r="N115">
        <v>0</v>
      </c>
      <c r="O115">
        <v>0</v>
      </c>
      <c r="P115">
        <v>0</v>
      </c>
      <c r="Q115">
        <v>0</v>
      </c>
      <c r="R115">
        <v>1</v>
      </c>
      <c r="S115" t="s">
        <v>1141</v>
      </c>
      <c r="T115">
        <v>0</v>
      </c>
      <c r="U115">
        <v>0</v>
      </c>
      <c r="V115">
        <v>0</v>
      </c>
      <c r="W115">
        <v>0</v>
      </c>
      <c r="X115">
        <v>0</v>
      </c>
      <c r="Y115">
        <v>0</v>
      </c>
      <c r="Z115">
        <v>0</v>
      </c>
      <c r="AA115">
        <v>0</v>
      </c>
      <c r="AB115">
        <v>1</v>
      </c>
      <c r="AC115">
        <v>0</v>
      </c>
      <c r="AD115">
        <v>0</v>
      </c>
      <c r="AE115">
        <v>0</v>
      </c>
      <c r="AF115">
        <v>0</v>
      </c>
      <c r="AG115">
        <v>0</v>
      </c>
      <c r="AH115">
        <v>1</v>
      </c>
      <c r="AI115">
        <v>0</v>
      </c>
      <c r="AJ115">
        <v>0</v>
      </c>
      <c r="AK115">
        <v>0</v>
      </c>
      <c r="AL115">
        <v>0</v>
      </c>
      <c r="AM115">
        <v>0</v>
      </c>
      <c r="AN115">
        <v>0</v>
      </c>
      <c r="AO115">
        <v>1</v>
      </c>
      <c r="AP115">
        <v>1</v>
      </c>
      <c r="AQ115">
        <v>0</v>
      </c>
      <c r="AR115">
        <v>0</v>
      </c>
      <c r="AS115">
        <v>0</v>
      </c>
      <c r="AT115">
        <v>0</v>
      </c>
      <c r="AU115">
        <v>0</v>
      </c>
      <c r="AV115">
        <v>0</v>
      </c>
      <c r="AW115">
        <v>0</v>
      </c>
      <c r="AX115">
        <v>0</v>
      </c>
      <c r="AY115">
        <v>0</v>
      </c>
      <c r="AZ115">
        <v>0</v>
      </c>
    </row>
    <row r="116" spans="1:52" x14ac:dyDescent="0.35">
      <c r="A116" t="s">
        <v>584</v>
      </c>
      <c r="B116" s="1">
        <v>38353</v>
      </c>
      <c r="C116" s="1">
        <v>43617</v>
      </c>
      <c r="D116">
        <v>1</v>
      </c>
      <c r="E116">
        <v>0</v>
      </c>
      <c r="F116">
        <v>0</v>
      </c>
      <c r="G116">
        <v>0</v>
      </c>
      <c r="H116">
        <v>0</v>
      </c>
      <c r="I116">
        <v>0</v>
      </c>
      <c r="J116">
        <v>0</v>
      </c>
      <c r="K116">
        <v>0</v>
      </c>
      <c r="L116">
        <v>0</v>
      </c>
      <c r="M116">
        <v>0</v>
      </c>
      <c r="N116">
        <v>0</v>
      </c>
      <c r="O116">
        <v>1</v>
      </c>
      <c r="P116">
        <v>0</v>
      </c>
      <c r="Q116">
        <v>0</v>
      </c>
      <c r="R116">
        <v>0</v>
      </c>
      <c r="S116">
        <v>0</v>
      </c>
      <c r="T116">
        <v>0</v>
      </c>
      <c r="U116">
        <v>0</v>
      </c>
      <c r="V116">
        <v>0</v>
      </c>
      <c r="W116">
        <v>0</v>
      </c>
      <c r="X116">
        <v>0</v>
      </c>
      <c r="Y116">
        <v>0</v>
      </c>
      <c r="Z116">
        <v>0</v>
      </c>
      <c r="AA116">
        <v>1</v>
      </c>
      <c r="AB116">
        <v>0</v>
      </c>
      <c r="AC116">
        <v>0</v>
      </c>
      <c r="AD116">
        <v>0</v>
      </c>
      <c r="AE116">
        <v>0</v>
      </c>
      <c r="AF116">
        <v>0</v>
      </c>
      <c r="AG116">
        <v>0</v>
      </c>
      <c r="AH116">
        <v>1</v>
      </c>
      <c r="AI116">
        <v>0</v>
      </c>
      <c r="AJ116">
        <v>0</v>
      </c>
      <c r="AK116">
        <v>0</v>
      </c>
      <c r="AL116">
        <v>0</v>
      </c>
      <c r="AM116">
        <v>0</v>
      </c>
      <c r="AN116">
        <v>1</v>
      </c>
      <c r="AO116">
        <v>0</v>
      </c>
      <c r="AP116">
        <v>1</v>
      </c>
      <c r="AQ116">
        <v>1</v>
      </c>
      <c r="AR116">
        <v>1</v>
      </c>
      <c r="AS116">
        <v>0</v>
      </c>
      <c r="AT116">
        <v>1</v>
      </c>
      <c r="AU116">
        <v>1</v>
      </c>
      <c r="AV116">
        <v>1</v>
      </c>
      <c r="AW116">
        <v>0</v>
      </c>
      <c r="AX116">
        <v>0</v>
      </c>
      <c r="AY116">
        <v>0</v>
      </c>
      <c r="AZ116">
        <v>0</v>
      </c>
    </row>
    <row r="117" spans="1:52" x14ac:dyDescent="0.35">
      <c r="A117" t="s">
        <v>589</v>
      </c>
      <c r="B117" s="1">
        <v>41083</v>
      </c>
      <c r="C117" s="1">
        <v>43617</v>
      </c>
      <c r="D117">
        <v>1</v>
      </c>
      <c r="E117">
        <v>0</v>
      </c>
      <c r="F117">
        <v>0</v>
      </c>
      <c r="G117">
        <v>1</v>
      </c>
      <c r="H117">
        <v>1</v>
      </c>
      <c r="I117">
        <v>1</v>
      </c>
      <c r="J117">
        <v>0</v>
      </c>
      <c r="K117">
        <v>1</v>
      </c>
      <c r="L117">
        <v>1</v>
      </c>
      <c r="M117">
        <v>0</v>
      </c>
      <c r="N117">
        <v>1</v>
      </c>
      <c r="O117">
        <v>0</v>
      </c>
      <c r="P117">
        <v>0</v>
      </c>
      <c r="Q117">
        <v>0</v>
      </c>
      <c r="R117">
        <v>0</v>
      </c>
      <c r="S117">
        <v>1</v>
      </c>
      <c r="T117">
        <v>0</v>
      </c>
      <c r="U117">
        <v>0</v>
      </c>
      <c r="V117">
        <v>1</v>
      </c>
      <c r="W117">
        <v>0</v>
      </c>
      <c r="X117">
        <v>0</v>
      </c>
      <c r="Y117">
        <v>0</v>
      </c>
      <c r="Z117">
        <v>0</v>
      </c>
      <c r="AA117">
        <v>0</v>
      </c>
      <c r="AB117">
        <v>0</v>
      </c>
      <c r="AC117">
        <v>0</v>
      </c>
      <c r="AD117">
        <v>0</v>
      </c>
      <c r="AE117">
        <v>0</v>
      </c>
      <c r="AF117">
        <v>0</v>
      </c>
      <c r="AG117">
        <v>0</v>
      </c>
      <c r="AH117">
        <v>1</v>
      </c>
      <c r="AI117">
        <v>0</v>
      </c>
      <c r="AJ117">
        <v>0</v>
      </c>
      <c r="AK117">
        <v>0</v>
      </c>
      <c r="AL117">
        <v>1</v>
      </c>
      <c r="AM117">
        <v>0</v>
      </c>
      <c r="AN117">
        <v>0</v>
      </c>
      <c r="AO117">
        <v>0</v>
      </c>
      <c r="AP117">
        <v>1</v>
      </c>
      <c r="AQ117">
        <v>1</v>
      </c>
      <c r="AR117">
        <v>0</v>
      </c>
      <c r="AS117">
        <v>0</v>
      </c>
      <c r="AT117">
        <v>0</v>
      </c>
      <c r="AU117">
        <v>1</v>
      </c>
      <c r="AV117">
        <v>1</v>
      </c>
      <c r="AW117">
        <v>1</v>
      </c>
      <c r="AX117">
        <v>0</v>
      </c>
      <c r="AY117">
        <v>0</v>
      </c>
      <c r="AZ117">
        <v>0</v>
      </c>
    </row>
    <row r="118" spans="1:52" x14ac:dyDescent="0.35">
      <c r="A118" t="s">
        <v>597</v>
      </c>
      <c r="B118" s="1">
        <v>39443</v>
      </c>
      <c r="C118" s="1">
        <v>43617</v>
      </c>
      <c r="D118">
        <v>1</v>
      </c>
      <c r="E118">
        <v>0</v>
      </c>
      <c r="F118">
        <v>0</v>
      </c>
      <c r="G118">
        <v>1</v>
      </c>
      <c r="H118">
        <v>1</v>
      </c>
      <c r="I118">
        <v>0</v>
      </c>
      <c r="J118">
        <v>0</v>
      </c>
      <c r="K118">
        <v>0</v>
      </c>
      <c r="L118">
        <v>0</v>
      </c>
      <c r="M118">
        <v>0</v>
      </c>
      <c r="N118">
        <v>1</v>
      </c>
      <c r="O118">
        <v>0</v>
      </c>
      <c r="P118">
        <v>0</v>
      </c>
      <c r="Q118">
        <v>0</v>
      </c>
      <c r="R118">
        <v>0</v>
      </c>
      <c r="S118">
        <v>1</v>
      </c>
      <c r="T118">
        <v>0</v>
      </c>
      <c r="U118">
        <v>0</v>
      </c>
      <c r="V118">
        <v>0</v>
      </c>
      <c r="W118">
        <v>0</v>
      </c>
      <c r="X118">
        <v>0</v>
      </c>
      <c r="Y118">
        <v>0</v>
      </c>
      <c r="Z118">
        <v>0</v>
      </c>
      <c r="AA118">
        <v>1</v>
      </c>
      <c r="AB118">
        <v>0</v>
      </c>
      <c r="AC118">
        <v>0</v>
      </c>
      <c r="AD118">
        <v>0</v>
      </c>
      <c r="AE118">
        <v>0</v>
      </c>
      <c r="AF118">
        <v>0</v>
      </c>
      <c r="AG118">
        <v>0</v>
      </c>
      <c r="AH118">
        <v>1</v>
      </c>
      <c r="AI118">
        <v>0</v>
      </c>
      <c r="AJ118">
        <v>0</v>
      </c>
      <c r="AK118">
        <v>0</v>
      </c>
      <c r="AL118">
        <v>0</v>
      </c>
      <c r="AM118">
        <v>0</v>
      </c>
      <c r="AN118">
        <v>1</v>
      </c>
      <c r="AO118">
        <v>0</v>
      </c>
      <c r="AP118">
        <v>1</v>
      </c>
      <c r="AQ118">
        <v>1</v>
      </c>
      <c r="AR118">
        <v>1</v>
      </c>
      <c r="AS118">
        <v>0</v>
      </c>
      <c r="AT118">
        <v>1</v>
      </c>
      <c r="AU118">
        <v>0</v>
      </c>
      <c r="AV118">
        <v>0</v>
      </c>
      <c r="AW118">
        <v>0</v>
      </c>
      <c r="AX118">
        <v>0</v>
      </c>
      <c r="AY118">
        <v>0</v>
      </c>
      <c r="AZ118">
        <v>0</v>
      </c>
    </row>
    <row r="119" spans="1:52" x14ac:dyDescent="0.35">
      <c r="A119" t="s">
        <v>602</v>
      </c>
      <c r="B119" s="1">
        <v>40731</v>
      </c>
      <c r="C119" s="1">
        <v>43617</v>
      </c>
      <c r="D119">
        <v>1</v>
      </c>
      <c r="E119">
        <v>0</v>
      </c>
      <c r="F119">
        <v>0</v>
      </c>
      <c r="G119">
        <v>0</v>
      </c>
      <c r="H119">
        <v>0</v>
      </c>
      <c r="I119">
        <v>0</v>
      </c>
      <c r="J119">
        <v>0</v>
      </c>
      <c r="K119">
        <v>0</v>
      </c>
      <c r="L119">
        <v>0</v>
      </c>
      <c r="M119">
        <v>0</v>
      </c>
      <c r="N119">
        <v>0</v>
      </c>
      <c r="O119">
        <v>0</v>
      </c>
      <c r="P119">
        <v>1</v>
      </c>
      <c r="Q119">
        <v>0</v>
      </c>
      <c r="R119">
        <v>0</v>
      </c>
      <c r="S119">
        <v>0</v>
      </c>
      <c r="T119">
        <v>0</v>
      </c>
      <c r="U119">
        <v>0</v>
      </c>
      <c r="V119">
        <v>1</v>
      </c>
      <c r="W119">
        <v>0</v>
      </c>
      <c r="X119">
        <v>0</v>
      </c>
      <c r="Y119">
        <v>0</v>
      </c>
      <c r="Z119">
        <v>0</v>
      </c>
      <c r="AA119">
        <v>0</v>
      </c>
      <c r="AB119">
        <v>0</v>
      </c>
      <c r="AC119">
        <v>0</v>
      </c>
      <c r="AD119">
        <v>0</v>
      </c>
      <c r="AE119">
        <v>0</v>
      </c>
      <c r="AF119">
        <v>0</v>
      </c>
      <c r="AG119">
        <v>0</v>
      </c>
      <c r="AH119">
        <v>1</v>
      </c>
      <c r="AI119">
        <v>0</v>
      </c>
      <c r="AJ119">
        <v>0</v>
      </c>
      <c r="AK119">
        <v>0</v>
      </c>
      <c r="AL119">
        <v>1</v>
      </c>
      <c r="AM119">
        <v>0</v>
      </c>
      <c r="AN119">
        <v>0</v>
      </c>
      <c r="AO119">
        <v>0</v>
      </c>
      <c r="AP119">
        <v>1</v>
      </c>
      <c r="AQ119">
        <v>1</v>
      </c>
      <c r="AR119">
        <v>1</v>
      </c>
      <c r="AS119">
        <v>0</v>
      </c>
      <c r="AT119">
        <v>1</v>
      </c>
      <c r="AU119">
        <v>0</v>
      </c>
      <c r="AV119">
        <v>0</v>
      </c>
      <c r="AW119">
        <v>0</v>
      </c>
      <c r="AX119">
        <v>0</v>
      </c>
      <c r="AY119">
        <v>0</v>
      </c>
      <c r="AZ119">
        <v>0</v>
      </c>
    </row>
    <row r="120" spans="1:52" x14ac:dyDescent="0.35">
      <c r="A120" t="s">
        <v>610</v>
      </c>
      <c r="B120" s="1">
        <v>43262</v>
      </c>
      <c r="C120" s="1">
        <v>43617</v>
      </c>
      <c r="D120">
        <v>1</v>
      </c>
      <c r="E120">
        <v>1</v>
      </c>
      <c r="F120">
        <v>0</v>
      </c>
      <c r="G120">
        <v>1</v>
      </c>
      <c r="H120">
        <v>1</v>
      </c>
      <c r="I120">
        <v>0</v>
      </c>
      <c r="J120">
        <v>0</v>
      </c>
      <c r="K120">
        <v>0</v>
      </c>
      <c r="L120">
        <v>0</v>
      </c>
      <c r="M120">
        <v>1</v>
      </c>
      <c r="N120">
        <v>0</v>
      </c>
      <c r="O120">
        <v>0</v>
      </c>
      <c r="P120">
        <v>0</v>
      </c>
      <c r="Q120">
        <v>0</v>
      </c>
      <c r="R120">
        <v>0</v>
      </c>
      <c r="S120">
        <v>0</v>
      </c>
      <c r="T120">
        <v>0</v>
      </c>
      <c r="U120">
        <v>0</v>
      </c>
      <c r="V120">
        <v>0</v>
      </c>
      <c r="W120">
        <v>0</v>
      </c>
      <c r="X120">
        <v>0</v>
      </c>
      <c r="Y120">
        <v>0</v>
      </c>
      <c r="Z120">
        <v>0</v>
      </c>
      <c r="AA120">
        <v>1</v>
      </c>
      <c r="AB120">
        <v>0</v>
      </c>
      <c r="AC120">
        <v>0</v>
      </c>
      <c r="AD120">
        <v>0</v>
      </c>
      <c r="AE120">
        <v>0</v>
      </c>
      <c r="AF120">
        <v>0</v>
      </c>
      <c r="AG120">
        <v>0</v>
      </c>
      <c r="AH120">
        <v>1</v>
      </c>
      <c r="AI120">
        <v>0</v>
      </c>
      <c r="AJ120">
        <v>0</v>
      </c>
      <c r="AK120">
        <v>0</v>
      </c>
      <c r="AL120">
        <v>0</v>
      </c>
      <c r="AM120">
        <v>0</v>
      </c>
      <c r="AN120">
        <v>1</v>
      </c>
      <c r="AO120">
        <v>0</v>
      </c>
      <c r="AP120">
        <v>1</v>
      </c>
      <c r="AQ120">
        <v>1</v>
      </c>
      <c r="AR120">
        <v>1</v>
      </c>
      <c r="AS120">
        <v>0</v>
      </c>
      <c r="AT120">
        <v>1</v>
      </c>
      <c r="AU120">
        <v>0</v>
      </c>
      <c r="AV120">
        <v>0</v>
      </c>
      <c r="AW120">
        <v>0</v>
      </c>
      <c r="AX120">
        <v>0</v>
      </c>
      <c r="AY120">
        <v>0</v>
      </c>
      <c r="AZ120">
        <v>0</v>
      </c>
    </row>
    <row r="121" spans="1:52" x14ac:dyDescent="0.35">
      <c r="A121" t="s">
        <v>615</v>
      </c>
      <c r="B121" s="1">
        <v>40442</v>
      </c>
      <c r="C121" s="1">
        <v>43617</v>
      </c>
      <c r="D121">
        <v>1</v>
      </c>
      <c r="E121">
        <v>0</v>
      </c>
      <c r="F121">
        <v>0</v>
      </c>
      <c r="G121">
        <v>0</v>
      </c>
      <c r="H121">
        <v>0</v>
      </c>
      <c r="I121">
        <v>0</v>
      </c>
      <c r="J121">
        <v>0</v>
      </c>
      <c r="K121">
        <v>0</v>
      </c>
      <c r="L121">
        <v>0</v>
      </c>
      <c r="M121">
        <v>0</v>
      </c>
      <c r="N121">
        <v>0</v>
      </c>
      <c r="O121">
        <v>0</v>
      </c>
      <c r="P121">
        <v>1</v>
      </c>
      <c r="Q121">
        <v>0</v>
      </c>
      <c r="R121">
        <v>0</v>
      </c>
      <c r="S121">
        <v>0</v>
      </c>
      <c r="T121">
        <v>0</v>
      </c>
      <c r="U121">
        <v>0</v>
      </c>
      <c r="V121">
        <v>1</v>
      </c>
      <c r="W121">
        <v>0</v>
      </c>
      <c r="X121">
        <v>0</v>
      </c>
      <c r="Y121">
        <v>0</v>
      </c>
      <c r="Z121">
        <v>0</v>
      </c>
      <c r="AA121">
        <v>0</v>
      </c>
      <c r="AB121">
        <v>0</v>
      </c>
      <c r="AC121">
        <v>0</v>
      </c>
      <c r="AD121">
        <v>1</v>
      </c>
      <c r="AE121">
        <v>0</v>
      </c>
      <c r="AF121">
        <v>0</v>
      </c>
      <c r="AG121">
        <v>0</v>
      </c>
      <c r="AH121">
        <v>0</v>
      </c>
      <c r="AI121">
        <v>1</v>
      </c>
      <c r="AJ121">
        <v>0</v>
      </c>
      <c r="AK121">
        <v>0</v>
      </c>
      <c r="AL121">
        <v>0</v>
      </c>
      <c r="AM121">
        <v>0</v>
      </c>
      <c r="AN121">
        <v>0</v>
      </c>
      <c r="AO121">
        <v>0</v>
      </c>
      <c r="AP121">
        <v>0</v>
      </c>
      <c r="AQ121">
        <v>0</v>
      </c>
      <c r="AR121">
        <v>0</v>
      </c>
      <c r="AS121">
        <v>0</v>
      </c>
      <c r="AT121">
        <v>0</v>
      </c>
      <c r="AU121">
        <v>0</v>
      </c>
      <c r="AV121">
        <v>0</v>
      </c>
      <c r="AW121">
        <v>0</v>
      </c>
      <c r="AX121">
        <v>0</v>
      </c>
      <c r="AY121">
        <v>0</v>
      </c>
      <c r="AZ121">
        <v>1</v>
      </c>
    </row>
    <row r="122" spans="1:52" x14ac:dyDescent="0.35">
      <c r="A122" t="s">
        <v>623</v>
      </c>
      <c r="B122" s="1">
        <v>24838</v>
      </c>
      <c r="C122" s="1">
        <v>43617</v>
      </c>
      <c r="D122">
        <v>1</v>
      </c>
      <c r="E122">
        <v>0</v>
      </c>
      <c r="F122">
        <v>0</v>
      </c>
      <c r="G122">
        <v>1</v>
      </c>
      <c r="H122">
        <v>1</v>
      </c>
      <c r="I122">
        <v>1</v>
      </c>
      <c r="J122">
        <v>0</v>
      </c>
      <c r="K122">
        <v>0</v>
      </c>
      <c r="L122">
        <v>1</v>
      </c>
      <c r="M122">
        <v>0</v>
      </c>
      <c r="N122">
        <v>1</v>
      </c>
      <c r="O122">
        <v>0</v>
      </c>
      <c r="P122">
        <v>0</v>
      </c>
      <c r="Q122">
        <v>0</v>
      </c>
      <c r="R122">
        <v>0</v>
      </c>
      <c r="S122">
        <v>1</v>
      </c>
      <c r="T122">
        <v>0</v>
      </c>
      <c r="U122">
        <v>0</v>
      </c>
      <c r="V122">
        <v>0</v>
      </c>
      <c r="W122">
        <v>0</v>
      </c>
      <c r="X122">
        <v>0</v>
      </c>
      <c r="Y122">
        <v>0</v>
      </c>
      <c r="Z122">
        <v>0</v>
      </c>
      <c r="AA122">
        <v>1</v>
      </c>
      <c r="AB122">
        <v>0</v>
      </c>
      <c r="AC122">
        <v>0</v>
      </c>
      <c r="AD122">
        <v>0</v>
      </c>
      <c r="AE122">
        <v>0</v>
      </c>
      <c r="AF122">
        <v>0</v>
      </c>
      <c r="AG122">
        <v>1</v>
      </c>
      <c r="AH122">
        <v>0</v>
      </c>
      <c r="AI122">
        <v>0</v>
      </c>
      <c r="AJ122">
        <v>0</v>
      </c>
      <c r="AK122">
        <v>0</v>
      </c>
      <c r="AL122">
        <v>0</v>
      </c>
      <c r="AM122">
        <v>0</v>
      </c>
      <c r="AN122">
        <v>1</v>
      </c>
      <c r="AO122">
        <v>0</v>
      </c>
      <c r="AP122">
        <v>1</v>
      </c>
      <c r="AQ122">
        <v>1</v>
      </c>
      <c r="AR122">
        <v>1</v>
      </c>
      <c r="AS122">
        <v>0</v>
      </c>
      <c r="AT122">
        <v>1</v>
      </c>
      <c r="AU122">
        <v>0</v>
      </c>
      <c r="AV122">
        <v>0</v>
      </c>
      <c r="AW122">
        <v>0</v>
      </c>
      <c r="AX122">
        <v>0</v>
      </c>
      <c r="AY122">
        <v>0</v>
      </c>
      <c r="AZ122">
        <v>0</v>
      </c>
    </row>
    <row r="123" spans="1:52" x14ac:dyDescent="0.35">
      <c r="A123" t="s">
        <v>631</v>
      </c>
      <c r="B123" s="1">
        <v>40021</v>
      </c>
      <c r="C123" s="1">
        <v>43617</v>
      </c>
      <c r="D123">
        <v>1</v>
      </c>
      <c r="E123">
        <v>0</v>
      </c>
      <c r="F123">
        <v>0</v>
      </c>
      <c r="G123">
        <v>0</v>
      </c>
      <c r="H123">
        <v>0</v>
      </c>
      <c r="I123">
        <v>0</v>
      </c>
      <c r="J123">
        <v>0</v>
      </c>
      <c r="K123">
        <v>0</v>
      </c>
      <c r="L123">
        <v>0</v>
      </c>
      <c r="M123">
        <v>0</v>
      </c>
      <c r="N123">
        <v>0</v>
      </c>
      <c r="O123">
        <v>0</v>
      </c>
      <c r="P123">
        <v>1</v>
      </c>
      <c r="Q123">
        <v>0</v>
      </c>
      <c r="R123">
        <v>0</v>
      </c>
      <c r="S123">
        <v>0</v>
      </c>
      <c r="T123">
        <v>0</v>
      </c>
      <c r="U123">
        <v>0</v>
      </c>
      <c r="V123">
        <v>1</v>
      </c>
      <c r="W123">
        <v>0</v>
      </c>
      <c r="X123">
        <v>0</v>
      </c>
      <c r="Y123">
        <v>0</v>
      </c>
      <c r="Z123">
        <v>0</v>
      </c>
      <c r="AA123">
        <v>0</v>
      </c>
      <c r="AB123">
        <v>0</v>
      </c>
      <c r="AC123">
        <v>0</v>
      </c>
      <c r="AD123">
        <v>1</v>
      </c>
      <c r="AE123">
        <v>0</v>
      </c>
      <c r="AF123">
        <v>0</v>
      </c>
      <c r="AG123">
        <v>0</v>
      </c>
      <c r="AH123">
        <v>0</v>
      </c>
      <c r="AI123">
        <v>0</v>
      </c>
      <c r="AJ123">
        <v>0</v>
      </c>
      <c r="AK123">
        <v>1</v>
      </c>
      <c r="AL123">
        <v>0</v>
      </c>
      <c r="AM123">
        <v>0</v>
      </c>
      <c r="AN123">
        <v>0</v>
      </c>
      <c r="AO123">
        <v>0</v>
      </c>
      <c r="AP123">
        <v>1</v>
      </c>
      <c r="AQ123">
        <v>0</v>
      </c>
      <c r="AR123">
        <v>1</v>
      </c>
      <c r="AS123">
        <v>0</v>
      </c>
      <c r="AT123">
        <v>1</v>
      </c>
      <c r="AU123">
        <v>0</v>
      </c>
      <c r="AV123">
        <v>0</v>
      </c>
      <c r="AW123">
        <v>0</v>
      </c>
      <c r="AX123">
        <v>0</v>
      </c>
      <c r="AY123">
        <v>1</v>
      </c>
      <c r="AZ123">
        <v>0</v>
      </c>
    </row>
    <row r="124" spans="1:52" x14ac:dyDescent="0.35">
      <c r="A124" t="s">
        <v>640</v>
      </c>
      <c r="B124" s="1">
        <v>39793</v>
      </c>
      <c r="C124" s="1">
        <v>43617</v>
      </c>
      <c r="D124">
        <v>1</v>
      </c>
      <c r="E124">
        <v>0</v>
      </c>
      <c r="F124">
        <v>0</v>
      </c>
      <c r="G124">
        <v>1</v>
      </c>
      <c r="H124">
        <v>1</v>
      </c>
      <c r="I124">
        <v>0</v>
      </c>
      <c r="J124">
        <v>0</v>
      </c>
      <c r="K124">
        <v>0</v>
      </c>
      <c r="L124">
        <v>0</v>
      </c>
      <c r="M124">
        <v>0</v>
      </c>
      <c r="N124">
        <v>1</v>
      </c>
      <c r="O124">
        <v>0</v>
      </c>
      <c r="P124">
        <v>0</v>
      </c>
      <c r="Q124">
        <v>0</v>
      </c>
      <c r="R124">
        <v>0</v>
      </c>
      <c r="S124">
        <v>1</v>
      </c>
      <c r="T124">
        <v>0</v>
      </c>
      <c r="U124">
        <v>0</v>
      </c>
      <c r="V124">
        <v>0</v>
      </c>
      <c r="W124">
        <v>0</v>
      </c>
      <c r="X124">
        <v>0</v>
      </c>
      <c r="Y124">
        <v>0</v>
      </c>
      <c r="Z124">
        <v>0</v>
      </c>
      <c r="AA124">
        <v>1</v>
      </c>
      <c r="AB124">
        <v>0</v>
      </c>
      <c r="AC124">
        <v>0</v>
      </c>
      <c r="AD124">
        <v>0</v>
      </c>
      <c r="AE124">
        <v>0</v>
      </c>
      <c r="AF124">
        <v>0</v>
      </c>
      <c r="AG124">
        <v>0</v>
      </c>
      <c r="AH124">
        <v>1</v>
      </c>
      <c r="AI124">
        <v>0</v>
      </c>
      <c r="AJ124">
        <v>0</v>
      </c>
      <c r="AK124">
        <v>0</v>
      </c>
      <c r="AL124">
        <v>0</v>
      </c>
      <c r="AM124">
        <v>0</v>
      </c>
      <c r="AN124">
        <v>1</v>
      </c>
      <c r="AO124">
        <v>0</v>
      </c>
      <c r="AP124">
        <v>1</v>
      </c>
      <c r="AQ124">
        <v>1</v>
      </c>
      <c r="AR124">
        <v>1</v>
      </c>
      <c r="AS124">
        <v>0</v>
      </c>
      <c r="AT124">
        <v>1</v>
      </c>
      <c r="AU124">
        <v>0</v>
      </c>
      <c r="AV124">
        <v>0</v>
      </c>
      <c r="AW124">
        <v>0</v>
      </c>
      <c r="AX124">
        <v>0</v>
      </c>
      <c r="AY124">
        <v>0</v>
      </c>
      <c r="AZ124">
        <v>0</v>
      </c>
    </row>
    <row r="125" spans="1:52" x14ac:dyDescent="0.35">
      <c r="A125" t="s">
        <v>645</v>
      </c>
      <c r="B125" s="1">
        <v>42159</v>
      </c>
      <c r="C125" s="1">
        <v>43617</v>
      </c>
      <c r="D125">
        <v>1</v>
      </c>
      <c r="E125">
        <v>0</v>
      </c>
      <c r="F125">
        <v>0</v>
      </c>
      <c r="G125">
        <v>0</v>
      </c>
      <c r="H125">
        <v>0</v>
      </c>
      <c r="I125">
        <v>0</v>
      </c>
      <c r="J125">
        <v>0</v>
      </c>
      <c r="K125">
        <v>0</v>
      </c>
      <c r="L125">
        <v>0</v>
      </c>
      <c r="M125">
        <v>1</v>
      </c>
      <c r="N125">
        <v>1</v>
      </c>
      <c r="O125">
        <v>0</v>
      </c>
      <c r="P125">
        <v>0</v>
      </c>
      <c r="Q125">
        <v>0</v>
      </c>
      <c r="R125">
        <v>0</v>
      </c>
      <c r="S125">
        <v>1</v>
      </c>
      <c r="T125">
        <v>0</v>
      </c>
      <c r="U125">
        <v>1</v>
      </c>
      <c r="V125">
        <v>1</v>
      </c>
      <c r="W125">
        <v>0</v>
      </c>
      <c r="X125">
        <v>0</v>
      </c>
      <c r="Y125">
        <v>0</v>
      </c>
      <c r="Z125">
        <v>0</v>
      </c>
      <c r="AA125">
        <v>0</v>
      </c>
      <c r="AB125">
        <v>0</v>
      </c>
      <c r="AC125">
        <v>0</v>
      </c>
      <c r="AD125">
        <v>0</v>
      </c>
      <c r="AE125">
        <v>0</v>
      </c>
      <c r="AF125">
        <v>0</v>
      </c>
      <c r="AG125">
        <v>0</v>
      </c>
      <c r="AH125">
        <v>1</v>
      </c>
      <c r="AI125">
        <v>0</v>
      </c>
      <c r="AJ125">
        <v>0</v>
      </c>
      <c r="AK125">
        <v>0</v>
      </c>
      <c r="AL125">
        <v>0</v>
      </c>
      <c r="AM125">
        <v>0</v>
      </c>
      <c r="AN125">
        <v>1</v>
      </c>
      <c r="AO125">
        <v>0</v>
      </c>
      <c r="AP125">
        <v>1</v>
      </c>
      <c r="AQ125">
        <v>1</v>
      </c>
      <c r="AR125">
        <v>1</v>
      </c>
      <c r="AS125">
        <v>0</v>
      </c>
      <c r="AT125">
        <v>1</v>
      </c>
      <c r="AU125">
        <v>1</v>
      </c>
      <c r="AV125">
        <v>1</v>
      </c>
      <c r="AW125">
        <v>1</v>
      </c>
      <c r="AX125">
        <v>1</v>
      </c>
      <c r="AY125">
        <v>0</v>
      </c>
      <c r="AZ125">
        <v>0</v>
      </c>
    </row>
    <row r="126" spans="1:52" x14ac:dyDescent="0.35">
      <c r="A126" t="s">
        <v>650</v>
      </c>
      <c r="B126" s="1">
        <v>41986</v>
      </c>
      <c r="C126" s="1">
        <v>43617</v>
      </c>
      <c r="D126">
        <v>1</v>
      </c>
      <c r="E126">
        <v>0</v>
      </c>
      <c r="F126">
        <v>0</v>
      </c>
      <c r="G126">
        <v>0</v>
      </c>
      <c r="H126">
        <v>0</v>
      </c>
      <c r="I126">
        <v>0</v>
      </c>
      <c r="J126">
        <v>0</v>
      </c>
      <c r="K126">
        <v>0</v>
      </c>
      <c r="L126">
        <v>0</v>
      </c>
      <c r="M126">
        <v>0</v>
      </c>
      <c r="N126">
        <v>0</v>
      </c>
      <c r="O126">
        <v>0</v>
      </c>
      <c r="P126">
        <v>1</v>
      </c>
      <c r="Q126">
        <v>0</v>
      </c>
      <c r="R126">
        <v>0</v>
      </c>
      <c r="S126">
        <v>1</v>
      </c>
      <c r="T126">
        <v>1</v>
      </c>
      <c r="U126">
        <v>1</v>
      </c>
      <c r="V126">
        <v>0</v>
      </c>
      <c r="W126">
        <v>0</v>
      </c>
      <c r="X126">
        <v>0</v>
      </c>
      <c r="Y126">
        <v>0</v>
      </c>
      <c r="Z126">
        <v>0</v>
      </c>
      <c r="AA126">
        <v>0</v>
      </c>
      <c r="AB126">
        <v>0</v>
      </c>
      <c r="AC126">
        <v>0</v>
      </c>
      <c r="AD126">
        <v>0</v>
      </c>
      <c r="AE126">
        <v>0</v>
      </c>
      <c r="AF126">
        <v>0</v>
      </c>
      <c r="AG126">
        <v>0</v>
      </c>
      <c r="AH126">
        <v>1</v>
      </c>
      <c r="AI126">
        <v>0</v>
      </c>
      <c r="AJ126">
        <v>0</v>
      </c>
      <c r="AK126">
        <v>0</v>
      </c>
      <c r="AL126">
        <v>1</v>
      </c>
      <c r="AM126">
        <v>0</v>
      </c>
      <c r="AN126">
        <v>0</v>
      </c>
      <c r="AO126">
        <v>0</v>
      </c>
      <c r="AP126">
        <v>1</v>
      </c>
      <c r="AQ126">
        <v>1</v>
      </c>
      <c r="AR126">
        <v>1</v>
      </c>
      <c r="AS126">
        <v>0</v>
      </c>
      <c r="AT126">
        <v>1</v>
      </c>
      <c r="AU126">
        <v>1</v>
      </c>
      <c r="AV126">
        <v>1</v>
      </c>
      <c r="AW126">
        <v>0</v>
      </c>
      <c r="AX126">
        <v>0</v>
      </c>
      <c r="AY126">
        <v>0</v>
      </c>
      <c r="AZ126">
        <v>0</v>
      </c>
    </row>
    <row r="127" spans="1:52" x14ac:dyDescent="0.35">
      <c r="A127" t="s">
        <v>655</v>
      </c>
      <c r="B127" s="1">
        <v>23012</v>
      </c>
      <c r="C127" s="1">
        <v>43617</v>
      </c>
      <c r="D127">
        <v>1</v>
      </c>
      <c r="E127">
        <v>0</v>
      </c>
      <c r="F127">
        <v>0</v>
      </c>
      <c r="G127">
        <v>0</v>
      </c>
      <c r="H127">
        <v>0</v>
      </c>
      <c r="I127">
        <v>0</v>
      </c>
      <c r="J127">
        <v>0</v>
      </c>
      <c r="K127">
        <v>0</v>
      </c>
      <c r="L127">
        <v>0</v>
      </c>
      <c r="M127">
        <v>0</v>
      </c>
      <c r="N127">
        <v>1</v>
      </c>
      <c r="O127">
        <v>0</v>
      </c>
      <c r="P127">
        <v>0</v>
      </c>
      <c r="Q127">
        <v>0</v>
      </c>
      <c r="R127">
        <v>0</v>
      </c>
      <c r="S127">
        <v>0</v>
      </c>
      <c r="T127">
        <v>0</v>
      </c>
      <c r="U127">
        <v>0</v>
      </c>
      <c r="V127">
        <v>0</v>
      </c>
      <c r="W127">
        <v>0</v>
      </c>
      <c r="X127">
        <v>0</v>
      </c>
      <c r="Y127">
        <v>0</v>
      </c>
      <c r="Z127">
        <v>0</v>
      </c>
      <c r="AA127">
        <v>1</v>
      </c>
      <c r="AB127">
        <v>0</v>
      </c>
      <c r="AC127">
        <v>0</v>
      </c>
      <c r="AD127">
        <v>0</v>
      </c>
      <c r="AE127">
        <v>0</v>
      </c>
      <c r="AF127">
        <v>0</v>
      </c>
      <c r="AG127">
        <v>0</v>
      </c>
      <c r="AH127">
        <v>1</v>
      </c>
      <c r="AI127">
        <v>0</v>
      </c>
      <c r="AJ127">
        <v>0</v>
      </c>
      <c r="AK127">
        <v>0</v>
      </c>
      <c r="AL127">
        <v>0</v>
      </c>
      <c r="AM127">
        <v>0</v>
      </c>
      <c r="AN127">
        <v>1</v>
      </c>
      <c r="AO127">
        <v>0</v>
      </c>
      <c r="AP127">
        <v>1</v>
      </c>
      <c r="AQ127">
        <v>1</v>
      </c>
      <c r="AR127">
        <v>0</v>
      </c>
      <c r="AS127">
        <v>0</v>
      </c>
      <c r="AT127">
        <v>0</v>
      </c>
      <c r="AU127">
        <v>0</v>
      </c>
      <c r="AV127">
        <v>0</v>
      </c>
      <c r="AW127">
        <v>0</v>
      </c>
      <c r="AX127">
        <v>0</v>
      </c>
      <c r="AY127">
        <v>0</v>
      </c>
      <c r="AZ127">
        <v>0</v>
      </c>
    </row>
    <row r="128" spans="1:52" x14ac:dyDescent="0.35">
      <c r="A128" t="s">
        <v>658</v>
      </c>
      <c r="B128" s="1">
        <v>39448</v>
      </c>
      <c r="C128" s="1">
        <v>43617</v>
      </c>
      <c r="D128">
        <v>1</v>
      </c>
      <c r="E128">
        <v>0</v>
      </c>
      <c r="F128">
        <v>0</v>
      </c>
      <c r="G128">
        <v>1</v>
      </c>
      <c r="H128">
        <v>1</v>
      </c>
      <c r="I128">
        <v>1</v>
      </c>
      <c r="J128">
        <v>0</v>
      </c>
      <c r="K128">
        <v>1</v>
      </c>
      <c r="L128">
        <v>1</v>
      </c>
      <c r="M128">
        <v>0</v>
      </c>
      <c r="N128">
        <v>1</v>
      </c>
      <c r="O128">
        <v>0</v>
      </c>
      <c r="P128">
        <v>0</v>
      </c>
      <c r="Q128">
        <v>0</v>
      </c>
      <c r="R128">
        <v>0</v>
      </c>
      <c r="S128">
        <v>1</v>
      </c>
      <c r="T128">
        <v>1</v>
      </c>
      <c r="U128">
        <v>0</v>
      </c>
      <c r="V128">
        <v>0</v>
      </c>
      <c r="W128">
        <v>0</v>
      </c>
      <c r="X128">
        <v>0</v>
      </c>
      <c r="Y128">
        <v>0</v>
      </c>
      <c r="Z128">
        <v>0</v>
      </c>
      <c r="AA128">
        <v>0</v>
      </c>
      <c r="AB128">
        <v>0</v>
      </c>
      <c r="AC128">
        <v>0</v>
      </c>
      <c r="AD128">
        <v>0</v>
      </c>
      <c r="AE128">
        <v>0</v>
      </c>
      <c r="AF128">
        <v>0</v>
      </c>
      <c r="AG128">
        <v>0</v>
      </c>
      <c r="AH128">
        <v>1</v>
      </c>
      <c r="AI128">
        <v>0</v>
      </c>
      <c r="AJ128">
        <v>0</v>
      </c>
      <c r="AK128">
        <v>0</v>
      </c>
      <c r="AL128">
        <v>1</v>
      </c>
      <c r="AM128">
        <v>1</v>
      </c>
      <c r="AN128">
        <v>0</v>
      </c>
      <c r="AO128">
        <v>0</v>
      </c>
      <c r="AP128">
        <v>1</v>
      </c>
      <c r="AQ128">
        <v>0</v>
      </c>
      <c r="AR128">
        <v>1</v>
      </c>
      <c r="AS128">
        <v>0</v>
      </c>
      <c r="AT128">
        <v>1</v>
      </c>
      <c r="AU128">
        <v>0</v>
      </c>
      <c r="AV128">
        <v>0</v>
      </c>
      <c r="AW128">
        <v>0</v>
      </c>
      <c r="AX128">
        <v>0</v>
      </c>
      <c r="AY128">
        <v>0</v>
      </c>
      <c r="AZ128">
        <v>0</v>
      </c>
    </row>
    <row r="129" spans="1:52" x14ac:dyDescent="0.35">
      <c r="A129" t="s">
        <v>665</v>
      </c>
      <c r="B129" s="1">
        <v>42370</v>
      </c>
      <c r="C129" s="1">
        <v>43617</v>
      </c>
      <c r="D129">
        <v>1</v>
      </c>
      <c r="E129">
        <v>0</v>
      </c>
      <c r="F129">
        <v>0</v>
      </c>
      <c r="G129">
        <v>0</v>
      </c>
      <c r="H129">
        <v>0</v>
      </c>
      <c r="I129">
        <v>0</v>
      </c>
      <c r="J129">
        <v>0</v>
      </c>
      <c r="K129">
        <v>0</v>
      </c>
      <c r="L129">
        <v>0</v>
      </c>
      <c r="M129">
        <v>0</v>
      </c>
      <c r="N129">
        <v>1</v>
      </c>
      <c r="O129">
        <v>0</v>
      </c>
      <c r="P129">
        <v>0</v>
      </c>
      <c r="Q129">
        <v>0</v>
      </c>
      <c r="R129">
        <v>0</v>
      </c>
      <c r="S129">
        <v>0</v>
      </c>
      <c r="T129">
        <v>0</v>
      </c>
      <c r="U129">
        <v>0</v>
      </c>
      <c r="V129">
        <v>0</v>
      </c>
      <c r="W129">
        <v>0</v>
      </c>
      <c r="X129">
        <v>0</v>
      </c>
      <c r="Y129">
        <v>0</v>
      </c>
      <c r="Z129">
        <v>0</v>
      </c>
      <c r="AA129">
        <v>1</v>
      </c>
      <c r="AB129">
        <v>0</v>
      </c>
      <c r="AC129">
        <v>0</v>
      </c>
      <c r="AD129">
        <v>0</v>
      </c>
      <c r="AE129">
        <v>0</v>
      </c>
      <c r="AF129">
        <v>0</v>
      </c>
      <c r="AG129">
        <v>0</v>
      </c>
      <c r="AH129">
        <v>1</v>
      </c>
      <c r="AI129">
        <v>0</v>
      </c>
      <c r="AJ129">
        <v>0</v>
      </c>
      <c r="AK129">
        <v>0</v>
      </c>
      <c r="AL129">
        <v>0</v>
      </c>
      <c r="AM129">
        <v>0</v>
      </c>
      <c r="AN129">
        <v>1</v>
      </c>
      <c r="AO129">
        <v>0</v>
      </c>
      <c r="AP129">
        <v>0</v>
      </c>
      <c r="AQ129">
        <v>0</v>
      </c>
      <c r="AR129">
        <v>0</v>
      </c>
      <c r="AS129">
        <v>1</v>
      </c>
      <c r="AT129">
        <v>0</v>
      </c>
      <c r="AU129">
        <v>1</v>
      </c>
      <c r="AV129">
        <v>1</v>
      </c>
      <c r="AW129">
        <v>1</v>
      </c>
      <c r="AX129">
        <v>0</v>
      </c>
      <c r="AY129">
        <v>0</v>
      </c>
      <c r="AZ129">
        <v>0</v>
      </c>
    </row>
    <row r="130" spans="1:52" x14ac:dyDescent="0.35">
      <c r="A130" t="s">
        <v>669</v>
      </c>
      <c r="B130" s="1">
        <v>42682</v>
      </c>
      <c r="C130" s="1">
        <v>43617</v>
      </c>
      <c r="D130">
        <v>1</v>
      </c>
      <c r="E130">
        <v>0</v>
      </c>
      <c r="F130">
        <v>0</v>
      </c>
      <c r="G130">
        <v>0</v>
      </c>
      <c r="H130">
        <v>1</v>
      </c>
      <c r="I130">
        <v>0</v>
      </c>
      <c r="J130">
        <v>0</v>
      </c>
      <c r="K130">
        <v>0</v>
      </c>
      <c r="L130">
        <v>0</v>
      </c>
      <c r="M130">
        <v>1</v>
      </c>
      <c r="N130">
        <v>1</v>
      </c>
      <c r="O130">
        <v>0</v>
      </c>
      <c r="P130">
        <v>0</v>
      </c>
      <c r="Q130">
        <v>0</v>
      </c>
      <c r="R130">
        <v>0</v>
      </c>
      <c r="S130">
        <v>1</v>
      </c>
      <c r="T130">
        <v>0</v>
      </c>
      <c r="U130">
        <v>0</v>
      </c>
      <c r="V130">
        <v>0</v>
      </c>
      <c r="W130">
        <v>0</v>
      </c>
      <c r="X130">
        <v>0</v>
      </c>
      <c r="Y130">
        <v>0</v>
      </c>
      <c r="Z130">
        <v>0</v>
      </c>
      <c r="AA130">
        <v>1</v>
      </c>
      <c r="AB130">
        <v>0</v>
      </c>
      <c r="AC130">
        <v>0</v>
      </c>
      <c r="AD130">
        <v>0</v>
      </c>
      <c r="AE130">
        <v>0</v>
      </c>
      <c r="AF130">
        <v>0</v>
      </c>
      <c r="AG130">
        <v>0</v>
      </c>
      <c r="AH130">
        <v>1</v>
      </c>
      <c r="AI130">
        <v>0</v>
      </c>
      <c r="AJ130">
        <v>0</v>
      </c>
      <c r="AK130">
        <v>0</v>
      </c>
      <c r="AL130">
        <v>0</v>
      </c>
      <c r="AM130">
        <v>0</v>
      </c>
      <c r="AN130">
        <v>1</v>
      </c>
      <c r="AO130">
        <v>0</v>
      </c>
      <c r="AP130">
        <v>1</v>
      </c>
      <c r="AQ130">
        <v>1</v>
      </c>
      <c r="AR130">
        <v>1</v>
      </c>
      <c r="AS130">
        <v>0</v>
      </c>
      <c r="AT130">
        <v>1</v>
      </c>
      <c r="AU130">
        <v>0</v>
      </c>
      <c r="AV130">
        <v>0</v>
      </c>
      <c r="AW130">
        <v>0</v>
      </c>
      <c r="AX130">
        <v>0</v>
      </c>
      <c r="AY130">
        <v>0</v>
      </c>
      <c r="AZ130">
        <v>0</v>
      </c>
    </row>
    <row r="131" spans="1:52" x14ac:dyDescent="0.35">
      <c r="A131" t="s">
        <v>675</v>
      </c>
      <c r="B131" s="1">
        <v>43464</v>
      </c>
      <c r="C131" s="1">
        <v>43617</v>
      </c>
      <c r="D131">
        <v>1</v>
      </c>
      <c r="E131">
        <v>0</v>
      </c>
      <c r="F131">
        <v>0</v>
      </c>
      <c r="G131">
        <v>0</v>
      </c>
      <c r="H131">
        <v>0</v>
      </c>
      <c r="I131">
        <v>0</v>
      </c>
      <c r="J131">
        <v>0</v>
      </c>
      <c r="K131">
        <v>0</v>
      </c>
      <c r="L131">
        <v>0</v>
      </c>
      <c r="M131">
        <v>0</v>
      </c>
      <c r="N131">
        <v>0</v>
      </c>
      <c r="O131">
        <v>0</v>
      </c>
      <c r="P131">
        <v>1</v>
      </c>
      <c r="Q131">
        <v>0</v>
      </c>
      <c r="R131">
        <v>0</v>
      </c>
      <c r="S131">
        <v>0</v>
      </c>
      <c r="T131">
        <v>0</v>
      </c>
      <c r="U131">
        <v>0</v>
      </c>
      <c r="V131">
        <v>0</v>
      </c>
      <c r="W131">
        <v>0</v>
      </c>
      <c r="X131">
        <v>0</v>
      </c>
      <c r="Y131">
        <v>0</v>
      </c>
      <c r="Z131">
        <v>1</v>
      </c>
      <c r="AA131">
        <v>0</v>
      </c>
      <c r="AB131">
        <v>0</v>
      </c>
      <c r="AC131">
        <v>0</v>
      </c>
      <c r="AD131">
        <v>0</v>
      </c>
      <c r="AE131">
        <v>0</v>
      </c>
      <c r="AF131">
        <v>0</v>
      </c>
      <c r="AG131">
        <v>0</v>
      </c>
      <c r="AH131">
        <v>1</v>
      </c>
      <c r="AI131">
        <v>0</v>
      </c>
      <c r="AJ131">
        <v>0</v>
      </c>
      <c r="AK131">
        <v>0</v>
      </c>
      <c r="AL131">
        <v>0</v>
      </c>
      <c r="AM131">
        <v>0</v>
      </c>
      <c r="AN131">
        <v>1</v>
      </c>
      <c r="AO131">
        <v>0</v>
      </c>
      <c r="AP131">
        <v>1</v>
      </c>
      <c r="AQ131">
        <v>0</v>
      </c>
      <c r="AR131">
        <v>0</v>
      </c>
      <c r="AS131">
        <v>0</v>
      </c>
      <c r="AT131">
        <v>0</v>
      </c>
      <c r="AU131">
        <v>0</v>
      </c>
      <c r="AV131">
        <v>0</v>
      </c>
      <c r="AW131">
        <v>0</v>
      </c>
      <c r="AX131">
        <v>0</v>
      </c>
      <c r="AY131">
        <v>0</v>
      </c>
      <c r="AZ131">
        <v>0</v>
      </c>
    </row>
    <row r="132" spans="1:52" x14ac:dyDescent="0.35">
      <c r="A132" t="s">
        <v>679</v>
      </c>
      <c r="B132" s="1">
        <v>43479</v>
      </c>
      <c r="C132" s="1">
        <v>43617</v>
      </c>
      <c r="D132">
        <v>1</v>
      </c>
      <c r="E132">
        <v>0</v>
      </c>
      <c r="F132">
        <v>0</v>
      </c>
      <c r="G132">
        <v>0</v>
      </c>
      <c r="H132">
        <v>0</v>
      </c>
      <c r="I132">
        <v>0</v>
      </c>
      <c r="J132">
        <v>0</v>
      </c>
      <c r="K132">
        <v>0</v>
      </c>
      <c r="L132">
        <v>0</v>
      </c>
      <c r="M132">
        <v>0</v>
      </c>
      <c r="N132">
        <v>0</v>
      </c>
      <c r="O132">
        <v>0</v>
      </c>
      <c r="P132">
        <v>0</v>
      </c>
      <c r="Q132">
        <v>0</v>
      </c>
      <c r="R132">
        <v>1</v>
      </c>
      <c r="S132" t="s">
        <v>1141</v>
      </c>
      <c r="T132">
        <v>0</v>
      </c>
      <c r="U132">
        <v>0</v>
      </c>
      <c r="V132">
        <v>0</v>
      </c>
      <c r="W132">
        <v>0</v>
      </c>
      <c r="X132">
        <v>0</v>
      </c>
      <c r="Y132">
        <v>0</v>
      </c>
      <c r="Z132">
        <v>0</v>
      </c>
      <c r="AA132">
        <v>0</v>
      </c>
      <c r="AB132">
        <v>1</v>
      </c>
      <c r="AC132">
        <v>0</v>
      </c>
      <c r="AD132">
        <v>0</v>
      </c>
      <c r="AE132">
        <v>0</v>
      </c>
      <c r="AF132">
        <v>0</v>
      </c>
      <c r="AG132">
        <v>0</v>
      </c>
      <c r="AH132">
        <v>1</v>
      </c>
      <c r="AI132">
        <v>0</v>
      </c>
      <c r="AJ132">
        <v>0</v>
      </c>
      <c r="AK132">
        <v>0</v>
      </c>
      <c r="AL132">
        <v>0</v>
      </c>
      <c r="AM132">
        <v>0</v>
      </c>
      <c r="AN132">
        <v>0</v>
      </c>
      <c r="AO132">
        <v>1</v>
      </c>
      <c r="AP132">
        <v>1</v>
      </c>
      <c r="AQ132">
        <v>1</v>
      </c>
      <c r="AR132">
        <v>0</v>
      </c>
      <c r="AS132">
        <v>1</v>
      </c>
      <c r="AT132">
        <v>0</v>
      </c>
      <c r="AU132">
        <v>1</v>
      </c>
      <c r="AV132">
        <v>1</v>
      </c>
      <c r="AW132">
        <v>1</v>
      </c>
      <c r="AX132">
        <v>0</v>
      </c>
      <c r="AY132">
        <v>0</v>
      </c>
      <c r="AZ132">
        <v>0</v>
      </c>
    </row>
    <row r="133" spans="1:52" x14ac:dyDescent="0.35">
      <c r="A133" t="s">
        <v>682</v>
      </c>
      <c r="B133" s="1">
        <v>42064</v>
      </c>
      <c r="C133" s="1">
        <v>43617</v>
      </c>
      <c r="D133">
        <v>1</v>
      </c>
      <c r="E133">
        <v>0</v>
      </c>
      <c r="F133">
        <v>0</v>
      </c>
      <c r="G133">
        <v>1</v>
      </c>
      <c r="H133">
        <v>0</v>
      </c>
      <c r="I133">
        <v>1</v>
      </c>
      <c r="J133">
        <v>1</v>
      </c>
      <c r="K133">
        <v>1</v>
      </c>
      <c r="L133">
        <v>1</v>
      </c>
      <c r="M133">
        <v>0</v>
      </c>
      <c r="N133">
        <v>1</v>
      </c>
      <c r="O133">
        <v>0</v>
      </c>
      <c r="P133">
        <v>0</v>
      </c>
      <c r="Q133">
        <v>0</v>
      </c>
      <c r="R133">
        <v>0</v>
      </c>
      <c r="S133">
        <v>1</v>
      </c>
      <c r="T133">
        <v>1</v>
      </c>
      <c r="U133">
        <v>0</v>
      </c>
      <c r="V133">
        <v>0</v>
      </c>
      <c r="W133">
        <v>0</v>
      </c>
      <c r="X133">
        <v>0</v>
      </c>
      <c r="Y133">
        <v>0</v>
      </c>
      <c r="Z133">
        <v>0</v>
      </c>
      <c r="AA133">
        <v>0</v>
      </c>
      <c r="AB133">
        <v>0</v>
      </c>
      <c r="AC133">
        <v>0</v>
      </c>
      <c r="AD133">
        <v>0</v>
      </c>
      <c r="AE133">
        <v>0</v>
      </c>
      <c r="AF133">
        <v>0</v>
      </c>
      <c r="AG133">
        <v>0</v>
      </c>
      <c r="AH133">
        <v>1</v>
      </c>
      <c r="AI133">
        <v>0</v>
      </c>
      <c r="AJ133">
        <v>0</v>
      </c>
      <c r="AK133">
        <v>0</v>
      </c>
      <c r="AL133">
        <v>1</v>
      </c>
      <c r="AM133">
        <v>0</v>
      </c>
      <c r="AN133">
        <v>0</v>
      </c>
      <c r="AO133">
        <v>0</v>
      </c>
      <c r="AP133">
        <v>1</v>
      </c>
      <c r="AQ133">
        <v>1</v>
      </c>
      <c r="AR133">
        <v>0</v>
      </c>
      <c r="AS133">
        <v>1</v>
      </c>
      <c r="AT133">
        <v>0</v>
      </c>
      <c r="AU133">
        <v>1</v>
      </c>
      <c r="AV133">
        <v>1</v>
      </c>
      <c r="AW133">
        <v>1</v>
      </c>
      <c r="AX133">
        <v>0</v>
      </c>
      <c r="AY133">
        <v>1</v>
      </c>
      <c r="AZ133">
        <v>0</v>
      </c>
    </row>
    <row r="134" spans="1:52" x14ac:dyDescent="0.35">
      <c r="A134" t="s">
        <v>690</v>
      </c>
      <c r="B134" s="1">
        <v>39638</v>
      </c>
      <c r="C134" s="1">
        <v>43617</v>
      </c>
      <c r="D134">
        <v>1</v>
      </c>
      <c r="E134">
        <v>0</v>
      </c>
      <c r="F134">
        <v>0</v>
      </c>
      <c r="G134">
        <v>0</v>
      </c>
      <c r="H134">
        <v>0</v>
      </c>
      <c r="I134">
        <v>0</v>
      </c>
      <c r="J134">
        <v>0</v>
      </c>
      <c r="K134">
        <v>0</v>
      </c>
      <c r="L134">
        <v>0</v>
      </c>
      <c r="M134">
        <v>0</v>
      </c>
      <c r="N134">
        <v>0</v>
      </c>
      <c r="O134">
        <v>0</v>
      </c>
      <c r="P134">
        <v>0</v>
      </c>
      <c r="Q134">
        <v>0</v>
      </c>
      <c r="R134">
        <v>1</v>
      </c>
      <c r="S134" t="s">
        <v>1141</v>
      </c>
      <c r="T134">
        <v>0</v>
      </c>
      <c r="U134">
        <v>0</v>
      </c>
      <c r="V134">
        <v>0</v>
      </c>
      <c r="W134">
        <v>0</v>
      </c>
      <c r="X134">
        <v>0</v>
      </c>
      <c r="Y134">
        <v>0</v>
      </c>
      <c r="Z134">
        <v>0</v>
      </c>
      <c r="AA134">
        <v>0</v>
      </c>
      <c r="AB134">
        <v>1</v>
      </c>
      <c r="AC134">
        <v>0</v>
      </c>
      <c r="AD134">
        <v>0</v>
      </c>
      <c r="AE134">
        <v>0</v>
      </c>
      <c r="AF134">
        <v>0</v>
      </c>
      <c r="AG134">
        <v>0</v>
      </c>
      <c r="AH134">
        <v>1</v>
      </c>
      <c r="AI134">
        <v>0</v>
      </c>
      <c r="AJ134">
        <v>0</v>
      </c>
      <c r="AK134">
        <v>0</v>
      </c>
      <c r="AL134">
        <v>0</v>
      </c>
      <c r="AM134">
        <v>0</v>
      </c>
      <c r="AN134">
        <v>0</v>
      </c>
      <c r="AO134">
        <v>1</v>
      </c>
      <c r="AP134">
        <v>1</v>
      </c>
      <c r="AQ134">
        <v>1</v>
      </c>
      <c r="AR134">
        <v>1</v>
      </c>
      <c r="AS134">
        <v>0</v>
      </c>
      <c r="AT134">
        <v>1</v>
      </c>
      <c r="AU134">
        <v>0</v>
      </c>
      <c r="AV134">
        <v>0</v>
      </c>
      <c r="AW134">
        <v>0</v>
      </c>
      <c r="AX134">
        <v>0</v>
      </c>
      <c r="AY134">
        <v>0</v>
      </c>
      <c r="AZ134">
        <v>0</v>
      </c>
    </row>
    <row r="135" spans="1:52" x14ac:dyDescent="0.35">
      <c r="A135" t="s">
        <v>693</v>
      </c>
      <c r="B135" s="1">
        <v>37785</v>
      </c>
      <c r="C135" s="1">
        <v>43617</v>
      </c>
      <c r="D135">
        <v>1</v>
      </c>
      <c r="E135">
        <v>0</v>
      </c>
      <c r="F135">
        <v>0</v>
      </c>
      <c r="G135">
        <v>1</v>
      </c>
      <c r="H135">
        <v>0</v>
      </c>
      <c r="I135">
        <v>0</v>
      </c>
      <c r="J135">
        <v>0</v>
      </c>
      <c r="K135">
        <v>0</v>
      </c>
      <c r="L135">
        <v>0</v>
      </c>
      <c r="M135">
        <v>1</v>
      </c>
      <c r="N135">
        <v>1</v>
      </c>
      <c r="O135">
        <v>0</v>
      </c>
      <c r="P135">
        <v>0</v>
      </c>
      <c r="Q135">
        <v>0</v>
      </c>
      <c r="R135">
        <v>0</v>
      </c>
      <c r="S135">
        <v>1</v>
      </c>
      <c r="T135">
        <v>0</v>
      </c>
      <c r="U135">
        <v>0</v>
      </c>
      <c r="V135">
        <v>0</v>
      </c>
      <c r="W135">
        <v>0</v>
      </c>
      <c r="X135">
        <v>0</v>
      </c>
      <c r="Y135">
        <v>0</v>
      </c>
      <c r="Z135">
        <v>0</v>
      </c>
      <c r="AA135">
        <v>1</v>
      </c>
      <c r="AB135">
        <v>0</v>
      </c>
      <c r="AC135">
        <v>0</v>
      </c>
      <c r="AD135">
        <v>0</v>
      </c>
      <c r="AE135">
        <v>0</v>
      </c>
      <c r="AF135">
        <v>0</v>
      </c>
      <c r="AG135">
        <v>0</v>
      </c>
      <c r="AH135">
        <v>1</v>
      </c>
      <c r="AI135">
        <v>0</v>
      </c>
      <c r="AJ135">
        <v>0</v>
      </c>
      <c r="AK135">
        <v>0</v>
      </c>
      <c r="AL135">
        <v>0</v>
      </c>
      <c r="AM135">
        <v>0</v>
      </c>
      <c r="AN135">
        <v>1</v>
      </c>
      <c r="AO135">
        <v>0</v>
      </c>
      <c r="AP135">
        <v>1</v>
      </c>
      <c r="AQ135">
        <v>1</v>
      </c>
      <c r="AR135">
        <v>1</v>
      </c>
      <c r="AS135">
        <v>0</v>
      </c>
      <c r="AT135">
        <v>1</v>
      </c>
      <c r="AU135">
        <v>1</v>
      </c>
      <c r="AV135">
        <v>1</v>
      </c>
      <c r="AW135">
        <v>0</v>
      </c>
      <c r="AX135">
        <v>0</v>
      </c>
      <c r="AY135">
        <v>0</v>
      </c>
      <c r="AZ135">
        <v>0</v>
      </c>
    </row>
    <row r="136" spans="1:52" x14ac:dyDescent="0.35">
      <c r="A136" t="s">
        <v>697</v>
      </c>
      <c r="B136" s="1">
        <v>32874</v>
      </c>
      <c r="C136" s="1">
        <v>43617</v>
      </c>
      <c r="D136">
        <v>1</v>
      </c>
      <c r="E136">
        <v>0</v>
      </c>
      <c r="F136">
        <v>0</v>
      </c>
      <c r="G136">
        <v>0</v>
      </c>
      <c r="H136">
        <v>0</v>
      </c>
      <c r="I136">
        <v>0</v>
      </c>
      <c r="J136">
        <v>0</v>
      </c>
      <c r="K136">
        <v>0</v>
      </c>
      <c r="L136">
        <v>0</v>
      </c>
      <c r="M136">
        <v>0</v>
      </c>
      <c r="N136">
        <v>1</v>
      </c>
      <c r="O136">
        <v>0</v>
      </c>
      <c r="P136">
        <v>0</v>
      </c>
      <c r="Q136">
        <v>0</v>
      </c>
      <c r="R136">
        <v>0</v>
      </c>
      <c r="S136">
        <v>0</v>
      </c>
      <c r="T136">
        <v>0</v>
      </c>
      <c r="U136">
        <v>0</v>
      </c>
      <c r="V136">
        <v>0</v>
      </c>
      <c r="W136">
        <v>0</v>
      </c>
      <c r="X136">
        <v>0</v>
      </c>
      <c r="Y136">
        <v>0</v>
      </c>
      <c r="Z136">
        <v>0</v>
      </c>
      <c r="AA136">
        <v>1</v>
      </c>
      <c r="AB136">
        <v>0</v>
      </c>
      <c r="AC136">
        <v>0</v>
      </c>
      <c r="AD136">
        <v>0</v>
      </c>
      <c r="AE136">
        <v>0</v>
      </c>
      <c r="AF136">
        <v>0</v>
      </c>
      <c r="AG136">
        <v>0</v>
      </c>
      <c r="AH136">
        <v>1</v>
      </c>
      <c r="AI136">
        <v>0</v>
      </c>
      <c r="AJ136">
        <v>0</v>
      </c>
      <c r="AK136">
        <v>0</v>
      </c>
      <c r="AL136">
        <v>0</v>
      </c>
      <c r="AM136">
        <v>0</v>
      </c>
      <c r="AN136">
        <v>1</v>
      </c>
      <c r="AO136">
        <v>0</v>
      </c>
      <c r="AP136">
        <v>0</v>
      </c>
      <c r="AQ136">
        <v>1</v>
      </c>
      <c r="AR136">
        <v>0</v>
      </c>
      <c r="AS136">
        <v>1</v>
      </c>
      <c r="AT136">
        <v>0</v>
      </c>
      <c r="AU136">
        <v>1</v>
      </c>
      <c r="AV136">
        <v>1</v>
      </c>
      <c r="AW136">
        <v>1</v>
      </c>
      <c r="AX136">
        <v>0</v>
      </c>
      <c r="AY136">
        <v>1</v>
      </c>
      <c r="AZ136">
        <v>0</v>
      </c>
    </row>
    <row r="137" spans="1:52" x14ac:dyDescent="0.35">
      <c r="A137" t="s">
        <v>701</v>
      </c>
      <c r="B137" s="1">
        <v>43579</v>
      </c>
      <c r="C137" s="1">
        <v>43617</v>
      </c>
      <c r="D137">
        <v>1</v>
      </c>
      <c r="E137">
        <v>0</v>
      </c>
      <c r="F137">
        <v>0</v>
      </c>
      <c r="G137">
        <v>1</v>
      </c>
      <c r="H137">
        <v>0</v>
      </c>
      <c r="I137">
        <v>0</v>
      </c>
      <c r="J137">
        <v>0</v>
      </c>
      <c r="K137">
        <v>1</v>
      </c>
      <c r="L137">
        <v>1</v>
      </c>
      <c r="M137">
        <v>0</v>
      </c>
      <c r="N137">
        <v>1</v>
      </c>
      <c r="O137">
        <v>0</v>
      </c>
      <c r="P137">
        <v>0</v>
      </c>
      <c r="Q137">
        <v>0</v>
      </c>
      <c r="R137">
        <v>0</v>
      </c>
      <c r="S137">
        <v>0</v>
      </c>
      <c r="T137">
        <v>1</v>
      </c>
      <c r="U137">
        <v>0</v>
      </c>
      <c r="V137">
        <v>0</v>
      </c>
      <c r="W137">
        <v>0</v>
      </c>
      <c r="X137">
        <v>0</v>
      </c>
      <c r="Y137">
        <v>0</v>
      </c>
      <c r="Z137">
        <v>0</v>
      </c>
      <c r="AA137">
        <v>0</v>
      </c>
      <c r="AB137">
        <v>0</v>
      </c>
      <c r="AC137">
        <v>0</v>
      </c>
      <c r="AD137">
        <v>0</v>
      </c>
      <c r="AE137">
        <v>0</v>
      </c>
      <c r="AF137">
        <v>0</v>
      </c>
      <c r="AG137">
        <v>0</v>
      </c>
      <c r="AH137">
        <v>1</v>
      </c>
      <c r="AI137">
        <v>1</v>
      </c>
      <c r="AJ137">
        <v>0</v>
      </c>
      <c r="AK137">
        <v>0</v>
      </c>
      <c r="AL137">
        <v>0</v>
      </c>
      <c r="AM137">
        <v>0</v>
      </c>
      <c r="AN137">
        <v>0</v>
      </c>
      <c r="AO137">
        <v>0</v>
      </c>
      <c r="AP137">
        <v>1</v>
      </c>
      <c r="AQ137">
        <v>0</v>
      </c>
      <c r="AR137">
        <v>0</v>
      </c>
      <c r="AS137">
        <v>1</v>
      </c>
      <c r="AT137">
        <v>0</v>
      </c>
      <c r="AU137">
        <v>1</v>
      </c>
      <c r="AV137">
        <v>0</v>
      </c>
      <c r="AW137">
        <v>1</v>
      </c>
      <c r="AX137">
        <v>0</v>
      </c>
      <c r="AY137">
        <v>0</v>
      </c>
      <c r="AZ137">
        <v>0</v>
      </c>
    </row>
    <row r="138" spans="1:52" x14ac:dyDescent="0.35">
      <c r="A138" t="s">
        <v>706</v>
      </c>
      <c r="B138" s="1">
        <v>37753</v>
      </c>
      <c r="C138" s="1">
        <v>43617</v>
      </c>
      <c r="D138">
        <v>1</v>
      </c>
      <c r="E138">
        <v>0</v>
      </c>
      <c r="F138">
        <v>0</v>
      </c>
      <c r="G138">
        <v>0</v>
      </c>
      <c r="H138">
        <v>0</v>
      </c>
      <c r="I138">
        <v>0</v>
      </c>
      <c r="J138">
        <v>0</v>
      </c>
      <c r="K138">
        <v>0</v>
      </c>
      <c r="L138">
        <v>0</v>
      </c>
      <c r="M138">
        <v>0</v>
      </c>
      <c r="N138">
        <v>0</v>
      </c>
      <c r="O138">
        <v>0</v>
      </c>
      <c r="P138">
        <v>1</v>
      </c>
      <c r="Q138">
        <v>0</v>
      </c>
      <c r="R138">
        <v>0</v>
      </c>
      <c r="S138">
        <v>1</v>
      </c>
      <c r="T138">
        <v>0</v>
      </c>
      <c r="U138">
        <v>1</v>
      </c>
      <c r="V138">
        <v>0</v>
      </c>
      <c r="W138">
        <v>0</v>
      </c>
      <c r="X138">
        <v>0</v>
      </c>
      <c r="Y138">
        <v>0</v>
      </c>
      <c r="Z138">
        <v>0</v>
      </c>
      <c r="AA138">
        <v>0</v>
      </c>
      <c r="AB138">
        <v>0</v>
      </c>
      <c r="AC138">
        <v>0</v>
      </c>
      <c r="AD138">
        <v>0</v>
      </c>
      <c r="AE138">
        <v>0</v>
      </c>
      <c r="AF138">
        <v>0</v>
      </c>
      <c r="AG138">
        <v>0</v>
      </c>
      <c r="AH138">
        <v>1</v>
      </c>
      <c r="AI138">
        <v>1</v>
      </c>
      <c r="AJ138">
        <v>0</v>
      </c>
      <c r="AK138">
        <v>0</v>
      </c>
      <c r="AL138">
        <v>1</v>
      </c>
      <c r="AM138">
        <v>0</v>
      </c>
      <c r="AN138">
        <v>0</v>
      </c>
      <c r="AO138">
        <v>0</v>
      </c>
      <c r="AP138">
        <v>1</v>
      </c>
      <c r="AQ138">
        <v>0</v>
      </c>
      <c r="AR138">
        <v>0</v>
      </c>
      <c r="AS138">
        <v>0</v>
      </c>
      <c r="AT138">
        <v>0</v>
      </c>
      <c r="AU138">
        <v>0</v>
      </c>
      <c r="AV138">
        <v>0</v>
      </c>
      <c r="AW138">
        <v>0</v>
      </c>
      <c r="AX138">
        <v>0</v>
      </c>
      <c r="AY138">
        <v>0</v>
      </c>
      <c r="AZ138">
        <v>0</v>
      </c>
    </row>
    <row r="139" spans="1:52" x14ac:dyDescent="0.35">
      <c r="A139" t="s">
        <v>713</v>
      </c>
      <c r="B139" s="1">
        <v>43241</v>
      </c>
      <c r="C139" s="1">
        <v>43617</v>
      </c>
      <c r="D139">
        <v>1</v>
      </c>
      <c r="E139">
        <v>0</v>
      </c>
      <c r="F139">
        <v>0</v>
      </c>
      <c r="G139">
        <v>0</v>
      </c>
      <c r="H139">
        <v>1</v>
      </c>
      <c r="I139">
        <v>0</v>
      </c>
      <c r="J139">
        <v>0</v>
      </c>
      <c r="K139">
        <v>0</v>
      </c>
      <c r="L139">
        <v>0</v>
      </c>
      <c r="M139">
        <v>1</v>
      </c>
      <c r="N139">
        <v>1</v>
      </c>
      <c r="O139">
        <v>0</v>
      </c>
      <c r="P139">
        <v>0</v>
      </c>
      <c r="Q139">
        <v>0</v>
      </c>
      <c r="R139">
        <v>0</v>
      </c>
      <c r="S139">
        <v>1</v>
      </c>
      <c r="T139">
        <v>0</v>
      </c>
      <c r="U139">
        <v>1</v>
      </c>
      <c r="V139">
        <v>0</v>
      </c>
      <c r="W139">
        <v>0</v>
      </c>
      <c r="X139">
        <v>0</v>
      </c>
      <c r="Y139">
        <v>0</v>
      </c>
      <c r="Z139">
        <v>0</v>
      </c>
      <c r="AA139">
        <v>0</v>
      </c>
      <c r="AB139">
        <v>0</v>
      </c>
      <c r="AC139">
        <v>0</v>
      </c>
      <c r="AD139">
        <v>0</v>
      </c>
      <c r="AE139">
        <v>0</v>
      </c>
      <c r="AF139">
        <v>0</v>
      </c>
      <c r="AG139">
        <v>0</v>
      </c>
      <c r="AH139">
        <v>1</v>
      </c>
      <c r="AI139">
        <v>0</v>
      </c>
      <c r="AJ139">
        <v>0</v>
      </c>
      <c r="AK139">
        <v>0</v>
      </c>
      <c r="AL139">
        <v>0</v>
      </c>
      <c r="AM139">
        <v>0</v>
      </c>
      <c r="AN139">
        <v>1</v>
      </c>
      <c r="AO139">
        <v>0</v>
      </c>
      <c r="AP139">
        <v>1</v>
      </c>
      <c r="AQ139">
        <v>1</v>
      </c>
      <c r="AR139">
        <v>1</v>
      </c>
      <c r="AS139">
        <v>0</v>
      </c>
      <c r="AT139">
        <v>1</v>
      </c>
      <c r="AU139">
        <v>0</v>
      </c>
      <c r="AV139">
        <v>0</v>
      </c>
      <c r="AW139">
        <v>0</v>
      </c>
      <c r="AX139">
        <v>0</v>
      </c>
      <c r="AY139">
        <v>0</v>
      </c>
      <c r="AZ139">
        <v>0</v>
      </c>
    </row>
    <row r="140" spans="1:52" x14ac:dyDescent="0.35">
      <c r="A140" t="s">
        <v>718</v>
      </c>
      <c r="B140" s="1">
        <v>43267</v>
      </c>
      <c r="C140" s="1">
        <v>43617</v>
      </c>
      <c r="D140">
        <v>1</v>
      </c>
      <c r="E140">
        <v>0</v>
      </c>
      <c r="F140">
        <v>0</v>
      </c>
      <c r="G140">
        <v>1</v>
      </c>
      <c r="H140">
        <v>1</v>
      </c>
      <c r="I140">
        <v>0</v>
      </c>
      <c r="J140">
        <v>0</v>
      </c>
      <c r="K140">
        <v>0</v>
      </c>
      <c r="L140">
        <v>0</v>
      </c>
      <c r="M140">
        <v>0</v>
      </c>
      <c r="N140">
        <v>1</v>
      </c>
      <c r="O140">
        <v>0</v>
      </c>
      <c r="P140">
        <v>0</v>
      </c>
      <c r="Q140">
        <v>0</v>
      </c>
      <c r="R140">
        <v>0</v>
      </c>
      <c r="S140">
        <v>1</v>
      </c>
      <c r="T140">
        <v>0</v>
      </c>
      <c r="U140">
        <v>0</v>
      </c>
      <c r="V140">
        <v>0</v>
      </c>
      <c r="W140">
        <v>0</v>
      </c>
      <c r="X140">
        <v>0</v>
      </c>
      <c r="Y140">
        <v>0</v>
      </c>
      <c r="Z140">
        <v>0</v>
      </c>
      <c r="AA140">
        <v>1</v>
      </c>
      <c r="AB140">
        <v>0</v>
      </c>
      <c r="AC140">
        <v>0</v>
      </c>
      <c r="AD140">
        <v>0</v>
      </c>
      <c r="AE140">
        <v>0</v>
      </c>
      <c r="AF140">
        <v>0</v>
      </c>
      <c r="AG140">
        <v>0</v>
      </c>
      <c r="AH140">
        <v>1</v>
      </c>
      <c r="AI140">
        <v>0</v>
      </c>
      <c r="AJ140">
        <v>0</v>
      </c>
      <c r="AK140">
        <v>0</v>
      </c>
      <c r="AL140">
        <v>0</v>
      </c>
      <c r="AM140">
        <v>0</v>
      </c>
      <c r="AN140">
        <v>1</v>
      </c>
      <c r="AO140">
        <v>0</v>
      </c>
      <c r="AP140">
        <v>1</v>
      </c>
      <c r="AQ140">
        <v>0</v>
      </c>
      <c r="AR140">
        <v>1</v>
      </c>
      <c r="AS140">
        <v>0</v>
      </c>
      <c r="AT140">
        <v>1</v>
      </c>
      <c r="AU140">
        <v>0</v>
      </c>
      <c r="AV140">
        <v>0</v>
      </c>
      <c r="AW140">
        <v>0</v>
      </c>
      <c r="AX140">
        <v>0</v>
      </c>
      <c r="AY140">
        <v>0</v>
      </c>
      <c r="AZ140">
        <v>0</v>
      </c>
    </row>
    <row r="141" spans="1:52" x14ac:dyDescent="0.35">
      <c r="A141" t="s">
        <v>723</v>
      </c>
      <c r="B141" s="1">
        <v>27076</v>
      </c>
      <c r="C141" s="1">
        <v>43617</v>
      </c>
      <c r="D141">
        <v>1</v>
      </c>
      <c r="E141">
        <v>0</v>
      </c>
      <c r="F141">
        <v>0</v>
      </c>
      <c r="G141">
        <v>0</v>
      </c>
      <c r="H141">
        <v>0</v>
      </c>
      <c r="I141">
        <v>0</v>
      </c>
      <c r="J141">
        <v>0</v>
      </c>
      <c r="K141">
        <v>0</v>
      </c>
      <c r="L141">
        <v>0</v>
      </c>
      <c r="M141">
        <v>0</v>
      </c>
      <c r="N141">
        <v>1</v>
      </c>
      <c r="O141">
        <v>0</v>
      </c>
      <c r="P141">
        <v>0</v>
      </c>
      <c r="Q141">
        <v>0</v>
      </c>
      <c r="R141">
        <v>0</v>
      </c>
      <c r="S141">
        <v>0</v>
      </c>
      <c r="T141">
        <v>0</v>
      </c>
      <c r="U141">
        <v>0</v>
      </c>
      <c r="V141">
        <v>0</v>
      </c>
      <c r="W141">
        <v>0</v>
      </c>
      <c r="X141">
        <v>0</v>
      </c>
      <c r="Y141">
        <v>0</v>
      </c>
      <c r="Z141">
        <v>0</v>
      </c>
      <c r="AA141">
        <v>1</v>
      </c>
      <c r="AB141">
        <v>0</v>
      </c>
      <c r="AC141">
        <v>0</v>
      </c>
      <c r="AD141">
        <v>0</v>
      </c>
      <c r="AE141">
        <v>0</v>
      </c>
      <c r="AF141">
        <v>0</v>
      </c>
      <c r="AG141">
        <v>0</v>
      </c>
      <c r="AH141">
        <v>1</v>
      </c>
      <c r="AI141">
        <v>0</v>
      </c>
      <c r="AJ141">
        <v>0</v>
      </c>
      <c r="AK141">
        <v>0</v>
      </c>
      <c r="AL141">
        <v>0</v>
      </c>
      <c r="AM141">
        <v>0</v>
      </c>
      <c r="AN141">
        <v>1</v>
      </c>
      <c r="AO141">
        <v>0</v>
      </c>
      <c r="AP141">
        <v>1</v>
      </c>
      <c r="AQ141">
        <v>1</v>
      </c>
      <c r="AR141">
        <v>0</v>
      </c>
      <c r="AS141">
        <v>0</v>
      </c>
      <c r="AT141">
        <v>0</v>
      </c>
      <c r="AU141">
        <v>0</v>
      </c>
      <c r="AV141">
        <v>0</v>
      </c>
      <c r="AW141">
        <v>1</v>
      </c>
      <c r="AX141">
        <v>1</v>
      </c>
      <c r="AY141">
        <v>0</v>
      </c>
      <c r="AZ141">
        <v>0</v>
      </c>
    </row>
    <row r="142" spans="1:52" x14ac:dyDescent="0.35">
      <c r="A142" t="s">
        <v>725</v>
      </c>
      <c r="B142" s="1">
        <v>35503</v>
      </c>
      <c r="C142" s="1">
        <v>43617</v>
      </c>
      <c r="D142">
        <v>1</v>
      </c>
      <c r="E142">
        <v>0</v>
      </c>
      <c r="F142">
        <v>0</v>
      </c>
      <c r="G142">
        <v>0</v>
      </c>
      <c r="H142">
        <v>0</v>
      </c>
      <c r="I142">
        <v>0</v>
      </c>
      <c r="J142">
        <v>0</v>
      </c>
      <c r="K142">
        <v>0</v>
      </c>
      <c r="L142">
        <v>0</v>
      </c>
      <c r="M142">
        <v>0</v>
      </c>
      <c r="N142">
        <v>0</v>
      </c>
      <c r="O142">
        <v>0</v>
      </c>
      <c r="P142">
        <v>0</v>
      </c>
      <c r="Q142">
        <v>1</v>
      </c>
      <c r="R142">
        <v>0</v>
      </c>
      <c r="S142" t="s">
        <v>1141</v>
      </c>
      <c r="T142">
        <v>0</v>
      </c>
      <c r="U142">
        <v>0</v>
      </c>
      <c r="V142">
        <v>0</v>
      </c>
      <c r="W142">
        <v>0</v>
      </c>
      <c r="X142">
        <v>0</v>
      </c>
      <c r="Y142">
        <v>0</v>
      </c>
      <c r="Z142">
        <v>0</v>
      </c>
      <c r="AA142">
        <v>1</v>
      </c>
      <c r="AB142">
        <v>0</v>
      </c>
      <c r="AC142">
        <v>0</v>
      </c>
      <c r="AD142">
        <v>0</v>
      </c>
      <c r="AE142">
        <v>0</v>
      </c>
      <c r="AF142">
        <v>0</v>
      </c>
      <c r="AG142">
        <v>0</v>
      </c>
      <c r="AH142">
        <v>1</v>
      </c>
      <c r="AI142">
        <v>0</v>
      </c>
      <c r="AJ142">
        <v>0</v>
      </c>
      <c r="AK142">
        <v>0</v>
      </c>
      <c r="AL142">
        <v>0</v>
      </c>
      <c r="AM142">
        <v>0</v>
      </c>
      <c r="AN142">
        <v>1</v>
      </c>
      <c r="AO142">
        <v>0</v>
      </c>
      <c r="AP142">
        <v>0</v>
      </c>
      <c r="AQ142">
        <v>0</v>
      </c>
      <c r="AR142">
        <v>0</v>
      </c>
      <c r="AS142">
        <v>0</v>
      </c>
      <c r="AT142">
        <v>0</v>
      </c>
      <c r="AU142">
        <v>0</v>
      </c>
      <c r="AV142">
        <v>0</v>
      </c>
      <c r="AW142">
        <v>0</v>
      </c>
      <c r="AX142">
        <v>0</v>
      </c>
      <c r="AY142">
        <v>0</v>
      </c>
      <c r="AZ142">
        <v>1</v>
      </c>
    </row>
    <row r="143" spans="1:52" x14ac:dyDescent="0.35">
      <c r="A143" t="s">
        <v>727</v>
      </c>
      <c r="B143" s="1">
        <v>42095</v>
      </c>
      <c r="C143" s="1">
        <v>43617</v>
      </c>
      <c r="D143">
        <v>1</v>
      </c>
      <c r="E143">
        <v>0</v>
      </c>
      <c r="F143">
        <v>0</v>
      </c>
      <c r="G143">
        <v>0</v>
      </c>
      <c r="H143">
        <v>0</v>
      </c>
      <c r="I143">
        <v>0</v>
      </c>
      <c r="J143">
        <v>0</v>
      </c>
      <c r="K143">
        <v>0</v>
      </c>
      <c r="L143">
        <v>0</v>
      </c>
      <c r="M143">
        <v>0</v>
      </c>
      <c r="N143">
        <v>1</v>
      </c>
      <c r="O143">
        <v>0</v>
      </c>
      <c r="P143">
        <v>0</v>
      </c>
      <c r="Q143">
        <v>0</v>
      </c>
      <c r="R143">
        <v>0</v>
      </c>
      <c r="S143">
        <v>0</v>
      </c>
      <c r="T143">
        <v>0</v>
      </c>
      <c r="U143">
        <v>0</v>
      </c>
      <c r="V143">
        <v>0</v>
      </c>
      <c r="W143">
        <v>0</v>
      </c>
      <c r="X143">
        <v>0</v>
      </c>
      <c r="Y143">
        <v>0</v>
      </c>
      <c r="Z143">
        <v>0</v>
      </c>
      <c r="AA143">
        <v>1</v>
      </c>
      <c r="AB143">
        <v>0</v>
      </c>
      <c r="AC143">
        <v>0</v>
      </c>
      <c r="AD143">
        <v>0</v>
      </c>
      <c r="AE143">
        <v>0</v>
      </c>
      <c r="AF143">
        <v>0</v>
      </c>
      <c r="AG143">
        <v>0</v>
      </c>
      <c r="AH143">
        <v>1</v>
      </c>
      <c r="AI143">
        <v>0</v>
      </c>
      <c r="AJ143">
        <v>0</v>
      </c>
      <c r="AK143">
        <v>0</v>
      </c>
      <c r="AL143">
        <v>0</v>
      </c>
      <c r="AM143">
        <v>0</v>
      </c>
      <c r="AN143">
        <v>1</v>
      </c>
      <c r="AO143">
        <v>0</v>
      </c>
      <c r="AP143">
        <v>1</v>
      </c>
      <c r="AQ143">
        <v>1</v>
      </c>
      <c r="AR143">
        <v>0</v>
      </c>
      <c r="AS143">
        <v>0</v>
      </c>
      <c r="AT143">
        <v>0</v>
      </c>
      <c r="AU143">
        <v>0</v>
      </c>
      <c r="AV143">
        <v>0</v>
      </c>
      <c r="AW143">
        <v>0</v>
      </c>
      <c r="AX143">
        <v>0</v>
      </c>
      <c r="AY143">
        <v>0</v>
      </c>
      <c r="AZ143">
        <v>0</v>
      </c>
    </row>
    <row r="144" spans="1:52" x14ac:dyDescent="0.35">
      <c r="A144" t="s">
        <v>731</v>
      </c>
      <c r="B144" s="1">
        <v>41478</v>
      </c>
      <c r="C144" s="1">
        <v>43617</v>
      </c>
      <c r="D144">
        <v>1</v>
      </c>
      <c r="E144">
        <v>0</v>
      </c>
      <c r="F144">
        <v>0</v>
      </c>
      <c r="G144">
        <v>0</v>
      </c>
      <c r="H144">
        <v>0</v>
      </c>
      <c r="I144">
        <v>0</v>
      </c>
      <c r="J144">
        <v>0</v>
      </c>
      <c r="K144">
        <v>0</v>
      </c>
      <c r="L144">
        <v>0</v>
      </c>
      <c r="M144">
        <v>0</v>
      </c>
      <c r="N144">
        <v>0</v>
      </c>
      <c r="O144">
        <v>0</v>
      </c>
      <c r="P144">
        <v>0</v>
      </c>
      <c r="Q144">
        <v>0</v>
      </c>
      <c r="R144">
        <v>1</v>
      </c>
      <c r="S144" t="s">
        <v>1141</v>
      </c>
      <c r="T144">
        <v>0</v>
      </c>
      <c r="U144">
        <v>0</v>
      </c>
      <c r="V144">
        <v>0</v>
      </c>
      <c r="W144">
        <v>0</v>
      </c>
      <c r="X144">
        <v>0</v>
      </c>
      <c r="Y144">
        <v>0</v>
      </c>
      <c r="Z144">
        <v>0</v>
      </c>
      <c r="AA144">
        <v>0</v>
      </c>
      <c r="AB144">
        <v>1</v>
      </c>
      <c r="AC144">
        <v>0</v>
      </c>
      <c r="AD144">
        <v>0</v>
      </c>
      <c r="AE144">
        <v>0</v>
      </c>
      <c r="AF144">
        <v>0</v>
      </c>
      <c r="AG144">
        <v>0</v>
      </c>
      <c r="AH144">
        <v>1</v>
      </c>
      <c r="AI144">
        <v>0</v>
      </c>
      <c r="AJ144">
        <v>0</v>
      </c>
      <c r="AK144">
        <v>0</v>
      </c>
      <c r="AL144">
        <v>0</v>
      </c>
      <c r="AM144">
        <v>0</v>
      </c>
      <c r="AN144">
        <v>0</v>
      </c>
      <c r="AO144">
        <v>1</v>
      </c>
      <c r="AP144">
        <v>1</v>
      </c>
      <c r="AQ144">
        <v>0</v>
      </c>
      <c r="AR144">
        <v>0</v>
      </c>
      <c r="AS144">
        <v>0</v>
      </c>
      <c r="AT144">
        <v>0</v>
      </c>
      <c r="AU144">
        <v>0</v>
      </c>
      <c r="AV144">
        <v>0</v>
      </c>
      <c r="AW144">
        <v>0</v>
      </c>
      <c r="AX144">
        <v>0</v>
      </c>
      <c r="AY144">
        <v>0</v>
      </c>
      <c r="AZ144">
        <v>0</v>
      </c>
    </row>
    <row r="145" spans="1:52" x14ac:dyDescent="0.35">
      <c r="A145" t="s">
        <v>733</v>
      </c>
      <c r="B145" s="1">
        <v>42005</v>
      </c>
      <c r="C145" s="1">
        <v>43617</v>
      </c>
      <c r="D145">
        <v>1</v>
      </c>
      <c r="E145">
        <v>0</v>
      </c>
      <c r="F145">
        <v>0</v>
      </c>
      <c r="G145">
        <v>1</v>
      </c>
      <c r="H145">
        <v>1</v>
      </c>
      <c r="I145">
        <v>0</v>
      </c>
      <c r="J145">
        <v>0</v>
      </c>
      <c r="K145">
        <v>0</v>
      </c>
      <c r="L145">
        <v>0</v>
      </c>
      <c r="M145">
        <v>0</v>
      </c>
      <c r="N145">
        <v>1</v>
      </c>
      <c r="O145">
        <v>0</v>
      </c>
      <c r="P145">
        <v>0</v>
      </c>
      <c r="Q145">
        <v>0</v>
      </c>
      <c r="R145">
        <v>0</v>
      </c>
      <c r="S145">
        <v>1</v>
      </c>
      <c r="T145">
        <v>0</v>
      </c>
      <c r="U145">
        <v>1</v>
      </c>
      <c r="V145">
        <v>0</v>
      </c>
      <c r="W145">
        <v>0</v>
      </c>
      <c r="X145">
        <v>0</v>
      </c>
      <c r="Y145">
        <v>0</v>
      </c>
      <c r="Z145">
        <v>0</v>
      </c>
      <c r="AA145">
        <v>0</v>
      </c>
      <c r="AB145">
        <v>0</v>
      </c>
      <c r="AC145">
        <v>0</v>
      </c>
      <c r="AD145">
        <v>0</v>
      </c>
      <c r="AE145">
        <v>0</v>
      </c>
      <c r="AF145">
        <v>0</v>
      </c>
      <c r="AG145">
        <v>0</v>
      </c>
      <c r="AH145">
        <v>1</v>
      </c>
      <c r="AI145">
        <v>0</v>
      </c>
      <c r="AJ145">
        <v>0</v>
      </c>
      <c r="AK145">
        <v>0</v>
      </c>
      <c r="AL145">
        <v>0</v>
      </c>
      <c r="AM145">
        <v>1</v>
      </c>
      <c r="AN145">
        <v>0</v>
      </c>
      <c r="AO145">
        <v>0</v>
      </c>
      <c r="AP145">
        <v>1</v>
      </c>
      <c r="AQ145">
        <v>1</v>
      </c>
      <c r="AR145">
        <v>0</v>
      </c>
      <c r="AS145">
        <v>0</v>
      </c>
      <c r="AT145">
        <v>0</v>
      </c>
      <c r="AU145">
        <v>0</v>
      </c>
      <c r="AV145">
        <v>0</v>
      </c>
      <c r="AW145">
        <v>0</v>
      </c>
      <c r="AX145">
        <v>0</v>
      </c>
      <c r="AY145">
        <v>0</v>
      </c>
      <c r="AZ145">
        <v>0</v>
      </c>
    </row>
    <row r="146" spans="1:52" x14ac:dyDescent="0.35">
      <c r="A146" t="s">
        <v>742</v>
      </c>
      <c r="B146" s="1">
        <v>40909</v>
      </c>
      <c r="C146" s="1">
        <v>43617</v>
      </c>
      <c r="D146">
        <v>1</v>
      </c>
      <c r="E146">
        <v>0</v>
      </c>
      <c r="F146">
        <v>0</v>
      </c>
      <c r="G146">
        <v>0</v>
      </c>
      <c r="H146">
        <v>0</v>
      </c>
      <c r="I146">
        <v>0</v>
      </c>
      <c r="J146">
        <v>0</v>
      </c>
      <c r="K146">
        <v>0</v>
      </c>
      <c r="L146">
        <v>0</v>
      </c>
      <c r="M146">
        <v>0</v>
      </c>
      <c r="N146">
        <v>0</v>
      </c>
      <c r="O146">
        <v>0</v>
      </c>
      <c r="P146">
        <v>0</v>
      </c>
      <c r="Q146">
        <v>0</v>
      </c>
      <c r="R146">
        <v>1</v>
      </c>
      <c r="S146" t="s">
        <v>1141</v>
      </c>
      <c r="T146">
        <v>0</v>
      </c>
      <c r="U146">
        <v>0</v>
      </c>
      <c r="V146">
        <v>0</v>
      </c>
      <c r="W146">
        <v>0</v>
      </c>
      <c r="X146">
        <v>0</v>
      </c>
      <c r="Y146">
        <v>0</v>
      </c>
      <c r="Z146">
        <v>0</v>
      </c>
      <c r="AA146">
        <v>0</v>
      </c>
      <c r="AB146">
        <v>1</v>
      </c>
      <c r="AC146">
        <v>0</v>
      </c>
      <c r="AD146">
        <v>0</v>
      </c>
      <c r="AE146">
        <v>0</v>
      </c>
      <c r="AF146">
        <v>0</v>
      </c>
      <c r="AG146">
        <v>0</v>
      </c>
      <c r="AH146">
        <v>1</v>
      </c>
      <c r="AI146">
        <v>0</v>
      </c>
      <c r="AJ146">
        <v>0</v>
      </c>
      <c r="AK146">
        <v>0</v>
      </c>
      <c r="AL146">
        <v>0</v>
      </c>
      <c r="AM146">
        <v>0</v>
      </c>
      <c r="AN146">
        <v>1</v>
      </c>
      <c r="AO146">
        <v>0</v>
      </c>
      <c r="AP146">
        <v>1</v>
      </c>
      <c r="AQ146">
        <v>1</v>
      </c>
      <c r="AR146">
        <v>0</v>
      </c>
      <c r="AS146">
        <v>0</v>
      </c>
      <c r="AT146">
        <v>0</v>
      </c>
      <c r="AU146">
        <v>1</v>
      </c>
      <c r="AV146">
        <v>1</v>
      </c>
      <c r="AW146">
        <v>1</v>
      </c>
      <c r="AX146">
        <v>0</v>
      </c>
      <c r="AY146">
        <v>0</v>
      </c>
      <c r="AZ146">
        <v>0</v>
      </c>
    </row>
    <row r="147" spans="1:52" x14ac:dyDescent="0.35">
      <c r="A147" t="s">
        <v>744</v>
      </c>
      <c r="B147" s="1">
        <v>35760</v>
      </c>
      <c r="C147" s="1">
        <v>43617</v>
      </c>
      <c r="D147">
        <v>1</v>
      </c>
      <c r="E147">
        <v>0</v>
      </c>
      <c r="F147">
        <v>0</v>
      </c>
      <c r="G147">
        <v>0</v>
      </c>
      <c r="H147">
        <v>0</v>
      </c>
      <c r="I147">
        <v>0</v>
      </c>
      <c r="J147">
        <v>0</v>
      </c>
      <c r="K147">
        <v>0</v>
      </c>
      <c r="L147">
        <v>0</v>
      </c>
      <c r="M147">
        <v>0</v>
      </c>
      <c r="N147">
        <v>1</v>
      </c>
      <c r="O147">
        <v>0</v>
      </c>
      <c r="P147">
        <v>0</v>
      </c>
      <c r="Q147">
        <v>0</v>
      </c>
      <c r="R147">
        <v>0</v>
      </c>
      <c r="S147">
        <v>0</v>
      </c>
      <c r="T147">
        <v>0</v>
      </c>
      <c r="U147">
        <v>0</v>
      </c>
      <c r="V147">
        <v>0</v>
      </c>
      <c r="W147">
        <v>0</v>
      </c>
      <c r="X147">
        <v>0</v>
      </c>
      <c r="Y147">
        <v>0</v>
      </c>
      <c r="Z147">
        <v>0</v>
      </c>
      <c r="AA147">
        <v>1</v>
      </c>
      <c r="AB147">
        <v>0</v>
      </c>
      <c r="AC147">
        <v>0</v>
      </c>
      <c r="AD147">
        <v>0</v>
      </c>
      <c r="AE147">
        <v>0</v>
      </c>
      <c r="AF147">
        <v>0</v>
      </c>
      <c r="AG147">
        <v>0</v>
      </c>
      <c r="AH147">
        <v>1</v>
      </c>
      <c r="AI147">
        <v>0</v>
      </c>
      <c r="AJ147">
        <v>0</v>
      </c>
      <c r="AK147">
        <v>0</v>
      </c>
      <c r="AL147">
        <v>0</v>
      </c>
      <c r="AM147">
        <v>0</v>
      </c>
      <c r="AN147">
        <v>1</v>
      </c>
      <c r="AO147">
        <v>0</v>
      </c>
      <c r="AP147">
        <v>1</v>
      </c>
      <c r="AQ147">
        <v>1</v>
      </c>
      <c r="AR147">
        <v>0</v>
      </c>
      <c r="AS147">
        <v>0</v>
      </c>
      <c r="AT147">
        <v>0</v>
      </c>
      <c r="AU147">
        <v>0</v>
      </c>
      <c r="AV147">
        <v>0</v>
      </c>
      <c r="AW147">
        <v>0</v>
      </c>
      <c r="AX147">
        <v>0</v>
      </c>
      <c r="AY147">
        <v>0</v>
      </c>
      <c r="AZ147">
        <v>0</v>
      </c>
    </row>
    <row r="148" spans="1:52" x14ac:dyDescent="0.35">
      <c r="A148" t="s">
        <v>748</v>
      </c>
      <c r="B148" s="1">
        <v>33336</v>
      </c>
      <c r="C148" s="1">
        <v>43617</v>
      </c>
      <c r="D148">
        <v>1</v>
      </c>
      <c r="E148">
        <v>0</v>
      </c>
      <c r="F148">
        <v>0</v>
      </c>
      <c r="G148">
        <v>0</v>
      </c>
      <c r="H148">
        <v>0</v>
      </c>
      <c r="I148">
        <v>0</v>
      </c>
      <c r="J148">
        <v>0</v>
      </c>
      <c r="K148">
        <v>0</v>
      </c>
      <c r="L148">
        <v>0</v>
      </c>
      <c r="M148">
        <v>1</v>
      </c>
      <c r="N148">
        <v>1</v>
      </c>
      <c r="O148">
        <v>0</v>
      </c>
      <c r="P148">
        <v>0</v>
      </c>
      <c r="Q148">
        <v>0</v>
      </c>
      <c r="R148">
        <v>0</v>
      </c>
      <c r="S148">
        <v>0</v>
      </c>
      <c r="T148">
        <v>0</v>
      </c>
      <c r="U148">
        <v>0</v>
      </c>
      <c r="V148">
        <v>0</v>
      </c>
      <c r="W148">
        <v>0</v>
      </c>
      <c r="X148">
        <v>0</v>
      </c>
      <c r="Y148">
        <v>0</v>
      </c>
      <c r="Z148">
        <v>0</v>
      </c>
      <c r="AA148">
        <v>1</v>
      </c>
      <c r="AB148">
        <v>0</v>
      </c>
      <c r="AC148">
        <v>0</v>
      </c>
      <c r="AD148">
        <v>0</v>
      </c>
      <c r="AE148">
        <v>0</v>
      </c>
      <c r="AF148">
        <v>0</v>
      </c>
      <c r="AG148">
        <v>0</v>
      </c>
      <c r="AH148">
        <v>1</v>
      </c>
      <c r="AI148">
        <v>0</v>
      </c>
      <c r="AJ148">
        <v>0</v>
      </c>
      <c r="AK148">
        <v>0</v>
      </c>
      <c r="AL148">
        <v>0</v>
      </c>
      <c r="AM148">
        <v>0</v>
      </c>
      <c r="AN148">
        <v>1</v>
      </c>
      <c r="AO148">
        <v>0</v>
      </c>
      <c r="AP148">
        <v>1</v>
      </c>
      <c r="AQ148">
        <v>1</v>
      </c>
      <c r="AR148">
        <v>1</v>
      </c>
      <c r="AS148">
        <v>0</v>
      </c>
      <c r="AT148">
        <v>1</v>
      </c>
      <c r="AU148">
        <v>0</v>
      </c>
      <c r="AV148">
        <v>0</v>
      </c>
      <c r="AW148">
        <v>0</v>
      </c>
      <c r="AX148">
        <v>0</v>
      </c>
      <c r="AY148">
        <v>0</v>
      </c>
      <c r="AZ148">
        <v>0</v>
      </c>
    </row>
    <row r="149" spans="1:52" x14ac:dyDescent="0.35">
      <c r="A149" t="s">
        <v>753</v>
      </c>
      <c r="B149" s="1">
        <v>41113</v>
      </c>
      <c r="C149" s="1">
        <v>43617</v>
      </c>
      <c r="D149">
        <v>1</v>
      </c>
      <c r="E149">
        <v>0</v>
      </c>
      <c r="F149">
        <v>0</v>
      </c>
      <c r="G149">
        <v>0</v>
      </c>
      <c r="H149">
        <v>0</v>
      </c>
      <c r="I149">
        <v>0</v>
      </c>
      <c r="J149">
        <v>0</v>
      </c>
      <c r="K149">
        <v>0</v>
      </c>
      <c r="L149">
        <v>0</v>
      </c>
      <c r="M149">
        <v>0</v>
      </c>
      <c r="N149">
        <v>0</v>
      </c>
      <c r="O149">
        <v>0</v>
      </c>
      <c r="P149">
        <v>0</v>
      </c>
      <c r="Q149">
        <v>1</v>
      </c>
      <c r="R149">
        <v>0</v>
      </c>
      <c r="S149" t="s">
        <v>1141</v>
      </c>
      <c r="T149">
        <v>0</v>
      </c>
      <c r="U149">
        <v>0</v>
      </c>
      <c r="V149">
        <v>0</v>
      </c>
      <c r="W149">
        <v>0</v>
      </c>
      <c r="X149">
        <v>0</v>
      </c>
      <c r="Y149">
        <v>1</v>
      </c>
      <c r="Z149">
        <v>0</v>
      </c>
      <c r="AA149">
        <v>0</v>
      </c>
      <c r="AB149">
        <v>0</v>
      </c>
      <c r="AC149">
        <v>0</v>
      </c>
      <c r="AD149">
        <v>0</v>
      </c>
      <c r="AE149">
        <v>0</v>
      </c>
      <c r="AF149">
        <v>0</v>
      </c>
      <c r="AG149">
        <v>0</v>
      </c>
      <c r="AH149">
        <v>1</v>
      </c>
      <c r="AI149">
        <v>0</v>
      </c>
      <c r="AJ149">
        <v>0</v>
      </c>
      <c r="AK149">
        <v>0</v>
      </c>
      <c r="AL149">
        <v>0</v>
      </c>
      <c r="AM149">
        <v>0</v>
      </c>
      <c r="AN149">
        <v>1</v>
      </c>
      <c r="AO149">
        <v>0</v>
      </c>
      <c r="AP149">
        <v>1</v>
      </c>
      <c r="AQ149">
        <v>1</v>
      </c>
      <c r="AR149">
        <v>1</v>
      </c>
      <c r="AS149">
        <v>0</v>
      </c>
      <c r="AT149">
        <v>1</v>
      </c>
      <c r="AU149">
        <v>0</v>
      </c>
      <c r="AV149">
        <v>0</v>
      </c>
      <c r="AW149">
        <v>0</v>
      </c>
      <c r="AX149">
        <v>0</v>
      </c>
      <c r="AY149">
        <v>1</v>
      </c>
      <c r="AZ149">
        <v>0</v>
      </c>
    </row>
    <row r="150" spans="1:52" x14ac:dyDescent="0.35">
      <c r="A150" t="s">
        <v>758</v>
      </c>
      <c r="B150" s="1">
        <v>35587</v>
      </c>
      <c r="C150" s="1">
        <v>43617</v>
      </c>
      <c r="D150">
        <v>1</v>
      </c>
      <c r="E150">
        <v>0</v>
      </c>
      <c r="F150">
        <v>0</v>
      </c>
      <c r="G150">
        <v>1</v>
      </c>
      <c r="H150">
        <v>1</v>
      </c>
      <c r="I150">
        <v>1</v>
      </c>
      <c r="J150">
        <v>0</v>
      </c>
      <c r="K150">
        <v>0</v>
      </c>
      <c r="L150">
        <v>0</v>
      </c>
      <c r="M150">
        <v>1</v>
      </c>
      <c r="N150">
        <v>1</v>
      </c>
      <c r="O150">
        <v>0</v>
      </c>
      <c r="P150">
        <v>0</v>
      </c>
      <c r="Q150">
        <v>0</v>
      </c>
      <c r="R150">
        <v>0</v>
      </c>
      <c r="S150">
        <v>0</v>
      </c>
      <c r="T150">
        <v>0</v>
      </c>
      <c r="U150">
        <v>1</v>
      </c>
      <c r="V150">
        <v>0</v>
      </c>
      <c r="W150">
        <v>0</v>
      </c>
      <c r="X150">
        <v>0</v>
      </c>
      <c r="Y150">
        <v>0</v>
      </c>
      <c r="Z150">
        <v>0</v>
      </c>
      <c r="AA150">
        <v>0</v>
      </c>
      <c r="AB150">
        <v>0</v>
      </c>
      <c r="AC150">
        <v>0</v>
      </c>
      <c r="AD150">
        <v>0</v>
      </c>
      <c r="AE150">
        <v>0</v>
      </c>
      <c r="AF150">
        <v>0</v>
      </c>
      <c r="AG150">
        <v>0</v>
      </c>
      <c r="AH150">
        <v>1</v>
      </c>
      <c r="AI150">
        <v>1</v>
      </c>
      <c r="AJ150">
        <v>0</v>
      </c>
      <c r="AK150">
        <v>0</v>
      </c>
      <c r="AL150">
        <v>0</v>
      </c>
      <c r="AM150">
        <v>0</v>
      </c>
      <c r="AN150">
        <v>0</v>
      </c>
      <c r="AO150">
        <v>0</v>
      </c>
      <c r="AP150">
        <v>1</v>
      </c>
      <c r="AQ150">
        <v>0</v>
      </c>
      <c r="AR150">
        <v>0</v>
      </c>
      <c r="AS150">
        <v>0</v>
      </c>
      <c r="AT150">
        <v>0</v>
      </c>
      <c r="AU150">
        <v>0</v>
      </c>
      <c r="AV150">
        <v>0</v>
      </c>
      <c r="AW150">
        <v>0</v>
      </c>
      <c r="AX150">
        <v>0</v>
      </c>
      <c r="AY150">
        <v>1</v>
      </c>
      <c r="AZ150">
        <v>0</v>
      </c>
    </row>
    <row r="151" spans="1:52" x14ac:dyDescent="0.35">
      <c r="A151" t="s">
        <v>762</v>
      </c>
      <c r="B151" s="1">
        <v>39254</v>
      </c>
      <c r="C151" s="1">
        <v>43617</v>
      </c>
      <c r="D151">
        <v>1</v>
      </c>
      <c r="E151">
        <v>0</v>
      </c>
      <c r="F151">
        <v>0</v>
      </c>
      <c r="G151">
        <v>0</v>
      </c>
      <c r="H151">
        <v>0</v>
      </c>
      <c r="I151">
        <v>0</v>
      </c>
      <c r="J151">
        <v>0</v>
      </c>
      <c r="K151">
        <v>0</v>
      </c>
      <c r="L151">
        <v>0</v>
      </c>
      <c r="M151">
        <v>0</v>
      </c>
      <c r="N151">
        <v>0</v>
      </c>
      <c r="O151">
        <v>0</v>
      </c>
      <c r="P151">
        <v>1</v>
      </c>
      <c r="Q151">
        <v>0</v>
      </c>
      <c r="R151">
        <v>0</v>
      </c>
      <c r="S151">
        <v>1</v>
      </c>
      <c r="T151">
        <v>0</v>
      </c>
      <c r="U151">
        <v>1</v>
      </c>
      <c r="V151">
        <v>0</v>
      </c>
      <c r="W151">
        <v>0</v>
      </c>
      <c r="X151">
        <v>0</v>
      </c>
      <c r="Y151">
        <v>0</v>
      </c>
      <c r="Z151">
        <v>0</v>
      </c>
      <c r="AA151">
        <v>0</v>
      </c>
      <c r="AB151">
        <v>0</v>
      </c>
      <c r="AC151">
        <v>0</v>
      </c>
      <c r="AD151">
        <v>0</v>
      </c>
      <c r="AE151">
        <v>0</v>
      </c>
      <c r="AF151">
        <v>0</v>
      </c>
      <c r="AG151">
        <v>0</v>
      </c>
      <c r="AH151">
        <v>1</v>
      </c>
      <c r="AI151">
        <v>0</v>
      </c>
      <c r="AJ151">
        <v>0</v>
      </c>
      <c r="AK151">
        <v>0</v>
      </c>
      <c r="AL151">
        <v>1</v>
      </c>
      <c r="AM151">
        <v>0</v>
      </c>
      <c r="AN151">
        <v>0</v>
      </c>
      <c r="AO151">
        <v>0</v>
      </c>
      <c r="AP151">
        <v>1</v>
      </c>
      <c r="AQ151">
        <v>1</v>
      </c>
      <c r="AR151">
        <v>0</v>
      </c>
      <c r="AS151">
        <v>0</v>
      </c>
      <c r="AT151">
        <v>0</v>
      </c>
      <c r="AU151">
        <v>0</v>
      </c>
      <c r="AV151">
        <v>0</v>
      </c>
      <c r="AW151">
        <v>0</v>
      </c>
      <c r="AX151">
        <v>0</v>
      </c>
      <c r="AY151">
        <v>0</v>
      </c>
      <c r="AZ151">
        <v>0</v>
      </c>
    </row>
    <row r="152" spans="1:52" x14ac:dyDescent="0.35">
      <c r="A152" t="s">
        <v>769</v>
      </c>
      <c r="B152" s="1">
        <v>40912</v>
      </c>
      <c r="C152" s="1">
        <v>43617</v>
      </c>
      <c r="D152">
        <v>1</v>
      </c>
      <c r="E152">
        <v>0</v>
      </c>
      <c r="F152">
        <v>0</v>
      </c>
      <c r="G152">
        <v>1</v>
      </c>
      <c r="H152">
        <v>1</v>
      </c>
      <c r="I152">
        <v>0</v>
      </c>
      <c r="J152">
        <v>0</v>
      </c>
      <c r="K152">
        <v>0</v>
      </c>
      <c r="L152">
        <v>0</v>
      </c>
      <c r="M152">
        <v>0</v>
      </c>
      <c r="N152">
        <v>1</v>
      </c>
      <c r="O152">
        <v>0</v>
      </c>
      <c r="P152">
        <v>0</v>
      </c>
      <c r="Q152">
        <v>0</v>
      </c>
      <c r="R152">
        <v>0</v>
      </c>
      <c r="S152">
        <v>1</v>
      </c>
      <c r="T152">
        <v>0</v>
      </c>
      <c r="U152">
        <v>0</v>
      </c>
      <c r="V152">
        <v>0</v>
      </c>
      <c r="W152">
        <v>0</v>
      </c>
      <c r="X152">
        <v>0</v>
      </c>
      <c r="Y152">
        <v>0</v>
      </c>
      <c r="Z152">
        <v>0</v>
      </c>
      <c r="AA152">
        <v>1</v>
      </c>
      <c r="AB152">
        <v>0</v>
      </c>
      <c r="AC152">
        <v>0</v>
      </c>
      <c r="AD152">
        <v>0</v>
      </c>
      <c r="AE152">
        <v>0</v>
      </c>
      <c r="AF152">
        <v>0</v>
      </c>
      <c r="AG152">
        <v>0</v>
      </c>
      <c r="AH152">
        <v>1</v>
      </c>
      <c r="AI152">
        <v>0</v>
      </c>
      <c r="AJ152">
        <v>0</v>
      </c>
      <c r="AK152">
        <v>0</v>
      </c>
      <c r="AL152">
        <v>0</v>
      </c>
      <c r="AM152">
        <v>0</v>
      </c>
      <c r="AN152">
        <v>1</v>
      </c>
      <c r="AO152">
        <v>0</v>
      </c>
      <c r="AP152">
        <v>1</v>
      </c>
      <c r="AQ152">
        <v>1</v>
      </c>
      <c r="AR152">
        <v>1</v>
      </c>
      <c r="AS152">
        <v>0</v>
      </c>
      <c r="AT152">
        <v>1</v>
      </c>
      <c r="AU152">
        <v>0</v>
      </c>
      <c r="AV152">
        <v>0</v>
      </c>
      <c r="AW152">
        <v>0</v>
      </c>
      <c r="AX152">
        <v>0</v>
      </c>
      <c r="AY152">
        <v>0</v>
      </c>
      <c r="AZ152">
        <v>0</v>
      </c>
    </row>
    <row r="153" spans="1:52" x14ac:dyDescent="0.35">
      <c r="A153" t="s">
        <v>773</v>
      </c>
      <c r="B153" s="1">
        <v>37987</v>
      </c>
      <c r="C153" s="1">
        <v>43617</v>
      </c>
      <c r="D153">
        <v>1</v>
      </c>
      <c r="E153">
        <v>0</v>
      </c>
      <c r="F153">
        <v>0</v>
      </c>
      <c r="G153">
        <v>1</v>
      </c>
      <c r="H153">
        <v>0</v>
      </c>
      <c r="I153">
        <v>0</v>
      </c>
      <c r="J153">
        <v>0</v>
      </c>
      <c r="K153">
        <v>0</v>
      </c>
      <c r="L153">
        <v>0</v>
      </c>
      <c r="M153">
        <v>0</v>
      </c>
      <c r="N153">
        <v>1</v>
      </c>
      <c r="O153">
        <v>0</v>
      </c>
      <c r="P153">
        <v>0</v>
      </c>
      <c r="Q153">
        <v>0</v>
      </c>
      <c r="R153">
        <v>0</v>
      </c>
      <c r="S153">
        <v>0</v>
      </c>
      <c r="T153">
        <v>0</v>
      </c>
      <c r="U153">
        <v>0</v>
      </c>
      <c r="V153">
        <v>1</v>
      </c>
      <c r="W153">
        <v>0</v>
      </c>
      <c r="X153">
        <v>0</v>
      </c>
      <c r="Y153">
        <v>0</v>
      </c>
      <c r="Z153">
        <v>0</v>
      </c>
      <c r="AA153">
        <v>0</v>
      </c>
      <c r="AB153">
        <v>0</v>
      </c>
      <c r="AC153">
        <v>0</v>
      </c>
      <c r="AD153">
        <v>0</v>
      </c>
      <c r="AE153">
        <v>0</v>
      </c>
      <c r="AF153">
        <v>0</v>
      </c>
      <c r="AG153">
        <v>0</v>
      </c>
      <c r="AH153">
        <v>1</v>
      </c>
      <c r="AI153">
        <v>0</v>
      </c>
      <c r="AJ153">
        <v>0</v>
      </c>
      <c r="AK153">
        <v>0</v>
      </c>
      <c r="AL153">
        <v>0</v>
      </c>
      <c r="AM153">
        <v>1</v>
      </c>
      <c r="AN153">
        <v>0</v>
      </c>
      <c r="AO153">
        <v>0</v>
      </c>
      <c r="AP153">
        <v>1</v>
      </c>
      <c r="AQ153">
        <v>0</v>
      </c>
      <c r="AR153">
        <v>1</v>
      </c>
      <c r="AS153">
        <v>0</v>
      </c>
      <c r="AT153">
        <v>1</v>
      </c>
      <c r="AU153">
        <v>1</v>
      </c>
      <c r="AV153">
        <v>0</v>
      </c>
      <c r="AW153">
        <v>0</v>
      </c>
      <c r="AX153">
        <v>0</v>
      </c>
      <c r="AY153">
        <v>0</v>
      </c>
      <c r="AZ153">
        <v>0</v>
      </c>
    </row>
    <row r="154" spans="1:52" x14ac:dyDescent="0.35">
      <c r="A154" t="s">
        <v>777</v>
      </c>
      <c r="B154" s="1">
        <v>43437</v>
      </c>
      <c r="C154" s="1">
        <v>43617</v>
      </c>
      <c r="D154">
        <v>1</v>
      </c>
      <c r="E154">
        <v>0</v>
      </c>
      <c r="F154">
        <v>0</v>
      </c>
      <c r="G154">
        <v>0</v>
      </c>
      <c r="H154">
        <v>0</v>
      </c>
      <c r="I154">
        <v>0</v>
      </c>
      <c r="J154">
        <v>0</v>
      </c>
      <c r="K154">
        <v>0</v>
      </c>
      <c r="L154">
        <v>0</v>
      </c>
      <c r="M154">
        <v>0</v>
      </c>
      <c r="N154">
        <v>0</v>
      </c>
      <c r="O154">
        <v>0</v>
      </c>
      <c r="P154">
        <v>1</v>
      </c>
      <c r="Q154">
        <v>0</v>
      </c>
      <c r="R154">
        <v>0</v>
      </c>
      <c r="S154">
        <v>0</v>
      </c>
      <c r="T154">
        <v>1</v>
      </c>
      <c r="U154">
        <v>0</v>
      </c>
      <c r="V154">
        <v>0</v>
      </c>
      <c r="W154">
        <v>0</v>
      </c>
      <c r="X154">
        <v>0</v>
      </c>
      <c r="Y154">
        <v>0</v>
      </c>
      <c r="Z154">
        <v>0</v>
      </c>
      <c r="AA154">
        <v>0</v>
      </c>
      <c r="AB154">
        <v>0</v>
      </c>
      <c r="AC154">
        <v>0</v>
      </c>
      <c r="AD154">
        <v>0</v>
      </c>
      <c r="AE154">
        <v>0</v>
      </c>
      <c r="AF154">
        <v>0</v>
      </c>
      <c r="AG154">
        <v>0</v>
      </c>
      <c r="AH154">
        <v>1</v>
      </c>
      <c r="AI154">
        <v>0</v>
      </c>
      <c r="AJ154">
        <v>0</v>
      </c>
      <c r="AK154">
        <v>0</v>
      </c>
      <c r="AL154">
        <v>0</v>
      </c>
      <c r="AM154">
        <v>0</v>
      </c>
      <c r="AN154">
        <v>1</v>
      </c>
      <c r="AO154">
        <v>0</v>
      </c>
      <c r="AP154">
        <v>1</v>
      </c>
      <c r="AQ154">
        <v>1</v>
      </c>
      <c r="AR154">
        <v>0</v>
      </c>
      <c r="AS154">
        <v>0</v>
      </c>
      <c r="AT154">
        <v>0</v>
      </c>
      <c r="AU154">
        <v>1</v>
      </c>
      <c r="AV154">
        <v>1</v>
      </c>
      <c r="AW154">
        <v>1</v>
      </c>
      <c r="AX154">
        <v>0</v>
      </c>
      <c r="AY154">
        <v>1</v>
      </c>
      <c r="AZ154">
        <v>0</v>
      </c>
    </row>
    <row r="155" spans="1:52" x14ac:dyDescent="0.35">
      <c r="A155" t="s">
        <v>785</v>
      </c>
      <c r="B155" s="1">
        <v>41068</v>
      </c>
      <c r="C155" s="1">
        <v>43617</v>
      </c>
      <c r="D155">
        <v>1</v>
      </c>
      <c r="E155">
        <v>0</v>
      </c>
      <c r="F155">
        <v>0</v>
      </c>
      <c r="G155">
        <v>0</v>
      </c>
      <c r="H155">
        <v>1</v>
      </c>
      <c r="I155">
        <v>0</v>
      </c>
      <c r="J155">
        <v>0</v>
      </c>
      <c r="K155">
        <v>0</v>
      </c>
      <c r="L155">
        <v>0</v>
      </c>
      <c r="M155">
        <v>0</v>
      </c>
      <c r="N155">
        <v>0</v>
      </c>
      <c r="O155">
        <v>0</v>
      </c>
      <c r="P155">
        <v>0</v>
      </c>
      <c r="Q155">
        <v>0</v>
      </c>
      <c r="R155">
        <v>0</v>
      </c>
      <c r="S155">
        <v>0</v>
      </c>
      <c r="T155">
        <v>0</v>
      </c>
      <c r="U155">
        <v>0</v>
      </c>
      <c r="V155">
        <v>0</v>
      </c>
      <c r="W155">
        <v>0</v>
      </c>
      <c r="X155">
        <v>0</v>
      </c>
      <c r="Y155">
        <v>0</v>
      </c>
      <c r="Z155">
        <v>0</v>
      </c>
      <c r="AA155">
        <v>1</v>
      </c>
      <c r="AB155">
        <v>0</v>
      </c>
      <c r="AC155">
        <v>0</v>
      </c>
      <c r="AD155">
        <v>0</v>
      </c>
      <c r="AE155">
        <v>0</v>
      </c>
      <c r="AF155">
        <v>0</v>
      </c>
      <c r="AG155">
        <v>0</v>
      </c>
      <c r="AH155">
        <v>1</v>
      </c>
      <c r="AI155">
        <v>0</v>
      </c>
      <c r="AJ155">
        <v>0</v>
      </c>
      <c r="AK155">
        <v>0</v>
      </c>
      <c r="AL155">
        <v>0</v>
      </c>
      <c r="AM155">
        <v>0</v>
      </c>
      <c r="AN155">
        <v>1</v>
      </c>
      <c r="AO155">
        <v>0</v>
      </c>
      <c r="AP155">
        <v>1</v>
      </c>
      <c r="AQ155">
        <v>1</v>
      </c>
      <c r="AR155">
        <v>1</v>
      </c>
      <c r="AS155">
        <v>0</v>
      </c>
      <c r="AT155">
        <v>1</v>
      </c>
      <c r="AU155">
        <v>0</v>
      </c>
      <c r="AV155">
        <v>0</v>
      </c>
      <c r="AW155">
        <v>0</v>
      </c>
      <c r="AX155">
        <v>0</v>
      </c>
      <c r="AY155">
        <v>0</v>
      </c>
      <c r="AZ155">
        <v>0</v>
      </c>
    </row>
    <row r="156" spans="1:52" x14ac:dyDescent="0.35">
      <c r="A156" t="s">
        <v>790</v>
      </c>
      <c r="B156" s="1">
        <v>43217</v>
      </c>
      <c r="C156" s="1">
        <v>43617</v>
      </c>
      <c r="D156">
        <v>1</v>
      </c>
      <c r="E156">
        <v>0</v>
      </c>
      <c r="F156">
        <v>0</v>
      </c>
      <c r="G156">
        <v>1</v>
      </c>
      <c r="H156">
        <v>1</v>
      </c>
      <c r="I156">
        <v>0</v>
      </c>
      <c r="J156">
        <v>0</v>
      </c>
      <c r="K156">
        <v>0</v>
      </c>
      <c r="L156">
        <v>0</v>
      </c>
      <c r="M156">
        <v>0</v>
      </c>
      <c r="N156">
        <v>1</v>
      </c>
      <c r="O156">
        <v>0</v>
      </c>
      <c r="P156">
        <v>0</v>
      </c>
      <c r="Q156">
        <v>0</v>
      </c>
      <c r="R156">
        <v>0</v>
      </c>
      <c r="S156">
        <v>1</v>
      </c>
      <c r="T156">
        <v>0</v>
      </c>
      <c r="U156">
        <v>0</v>
      </c>
      <c r="V156">
        <v>0</v>
      </c>
      <c r="W156">
        <v>0</v>
      </c>
      <c r="X156">
        <v>0</v>
      </c>
      <c r="Y156">
        <v>0</v>
      </c>
      <c r="Z156">
        <v>0</v>
      </c>
      <c r="AA156">
        <v>1</v>
      </c>
      <c r="AB156">
        <v>0</v>
      </c>
      <c r="AC156">
        <v>0</v>
      </c>
      <c r="AD156">
        <v>0</v>
      </c>
      <c r="AE156">
        <v>0</v>
      </c>
      <c r="AF156">
        <v>0</v>
      </c>
      <c r="AG156">
        <v>0</v>
      </c>
      <c r="AH156">
        <v>1</v>
      </c>
      <c r="AI156">
        <v>0</v>
      </c>
      <c r="AJ156">
        <v>0</v>
      </c>
      <c r="AK156">
        <v>0</v>
      </c>
      <c r="AL156">
        <v>0</v>
      </c>
      <c r="AM156">
        <v>0</v>
      </c>
      <c r="AN156">
        <v>1</v>
      </c>
      <c r="AO156">
        <v>0</v>
      </c>
      <c r="AP156">
        <v>1</v>
      </c>
      <c r="AQ156">
        <v>1</v>
      </c>
      <c r="AR156">
        <v>1</v>
      </c>
      <c r="AS156">
        <v>0</v>
      </c>
      <c r="AT156">
        <v>1</v>
      </c>
      <c r="AU156">
        <v>0</v>
      </c>
      <c r="AV156">
        <v>0</v>
      </c>
      <c r="AW156">
        <v>0</v>
      </c>
      <c r="AX156">
        <v>0</v>
      </c>
      <c r="AY156">
        <v>0</v>
      </c>
      <c r="AZ156">
        <v>0</v>
      </c>
    </row>
    <row r="157" spans="1:52" x14ac:dyDescent="0.35">
      <c r="A157" t="s">
        <v>797</v>
      </c>
      <c r="B157" s="1">
        <v>39527</v>
      </c>
      <c r="C157" s="1">
        <v>43617</v>
      </c>
      <c r="D157">
        <v>1</v>
      </c>
      <c r="E157">
        <v>0</v>
      </c>
      <c r="F157">
        <v>0</v>
      </c>
      <c r="G157">
        <v>0</v>
      </c>
      <c r="H157">
        <v>0</v>
      </c>
      <c r="I157">
        <v>0</v>
      </c>
      <c r="J157">
        <v>0</v>
      </c>
      <c r="K157">
        <v>0</v>
      </c>
      <c r="L157">
        <v>0</v>
      </c>
      <c r="M157">
        <v>0</v>
      </c>
      <c r="N157">
        <v>0</v>
      </c>
      <c r="O157">
        <v>0</v>
      </c>
      <c r="P157">
        <v>1</v>
      </c>
      <c r="Q157">
        <v>0</v>
      </c>
      <c r="R157">
        <v>0</v>
      </c>
      <c r="S157">
        <v>1</v>
      </c>
      <c r="T157">
        <v>0</v>
      </c>
      <c r="U157">
        <v>0</v>
      </c>
      <c r="V157">
        <v>0</v>
      </c>
      <c r="W157">
        <v>0</v>
      </c>
      <c r="X157">
        <v>0</v>
      </c>
      <c r="Y157">
        <v>0</v>
      </c>
      <c r="Z157">
        <v>0</v>
      </c>
      <c r="AA157">
        <v>1</v>
      </c>
      <c r="AB157">
        <v>0</v>
      </c>
      <c r="AC157">
        <v>1</v>
      </c>
      <c r="AD157">
        <v>1</v>
      </c>
      <c r="AE157">
        <v>0</v>
      </c>
      <c r="AF157">
        <v>1</v>
      </c>
      <c r="AG157">
        <v>0</v>
      </c>
      <c r="AH157">
        <v>0</v>
      </c>
      <c r="AI157">
        <v>0</v>
      </c>
      <c r="AJ157">
        <v>0</v>
      </c>
      <c r="AK157">
        <v>1</v>
      </c>
      <c r="AL157">
        <v>0</v>
      </c>
      <c r="AM157">
        <v>0</v>
      </c>
      <c r="AN157">
        <v>0</v>
      </c>
      <c r="AO157">
        <v>0</v>
      </c>
      <c r="AP157">
        <v>1</v>
      </c>
      <c r="AQ157">
        <v>0</v>
      </c>
      <c r="AR157">
        <v>1</v>
      </c>
      <c r="AS157">
        <v>0</v>
      </c>
      <c r="AT157">
        <v>1</v>
      </c>
      <c r="AU157">
        <v>0</v>
      </c>
      <c r="AV157">
        <v>0</v>
      </c>
      <c r="AW157">
        <v>0</v>
      </c>
      <c r="AX157">
        <v>0</v>
      </c>
      <c r="AY157">
        <v>0</v>
      </c>
      <c r="AZ157">
        <v>0</v>
      </c>
    </row>
    <row r="158" spans="1:52" x14ac:dyDescent="0.35">
      <c r="A158" t="s">
        <v>805</v>
      </c>
      <c r="B158" s="1">
        <v>40011</v>
      </c>
      <c r="C158" s="1">
        <v>43617</v>
      </c>
      <c r="D158">
        <v>1</v>
      </c>
      <c r="E158">
        <v>0</v>
      </c>
      <c r="F158">
        <v>0</v>
      </c>
      <c r="G158">
        <v>0</v>
      </c>
      <c r="H158">
        <v>0</v>
      </c>
      <c r="I158">
        <v>0</v>
      </c>
      <c r="J158">
        <v>0</v>
      </c>
      <c r="K158">
        <v>0</v>
      </c>
      <c r="L158">
        <v>0</v>
      </c>
      <c r="M158">
        <v>0</v>
      </c>
      <c r="N158">
        <v>0</v>
      </c>
      <c r="O158">
        <v>0</v>
      </c>
      <c r="P158">
        <v>1</v>
      </c>
      <c r="Q158">
        <v>0</v>
      </c>
      <c r="R158">
        <v>0</v>
      </c>
      <c r="S158">
        <v>0</v>
      </c>
      <c r="T158">
        <v>0</v>
      </c>
      <c r="U158">
        <v>0</v>
      </c>
      <c r="V158">
        <v>1</v>
      </c>
      <c r="W158">
        <v>0</v>
      </c>
      <c r="X158">
        <v>0</v>
      </c>
      <c r="Y158">
        <v>0</v>
      </c>
      <c r="Z158">
        <v>0</v>
      </c>
      <c r="AA158">
        <v>0</v>
      </c>
      <c r="AB158">
        <v>0</v>
      </c>
      <c r="AC158">
        <v>0</v>
      </c>
      <c r="AD158">
        <v>0</v>
      </c>
      <c r="AE158">
        <v>0</v>
      </c>
      <c r="AF158">
        <v>0</v>
      </c>
      <c r="AG158">
        <v>0</v>
      </c>
      <c r="AH158">
        <v>1</v>
      </c>
      <c r="AI158">
        <v>0</v>
      </c>
      <c r="AJ158">
        <v>0</v>
      </c>
      <c r="AK158">
        <v>0</v>
      </c>
      <c r="AL158">
        <v>1</v>
      </c>
      <c r="AM158">
        <v>0</v>
      </c>
      <c r="AN158">
        <v>0</v>
      </c>
      <c r="AO158">
        <v>0</v>
      </c>
      <c r="AP158">
        <v>1</v>
      </c>
      <c r="AQ158">
        <v>0</v>
      </c>
      <c r="AR158">
        <v>1</v>
      </c>
      <c r="AS158">
        <v>0</v>
      </c>
      <c r="AT158">
        <v>1</v>
      </c>
      <c r="AU158">
        <v>0</v>
      </c>
      <c r="AV158">
        <v>0</v>
      </c>
      <c r="AW158">
        <v>0</v>
      </c>
      <c r="AX158">
        <v>0</v>
      </c>
      <c r="AY158">
        <v>0</v>
      </c>
      <c r="AZ158">
        <v>0</v>
      </c>
    </row>
    <row r="159" spans="1:52" x14ac:dyDescent="0.35">
      <c r="A159" t="s">
        <v>810</v>
      </c>
      <c r="B159" s="1">
        <v>42071</v>
      </c>
      <c r="C159" s="1">
        <v>43617</v>
      </c>
      <c r="D159">
        <v>1</v>
      </c>
      <c r="E159">
        <v>0</v>
      </c>
      <c r="F159">
        <v>0</v>
      </c>
      <c r="G159">
        <v>0</v>
      </c>
      <c r="H159">
        <v>1</v>
      </c>
      <c r="I159">
        <v>1</v>
      </c>
      <c r="J159">
        <v>0</v>
      </c>
      <c r="K159">
        <v>0</v>
      </c>
      <c r="L159">
        <v>0</v>
      </c>
      <c r="M159">
        <v>0</v>
      </c>
      <c r="N159">
        <v>0</v>
      </c>
      <c r="O159">
        <v>0</v>
      </c>
      <c r="P159">
        <v>0</v>
      </c>
      <c r="Q159">
        <v>0</v>
      </c>
      <c r="R159">
        <v>0</v>
      </c>
      <c r="S159">
        <v>0</v>
      </c>
      <c r="T159">
        <v>0</v>
      </c>
      <c r="U159">
        <v>0</v>
      </c>
      <c r="V159">
        <v>0</v>
      </c>
      <c r="W159">
        <v>0</v>
      </c>
      <c r="X159">
        <v>0</v>
      </c>
      <c r="Y159">
        <v>0</v>
      </c>
      <c r="Z159">
        <v>0</v>
      </c>
      <c r="AA159">
        <v>1</v>
      </c>
      <c r="AB159">
        <v>0</v>
      </c>
      <c r="AC159">
        <v>0</v>
      </c>
      <c r="AD159">
        <v>0</v>
      </c>
      <c r="AE159">
        <v>0</v>
      </c>
      <c r="AF159">
        <v>0</v>
      </c>
      <c r="AG159">
        <v>0</v>
      </c>
      <c r="AH159">
        <v>1</v>
      </c>
      <c r="AI159">
        <v>0</v>
      </c>
      <c r="AJ159">
        <v>0</v>
      </c>
      <c r="AK159">
        <v>0</v>
      </c>
      <c r="AL159">
        <v>0</v>
      </c>
      <c r="AM159">
        <v>0</v>
      </c>
      <c r="AN159">
        <v>1</v>
      </c>
      <c r="AO159">
        <v>0</v>
      </c>
      <c r="AP159">
        <v>0</v>
      </c>
      <c r="AQ159">
        <v>0</v>
      </c>
      <c r="AR159">
        <v>0</v>
      </c>
      <c r="AS159">
        <v>1</v>
      </c>
      <c r="AT159">
        <v>0</v>
      </c>
      <c r="AU159">
        <v>1</v>
      </c>
      <c r="AV159">
        <v>0</v>
      </c>
      <c r="AW159">
        <v>0</v>
      </c>
      <c r="AX159">
        <v>0</v>
      </c>
      <c r="AY159">
        <v>0</v>
      </c>
      <c r="AZ159">
        <v>0</v>
      </c>
    </row>
    <row r="160" spans="1:52" x14ac:dyDescent="0.35">
      <c r="A160" t="s">
        <v>813</v>
      </c>
      <c r="B160" s="1">
        <v>41640</v>
      </c>
      <c r="C160" s="1">
        <v>43617</v>
      </c>
      <c r="D160">
        <v>1</v>
      </c>
      <c r="E160">
        <v>0</v>
      </c>
      <c r="F160">
        <v>1</v>
      </c>
      <c r="G160">
        <v>1</v>
      </c>
      <c r="H160">
        <v>1</v>
      </c>
      <c r="I160">
        <v>1</v>
      </c>
      <c r="J160">
        <v>0</v>
      </c>
      <c r="K160">
        <v>0</v>
      </c>
      <c r="L160">
        <v>0</v>
      </c>
      <c r="M160">
        <v>1</v>
      </c>
      <c r="N160">
        <v>0</v>
      </c>
      <c r="O160">
        <v>0</v>
      </c>
      <c r="P160">
        <v>0</v>
      </c>
      <c r="Q160">
        <v>0</v>
      </c>
      <c r="R160">
        <v>0</v>
      </c>
      <c r="S160">
        <v>1</v>
      </c>
      <c r="T160">
        <v>0</v>
      </c>
      <c r="U160">
        <v>1</v>
      </c>
      <c r="V160">
        <v>0</v>
      </c>
      <c r="W160">
        <v>0</v>
      </c>
      <c r="X160">
        <v>0</v>
      </c>
      <c r="Y160">
        <v>0</v>
      </c>
      <c r="Z160">
        <v>0</v>
      </c>
      <c r="AA160">
        <v>0</v>
      </c>
      <c r="AB160">
        <v>0</v>
      </c>
      <c r="AC160">
        <v>0</v>
      </c>
      <c r="AD160">
        <v>0</v>
      </c>
      <c r="AE160">
        <v>0</v>
      </c>
      <c r="AF160">
        <v>0</v>
      </c>
      <c r="AG160">
        <v>0</v>
      </c>
      <c r="AH160">
        <v>1</v>
      </c>
      <c r="AI160">
        <v>0</v>
      </c>
      <c r="AJ160">
        <v>0</v>
      </c>
      <c r="AK160">
        <v>0</v>
      </c>
      <c r="AL160">
        <v>0</v>
      </c>
      <c r="AM160">
        <v>0</v>
      </c>
      <c r="AN160">
        <v>1</v>
      </c>
      <c r="AO160">
        <v>0</v>
      </c>
      <c r="AP160">
        <v>1</v>
      </c>
      <c r="AQ160">
        <v>1</v>
      </c>
      <c r="AR160">
        <v>1</v>
      </c>
      <c r="AS160">
        <v>0</v>
      </c>
      <c r="AT160">
        <v>1</v>
      </c>
      <c r="AU160">
        <v>0</v>
      </c>
      <c r="AV160">
        <v>1</v>
      </c>
      <c r="AW160">
        <v>0</v>
      </c>
      <c r="AX160">
        <v>0</v>
      </c>
      <c r="AY160">
        <v>0</v>
      </c>
      <c r="AZ160">
        <v>0</v>
      </c>
    </row>
    <row r="161" spans="1:52" x14ac:dyDescent="0.35">
      <c r="A161" t="s">
        <v>819</v>
      </c>
      <c r="B161" s="1">
        <v>37621</v>
      </c>
      <c r="C161" s="1">
        <v>43617</v>
      </c>
      <c r="D161">
        <v>1</v>
      </c>
      <c r="E161">
        <v>0</v>
      </c>
      <c r="F161">
        <v>0</v>
      </c>
      <c r="G161">
        <v>0</v>
      </c>
      <c r="H161">
        <v>0</v>
      </c>
      <c r="I161">
        <v>0</v>
      </c>
      <c r="J161">
        <v>0</v>
      </c>
      <c r="K161">
        <v>0</v>
      </c>
      <c r="L161">
        <v>0</v>
      </c>
      <c r="M161">
        <v>0</v>
      </c>
      <c r="N161">
        <v>0</v>
      </c>
      <c r="O161">
        <v>0</v>
      </c>
      <c r="P161">
        <v>0</v>
      </c>
      <c r="Q161">
        <v>0</v>
      </c>
      <c r="R161">
        <v>1</v>
      </c>
      <c r="S161" t="s">
        <v>1141</v>
      </c>
      <c r="T161">
        <v>0</v>
      </c>
      <c r="U161">
        <v>0</v>
      </c>
      <c r="V161">
        <v>0</v>
      </c>
      <c r="W161">
        <v>0</v>
      </c>
      <c r="X161">
        <v>0</v>
      </c>
      <c r="Y161">
        <v>0</v>
      </c>
      <c r="Z161">
        <v>0</v>
      </c>
      <c r="AA161">
        <v>0</v>
      </c>
      <c r="AB161">
        <v>1</v>
      </c>
      <c r="AC161">
        <v>0</v>
      </c>
      <c r="AD161">
        <v>0</v>
      </c>
      <c r="AE161">
        <v>0</v>
      </c>
      <c r="AF161">
        <v>0</v>
      </c>
      <c r="AG161">
        <v>0</v>
      </c>
      <c r="AH161">
        <v>1</v>
      </c>
      <c r="AI161">
        <v>0</v>
      </c>
      <c r="AJ161">
        <v>0</v>
      </c>
      <c r="AK161">
        <v>0</v>
      </c>
      <c r="AL161">
        <v>0</v>
      </c>
      <c r="AM161">
        <v>0</v>
      </c>
      <c r="AN161">
        <v>0</v>
      </c>
      <c r="AO161">
        <v>1</v>
      </c>
      <c r="AP161">
        <v>1</v>
      </c>
      <c r="AQ161">
        <v>1</v>
      </c>
      <c r="AR161">
        <v>0</v>
      </c>
      <c r="AS161">
        <v>1</v>
      </c>
      <c r="AT161">
        <v>0</v>
      </c>
      <c r="AU161">
        <v>1</v>
      </c>
      <c r="AV161">
        <v>1</v>
      </c>
      <c r="AW161">
        <v>1</v>
      </c>
      <c r="AX161">
        <v>0</v>
      </c>
      <c r="AY161">
        <v>0</v>
      </c>
      <c r="AZ161">
        <v>0</v>
      </c>
    </row>
    <row r="162" spans="1:52" x14ac:dyDescent="0.35">
      <c r="A162" t="s">
        <v>822</v>
      </c>
      <c r="B162" s="1">
        <v>38899</v>
      </c>
      <c r="C162" s="1">
        <v>43617</v>
      </c>
      <c r="D162">
        <v>1</v>
      </c>
      <c r="E162">
        <v>0</v>
      </c>
      <c r="F162">
        <v>0</v>
      </c>
      <c r="G162">
        <v>0</v>
      </c>
      <c r="H162">
        <v>1</v>
      </c>
      <c r="I162">
        <v>1</v>
      </c>
      <c r="J162">
        <v>0</v>
      </c>
      <c r="K162">
        <v>1</v>
      </c>
      <c r="L162">
        <v>1</v>
      </c>
      <c r="M162">
        <v>0</v>
      </c>
      <c r="N162">
        <v>1</v>
      </c>
      <c r="O162">
        <v>0</v>
      </c>
      <c r="P162">
        <v>0</v>
      </c>
      <c r="Q162">
        <v>0</v>
      </c>
      <c r="R162">
        <v>0</v>
      </c>
      <c r="S162">
        <v>1</v>
      </c>
      <c r="T162">
        <v>1</v>
      </c>
      <c r="U162">
        <v>0</v>
      </c>
      <c r="V162">
        <v>0</v>
      </c>
      <c r="W162">
        <v>0</v>
      </c>
      <c r="X162">
        <v>0</v>
      </c>
      <c r="Y162">
        <v>0</v>
      </c>
      <c r="Z162">
        <v>0</v>
      </c>
      <c r="AA162">
        <v>0</v>
      </c>
      <c r="AB162">
        <v>0</v>
      </c>
      <c r="AC162">
        <v>0</v>
      </c>
      <c r="AD162">
        <v>0</v>
      </c>
      <c r="AE162">
        <v>0</v>
      </c>
      <c r="AF162">
        <v>0</v>
      </c>
      <c r="AG162">
        <v>0</v>
      </c>
      <c r="AH162">
        <v>1</v>
      </c>
      <c r="AI162">
        <v>0</v>
      </c>
      <c r="AJ162">
        <v>0</v>
      </c>
      <c r="AK162">
        <v>0</v>
      </c>
      <c r="AL162">
        <v>1</v>
      </c>
      <c r="AM162">
        <v>0</v>
      </c>
      <c r="AN162">
        <v>0</v>
      </c>
      <c r="AO162">
        <v>0</v>
      </c>
      <c r="AP162">
        <v>0</v>
      </c>
      <c r="AQ162">
        <v>0</v>
      </c>
      <c r="AR162">
        <v>0</v>
      </c>
      <c r="AS162">
        <v>0</v>
      </c>
      <c r="AT162">
        <v>0</v>
      </c>
      <c r="AU162">
        <v>0</v>
      </c>
      <c r="AV162">
        <v>0</v>
      </c>
      <c r="AW162">
        <v>0</v>
      </c>
      <c r="AX162">
        <v>0</v>
      </c>
      <c r="AY162">
        <v>0</v>
      </c>
      <c r="AZ162">
        <v>1</v>
      </c>
    </row>
    <row r="163" spans="1:52" x14ac:dyDescent="0.35">
      <c r="A163" t="s">
        <v>829</v>
      </c>
      <c r="B163" s="1">
        <v>41275</v>
      </c>
      <c r="C163" s="1">
        <v>43617</v>
      </c>
      <c r="D163">
        <v>1</v>
      </c>
      <c r="E163">
        <v>0</v>
      </c>
      <c r="F163">
        <v>0</v>
      </c>
      <c r="G163">
        <v>0</v>
      </c>
      <c r="H163">
        <v>0</v>
      </c>
      <c r="I163">
        <v>0</v>
      </c>
      <c r="J163">
        <v>0</v>
      </c>
      <c r="K163">
        <v>1</v>
      </c>
      <c r="L163">
        <v>1</v>
      </c>
      <c r="M163">
        <v>0</v>
      </c>
      <c r="N163">
        <v>1</v>
      </c>
      <c r="O163">
        <v>0</v>
      </c>
      <c r="P163">
        <v>0</v>
      </c>
      <c r="Q163">
        <v>0</v>
      </c>
      <c r="R163">
        <v>0</v>
      </c>
      <c r="S163">
        <v>0</v>
      </c>
      <c r="T163">
        <v>1</v>
      </c>
      <c r="U163">
        <v>0</v>
      </c>
      <c r="V163">
        <v>0</v>
      </c>
      <c r="W163">
        <v>0</v>
      </c>
      <c r="X163">
        <v>0</v>
      </c>
      <c r="Y163">
        <v>0</v>
      </c>
      <c r="Z163">
        <v>0</v>
      </c>
      <c r="AA163">
        <v>0</v>
      </c>
      <c r="AB163">
        <v>0</v>
      </c>
      <c r="AC163">
        <v>0</v>
      </c>
      <c r="AD163">
        <v>0</v>
      </c>
      <c r="AE163">
        <v>0</v>
      </c>
      <c r="AF163">
        <v>0</v>
      </c>
      <c r="AG163">
        <v>0</v>
      </c>
      <c r="AH163">
        <v>1</v>
      </c>
      <c r="AI163">
        <v>0</v>
      </c>
      <c r="AJ163">
        <v>0</v>
      </c>
      <c r="AK163">
        <v>0</v>
      </c>
      <c r="AL163">
        <v>0</v>
      </c>
      <c r="AM163">
        <v>0</v>
      </c>
      <c r="AN163">
        <v>1</v>
      </c>
      <c r="AO163">
        <v>0</v>
      </c>
      <c r="AP163">
        <v>0</v>
      </c>
      <c r="AQ163">
        <v>1</v>
      </c>
      <c r="AR163">
        <v>0</v>
      </c>
      <c r="AS163">
        <v>1</v>
      </c>
      <c r="AT163">
        <v>0</v>
      </c>
      <c r="AU163">
        <v>1</v>
      </c>
      <c r="AV163">
        <v>1</v>
      </c>
      <c r="AW163">
        <v>1</v>
      </c>
      <c r="AX163">
        <v>0</v>
      </c>
      <c r="AY163">
        <v>0</v>
      </c>
      <c r="AZ163">
        <v>0</v>
      </c>
    </row>
    <row r="164" spans="1:52" x14ac:dyDescent="0.35">
      <c r="A164" t="s">
        <v>834</v>
      </c>
      <c r="B164" s="1">
        <v>42935</v>
      </c>
      <c r="C164" s="1">
        <v>43617</v>
      </c>
      <c r="D164">
        <v>1</v>
      </c>
      <c r="E164">
        <v>0</v>
      </c>
      <c r="F164">
        <v>0</v>
      </c>
      <c r="G164">
        <v>0</v>
      </c>
      <c r="H164">
        <v>1</v>
      </c>
      <c r="I164">
        <v>0</v>
      </c>
      <c r="J164">
        <v>0</v>
      </c>
      <c r="K164">
        <v>0</v>
      </c>
      <c r="L164">
        <v>0</v>
      </c>
      <c r="M164">
        <v>0</v>
      </c>
      <c r="N164">
        <v>1</v>
      </c>
      <c r="O164">
        <v>0</v>
      </c>
      <c r="P164">
        <v>0</v>
      </c>
      <c r="Q164">
        <v>0</v>
      </c>
      <c r="R164">
        <v>0</v>
      </c>
      <c r="S164">
        <v>1</v>
      </c>
      <c r="T164">
        <v>0</v>
      </c>
      <c r="U164">
        <v>0</v>
      </c>
      <c r="V164">
        <v>0</v>
      </c>
      <c r="W164">
        <v>0</v>
      </c>
      <c r="X164">
        <v>0</v>
      </c>
      <c r="Y164">
        <v>0</v>
      </c>
      <c r="Z164">
        <v>0</v>
      </c>
      <c r="AA164">
        <v>1</v>
      </c>
      <c r="AB164">
        <v>0</v>
      </c>
      <c r="AC164">
        <v>0</v>
      </c>
      <c r="AD164">
        <v>0</v>
      </c>
      <c r="AE164">
        <v>0</v>
      </c>
      <c r="AF164">
        <v>0</v>
      </c>
      <c r="AG164">
        <v>0</v>
      </c>
      <c r="AH164">
        <v>1</v>
      </c>
      <c r="AI164">
        <v>0</v>
      </c>
      <c r="AJ164">
        <v>0</v>
      </c>
      <c r="AK164">
        <v>0</v>
      </c>
      <c r="AL164">
        <v>0</v>
      </c>
      <c r="AM164">
        <v>0</v>
      </c>
      <c r="AN164">
        <v>1</v>
      </c>
      <c r="AO164">
        <v>0</v>
      </c>
      <c r="AP164">
        <v>1</v>
      </c>
      <c r="AQ164">
        <v>1</v>
      </c>
      <c r="AR164">
        <v>1</v>
      </c>
      <c r="AS164">
        <v>0</v>
      </c>
      <c r="AT164">
        <v>1</v>
      </c>
      <c r="AU164">
        <v>0</v>
      </c>
      <c r="AV164">
        <v>0</v>
      </c>
      <c r="AW164">
        <v>0</v>
      </c>
      <c r="AX164">
        <v>0</v>
      </c>
      <c r="AY164">
        <v>0</v>
      </c>
      <c r="AZ164">
        <v>0</v>
      </c>
    </row>
    <row r="165" spans="1:52" x14ac:dyDescent="0.35">
      <c r="A165" t="s">
        <v>839</v>
      </c>
      <c r="B165" s="1">
        <v>27075</v>
      </c>
      <c r="C165" s="1">
        <v>43617</v>
      </c>
      <c r="D165">
        <v>1</v>
      </c>
      <c r="E165">
        <v>0</v>
      </c>
      <c r="F165">
        <v>0</v>
      </c>
      <c r="G165">
        <v>0</v>
      </c>
      <c r="H165">
        <v>0</v>
      </c>
      <c r="I165">
        <v>0</v>
      </c>
      <c r="J165">
        <v>0</v>
      </c>
      <c r="K165">
        <v>0</v>
      </c>
      <c r="L165">
        <v>0</v>
      </c>
      <c r="M165">
        <v>0</v>
      </c>
      <c r="N165">
        <v>0</v>
      </c>
      <c r="O165">
        <v>0</v>
      </c>
      <c r="P165">
        <v>0</v>
      </c>
      <c r="Q165">
        <v>0</v>
      </c>
      <c r="R165">
        <v>1</v>
      </c>
      <c r="S165" t="s">
        <v>1141</v>
      </c>
      <c r="T165">
        <v>0</v>
      </c>
      <c r="U165">
        <v>0</v>
      </c>
      <c r="V165">
        <v>0</v>
      </c>
      <c r="W165">
        <v>0</v>
      </c>
      <c r="X165">
        <v>0</v>
      </c>
      <c r="Y165">
        <v>0</v>
      </c>
      <c r="Z165">
        <v>0</v>
      </c>
      <c r="AA165">
        <v>0</v>
      </c>
      <c r="AB165">
        <v>1</v>
      </c>
      <c r="AC165">
        <v>0</v>
      </c>
      <c r="AD165">
        <v>0</v>
      </c>
      <c r="AE165">
        <v>0</v>
      </c>
      <c r="AF165">
        <v>0</v>
      </c>
      <c r="AG165">
        <v>0</v>
      </c>
      <c r="AH165">
        <v>1</v>
      </c>
      <c r="AI165">
        <v>0</v>
      </c>
      <c r="AJ165">
        <v>0</v>
      </c>
      <c r="AK165">
        <v>0</v>
      </c>
      <c r="AL165">
        <v>0</v>
      </c>
      <c r="AM165">
        <v>0</v>
      </c>
      <c r="AN165">
        <v>0</v>
      </c>
      <c r="AO165">
        <v>1</v>
      </c>
      <c r="AP165">
        <v>1</v>
      </c>
      <c r="AQ165">
        <v>1</v>
      </c>
      <c r="AR165">
        <v>1</v>
      </c>
      <c r="AS165">
        <v>0</v>
      </c>
      <c r="AT165">
        <v>1</v>
      </c>
      <c r="AU165">
        <v>0</v>
      </c>
      <c r="AV165">
        <v>0</v>
      </c>
      <c r="AW165">
        <v>0</v>
      </c>
      <c r="AX165">
        <v>0</v>
      </c>
      <c r="AY165">
        <v>1</v>
      </c>
      <c r="AZ165">
        <v>0</v>
      </c>
    </row>
    <row r="166" spans="1:52" x14ac:dyDescent="0.35">
      <c r="A166" t="s">
        <v>843</v>
      </c>
      <c r="B166" s="1">
        <v>29579</v>
      </c>
      <c r="C166" s="1">
        <v>43617</v>
      </c>
      <c r="D166">
        <v>1</v>
      </c>
      <c r="E166">
        <v>0</v>
      </c>
      <c r="F166">
        <v>0</v>
      </c>
      <c r="G166">
        <v>0</v>
      </c>
      <c r="H166">
        <v>0</v>
      </c>
      <c r="I166">
        <v>0</v>
      </c>
      <c r="J166">
        <v>0</v>
      </c>
      <c r="K166">
        <v>0</v>
      </c>
      <c r="L166">
        <v>0</v>
      </c>
      <c r="M166">
        <v>0</v>
      </c>
      <c r="N166">
        <v>0</v>
      </c>
      <c r="O166">
        <v>0</v>
      </c>
      <c r="P166">
        <v>0</v>
      </c>
      <c r="Q166">
        <v>0</v>
      </c>
      <c r="R166">
        <v>1</v>
      </c>
      <c r="S166" t="s">
        <v>1141</v>
      </c>
      <c r="T166">
        <v>0</v>
      </c>
      <c r="U166">
        <v>0</v>
      </c>
      <c r="V166">
        <v>0</v>
      </c>
      <c r="W166">
        <v>0</v>
      </c>
      <c r="X166">
        <v>0</v>
      </c>
      <c r="Y166">
        <v>0</v>
      </c>
      <c r="Z166">
        <v>0</v>
      </c>
      <c r="AA166">
        <v>0</v>
      </c>
      <c r="AB166">
        <v>1</v>
      </c>
      <c r="AC166">
        <v>0</v>
      </c>
      <c r="AD166">
        <v>0</v>
      </c>
      <c r="AE166">
        <v>0</v>
      </c>
      <c r="AF166">
        <v>0</v>
      </c>
      <c r="AG166">
        <v>0</v>
      </c>
      <c r="AH166">
        <v>1</v>
      </c>
      <c r="AI166">
        <v>0</v>
      </c>
      <c r="AJ166">
        <v>0</v>
      </c>
      <c r="AK166">
        <v>0</v>
      </c>
      <c r="AL166">
        <v>0</v>
      </c>
      <c r="AM166">
        <v>0</v>
      </c>
      <c r="AN166">
        <v>0</v>
      </c>
      <c r="AO166">
        <v>1</v>
      </c>
      <c r="AP166">
        <v>1</v>
      </c>
      <c r="AQ166">
        <v>1</v>
      </c>
      <c r="AR166">
        <v>1</v>
      </c>
      <c r="AS166">
        <v>0</v>
      </c>
      <c r="AT166">
        <v>1</v>
      </c>
      <c r="AU166">
        <v>1</v>
      </c>
      <c r="AV166">
        <v>1</v>
      </c>
      <c r="AW166">
        <v>1</v>
      </c>
      <c r="AX166">
        <v>1</v>
      </c>
      <c r="AY166">
        <v>0</v>
      </c>
      <c r="AZ166">
        <v>0</v>
      </c>
    </row>
    <row r="167" spans="1:52" x14ac:dyDescent="0.35">
      <c r="A167" t="s">
        <v>846</v>
      </c>
      <c r="B167" s="1">
        <v>39814</v>
      </c>
      <c r="C167" s="1">
        <v>43617</v>
      </c>
      <c r="D167">
        <v>1</v>
      </c>
      <c r="E167">
        <v>0</v>
      </c>
      <c r="F167">
        <v>0</v>
      </c>
      <c r="G167">
        <v>0</v>
      </c>
      <c r="H167">
        <v>0</v>
      </c>
      <c r="I167">
        <v>0</v>
      </c>
      <c r="J167">
        <v>0</v>
      </c>
      <c r="K167">
        <v>0</v>
      </c>
      <c r="L167">
        <v>0</v>
      </c>
      <c r="M167">
        <v>0</v>
      </c>
      <c r="N167">
        <v>0</v>
      </c>
      <c r="O167">
        <v>0</v>
      </c>
      <c r="P167">
        <v>1</v>
      </c>
      <c r="Q167">
        <v>0</v>
      </c>
      <c r="R167">
        <v>0</v>
      </c>
      <c r="S167">
        <v>1</v>
      </c>
      <c r="T167">
        <v>0</v>
      </c>
      <c r="U167">
        <v>0</v>
      </c>
      <c r="V167">
        <v>0</v>
      </c>
      <c r="W167">
        <v>0</v>
      </c>
      <c r="X167">
        <v>0</v>
      </c>
      <c r="Y167">
        <v>0</v>
      </c>
      <c r="Z167">
        <v>0</v>
      </c>
      <c r="AA167">
        <v>1</v>
      </c>
      <c r="AB167">
        <v>0</v>
      </c>
      <c r="AC167">
        <v>0</v>
      </c>
      <c r="AD167">
        <v>1</v>
      </c>
      <c r="AE167">
        <v>0</v>
      </c>
      <c r="AF167">
        <v>0</v>
      </c>
      <c r="AG167">
        <v>0</v>
      </c>
      <c r="AH167">
        <v>0</v>
      </c>
      <c r="AI167">
        <v>1</v>
      </c>
      <c r="AJ167">
        <v>0</v>
      </c>
      <c r="AK167">
        <v>0</v>
      </c>
      <c r="AL167">
        <v>0</v>
      </c>
      <c r="AM167">
        <v>0</v>
      </c>
      <c r="AN167">
        <v>0</v>
      </c>
      <c r="AO167">
        <v>0</v>
      </c>
      <c r="AP167">
        <v>1</v>
      </c>
      <c r="AQ167">
        <v>0</v>
      </c>
      <c r="AR167">
        <v>1</v>
      </c>
      <c r="AS167">
        <v>0</v>
      </c>
      <c r="AT167">
        <v>1</v>
      </c>
      <c r="AU167">
        <v>0</v>
      </c>
      <c r="AV167">
        <v>0</v>
      </c>
      <c r="AW167">
        <v>0</v>
      </c>
      <c r="AX167">
        <v>0</v>
      </c>
      <c r="AY167">
        <v>0</v>
      </c>
      <c r="AZ167">
        <v>0</v>
      </c>
    </row>
    <row r="168" spans="1:52" x14ac:dyDescent="0.35">
      <c r="A168" t="s">
        <v>855</v>
      </c>
      <c r="B168" s="1">
        <v>41820</v>
      </c>
      <c r="C168" s="1">
        <v>43617</v>
      </c>
      <c r="D168">
        <v>1</v>
      </c>
      <c r="E168">
        <v>0</v>
      </c>
      <c r="F168">
        <v>0</v>
      </c>
      <c r="G168">
        <v>1</v>
      </c>
      <c r="H168">
        <v>1</v>
      </c>
      <c r="I168">
        <v>1</v>
      </c>
      <c r="J168">
        <v>1</v>
      </c>
      <c r="K168">
        <v>1</v>
      </c>
      <c r="L168">
        <v>1</v>
      </c>
      <c r="M168">
        <v>0</v>
      </c>
      <c r="N168">
        <v>1</v>
      </c>
      <c r="O168">
        <v>0</v>
      </c>
      <c r="P168">
        <v>0</v>
      </c>
      <c r="Q168">
        <v>0</v>
      </c>
      <c r="R168">
        <v>0</v>
      </c>
      <c r="S168">
        <v>1</v>
      </c>
      <c r="T168">
        <v>0</v>
      </c>
      <c r="U168">
        <v>0</v>
      </c>
      <c r="V168">
        <v>1</v>
      </c>
      <c r="W168">
        <v>0</v>
      </c>
      <c r="X168">
        <v>0</v>
      </c>
      <c r="Y168">
        <v>0</v>
      </c>
      <c r="Z168">
        <v>0</v>
      </c>
      <c r="AA168">
        <v>0</v>
      </c>
      <c r="AB168">
        <v>0</v>
      </c>
      <c r="AC168">
        <v>0</v>
      </c>
      <c r="AD168">
        <v>0</v>
      </c>
      <c r="AE168">
        <v>0</v>
      </c>
      <c r="AF168">
        <v>0</v>
      </c>
      <c r="AG168">
        <v>0</v>
      </c>
      <c r="AH168">
        <v>1</v>
      </c>
      <c r="AI168">
        <v>1</v>
      </c>
      <c r="AJ168">
        <v>0</v>
      </c>
      <c r="AK168">
        <v>0</v>
      </c>
      <c r="AL168">
        <v>0</v>
      </c>
      <c r="AM168">
        <v>0</v>
      </c>
      <c r="AN168">
        <v>0</v>
      </c>
      <c r="AO168">
        <v>0</v>
      </c>
      <c r="AP168">
        <v>1</v>
      </c>
      <c r="AQ168">
        <v>1</v>
      </c>
      <c r="AR168">
        <v>0</v>
      </c>
      <c r="AS168">
        <v>0</v>
      </c>
      <c r="AT168">
        <v>0</v>
      </c>
      <c r="AU168">
        <v>1</v>
      </c>
      <c r="AV168">
        <v>1</v>
      </c>
      <c r="AW168">
        <v>1</v>
      </c>
      <c r="AX168">
        <v>0</v>
      </c>
      <c r="AY168">
        <v>0</v>
      </c>
      <c r="AZ168">
        <v>0</v>
      </c>
    </row>
    <row r="169" spans="1:52" x14ac:dyDescent="0.35">
      <c r="A169" t="s">
        <v>865</v>
      </c>
      <c r="B169" t="s">
        <v>866</v>
      </c>
      <c r="C169" s="1">
        <v>43617</v>
      </c>
      <c r="D169">
        <v>1</v>
      </c>
      <c r="E169">
        <v>0</v>
      </c>
      <c r="F169">
        <v>0</v>
      </c>
      <c r="G169">
        <v>0</v>
      </c>
      <c r="H169">
        <v>0</v>
      </c>
      <c r="I169">
        <v>0</v>
      </c>
      <c r="J169">
        <v>0</v>
      </c>
      <c r="K169">
        <v>0</v>
      </c>
      <c r="L169">
        <v>0</v>
      </c>
      <c r="M169">
        <v>0</v>
      </c>
      <c r="N169">
        <v>0</v>
      </c>
      <c r="O169">
        <v>0</v>
      </c>
      <c r="P169">
        <v>0</v>
      </c>
      <c r="Q169">
        <v>0</v>
      </c>
      <c r="R169">
        <v>1</v>
      </c>
      <c r="S169" t="s">
        <v>1141</v>
      </c>
      <c r="T169">
        <v>0</v>
      </c>
      <c r="U169">
        <v>0</v>
      </c>
      <c r="V169">
        <v>0</v>
      </c>
      <c r="W169">
        <v>0</v>
      </c>
      <c r="X169">
        <v>0</v>
      </c>
      <c r="Y169">
        <v>0</v>
      </c>
      <c r="Z169">
        <v>0</v>
      </c>
      <c r="AA169">
        <v>0</v>
      </c>
      <c r="AB169">
        <v>1</v>
      </c>
      <c r="AC169">
        <v>0</v>
      </c>
      <c r="AD169">
        <v>0</v>
      </c>
      <c r="AE169">
        <v>0</v>
      </c>
      <c r="AF169">
        <v>0</v>
      </c>
      <c r="AG169">
        <v>0</v>
      </c>
      <c r="AH169">
        <v>1</v>
      </c>
      <c r="AI169">
        <v>0</v>
      </c>
      <c r="AJ169">
        <v>0</v>
      </c>
      <c r="AK169">
        <v>0</v>
      </c>
      <c r="AL169">
        <v>0</v>
      </c>
      <c r="AM169">
        <v>0</v>
      </c>
      <c r="AN169">
        <v>0</v>
      </c>
      <c r="AO169">
        <v>1</v>
      </c>
      <c r="AP169">
        <v>1</v>
      </c>
      <c r="AQ169">
        <v>1</v>
      </c>
      <c r="AR169">
        <v>0</v>
      </c>
      <c r="AS169">
        <v>1</v>
      </c>
      <c r="AT169">
        <v>0</v>
      </c>
      <c r="AU169">
        <v>1</v>
      </c>
      <c r="AV169">
        <v>1</v>
      </c>
      <c r="AW169">
        <v>1</v>
      </c>
      <c r="AX169">
        <v>0</v>
      </c>
      <c r="AY169">
        <v>0</v>
      </c>
      <c r="AZ169">
        <v>0</v>
      </c>
    </row>
    <row r="170" spans="1:52" x14ac:dyDescent="0.35">
      <c r="A170" t="s">
        <v>868</v>
      </c>
      <c r="B170" s="1">
        <v>43617</v>
      </c>
      <c r="C170" s="1">
        <v>43617</v>
      </c>
      <c r="D170">
        <v>0</v>
      </c>
      <c r="E170" t="s">
        <v>1141</v>
      </c>
      <c r="F170" t="s">
        <v>1141</v>
      </c>
      <c r="G170" t="s">
        <v>1141</v>
      </c>
      <c r="H170" t="s">
        <v>1141</v>
      </c>
      <c r="I170" t="s">
        <v>1141</v>
      </c>
      <c r="J170" t="s">
        <v>1141</v>
      </c>
      <c r="K170" t="s">
        <v>1141</v>
      </c>
      <c r="L170" t="s">
        <v>1141</v>
      </c>
      <c r="M170" t="s">
        <v>1141</v>
      </c>
      <c r="N170" t="s">
        <v>1141</v>
      </c>
      <c r="O170" t="s">
        <v>1141</v>
      </c>
      <c r="P170" t="s">
        <v>1141</v>
      </c>
      <c r="Q170" t="s">
        <v>1141</v>
      </c>
      <c r="R170" t="s">
        <v>1141</v>
      </c>
      <c r="S170" t="s">
        <v>1141</v>
      </c>
      <c r="T170" t="s">
        <v>1141</v>
      </c>
      <c r="U170" t="s">
        <v>1141</v>
      </c>
      <c r="V170" t="s">
        <v>1141</v>
      </c>
      <c r="W170" t="s">
        <v>1141</v>
      </c>
      <c r="X170" t="s">
        <v>1141</v>
      </c>
      <c r="Y170" t="s">
        <v>1141</v>
      </c>
      <c r="Z170" t="s">
        <v>1141</v>
      </c>
      <c r="AA170" t="s">
        <v>1141</v>
      </c>
      <c r="AB170" t="s">
        <v>1141</v>
      </c>
      <c r="AC170" t="s">
        <v>1141</v>
      </c>
      <c r="AD170" t="s">
        <v>1141</v>
      </c>
      <c r="AE170" t="s">
        <v>1141</v>
      </c>
      <c r="AF170" t="s">
        <v>1141</v>
      </c>
      <c r="AG170" t="s">
        <v>1141</v>
      </c>
      <c r="AH170" t="s">
        <v>1141</v>
      </c>
      <c r="AI170" t="s">
        <v>1141</v>
      </c>
      <c r="AJ170" t="s">
        <v>1141</v>
      </c>
      <c r="AK170" t="s">
        <v>1141</v>
      </c>
      <c r="AL170" t="s">
        <v>1141</v>
      </c>
      <c r="AM170" t="s">
        <v>1141</v>
      </c>
      <c r="AN170" t="s">
        <v>1141</v>
      </c>
      <c r="AO170" t="s">
        <v>1141</v>
      </c>
      <c r="AP170" t="s">
        <v>1141</v>
      </c>
      <c r="AQ170" t="s">
        <v>1141</v>
      </c>
      <c r="AR170" t="s">
        <v>1141</v>
      </c>
      <c r="AS170" t="s">
        <v>1141</v>
      </c>
      <c r="AT170" t="s">
        <v>1141</v>
      </c>
      <c r="AU170" t="s">
        <v>1141</v>
      </c>
      <c r="AV170" t="s">
        <v>1141</v>
      </c>
      <c r="AW170" t="s">
        <v>1141</v>
      </c>
      <c r="AX170" t="s">
        <v>1141</v>
      </c>
      <c r="AY170" t="s">
        <v>1141</v>
      </c>
      <c r="AZ170" t="s">
        <v>1141</v>
      </c>
    </row>
    <row r="171" spans="1:52" x14ac:dyDescent="0.35">
      <c r="A171" t="s">
        <v>870</v>
      </c>
      <c r="B171" s="1">
        <v>42111</v>
      </c>
      <c r="C171" s="1">
        <v>43617</v>
      </c>
      <c r="D171">
        <v>1</v>
      </c>
      <c r="E171">
        <v>0</v>
      </c>
      <c r="F171">
        <v>0</v>
      </c>
      <c r="G171">
        <v>0</v>
      </c>
      <c r="H171">
        <v>0</v>
      </c>
      <c r="I171">
        <v>0</v>
      </c>
      <c r="J171">
        <v>0</v>
      </c>
      <c r="K171">
        <v>0</v>
      </c>
      <c r="L171">
        <v>0</v>
      </c>
      <c r="M171">
        <v>0</v>
      </c>
      <c r="N171">
        <v>0</v>
      </c>
      <c r="O171">
        <v>0</v>
      </c>
      <c r="P171">
        <v>1</v>
      </c>
      <c r="Q171">
        <v>0</v>
      </c>
      <c r="R171">
        <v>0</v>
      </c>
      <c r="S171">
        <v>0</v>
      </c>
      <c r="T171">
        <v>1</v>
      </c>
      <c r="U171">
        <v>0</v>
      </c>
      <c r="V171">
        <v>0</v>
      </c>
      <c r="W171">
        <v>0</v>
      </c>
      <c r="X171">
        <v>0</v>
      </c>
      <c r="Y171">
        <v>0</v>
      </c>
      <c r="Z171">
        <v>0</v>
      </c>
      <c r="AA171">
        <v>0</v>
      </c>
      <c r="AB171">
        <v>0</v>
      </c>
      <c r="AC171">
        <v>0</v>
      </c>
      <c r="AD171">
        <v>0</v>
      </c>
      <c r="AE171">
        <v>0</v>
      </c>
      <c r="AF171">
        <v>0</v>
      </c>
      <c r="AG171">
        <v>0</v>
      </c>
      <c r="AH171">
        <v>1</v>
      </c>
      <c r="AI171">
        <v>0</v>
      </c>
      <c r="AJ171">
        <v>0</v>
      </c>
      <c r="AK171">
        <v>0</v>
      </c>
      <c r="AL171">
        <v>1</v>
      </c>
      <c r="AM171">
        <v>0</v>
      </c>
      <c r="AN171">
        <v>0</v>
      </c>
      <c r="AO171">
        <v>0</v>
      </c>
      <c r="AP171">
        <v>1</v>
      </c>
      <c r="AQ171">
        <v>1</v>
      </c>
      <c r="AR171">
        <v>0</v>
      </c>
      <c r="AS171">
        <v>0</v>
      </c>
      <c r="AT171">
        <v>0</v>
      </c>
      <c r="AU171">
        <v>0</v>
      </c>
      <c r="AV171">
        <v>0</v>
      </c>
      <c r="AW171">
        <v>0</v>
      </c>
      <c r="AX171">
        <v>0</v>
      </c>
      <c r="AY171">
        <v>0</v>
      </c>
      <c r="AZ171">
        <v>0</v>
      </c>
    </row>
    <row r="172" spans="1:52" x14ac:dyDescent="0.35">
      <c r="A172" t="s">
        <v>879</v>
      </c>
      <c r="B172" s="1">
        <v>40878</v>
      </c>
      <c r="C172" s="1">
        <v>43617</v>
      </c>
      <c r="D172">
        <v>1</v>
      </c>
      <c r="E172">
        <v>0</v>
      </c>
      <c r="F172">
        <v>0</v>
      </c>
      <c r="G172">
        <v>0</v>
      </c>
      <c r="H172">
        <v>0</v>
      </c>
      <c r="I172">
        <v>0</v>
      </c>
      <c r="J172">
        <v>0</v>
      </c>
      <c r="K172">
        <v>0</v>
      </c>
      <c r="L172">
        <v>0</v>
      </c>
      <c r="M172">
        <v>0</v>
      </c>
      <c r="N172">
        <v>0</v>
      </c>
      <c r="O172">
        <v>0</v>
      </c>
      <c r="P172">
        <v>1</v>
      </c>
      <c r="Q172">
        <v>0</v>
      </c>
      <c r="R172">
        <v>0</v>
      </c>
      <c r="S172">
        <v>1</v>
      </c>
      <c r="T172">
        <v>0</v>
      </c>
      <c r="U172">
        <v>1</v>
      </c>
      <c r="V172">
        <v>0</v>
      </c>
      <c r="W172">
        <v>0</v>
      </c>
      <c r="X172">
        <v>0</v>
      </c>
      <c r="Y172">
        <v>0</v>
      </c>
      <c r="Z172">
        <v>0</v>
      </c>
      <c r="AA172">
        <v>0</v>
      </c>
      <c r="AB172">
        <v>0</v>
      </c>
      <c r="AC172">
        <v>0</v>
      </c>
      <c r="AD172">
        <v>0</v>
      </c>
      <c r="AE172">
        <v>0</v>
      </c>
      <c r="AF172">
        <v>0</v>
      </c>
      <c r="AG172">
        <v>0</v>
      </c>
      <c r="AH172">
        <v>1</v>
      </c>
      <c r="AI172">
        <v>0</v>
      </c>
      <c r="AJ172">
        <v>0</v>
      </c>
      <c r="AK172">
        <v>0</v>
      </c>
      <c r="AL172">
        <v>0</v>
      </c>
      <c r="AM172">
        <v>0</v>
      </c>
      <c r="AN172">
        <v>1</v>
      </c>
      <c r="AO172">
        <v>0</v>
      </c>
      <c r="AP172">
        <v>1</v>
      </c>
      <c r="AQ172">
        <v>0</v>
      </c>
      <c r="AR172">
        <v>0</v>
      </c>
      <c r="AS172">
        <v>0</v>
      </c>
      <c r="AT172">
        <v>0</v>
      </c>
      <c r="AU172">
        <v>0</v>
      </c>
      <c r="AV172">
        <v>0</v>
      </c>
      <c r="AW172">
        <v>0</v>
      </c>
      <c r="AX172">
        <v>1</v>
      </c>
      <c r="AY172">
        <v>1</v>
      </c>
      <c r="AZ172">
        <v>0</v>
      </c>
    </row>
    <row r="173" spans="1:52" x14ac:dyDescent="0.35">
      <c r="A173" t="s">
        <v>886</v>
      </c>
      <c r="B173" s="1">
        <v>39753</v>
      </c>
      <c r="C173" s="1">
        <v>43617</v>
      </c>
      <c r="D173">
        <v>1</v>
      </c>
      <c r="E173">
        <v>0</v>
      </c>
      <c r="F173">
        <v>0</v>
      </c>
      <c r="G173">
        <v>0</v>
      </c>
      <c r="H173">
        <v>0</v>
      </c>
      <c r="I173">
        <v>0</v>
      </c>
      <c r="J173">
        <v>0</v>
      </c>
      <c r="K173">
        <v>0</v>
      </c>
      <c r="L173">
        <v>0</v>
      </c>
      <c r="M173">
        <v>0</v>
      </c>
      <c r="N173">
        <v>0</v>
      </c>
      <c r="O173">
        <v>0</v>
      </c>
      <c r="P173">
        <v>1</v>
      </c>
      <c r="Q173">
        <v>0</v>
      </c>
      <c r="R173">
        <v>0</v>
      </c>
      <c r="S173">
        <v>0</v>
      </c>
      <c r="T173">
        <v>0</v>
      </c>
      <c r="U173">
        <v>0</v>
      </c>
      <c r="V173">
        <v>0</v>
      </c>
      <c r="W173">
        <v>0</v>
      </c>
      <c r="X173">
        <v>0</v>
      </c>
      <c r="Y173">
        <v>0</v>
      </c>
      <c r="Z173">
        <v>0</v>
      </c>
      <c r="AA173">
        <v>1</v>
      </c>
      <c r="AB173">
        <v>0</v>
      </c>
      <c r="AC173">
        <v>0</v>
      </c>
      <c r="AD173">
        <v>0</v>
      </c>
      <c r="AE173">
        <v>0</v>
      </c>
      <c r="AF173">
        <v>0</v>
      </c>
      <c r="AG173">
        <v>0</v>
      </c>
      <c r="AH173">
        <v>1</v>
      </c>
      <c r="AI173">
        <v>0</v>
      </c>
      <c r="AJ173">
        <v>0</v>
      </c>
      <c r="AK173">
        <v>0</v>
      </c>
      <c r="AL173">
        <v>0</v>
      </c>
      <c r="AM173">
        <v>0</v>
      </c>
      <c r="AN173">
        <v>1</v>
      </c>
      <c r="AO173">
        <v>0</v>
      </c>
      <c r="AP173">
        <v>1</v>
      </c>
      <c r="AQ173">
        <v>0</v>
      </c>
      <c r="AR173">
        <v>1</v>
      </c>
      <c r="AS173">
        <v>0</v>
      </c>
      <c r="AT173">
        <v>1</v>
      </c>
      <c r="AU173">
        <v>0</v>
      </c>
      <c r="AV173">
        <v>0</v>
      </c>
      <c r="AW173">
        <v>0</v>
      </c>
      <c r="AX173">
        <v>0</v>
      </c>
      <c r="AY173">
        <v>0</v>
      </c>
      <c r="AZ173">
        <v>0</v>
      </c>
    </row>
    <row r="174" spans="1:52" x14ac:dyDescent="0.35">
      <c r="A174" t="s">
        <v>892</v>
      </c>
      <c r="B174" s="1">
        <v>40179</v>
      </c>
      <c r="C174" s="1">
        <v>43617</v>
      </c>
      <c r="D174">
        <v>1</v>
      </c>
      <c r="E174">
        <v>0</v>
      </c>
      <c r="F174">
        <v>0</v>
      </c>
      <c r="G174">
        <v>0</v>
      </c>
      <c r="H174">
        <v>0</v>
      </c>
      <c r="I174">
        <v>0</v>
      </c>
      <c r="J174">
        <v>0</v>
      </c>
      <c r="K174">
        <v>0</v>
      </c>
      <c r="L174">
        <v>0</v>
      </c>
      <c r="M174">
        <v>0</v>
      </c>
      <c r="N174">
        <v>1</v>
      </c>
      <c r="O174">
        <v>0</v>
      </c>
      <c r="P174">
        <v>0</v>
      </c>
      <c r="Q174">
        <v>0</v>
      </c>
      <c r="R174">
        <v>0</v>
      </c>
      <c r="S174">
        <v>0</v>
      </c>
      <c r="T174">
        <v>0</v>
      </c>
      <c r="U174">
        <v>0</v>
      </c>
      <c r="V174">
        <v>0</v>
      </c>
      <c r="W174">
        <v>0</v>
      </c>
      <c r="X174">
        <v>0</v>
      </c>
      <c r="Y174">
        <v>0</v>
      </c>
      <c r="Z174">
        <v>0</v>
      </c>
      <c r="AA174">
        <v>1</v>
      </c>
      <c r="AB174">
        <v>0</v>
      </c>
      <c r="AC174">
        <v>0</v>
      </c>
      <c r="AD174">
        <v>0</v>
      </c>
      <c r="AE174">
        <v>0</v>
      </c>
      <c r="AF174">
        <v>0</v>
      </c>
      <c r="AG174">
        <v>0</v>
      </c>
      <c r="AH174">
        <v>1</v>
      </c>
      <c r="AI174">
        <v>0</v>
      </c>
      <c r="AJ174">
        <v>0</v>
      </c>
      <c r="AK174">
        <v>0</v>
      </c>
      <c r="AL174">
        <v>0</v>
      </c>
      <c r="AM174">
        <v>0</v>
      </c>
      <c r="AN174">
        <v>1</v>
      </c>
      <c r="AO174">
        <v>0</v>
      </c>
      <c r="AP174">
        <v>1</v>
      </c>
      <c r="AQ174">
        <v>1</v>
      </c>
      <c r="AR174">
        <v>0</v>
      </c>
      <c r="AS174">
        <v>0</v>
      </c>
      <c r="AT174">
        <v>0</v>
      </c>
      <c r="AU174">
        <v>1</v>
      </c>
      <c r="AV174">
        <v>1</v>
      </c>
      <c r="AW174">
        <v>1</v>
      </c>
      <c r="AX174">
        <v>0</v>
      </c>
      <c r="AY174">
        <v>0</v>
      </c>
      <c r="AZ174">
        <v>0</v>
      </c>
    </row>
    <row r="175" spans="1:52" x14ac:dyDescent="0.35">
      <c r="A175" t="s">
        <v>896</v>
      </c>
      <c r="B175" s="1">
        <v>40909</v>
      </c>
      <c r="C175" s="1">
        <v>43617</v>
      </c>
      <c r="D175">
        <v>1</v>
      </c>
      <c r="E175">
        <v>0</v>
      </c>
      <c r="F175">
        <v>0</v>
      </c>
      <c r="G175">
        <v>0</v>
      </c>
      <c r="H175">
        <v>0</v>
      </c>
      <c r="I175">
        <v>0</v>
      </c>
      <c r="J175">
        <v>0</v>
      </c>
      <c r="K175">
        <v>0</v>
      </c>
      <c r="L175">
        <v>0</v>
      </c>
      <c r="M175">
        <v>0</v>
      </c>
      <c r="N175">
        <v>1</v>
      </c>
      <c r="O175">
        <v>0</v>
      </c>
      <c r="P175">
        <v>0</v>
      </c>
      <c r="Q175">
        <v>0</v>
      </c>
      <c r="R175">
        <v>0</v>
      </c>
      <c r="S175">
        <v>0</v>
      </c>
      <c r="T175">
        <v>0</v>
      </c>
      <c r="U175">
        <v>0</v>
      </c>
      <c r="V175">
        <v>0</v>
      </c>
      <c r="W175">
        <v>0</v>
      </c>
      <c r="X175">
        <v>0</v>
      </c>
      <c r="Y175">
        <v>0</v>
      </c>
      <c r="Z175">
        <v>0</v>
      </c>
      <c r="AA175">
        <v>1</v>
      </c>
      <c r="AB175">
        <v>0</v>
      </c>
      <c r="AC175">
        <v>0</v>
      </c>
      <c r="AD175">
        <v>0</v>
      </c>
      <c r="AE175">
        <v>0</v>
      </c>
      <c r="AF175">
        <v>0</v>
      </c>
      <c r="AG175">
        <v>0</v>
      </c>
      <c r="AH175">
        <v>1</v>
      </c>
      <c r="AI175">
        <v>0</v>
      </c>
      <c r="AJ175">
        <v>0</v>
      </c>
      <c r="AK175">
        <v>0</v>
      </c>
      <c r="AL175">
        <v>0</v>
      </c>
      <c r="AM175">
        <v>0</v>
      </c>
      <c r="AN175">
        <v>1</v>
      </c>
      <c r="AO175">
        <v>0</v>
      </c>
      <c r="AP175">
        <v>1</v>
      </c>
      <c r="AQ175">
        <v>1</v>
      </c>
      <c r="AR175">
        <v>0</v>
      </c>
      <c r="AS175">
        <v>0</v>
      </c>
      <c r="AT175">
        <v>0</v>
      </c>
      <c r="AU175">
        <v>1</v>
      </c>
      <c r="AV175">
        <v>0</v>
      </c>
      <c r="AW175">
        <v>1</v>
      </c>
      <c r="AX175">
        <v>0</v>
      </c>
      <c r="AY175">
        <v>1</v>
      </c>
      <c r="AZ175">
        <v>0</v>
      </c>
    </row>
    <row r="176" spans="1:52" x14ac:dyDescent="0.35">
      <c r="A176" t="s">
        <v>900</v>
      </c>
      <c r="B176" s="1">
        <v>43199</v>
      </c>
      <c r="C176" s="1">
        <v>43617</v>
      </c>
      <c r="D176">
        <v>1</v>
      </c>
      <c r="E176">
        <v>0</v>
      </c>
      <c r="F176">
        <v>0</v>
      </c>
      <c r="G176">
        <v>0</v>
      </c>
      <c r="H176">
        <v>1</v>
      </c>
      <c r="I176">
        <v>0</v>
      </c>
      <c r="J176">
        <v>0</v>
      </c>
      <c r="K176">
        <v>0</v>
      </c>
      <c r="L176">
        <v>0</v>
      </c>
      <c r="M176">
        <v>0</v>
      </c>
      <c r="N176">
        <v>1</v>
      </c>
      <c r="O176">
        <v>0</v>
      </c>
      <c r="P176">
        <v>0</v>
      </c>
      <c r="Q176">
        <v>0</v>
      </c>
      <c r="R176">
        <v>0</v>
      </c>
      <c r="S176">
        <v>1</v>
      </c>
      <c r="T176">
        <v>0</v>
      </c>
      <c r="U176">
        <v>0</v>
      </c>
      <c r="V176">
        <v>0</v>
      </c>
      <c r="W176">
        <v>0</v>
      </c>
      <c r="X176">
        <v>0</v>
      </c>
      <c r="Y176">
        <v>0</v>
      </c>
      <c r="Z176">
        <v>0</v>
      </c>
      <c r="AA176">
        <v>1</v>
      </c>
      <c r="AB176">
        <v>0</v>
      </c>
      <c r="AC176">
        <v>0</v>
      </c>
      <c r="AD176">
        <v>0</v>
      </c>
      <c r="AE176">
        <v>0</v>
      </c>
      <c r="AF176">
        <v>0</v>
      </c>
      <c r="AG176">
        <v>0</v>
      </c>
      <c r="AH176">
        <v>1</v>
      </c>
      <c r="AI176">
        <v>0</v>
      </c>
      <c r="AJ176">
        <v>0</v>
      </c>
      <c r="AK176">
        <v>0</v>
      </c>
      <c r="AL176">
        <v>0</v>
      </c>
      <c r="AM176">
        <v>0</v>
      </c>
      <c r="AN176">
        <v>1</v>
      </c>
      <c r="AO176">
        <v>0</v>
      </c>
      <c r="AP176">
        <v>1</v>
      </c>
      <c r="AQ176">
        <v>1</v>
      </c>
      <c r="AR176">
        <v>1</v>
      </c>
      <c r="AS176">
        <v>0</v>
      </c>
      <c r="AT176">
        <v>1</v>
      </c>
      <c r="AU176">
        <v>0</v>
      </c>
      <c r="AV176">
        <v>0</v>
      </c>
      <c r="AW176">
        <v>0</v>
      </c>
      <c r="AX176">
        <v>0</v>
      </c>
      <c r="AY176">
        <v>0</v>
      </c>
      <c r="AZ176">
        <v>0</v>
      </c>
    </row>
    <row r="177" spans="1:52" x14ac:dyDescent="0.35">
      <c r="A177" t="s">
        <v>906</v>
      </c>
      <c r="B177" s="1">
        <v>38394</v>
      </c>
      <c r="C177" s="1">
        <v>43617</v>
      </c>
      <c r="D177">
        <v>1</v>
      </c>
      <c r="E177">
        <v>0</v>
      </c>
      <c r="F177">
        <v>0</v>
      </c>
      <c r="G177">
        <v>0</v>
      </c>
      <c r="H177">
        <v>0</v>
      </c>
      <c r="I177">
        <v>0</v>
      </c>
      <c r="J177">
        <v>0</v>
      </c>
      <c r="K177">
        <v>0</v>
      </c>
      <c r="L177">
        <v>0</v>
      </c>
      <c r="M177">
        <v>0</v>
      </c>
      <c r="N177">
        <v>0</v>
      </c>
      <c r="O177">
        <v>0</v>
      </c>
      <c r="P177">
        <v>1</v>
      </c>
      <c r="Q177">
        <v>0</v>
      </c>
      <c r="R177">
        <v>0</v>
      </c>
      <c r="S177">
        <v>1</v>
      </c>
      <c r="T177">
        <v>1</v>
      </c>
      <c r="U177">
        <v>0</v>
      </c>
      <c r="V177">
        <v>0</v>
      </c>
      <c r="W177">
        <v>1</v>
      </c>
      <c r="X177">
        <v>1</v>
      </c>
      <c r="Y177">
        <v>0</v>
      </c>
      <c r="Z177">
        <v>0</v>
      </c>
      <c r="AA177">
        <v>0</v>
      </c>
      <c r="AB177">
        <v>0</v>
      </c>
      <c r="AC177">
        <v>0</v>
      </c>
      <c r="AD177">
        <v>0</v>
      </c>
      <c r="AE177">
        <v>0</v>
      </c>
      <c r="AF177">
        <v>0</v>
      </c>
      <c r="AG177">
        <v>0</v>
      </c>
      <c r="AH177">
        <v>1</v>
      </c>
      <c r="AI177">
        <v>0</v>
      </c>
      <c r="AJ177">
        <v>0</v>
      </c>
      <c r="AK177">
        <v>0</v>
      </c>
      <c r="AL177">
        <v>1</v>
      </c>
      <c r="AM177">
        <v>0</v>
      </c>
      <c r="AN177">
        <v>0</v>
      </c>
      <c r="AO177">
        <v>0</v>
      </c>
      <c r="AP177">
        <v>1</v>
      </c>
      <c r="AQ177">
        <v>0</v>
      </c>
      <c r="AR177">
        <v>0</v>
      </c>
      <c r="AS177">
        <v>1</v>
      </c>
      <c r="AT177">
        <v>0</v>
      </c>
      <c r="AU177">
        <v>0</v>
      </c>
      <c r="AV177">
        <v>0</v>
      </c>
      <c r="AW177">
        <v>0</v>
      </c>
      <c r="AX177">
        <v>0</v>
      </c>
      <c r="AY177">
        <v>0</v>
      </c>
      <c r="AZ177">
        <v>0</v>
      </c>
    </row>
    <row r="178" spans="1:52" x14ac:dyDescent="0.35">
      <c r="A178" t="s">
        <v>915</v>
      </c>
      <c r="B178" s="1">
        <v>42582</v>
      </c>
      <c r="C178" s="1">
        <v>43617</v>
      </c>
      <c r="D178">
        <v>1</v>
      </c>
      <c r="E178">
        <v>0</v>
      </c>
      <c r="F178">
        <v>0</v>
      </c>
      <c r="G178">
        <v>1</v>
      </c>
      <c r="H178">
        <v>0</v>
      </c>
      <c r="I178">
        <v>0</v>
      </c>
      <c r="J178">
        <v>0</v>
      </c>
      <c r="K178">
        <v>1</v>
      </c>
      <c r="L178">
        <v>1</v>
      </c>
      <c r="M178">
        <v>0</v>
      </c>
      <c r="N178">
        <v>1</v>
      </c>
      <c r="O178">
        <v>0</v>
      </c>
      <c r="P178">
        <v>0</v>
      </c>
      <c r="Q178">
        <v>0</v>
      </c>
      <c r="R178">
        <v>0</v>
      </c>
      <c r="S178">
        <v>1</v>
      </c>
      <c r="T178">
        <v>1</v>
      </c>
      <c r="U178">
        <v>0</v>
      </c>
      <c r="V178">
        <v>0</v>
      </c>
      <c r="W178">
        <v>0</v>
      </c>
      <c r="X178">
        <v>0</v>
      </c>
      <c r="Y178">
        <v>0</v>
      </c>
      <c r="Z178">
        <v>0</v>
      </c>
      <c r="AA178">
        <v>0</v>
      </c>
      <c r="AB178">
        <v>0</v>
      </c>
      <c r="AC178">
        <v>0</v>
      </c>
      <c r="AD178">
        <v>0</v>
      </c>
      <c r="AE178">
        <v>0</v>
      </c>
      <c r="AF178">
        <v>0</v>
      </c>
      <c r="AG178">
        <v>0</v>
      </c>
      <c r="AH178">
        <v>1</v>
      </c>
      <c r="AI178">
        <v>1</v>
      </c>
      <c r="AJ178">
        <v>0</v>
      </c>
      <c r="AK178">
        <v>0</v>
      </c>
      <c r="AL178">
        <v>0</v>
      </c>
      <c r="AM178">
        <v>0</v>
      </c>
      <c r="AN178">
        <v>0</v>
      </c>
      <c r="AO178">
        <v>0</v>
      </c>
      <c r="AP178">
        <v>1</v>
      </c>
      <c r="AQ178">
        <v>1</v>
      </c>
      <c r="AR178">
        <v>0</v>
      </c>
      <c r="AS178">
        <v>1</v>
      </c>
      <c r="AT178">
        <v>0</v>
      </c>
      <c r="AU178">
        <v>1</v>
      </c>
      <c r="AV178">
        <v>1</v>
      </c>
      <c r="AW178">
        <v>1</v>
      </c>
      <c r="AX178">
        <v>0</v>
      </c>
      <c r="AY178">
        <v>0</v>
      </c>
      <c r="AZ178">
        <v>0</v>
      </c>
    </row>
    <row r="179" spans="1:52" x14ac:dyDescent="0.35">
      <c r="A179" t="s">
        <v>921</v>
      </c>
      <c r="B179" s="1">
        <v>41052</v>
      </c>
      <c r="C179" s="1">
        <v>43617</v>
      </c>
      <c r="D179">
        <v>1</v>
      </c>
      <c r="E179">
        <v>0</v>
      </c>
      <c r="F179">
        <v>0</v>
      </c>
      <c r="G179">
        <v>1</v>
      </c>
      <c r="H179">
        <v>1</v>
      </c>
      <c r="I179">
        <v>1</v>
      </c>
      <c r="J179">
        <v>1</v>
      </c>
      <c r="K179">
        <v>1</v>
      </c>
      <c r="L179">
        <v>1</v>
      </c>
      <c r="M179">
        <v>1</v>
      </c>
      <c r="N179">
        <v>0</v>
      </c>
      <c r="O179">
        <v>0</v>
      </c>
      <c r="P179">
        <v>0</v>
      </c>
      <c r="Q179">
        <v>0</v>
      </c>
      <c r="R179">
        <v>0</v>
      </c>
      <c r="S179">
        <v>0</v>
      </c>
      <c r="T179">
        <v>0</v>
      </c>
      <c r="U179">
        <v>1</v>
      </c>
      <c r="V179">
        <v>0</v>
      </c>
      <c r="W179">
        <v>0</v>
      </c>
      <c r="X179">
        <v>0</v>
      </c>
      <c r="Y179">
        <v>0</v>
      </c>
      <c r="Z179">
        <v>0</v>
      </c>
      <c r="AA179">
        <v>0</v>
      </c>
      <c r="AB179">
        <v>0</v>
      </c>
      <c r="AC179">
        <v>0</v>
      </c>
      <c r="AD179">
        <v>0</v>
      </c>
      <c r="AE179">
        <v>0</v>
      </c>
      <c r="AF179">
        <v>0</v>
      </c>
      <c r="AG179">
        <v>0</v>
      </c>
      <c r="AH179">
        <v>1</v>
      </c>
      <c r="AI179">
        <v>0</v>
      </c>
      <c r="AJ179">
        <v>0</v>
      </c>
      <c r="AK179">
        <v>0</v>
      </c>
      <c r="AL179">
        <v>0</v>
      </c>
      <c r="AM179">
        <v>0</v>
      </c>
      <c r="AN179">
        <v>1</v>
      </c>
      <c r="AO179">
        <v>0</v>
      </c>
      <c r="AP179">
        <v>0</v>
      </c>
      <c r="AQ179">
        <v>1</v>
      </c>
      <c r="AR179">
        <v>1</v>
      </c>
      <c r="AS179">
        <v>0</v>
      </c>
      <c r="AT179">
        <v>1</v>
      </c>
      <c r="AU179">
        <v>0</v>
      </c>
      <c r="AV179">
        <v>0</v>
      </c>
      <c r="AW179">
        <v>0</v>
      </c>
      <c r="AX179">
        <v>0</v>
      </c>
      <c r="AY179">
        <v>0</v>
      </c>
      <c r="AZ179">
        <v>0</v>
      </c>
    </row>
    <row r="180" spans="1:52" x14ac:dyDescent="0.35">
      <c r="A180" t="s">
        <v>927</v>
      </c>
      <c r="B180" s="1">
        <v>39854</v>
      </c>
      <c r="C180" s="1">
        <v>43617</v>
      </c>
      <c r="D180">
        <v>1</v>
      </c>
      <c r="E180">
        <v>0</v>
      </c>
      <c r="F180">
        <v>0</v>
      </c>
      <c r="G180">
        <v>0</v>
      </c>
      <c r="H180">
        <v>0</v>
      </c>
      <c r="I180">
        <v>0</v>
      </c>
      <c r="J180">
        <v>0</v>
      </c>
      <c r="K180">
        <v>0</v>
      </c>
      <c r="L180">
        <v>0</v>
      </c>
      <c r="M180">
        <v>0</v>
      </c>
      <c r="N180">
        <v>1</v>
      </c>
      <c r="O180">
        <v>0</v>
      </c>
      <c r="P180">
        <v>0</v>
      </c>
      <c r="Q180">
        <v>0</v>
      </c>
      <c r="R180">
        <v>0</v>
      </c>
      <c r="S180">
        <v>0</v>
      </c>
      <c r="T180">
        <v>0</v>
      </c>
      <c r="U180">
        <v>0</v>
      </c>
      <c r="V180">
        <v>0</v>
      </c>
      <c r="W180">
        <v>0</v>
      </c>
      <c r="X180">
        <v>0</v>
      </c>
      <c r="Y180">
        <v>0</v>
      </c>
      <c r="Z180">
        <v>0</v>
      </c>
      <c r="AA180">
        <v>1</v>
      </c>
      <c r="AB180">
        <v>0</v>
      </c>
      <c r="AC180">
        <v>0</v>
      </c>
      <c r="AD180">
        <v>0</v>
      </c>
      <c r="AE180">
        <v>0</v>
      </c>
      <c r="AF180">
        <v>0</v>
      </c>
      <c r="AG180">
        <v>0</v>
      </c>
      <c r="AH180">
        <v>1</v>
      </c>
      <c r="AI180">
        <v>0</v>
      </c>
      <c r="AJ180">
        <v>0</v>
      </c>
      <c r="AK180">
        <v>0</v>
      </c>
      <c r="AL180">
        <v>0</v>
      </c>
      <c r="AM180">
        <v>0</v>
      </c>
      <c r="AN180">
        <v>1</v>
      </c>
      <c r="AO180">
        <v>0</v>
      </c>
      <c r="AP180">
        <v>1</v>
      </c>
      <c r="AQ180">
        <v>1</v>
      </c>
      <c r="AR180">
        <v>0</v>
      </c>
      <c r="AS180">
        <v>0</v>
      </c>
      <c r="AT180">
        <v>0</v>
      </c>
      <c r="AU180">
        <v>0</v>
      </c>
      <c r="AV180">
        <v>0</v>
      </c>
      <c r="AW180">
        <v>0</v>
      </c>
      <c r="AX180">
        <v>0</v>
      </c>
      <c r="AY180">
        <v>0</v>
      </c>
      <c r="AZ180">
        <v>0</v>
      </c>
    </row>
    <row r="181" spans="1:52" x14ac:dyDescent="0.35">
      <c r="A181" t="s">
        <v>930</v>
      </c>
      <c r="B181" s="1">
        <v>40355</v>
      </c>
      <c r="C181" s="1">
        <v>43617</v>
      </c>
      <c r="D181">
        <v>1</v>
      </c>
      <c r="E181">
        <v>0</v>
      </c>
      <c r="F181">
        <v>0</v>
      </c>
      <c r="G181">
        <v>0</v>
      </c>
      <c r="H181">
        <v>0</v>
      </c>
      <c r="I181">
        <v>0</v>
      </c>
      <c r="J181">
        <v>0</v>
      </c>
      <c r="K181">
        <v>0</v>
      </c>
      <c r="L181">
        <v>0</v>
      </c>
      <c r="M181">
        <v>0</v>
      </c>
      <c r="N181">
        <v>0</v>
      </c>
      <c r="O181">
        <v>0</v>
      </c>
      <c r="P181">
        <v>1</v>
      </c>
      <c r="Q181">
        <v>0</v>
      </c>
      <c r="R181">
        <v>0</v>
      </c>
      <c r="S181">
        <v>0</v>
      </c>
      <c r="T181">
        <v>0</v>
      </c>
      <c r="U181">
        <v>0</v>
      </c>
      <c r="V181">
        <v>1</v>
      </c>
      <c r="W181">
        <v>0</v>
      </c>
      <c r="X181">
        <v>0</v>
      </c>
      <c r="Y181">
        <v>0</v>
      </c>
      <c r="Z181">
        <v>0</v>
      </c>
      <c r="AA181">
        <v>0</v>
      </c>
      <c r="AB181">
        <v>0</v>
      </c>
      <c r="AC181">
        <v>0</v>
      </c>
      <c r="AD181">
        <v>0</v>
      </c>
      <c r="AE181">
        <v>0</v>
      </c>
      <c r="AF181">
        <v>0</v>
      </c>
      <c r="AG181">
        <v>0</v>
      </c>
      <c r="AH181">
        <v>1</v>
      </c>
      <c r="AI181">
        <v>0</v>
      </c>
      <c r="AJ181">
        <v>0</v>
      </c>
      <c r="AK181">
        <v>0</v>
      </c>
      <c r="AL181">
        <v>1</v>
      </c>
      <c r="AM181">
        <v>0</v>
      </c>
      <c r="AN181">
        <v>0</v>
      </c>
      <c r="AO181">
        <v>0</v>
      </c>
      <c r="AP181">
        <v>1</v>
      </c>
      <c r="AQ181">
        <v>1</v>
      </c>
      <c r="AR181">
        <v>1</v>
      </c>
      <c r="AS181">
        <v>0</v>
      </c>
      <c r="AT181">
        <v>1</v>
      </c>
      <c r="AU181">
        <v>0</v>
      </c>
      <c r="AV181">
        <v>0</v>
      </c>
      <c r="AW181">
        <v>0</v>
      </c>
      <c r="AX181">
        <v>0</v>
      </c>
      <c r="AY181">
        <v>0</v>
      </c>
      <c r="AZ181">
        <v>0</v>
      </c>
    </row>
    <row r="182" spans="1:52" x14ac:dyDescent="0.35">
      <c r="A182" t="s">
        <v>937</v>
      </c>
      <c r="B182" s="1">
        <v>35796</v>
      </c>
      <c r="C182" s="1">
        <v>43617</v>
      </c>
      <c r="D182">
        <v>1</v>
      </c>
      <c r="E182">
        <v>0</v>
      </c>
      <c r="F182">
        <v>0</v>
      </c>
      <c r="G182">
        <v>0</v>
      </c>
      <c r="H182">
        <v>0</v>
      </c>
      <c r="I182">
        <v>0</v>
      </c>
      <c r="J182">
        <v>0</v>
      </c>
      <c r="K182">
        <v>0</v>
      </c>
      <c r="L182">
        <v>0</v>
      </c>
      <c r="M182">
        <v>0</v>
      </c>
      <c r="N182">
        <v>1</v>
      </c>
      <c r="O182">
        <v>0</v>
      </c>
      <c r="P182">
        <v>0</v>
      </c>
      <c r="Q182">
        <v>0</v>
      </c>
      <c r="R182">
        <v>0</v>
      </c>
      <c r="S182">
        <v>0</v>
      </c>
      <c r="T182">
        <v>0</v>
      </c>
      <c r="U182">
        <v>0</v>
      </c>
      <c r="V182">
        <v>0</v>
      </c>
      <c r="W182">
        <v>0</v>
      </c>
      <c r="X182">
        <v>0</v>
      </c>
      <c r="Y182">
        <v>0</v>
      </c>
      <c r="Z182">
        <v>0</v>
      </c>
      <c r="AA182">
        <v>1</v>
      </c>
      <c r="AB182">
        <v>0</v>
      </c>
      <c r="AC182">
        <v>0</v>
      </c>
      <c r="AD182">
        <v>0</v>
      </c>
      <c r="AE182">
        <v>0</v>
      </c>
      <c r="AF182">
        <v>0</v>
      </c>
      <c r="AG182">
        <v>0</v>
      </c>
      <c r="AH182">
        <v>1</v>
      </c>
      <c r="AI182">
        <v>0</v>
      </c>
      <c r="AJ182">
        <v>0</v>
      </c>
      <c r="AK182">
        <v>0</v>
      </c>
      <c r="AL182">
        <v>0</v>
      </c>
      <c r="AM182">
        <v>0</v>
      </c>
      <c r="AN182">
        <v>1</v>
      </c>
      <c r="AO182">
        <v>0</v>
      </c>
      <c r="AP182">
        <v>1</v>
      </c>
      <c r="AQ182">
        <v>1</v>
      </c>
      <c r="AR182">
        <v>0</v>
      </c>
      <c r="AS182">
        <v>0</v>
      </c>
      <c r="AT182">
        <v>0</v>
      </c>
      <c r="AU182">
        <v>0</v>
      </c>
      <c r="AV182">
        <v>0</v>
      </c>
      <c r="AW182">
        <v>0</v>
      </c>
      <c r="AX182">
        <v>0</v>
      </c>
      <c r="AY182">
        <v>0</v>
      </c>
      <c r="AZ182">
        <v>0</v>
      </c>
    </row>
    <row r="183" spans="1:52" x14ac:dyDescent="0.35">
      <c r="A183" t="s">
        <v>940</v>
      </c>
      <c r="B183" s="1">
        <v>33239</v>
      </c>
      <c r="C183" s="1">
        <v>43617</v>
      </c>
      <c r="D183">
        <v>1</v>
      </c>
      <c r="E183">
        <v>0</v>
      </c>
      <c r="F183">
        <v>0</v>
      </c>
      <c r="G183">
        <v>1</v>
      </c>
      <c r="H183">
        <v>1</v>
      </c>
      <c r="I183">
        <v>0</v>
      </c>
      <c r="J183">
        <v>0</v>
      </c>
      <c r="K183">
        <v>0</v>
      </c>
      <c r="L183">
        <v>0</v>
      </c>
      <c r="M183">
        <v>0</v>
      </c>
      <c r="N183">
        <v>1</v>
      </c>
      <c r="O183">
        <v>0</v>
      </c>
      <c r="P183">
        <v>0</v>
      </c>
      <c r="Q183">
        <v>0</v>
      </c>
      <c r="R183">
        <v>0</v>
      </c>
      <c r="S183">
        <v>0</v>
      </c>
      <c r="T183">
        <v>0</v>
      </c>
      <c r="U183">
        <v>0</v>
      </c>
      <c r="V183">
        <v>0</v>
      </c>
      <c r="W183">
        <v>0</v>
      </c>
      <c r="X183">
        <v>0</v>
      </c>
      <c r="Y183">
        <v>0</v>
      </c>
      <c r="Z183">
        <v>0</v>
      </c>
      <c r="AA183">
        <v>1</v>
      </c>
      <c r="AB183">
        <v>0</v>
      </c>
      <c r="AC183">
        <v>0</v>
      </c>
      <c r="AD183">
        <v>0</v>
      </c>
      <c r="AE183">
        <v>0</v>
      </c>
      <c r="AF183">
        <v>0</v>
      </c>
      <c r="AG183">
        <v>0</v>
      </c>
      <c r="AH183">
        <v>1</v>
      </c>
      <c r="AI183">
        <v>0</v>
      </c>
      <c r="AJ183">
        <v>0</v>
      </c>
      <c r="AK183">
        <v>0</v>
      </c>
      <c r="AL183">
        <v>0</v>
      </c>
      <c r="AM183">
        <v>0</v>
      </c>
      <c r="AN183">
        <v>1</v>
      </c>
      <c r="AO183">
        <v>0</v>
      </c>
      <c r="AP183">
        <v>1</v>
      </c>
      <c r="AQ183">
        <v>0</v>
      </c>
      <c r="AR183">
        <v>0</v>
      </c>
      <c r="AS183">
        <v>0</v>
      </c>
      <c r="AT183">
        <v>0</v>
      </c>
      <c r="AU183">
        <v>0</v>
      </c>
      <c r="AV183">
        <v>0</v>
      </c>
      <c r="AW183">
        <v>0</v>
      </c>
      <c r="AX183">
        <v>0</v>
      </c>
      <c r="AY183">
        <v>0</v>
      </c>
      <c r="AZ183">
        <v>0</v>
      </c>
    </row>
    <row r="184" spans="1:52" x14ac:dyDescent="0.35">
      <c r="A184" t="s">
        <v>942</v>
      </c>
      <c r="B184" s="1">
        <v>42093</v>
      </c>
      <c r="C184" s="1">
        <v>43617</v>
      </c>
      <c r="D184">
        <v>1</v>
      </c>
      <c r="E184">
        <v>0</v>
      </c>
      <c r="F184">
        <v>0</v>
      </c>
      <c r="G184">
        <v>0</v>
      </c>
      <c r="H184">
        <v>0</v>
      </c>
      <c r="I184">
        <v>0</v>
      </c>
      <c r="J184">
        <v>0</v>
      </c>
      <c r="K184">
        <v>0</v>
      </c>
      <c r="L184">
        <v>0</v>
      </c>
      <c r="M184">
        <v>0</v>
      </c>
      <c r="N184">
        <v>0</v>
      </c>
      <c r="O184">
        <v>0</v>
      </c>
      <c r="P184">
        <v>0</v>
      </c>
      <c r="Q184">
        <v>0</v>
      </c>
      <c r="R184">
        <v>1</v>
      </c>
      <c r="S184" t="s">
        <v>1141</v>
      </c>
      <c r="T184">
        <v>0</v>
      </c>
      <c r="U184">
        <v>0</v>
      </c>
      <c r="V184">
        <v>0</v>
      </c>
      <c r="W184">
        <v>0</v>
      </c>
      <c r="X184">
        <v>0</v>
      </c>
      <c r="Y184">
        <v>0</v>
      </c>
      <c r="Z184">
        <v>0</v>
      </c>
      <c r="AA184">
        <v>0</v>
      </c>
      <c r="AB184">
        <v>1</v>
      </c>
      <c r="AC184">
        <v>0</v>
      </c>
      <c r="AD184">
        <v>0</v>
      </c>
      <c r="AE184">
        <v>0</v>
      </c>
      <c r="AF184">
        <v>0</v>
      </c>
      <c r="AG184">
        <v>0</v>
      </c>
      <c r="AH184">
        <v>1</v>
      </c>
      <c r="AI184">
        <v>0</v>
      </c>
      <c r="AJ184">
        <v>0</v>
      </c>
      <c r="AK184">
        <v>0</v>
      </c>
      <c r="AL184">
        <v>0</v>
      </c>
      <c r="AM184">
        <v>0</v>
      </c>
      <c r="AN184">
        <v>0</v>
      </c>
      <c r="AO184">
        <v>1</v>
      </c>
      <c r="AP184">
        <v>1</v>
      </c>
      <c r="AQ184">
        <v>1</v>
      </c>
      <c r="AR184">
        <v>1</v>
      </c>
      <c r="AS184">
        <v>0</v>
      </c>
      <c r="AT184">
        <v>1</v>
      </c>
      <c r="AU184">
        <v>0</v>
      </c>
      <c r="AV184">
        <v>0</v>
      </c>
      <c r="AW184">
        <v>0</v>
      </c>
      <c r="AX184">
        <v>0</v>
      </c>
      <c r="AY184">
        <v>0</v>
      </c>
      <c r="AZ184">
        <v>0</v>
      </c>
    </row>
    <row r="185" spans="1:52" x14ac:dyDescent="0.35">
      <c r="A185" t="s">
        <v>944</v>
      </c>
      <c r="B185" s="1">
        <v>38353</v>
      </c>
      <c r="C185" s="1">
        <v>43617</v>
      </c>
      <c r="D185">
        <v>1</v>
      </c>
      <c r="E185">
        <v>0</v>
      </c>
      <c r="F185">
        <v>0</v>
      </c>
      <c r="G185">
        <v>1</v>
      </c>
      <c r="H185">
        <v>1</v>
      </c>
      <c r="I185">
        <v>1</v>
      </c>
      <c r="J185">
        <v>1</v>
      </c>
      <c r="K185">
        <v>1</v>
      </c>
      <c r="L185">
        <v>1</v>
      </c>
      <c r="M185">
        <v>0</v>
      </c>
      <c r="N185">
        <v>1</v>
      </c>
      <c r="O185">
        <v>0</v>
      </c>
      <c r="P185">
        <v>0</v>
      </c>
      <c r="Q185">
        <v>0</v>
      </c>
      <c r="R185">
        <v>0</v>
      </c>
      <c r="S185">
        <v>1</v>
      </c>
      <c r="T185">
        <v>0</v>
      </c>
      <c r="U185">
        <v>0</v>
      </c>
      <c r="V185">
        <v>0</v>
      </c>
      <c r="W185">
        <v>0</v>
      </c>
      <c r="X185">
        <v>0</v>
      </c>
      <c r="Y185">
        <v>0</v>
      </c>
      <c r="Z185">
        <v>0</v>
      </c>
      <c r="AA185">
        <v>1</v>
      </c>
      <c r="AB185">
        <v>0</v>
      </c>
      <c r="AC185">
        <v>0</v>
      </c>
      <c r="AD185">
        <v>0</v>
      </c>
      <c r="AE185">
        <v>0</v>
      </c>
      <c r="AF185">
        <v>0</v>
      </c>
      <c r="AG185">
        <v>0</v>
      </c>
      <c r="AH185">
        <v>1</v>
      </c>
      <c r="AI185">
        <v>0</v>
      </c>
      <c r="AJ185">
        <v>0</v>
      </c>
      <c r="AK185">
        <v>0</v>
      </c>
      <c r="AL185">
        <v>0</v>
      </c>
      <c r="AM185">
        <v>0</v>
      </c>
      <c r="AN185">
        <v>1</v>
      </c>
      <c r="AO185">
        <v>0</v>
      </c>
      <c r="AP185">
        <v>0</v>
      </c>
      <c r="AQ185">
        <v>0</v>
      </c>
      <c r="AR185">
        <v>0</v>
      </c>
      <c r="AS185">
        <v>0</v>
      </c>
      <c r="AT185">
        <v>0</v>
      </c>
      <c r="AU185">
        <v>0</v>
      </c>
      <c r="AV185">
        <v>0</v>
      </c>
      <c r="AW185">
        <v>0</v>
      </c>
      <c r="AX185">
        <v>0</v>
      </c>
      <c r="AY185">
        <v>0</v>
      </c>
      <c r="AZ185">
        <v>1</v>
      </c>
    </row>
    <row r="186" spans="1:52" x14ac:dyDescent="0.35">
      <c r="A186" t="s">
        <v>946</v>
      </c>
      <c r="B186" s="1">
        <v>41456</v>
      </c>
      <c r="C186" s="1">
        <v>43617</v>
      </c>
      <c r="D186">
        <v>1</v>
      </c>
      <c r="E186">
        <v>0</v>
      </c>
      <c r="F186">
        <v>0</v>
      </c>
      <c r="G186">
        <v>0</v>
      </c>
      <c r="H186">
        <v>0</v>
      </c>
      <c r="I186">
        <v>0</v>
      </c>
      <c r="J186">
        <v>0</v>
      </c>
      <c r="K186">
        <v>0</v>
      </c>
      <c r="L186">
        <v>0</v>
      </c>
      <c r="M186">
        <v>0</v>
      </c>
      <c r="N186">
        <v>0</v>
      </c>
      <c r="O186">
        <v>0</v>
      </c>
      <c r="P186">
        <v>1</v>
      </c>
      <c r="Q186">
        <v>0</v>
      </c>
      <c r="R186">
        <v>0</v>
      </c>
      <c r="S186">
        <v>0</v>
      </c>
      <c r="T186">
        <v>1</v>
      </c>
      <c r="U186">
        <v>0</v>
      </c>
      <c r="V186">
        <v>0</v>
      </c>
      <c r="W186">
        <v>0</v>
      </c>
      <c r="X186">
        <v>0</v>
      </c>
      <c r="Y186">
        <v>0</v>
      </c>
      <c r="Z186">
        <v>0</v>
      </c>
      <c r="AA186">
        <v>0</v>
      </c>
      <c r="AB186">
        <v>0</v>
      </c>
      <c r="AC186">
        <v>0</v>
      </c>
      <c r="AD186">
        <v>0</v>
      </c>
      <c r="AE186">
        <v>0</v>
      </c>
      <c r="AF186">
        <v>0</v>
      </c>
      <c r="AG186">
        <v>0</v>
      </c>
      <c r="AH186">
        <v>1</v>
      </c>
      <c r="AI186">
        <v>1</v>
      </c>
      <c r="AJ186">
        <v>0</v>
      </c>
      <c r="AK186">
        <v>0</v>
      </c>
      <c r="AL186">
        <v>1</v>
      </c>
      <c r="AM186">
        <v>0</v>
      </c>
      <c r="AN186">
        <v>0</v>
      </c>
      <c r="AO186">
        <v>0</v>
      </c>
      <c r="AP186">
        <v>0</v>
      </c>
      <c r="AQ186">
        <v>0</v>
      </c>
      <c r="AR186">
        <v>1</v>
      </c>
      <c r="AS186">
        <v>1</v>
      </c>
      <c r="AT186">
        <v>1</v>
      </c>
      <c r="AU186">
        <v>0</v>
      </c>
      <c r="AV186">
        <v>0</v>
      </c>
      <c r="AW186">
        <v>0</v>
      </c>
      <c r="AX186">
        <v>0</v>
      </c>
      <c r="AY186">
        <v>0</v>
      </c>
      <c r="AZ186">
        <v>0</v>
      </c>
    </row>
    <row r="187" spans="1:52" x14ac:dyDescent="0.35">
      <c r="A187" t="s">
        <v>953</v>
      </c>
      <c r="B187" s="1">
        <v>42005</v>
      </c>
      <c r="C187" s="1">
        <v>43617</v>
      </c>
      <c r="D187">
        <v>1</v>
      </c>
      <c r="E187">
        <v>0</v>
      </c>
      <c r="F187">
        <v>0</v>
      </c>
      <c r="G187">
        <v>0</v>
      </c>
      <c r="H187">
        <v>0</v>
      </c>
      <c r="I187">
        <v>0</v>
      </c>
      <c r="J187">
        <v>0</v>
      </c>
      <c r="K187">
        <v>1</v>
      </c>
      <c r="L187">
        <v>1</v>
      </c>
      <c r="M187">
        <v>0</v>
      </c>
      <c r="N187">
        <v>0</v>
      </c>
      <c r="O187">
        <v>0</v>
      </c>
      <c r="P187">
        <v>0</v>
      </c>
      <c r="Q187">
        <v>0</v>
      </c>
      <c r="R187">
        <v>0</v>
      </c>
      <c r="S187">
        <v>0</v>
      </c>
      <c r="T187">
        <v>0</v>
      </c>
      <c r="U187">
        <v>1</v>
      </c>
      <c r="V187">
        <v>0</v>
      </c>
      <c r="W187">
        <v>0</v>
      </c>
      <c r="X187">
        <v>0</v>
      </c>
      <c r="Y187">
        <v>0</v>
      </c>
      <c r="Z187">
        <v>0</v>
      </c>
      <c r="AA187">
        <v>0</v>
      </c>
      <c r="AB187">
        <v>0</v>
      </c>
      <c r="AC187">
        <v>0</v>
      </c>
      <c r="AD187">
        <v>0</v>
      </c>
      <c r="AE187">
        <v>0</v>
      </c>
      <c r="AF187">
        <v>0</v>
      </c>
      <c r="AG187">
        <v>0</v>
      </c>
      <c r="AH187">
        <v>1</v>
      </c>
      <c r="AI187">
        <v>0</v>
      </c>
      <c r="AJ187">
        <v>0</v>
      </c>
      <c r="AK187">
        <v>0</v>
      </c>
      <c r="AL187">
        <v>1</v>
      </c>
      <c r="AM187">
        <v>0</v>
      </c>
      <c r="AN187">
        <v>0</v>
      </c>
      <c r="AO187">
        <v>0</v>
      </c>
      <c r="AP187">
        <v>1</v>
      </c>
      <c r="AQ187">
        <v>1</v>
      </c>
      <c r="AR187">
        <v>1</v>
      </c>
      <c r="AS187">
        <v>0</v>
      </c>
      <c r="AT187">
        <v>1</v>
      </c>
      <c r="AU187">
        <v>0</v>
      </c>
      <c r="AV187">
        <v>0</v>
      </c>
      <c r="AW187">
        <v>0</v>
      </c>
      <c r="AX187">
        <v>0</v>
      </c>
      <c r="AY187">
        <v>1</v>
      </c>
      <c r="AZ187">
        <v>0</v>
      </c>
    </row>
    <row r="188" spans="1:52" x14ac:dyDescent="0.35">
      <c r="A188" t="s">
        <v>960</v>
      </c>
      <c r="B188" s="1">
        <v>40909</v>
      </c>
      <c r="C188" s="1">
        <v>43617</v>
      </c>
      <c r="D188">
        <v>1</v>
      </c>
      <c r="E188">
        <v>0</v>
      </c>
      <c r="F188">
        <v>0</v>
      </c>
      <c r="G188">
        <v>0</v>
      </c>
      <c r="H188">
        <v>0</v>
      </c>
      <c r="I188">
        <v>0</v>
      </c>
      <c r="J188">
        <v>0</v>
      </c>
      <c r="K188">
        <v>0</v>
      </c>
      <c r="L188">
        <v>0</v>
      </c>
      <c r="M188">
        <v>0</v>
      </c>
      <c r="N188">
        <v>0</v>
      </c>
      <c r="O188">
        <v>0</v>
      </c>
      <c r="P188">
        <v>1</v>
      </c>
      <c r="Q188">
        <v>0</v>
      </c>
      <c r="R188">
        <v>0</v>
      </c>
      <c r="S188">
        <v>1</v>
      </c>
      <c r="T188">
        <v>0</v>
      </c>
      <c r="U188">
        <v>1</v>
      </c>
      <c r="V188">
        <v>0</v>
      </c>
      <c r="W188">
        <v>0</v>
      </c>
      <c r="X188">
        <v>0</v>
      </c>
      <c r="Y188">
        <v>0</v>
      </c>
      <c r="Z188">
        <v>0</v>
      </c>
      <c r="AA188">
        <v>0</v>
      </c>
      <c r="AB188">
        <v>0</v>
      </c>
      <c r="AC188">
        <v>0</v>
      </c>
      <c r="AD188">
        <v>0</v>
      </c>
      <c r="AE188">
        <v>0</v>
      </c>
      <c r="AF188">
        <v>0</v>
      </c>
      <c r="AG188">
        <v>0</v>
      </c>
      <c r="AH188">
        <v>1</v>
      </c>
      <c r="AI188">
        <v>0</v>
      </c>
      <c r="AJ188">
        <v>0</v>
      </c>
      <c r="AK188">
        <v>0</v>
      </c>
      <c r="AL188">
        <v>1</v>
      </c>
      <c r="AM188">
        <v>0</v>
      </c>
      <c r="AN188">
        <v>0</v>
      </c>
      <c r="AO188">
        <v>0</v>
      </c>
      <c r="AP188">
        <v>1</v>
      </c>
      <c r="AQ188">
        <v>1</v>
      </c>
      <c r="AR188">
        <v>0</v>
      </c>
      <c r="AS188">
        <v>0</v>
      </c>
      <c r="AT188">
        <v>0</v>
      </c>
      <c r="AU188">
        <v>0</v>
      </c>
      <c r="AV188">
        <v>0</v>
      </c>
      <c r="AW188">
        <v>0</v>
      </c>
      <c r="AX188">
        <v>0</v>
      </c>
      <c r="AY188">
        <v>0</v>
      </c>
      <c r="AZ188">
        <v>0</v>
      </c>
    </row>
    <row r="189" spans="1:52" x14ac:dyDescent="0.35">
      <c r="A189" t="s">
        <v>965</v>
      </c>
      <c r="B189" s="1">
        <v>35469</v>
      </c>
      <c r="C189" s="1">
        <v>43617</v>
      </c>
      <c r="D189">
        <v>1</v>
      </c>
      <c r="E189">
        <v>0</v>
      </c>
      <c r="F189">
        <v>0</v>
      </c>
      <c r="G189">
        <v>0</v>
      </c>
      <c r="H189">
        <v>1</v>
      </c>
      <c r="I189">
        <v>0</v>
      </c>
      <c r="J189">
        <v>0</v>
      </c>
      <c r="K189">
        <v>0</v>
      </c>
      <c r="L189">
        <v>0</v>
      </c>
      <c r="M189">
        <v>0</v>
      </c>
      <c r="N189">
        <v>1</v>
      </c>
      <c r="O189">
        <v>0</v>
      </c>
      <c r="P189">
        <v>0</v>
      </c>
      <c r="Q189">
        <v>0</v>
      </c>
      <c r="R189">
        <v>0</v>
      </c>
      <c r="S189">
        <v>1</v>
      </c>
      <c r="T189">
        <v>0</v>
      </c>
      <c r="U189">
        <v>0</v>
      </c>
      <c r="V189">
        <v>0</v>
      </c>
      <c r="W189">
        <v>0</v>
      </c>
      <c r="X189">
        <v>0</v>
      </c>
      <c r="Y189">
        <v>0</v>
      </c>
      <c r="Z189">
        <v>0</v>
      </c>
      <c r="AA189">
        <v>1</v>
      </c>
      <c r="AB189">
        <v>0</v>
      </c>
      <c r="AC189">
        <v>0</v>
      </c>
      <c r="AD189">
        <v>0</v>
      </c>
      <c r="AE189">
        <v>0</v>
      </c>
      <c r="AF189">
        <v>0</v>
      </c>
      <c r="AG189">
        <v>0</v>
      </c>
      <c r="AH189">
        <v>1</v>
      </c>
      <c r="AI189">
        <v>0</v>
      </c>
      <c r="AJ189">
        <v>0</v>
      </c>
      <c r="AK189">
        <v>0</v>
      </c>
      <c r="AL189">
        <v>0</v>
      </c>
      <c r="AM189">
        <v>0</v>
      </c>
      <c r="AN189">
        <v>1</v>
      </c>
      <c r="AO189">
        <v>0</v>
      </c>
      <c r="AP189">
        <v>1</v>
      </c>
      <c r="AQ189">
        <v>1</v>
      </c>
      <c r="AR189">
        <v>1</v>
      </c>
      <c r="AS189">
        <v>0</v>
      </c>
      <c r="AT189">
        <v>1</v>
      </c>
      <c r="AU189">
        <v>0</v>
      </c>
      <c r="AV189">
        <v>0</v>
      </c>
      <c r="AW189">
        <v>0</v>
      </c>
      <c r="AX189">
        <v>0</v>
      </c>
      <c r="AY189">
        <v>0</v>
      </c>
      <c r="AZ189">
        <v>0</v>
      </c>
    </row>
    <row r="190" spans="1:52" x14ac:dyDescent="0.35">
      <c r="A190" t="s">
        <v>970</v>
      </c>
      <c r="B190" s="1">
        <v>37257</v>
      </c>
      <c r="C190" s="1">
        <v>43617</v>
      </c>
      <c r="D190">
        <v>1</v>
      </c>
      <c r="E190">
        <v>0</v>
      </c>
      <c r="F190">
        <v>0</v>
      </c>
      <c r="G190">
        <v>0</v>
      </c>
      <c r="H190">
        <v>0</v>
      </c>
      <c r="I190">
        <v>0</v>
      </c>
      <c r="J190">
        <v>0</v>
      </c>
      <c r="K190">
        <v>0</v>
      </c>
      <c r="L190">
        <v>0</v>
      </c>
      <c r="M190">
        <v>0</v>
      </c>
      <c r="N190">
        <v>0</v>
      </c>
      <c r="O190">
        <v>0</v>
      </c>
      <c r="P190">
        <v>0</v>
      </c>
      <c r="Q190">
        <v>1</v>
      </c>
      <c r="R190">
        <v>0</v>
      </c>
      <c r="S190" t="s">
        <v>1141</v>
      </c>
      <c r="T190">
        <v>0</v>
      </c>
      <c r="U190">
        <v>0</v>
      </c>
      <c r="V190">
        <v>0</v>
      </c>
      <c r="W190">
        <v>0</v>
      </c>
      <c r="X190">
        <v>0</v>
      </c>
      <c r="Y190">
        <v>0</v>
      </c>
      <c r="Z190">
        <v>0</v>
      </c>
      <c r="AA190">
        <v>1</v>
      </c>
      <c r="AB190">
        <v>0</v>
      </c>
      <c r="AC190">
        <v>0</v>
      </c>
      <c r="AD190">
        <v>0</v>
      </c>
      <c r="AE190">
        <v>0</v>
      </c>
      <c r="AF190">
        <v>0</v>
      </c>
      <c r="AG190">
        <v>0</v>
      </c>
      <c r="AH190">
        <v>1</v>
      </c>
      <c r="AI190">
        <v>0</v>
      </c>
      <c r="AJ190">
        <v>0</v>
      </c>
      <c r="AK190">
        <v>0</v>
      </c>
      <c r="AL190">
        <v>0</v>
      </c>
      <c r="AM190">
        <v>0</v>
      </c>
      <c r="AN190">
        <v>1</v>
      </c>
      <c r="AO190">
        <v>0</v>
      </c>
      <c r="AP190">
        <v>1</v>
      </c>
      <c r="AQ190">
        <v>0</v>
      </c>
      <c r="AR190">
        <v>1</v>
      </c>
      <c r="AS190">
        <v>0</v>
      </c>
      <c r="AT190">
        <v>1</v>
      </c>
      <c r="AU190">
        <v>0</v>
      </c>
      <c r="AV190">
        <v>0</v>
      </c>
      <c r="AW190">
        <v>0</v>
      </c>
      <c r="AX190">
        <v>0</v>
      </c>
      <c r="AY190">
        <v>0</v>
      </c>
      <c r="AZ190">
        <v>0</v>
      </c>
    </row>
    <row r="191" spans="1:52" x14ac:dyDescent="0.35">
      <c r="A191" t="s">
        <v>971</v>
      </c>
      <c r="B191" s="1">
        <v>40535</v>
      </c>
      <c r="C191" s="1">
        <v>43617</v>
      </c>
      <c r="D191">
        <v>1</v>
      </c>
      <c r="E191">
        <v>0</v>
      </c>
      <c r="F191">
        <v>0</v>
      </c>
      <c r="G191">
        <v>0</v>
      </c>
      <c r="H191">
        <v>1</v>
      </c>
      <c r="I191">
        <v>0</v>
      </c>
      <c r="J191">
        <v>0</v>
      </c>
      <c r="K191">
        <v>0</v>
      </c>
      <c r="L191">
        <v>0</v>
      </c>
      <c r="M191">
        <v>1</v>
      </c>
      <c r="N191">
        <v>1</v>
      </c>
      <c r="O191">
        <v>0</v>
      </c>
      <c r="P191">
        <v>0</v>
      </c>
      <c r="Q191">
        <v>0</v>
      </c>
      <c r="R191">
        <v>0</v>
      </c>
      <c r="S191">
        <v>1</v>
      </c>
      <c r="T191">
        <v>0</v>
      </c>
      <c r="U191">
        <v>0</v>
      </c>
      <c r="V191">
        <v>0</v>
      </c>
      <c r="W191">
        <v>0</v>
      </c>
      <c r="X191">
        <v>0</v>
      </c>
      <c r="Y191">
        <v>0</v>
      </c>
      <c r="Z191">
        <v>0</v>
      </c>
      <c r="AA191">
        <v>1</v>
      </c>
      <c r="AB191">
        <v>0</v>
      </c>
      <c r="AC191">
        <v>0</v>
      </c>
      <c r="AD191">
        <v>0</v>
      </c>
      <c r="AE191">
        <v>0</v>
      </c>
      <c r="AF191">
        <v>0</v>
      </c>
      <c r="AG191">
        <v>0</v>
      </c>
      <c r="AH191">
        <v>1</v>
      </c>
      <c r="AI191">
        <v>0</v>
      </c>
      <c r="AJ191">
        <v>0</v>
      </c>
      <c r="AK191">
        <v>0</v>
      </c>
      <c r="AL191">
        <v>0</v>
      </c>
      <c r="AM191">
        <v>0</v>
      </c>
      <c r="AN191">
        <v>1</v>
      </c>
      <c r="AO191">
        <v>0</v>
      </c>
      <c r="AP191">
        <v>1</v>
      </c>
      <c r="AQ191">
        <v>1</v>
      </c>
      <c r="AR191">
        <v>1</v>
      </c>
      <c r="AS191">
        <v>0</v>
      </c>
      <c r="AT191">
        <v>1</v>
      </c>
      <c r="AU191">
        <v>0</v>
      </c>
      <c r="AV191">
        <v>0</v>
      </c>
      <c r="AW191">
        <v>0</v>
      </c>
      <c r="AX191">
        <v>0</v>
      </c>
      <c r="AY191">
        <v>0</v>
      </c>
      <c r="AZ191">
        <v>0</v>
      </c>
    </row>
    <row r="192" spans="1:52" x14ac:dyDescent="0.35">
      <c r="A192" t="s">
        <v>976</v>
      </c>
      <c r="B192" s="1">
        <v>29587</v>
      </c>
      <c r="C192" s="1">
        <v>43617</v>
      </c>
      <c r="D192">
        <v>1</v>
      </c>
      <c r="E192">
        <v>0</v>
      </c>
      <c r="F192">
        <v>0</v>
      </c>
      <c r="G192">
        <v>0</v>
      </c>
      <c r="H192">
        <v>0</v>
      </c>
      <c r="I192">
        <v>0</v>
      </c>
      <c r="J192">
        <v>0</v>
      </c>
      <c r="K192">
        <v>0</v>
      </c>
      <c r="L192">
        <v>0</v>
      </c>
      <c r="M192">
        <v>0</v>
      </c>
      <c r="N192">
        <v>1</v>
      </c>
      <c r="O192">
        <v>0</v>
      </c>
      <c r="P192">
        <v>0</v>
      </c>
      <c r="Q192">
        <v>0</v>
      </c>
      <c r="R192">
        <v>0</v>
      </c>
      <c r="S192">
        <v>0</v>
      </c>
      <c r="T192">
        <v>0</v>
      </c>
      <c r="U192">
        <v>0</v>
      </c>
      <c r="V192">
        <v>0</v>
      </c>
      <c r="W192">
        <v>0</v>
      </c>
      <c r="X192">
        <v>0</v>
      </c>
      <c r="Y192">
        <v>0</v>
      </c>
      <c r="Z192">
        <v>0</v>
      </c>
      <c r="AA192">
        <v>1</v>
      </c>
      <c r="AB192">
        <v>0</v>
      </c>
      <c r="AC192">
        <v>0</v>
      </c>
      <c r="AD192">
        <v>0</v>
      </c>
      <c r="AE192">
        <v>0</v>
      </c>
      <c r="AF192">
        <v>0</v>
      </c>
      <c r="AG192">
        <v>0</v>
      </c>
      <c r="AH192">
        <v>1</v>
      </c>
      <c r="AI192">
        <v>0</v>
      </c>
      <c r="AJ192">
        <v>0</v>
      </c>
      <c r="AK192">
        <v>0</v>
      </c>
      <c r="AL192">
        <v>0</v>
      </c>
      <c r="AM192">
        <v>0</v>
      </c>
      <c r="AN192">
        <v>1</v>
      </c>
      <c r="AO192">
        <v>0</v>
      </c>
      <c r="AP192">
        <v>1</v>
      </c>
      <c r="AQ192">
        <v>0</v>
      </c>
      <c r="AR192">
        <v>0</v>
      </c>
      <c r="AS192">
        <v>0</v>
      </c>
      <c r="AT192">
        <v>0</v>
      </c>
      <c r="AU192">
        <v>0</v>
      </c>
      <c r="AV192">
        <v>0</v>
      </c>
      <c r="AW192">
        <v>0</v>
      </c>
      <c r="AX192">
        <v>0</v>
      </c>
      <c r="AY192">
        <v>0</v>
      </c>
      <c r="AZ192">
        <v>0</v>
      </c>
    </row>
    <row r="193" spans="1:52" x14ac:dyDescent="0.35">
      <c r="A193" t="s">
        <v>979</v>
      </c>
      <c r="B193" s="1">
        <v>41437</v>
      </c>
      <c r="C193" s="1">
        <v>43617</v>
      </c>
      <c r="D193">
        <v>1</v>
      </c>
      <c r="E193">
        <v>0</v>
      </c>
      <c r="F193">
        <v>0</v>
      </c>
      <c r="G193">
        <v>0</v>
      </c>
      <c r="H193">
        <v>0</v>
      </c>
      <c r="I193">
        <v>0</v>
      </c>
      <c r="J193">
        <v>0</v>
      </c>
      <c r="K193">
        <v>0</v>
      </c>
      <c r="L193">
        <v>0</v>
      </c>
      <c r="M193">
        <v>0</v>
      </c>
      <c r="N193">
        <v>0</v>
      </c>
      <c r="O193">
        <v>0</v>
      </c>
      <c r="P193">
        <v>1</v>
      </c>
      <c r="Q193">
        <v>0</v>
      </c>
      <c r="R193">
        <v>0</v>
      </c>
      <c r="S193">
        <v>0</v>
      </c>
      <c r="T193">
        <v>1</v>
      </c>
      <c r="U193">
        <v>1</v>
      </c>
      <c r="V193">
        <v>0</v>
      </c>
      <c r="W193">
        <v>1</v>
      </c>
      <c r="X193">
        <v>1</v>
      </c>
      <c r="Y193">
        <v>0</v>
      </c>
      <c r="Z193">
        <v>0</v>
      </c>
      <c r="AA193">
        <v>0</v>
      </c>
      <c r="AB193">
        <v>0</v>
      </c>
      <c r="AC193">
        <v>0</v>
      </c>
      <c r="AD193">
        <v>0</v>
      </c>
      <c r="AE193">
        <v>0</v>
      </c>
      <c r="AF193">
        <v>0</v>
      </c>
      <c r="AG193">
        <v>0</v>
      </c>
      <c r="AH193">
        <v>1</v>
      </c>
      <c r="AI193">
        <v>0</v>
      </c>
      <c r="AJ193">
        <v>0</v>
      </c>
      <c r="AK193">
        <v>0</v>
      </c>
      <c r="AL193">
        <v>0</v>
      </c>
      <c r="AM193">
        <v>0</v>
      </c>
      <c r="AN193">
        <v>1</v>
      </c>
      <c r="AO193">
        <v>0</v>
      </c>
      <c r="AP193">
        <v>1</v>
      </c>
      <c r="AQ193">
        <v>1</v>
      </c>
      <c r="AR193">
        <v>0</v>
      </c>
      <c r="AS193">
        <v>1</v>
      </c>
      <c r="AT193">
        <v>0</v>
      </c>
      <c r="AU193">
        <v>0</v>
      </c>
      <c r="AV193">
        <v>1</v>
      </c>
      <c r="AW193">
        <v>0</v>
      </c>
      <c r="AX193">
        <v>0</v>
      </c>
      <c r="AY193">
        <v>1</v>
      </c>
      <c r="AZ193">
        <v>0</v>
      </c>
    </row>
    <row r="194" spans="1:52" x14ac:dyDescent="0.35">
      <c r="A194" t="s">
        <v>986</v>
      </c>
      <c r="B194" s="1">
        <v>20455</v>
      </c>
      <c r="C194" s="1">
        <v>43617</v>
      </c>
      <c r="D194">
        <v>1</v>
      </c>
      <c r="E194">
        <v>0</v>
      </c>
      <c r="F194">
        <v>0</v>
      </c>
      <c r="G194">
        <v>0</v>
      </c>
      <c r="H194">
        <v>1</v>
      </c>
      <c r="I194">
        <v>0</v>
      </c>
      <c r="J194">
        <v>0</v>
      </c>
      <c r="K194">
        <v>0</v>
      </c>
      <c r="L194">
        <v>0</v>
      </c>
      <c r="M194">
        <v>1</v>
      </c>
      <c r="N194">
        <v>0</v>
      </c>
      <c r="O194">
        <v>0</v>
      </c>
      <c r="P194">
        <v>0</v>
      </c>
      <c r="Q194">
        <v>0</v>
      </c>
      <c r="R194">
        <v>0</v>
      </c>
      <c r="S194">
        <v>0</v>
      </c>
      <c r="T194">
        <v>1</v>
      </c>
      <c r="U194">
        <v>0</v>
      </c>
      <c r="V194">
        <v>0</v>
      </c>
      <c r="W194">
        <v>0</v>
      </c>
      <c r="X194">
        <v>0</v>
      </c>
      <c r="Y194">
        <v>0</v>
      </c>
      <c r="Z194">
        <v>0</v>
      </c>
      <c r="AA194">
        <v>0</v>
      </c>
      <c r="AB194">
        <v>0</v>
      </c>
      <c r="AC194">
        <v>0</v>
      </c>
      <c r="AD194">
        <v>0</v>
      </c>
      <c r="AE194">
        <v>0</v>
      </c>
      <c r="AF194">
        <v>0</v>
      </c>
      <c r="AG194">
        <v>0</v>
      </c>
      <c r="AH194">
        <v>1</v>
      </c>
      <c r="AI194">
        <v>0</v>
      </c>
      <c r="AJ194">
        <v>0</v>
      </c>
      <c r="AK194">
        <v>0</v>
      </c>
      <c r="AL194">
        <v>0</v>
      </c>
      <c r="AM194">
        <v>0</v>
      </c>
      <c r="AN194">
        <v>1</v>
      </c>
      <c r="AO194">
        <v>0</v>
      </c>
      <c r="AP194">
        <v>1</v>
      </c>
      <c r="AQ194">
        <v>1</v>
      </c>
      <c r="AR194">
        <v>0</v>
      </c>
      <c r="AS194">
        <v>0</v>
      </c>
      <c r="AT194">
        <v>0</v>
      </c>
      <c r="AU194">
        <v>0</v>
      </c>
      <c r="AV194">
        <v>0</v>
      </c>
      <c r="AW194">
        <v>0</v>
      </c>
      <c r="AX194">
        <v>0</v>
      </c>
      <c r="AY194">
        <v>0</v>
      </c>
      <c r="AZ194">
        <v>0</v>
      </c>
    </row>
    <row r="195" spans="1:52" x14ac:dyDescent="0.35">
      <c r="A195" t="s">
        <v>990</v>
      </c>
      <c r="B195" s="1">
        <v>36892</v>
      </c>
      <c r="C195" s="1">
        <v>43617</v>
      </c>
      <c r="D195">
        <v>1</v>
      </c>
      <c r="E195">
        <v>0</v>
      </c>
      <c r="F195">
        <v>0</v>
      </c>
      <c r="G195">
        <v>0</v>
      </c>
      <c r="H195">
        <v>0</v>
      </c>
      <c r="I195">
        <v>0</v>
      </c>
      <c r="J195">
        <v>0</v>
      </c>
      <c r="K195">
        <v>0</v>
      </c>
      <c r="L195">
        <v>0</v>
      </c>
      <c r="M195">
        <v>1</v>
      </c>
      <c r="N195">
        <v>0</v>
      </c>
      <c r="O195">
        <v>0</v>
      </c>
      <c r="P195">
        <v>0</v>
      </c>
      <c r="Q195">
        <v>0</v>
      </c>
      <c r="R195">
        <v>0</v>
      </c>
      <c r="S195">
        <v>0</v>
      </c>
      <c r="T195">
        <v>0</v>
      </c>
      <c r="U195">
        <v>0</v>
      </c>
      <c r="V195">
        <v>0</v>
      </c>
      <c r="W195">
        <v>0</v>
      </c>
      <c r="X195">
        <v>0</v>
      </c>
      <c r="Y195">
        <v>0</v>
      </c>
      <c r="Z195">
        <v>0</v>
      </c>
      <c r="AA195">
        <v>1</v>
      </c>
      <c r="AB195">
        <v>0</v>
      </c>
      <c r="AC195">
        <v>0</v>
      </c>
      <c r="AD195">
        <v>0</v>
      </c>
      <c r="AE195">
        <v>0</v>
      </c>
      <c r="AF195">
        <v>0</v>
      </c>
      <c r="AG195">
        <v>0</v>
      </c>
      <c r="AH195">
        <v>1</v>
      </c>
      <c r="AI195">
        <v>0</v>
      </c>
      <c r="AJ195">
        <v>0</v>
      </c>
      <c r="AK195">
        <v>0</v>
      </c>
      <c r="AL195">
        <v>0</v>
      </c>
      <c r="AM195">
        <v>0</v>
      </c>
      <c r="AN195">
        <v>1</v>
      </c>
      <c r="AO195">
        <v>0</v>
      </c>
      <c r="AP195">
        <v>1</v>
      </c>
      <c r="AQ195">
        <v>1</v>
      </c>
      <c r="AR195">
        <v>0</v>
      </c>
      <c r="AS195">
        <v>0</v>
      </c>
      <c r="AT195">
        <v>0</v>
      </c>
      <c r="AU195">
        <v>0</v>
      </c>
      <c r="AV195">
        <v>0</v>
      </c>
      <c r="AW195">
        <v>0</v>
      </c>
      <c r="AX195">
        <v>0</v>
      </c>
      <c r="AY195">
        <v>0</v>
      </c>
      <c r="AZ195">
        <v>0</v>
      </c>
    </row>
    <row r="196" spans="1:52" x14ac:dyDescent="0.35">
      <c r="A196" t="s">
        <v>994</v>
      </c>
      <c r="B196" s="1">
        <v>42054</v>
      </c>
      <c r="C196" s="1">
        <v>43617</v>
      </c>
      <c r="D196">
        <v>1</v>
      </c>
      <c r="E196">
        <v>0</v>
      </c>
      <c r="F196">
        <v>0</v>
      </c>
      <c r="G196">
        <v>0</v>
      </c>
      <c r="H196">
        <v>0</v>
      </c>
      <c r="I196">
        <v>0</v>
      </c>
      <c r="J196">
        <v>0</v>
      </c>
      <c r="K196">
        <v>0</v>
      </c>
      <c r="L196">
        <v>0</v>
      </c>
      <c r="M196">
        <v>0</v>
      </c>
      <c r="N196">
        <v>0</v>
      </c>
      <c r="O196">
        <v>0</v>
      </c>
      <c r="P196">
        <v>1</v>
      </c>
      <c r="Q196">
        <v>0</v>
      </c>
      <c r="R196">
        <v>0</v>
      </c>
      <c r="S196">
        <v>0</v>
      </c>
      <c r="T196">
        <v>0</v>
      </c>
      <c r="U196">
        <v>1</v>
      </c>
      <c r="V196">
        <v>0</v>
      </c>
      <c r="W196">
        <v>0</v>
      </c>
      <c r="X196">
        <v>0</v>
      </c>
      <c r="Y196">
        <v>0</v>
      </c>
      <c r="Z196">
        <v>0</v>
      </c>
      <c r="AA196">
        <v>0</v>
      </c>
      <c r="AB196">
        <v>0</v>
      </c>
      <c r="AC196">
        <v>0</v>
      </c>
      <c r="AD196">
        <v>0</v>
      </c>
      <c r="AE196">
        <v>0</v>
      </c>
      <c r="AF196">
        <v>0</v>
      </c>
      <c r="AG196">
        <v>0</v>
      </c>
      <c r="AH196">
        <v>1</v>
      </c>
      <c r="AI196">
        <v>1</v>
      </c>
      <c r="AJ196">
        <v>0</v>
      </c>
      <c r="AK196">
        <v>0</v>
      </c>
      <c r="AL196">
        <v>1</v>
      </c>
      <c r="AM196">
        <v>0</v>
      </c>
      <c r="AN196">
        <v>0</v>
      </c>
      <c r="AO196">
        <v>0</v>
      </c>
      <c r="AP196">
        <v>1</v>
      </c>
      <c r="AQ196">
        <v>0</v>
      </c>
      <c r="AR196">
        <v>1</v>
      </c>
      <c r="AS196">
        <v>0</v>
      </c>
      <c r="AT196">
        <v>1</v>
      </c>
      <c r="AU196">
        <v>1</v>
      </c>
      <c r="AV196">
        <v>0</v>
      </c>
      <c r="AW196">
        <v>0</v>
      </c>
      <c r="AX196">
        <v>0</v>
      </c>
      <c r="AY196">
        <v>0</v>
      </c>
      <c r="AZ196">
        <v>0</v>
      </c>
    </row>
    <row r="197" spans="1:52" x14ac:dyDescent="0.35">
      <c r="A197" t="s">
        <v>1000</v>
      </c>
      <c r="B197" s="1">
        <v>41613</v>
      </c>
      <c r="C197" s="1">
        <v>43617</v>
      </c>
      <c r="D197">
        <v>1</v>
      </c>
      <c r="E197">
        <v>0</v>
      </c>
      <c r="F197">
        <v>0</v>
      </c>
      <c r="G197">
        <v>1</v>
      </c>
      <c r="H197">
        <v>1</v>
      </c>
      <c r="I197">
        <v>0</v>
      </c>
      <c r="J197">
        <v>0</v>
      </c>
      <c r="K197">
        <v>0</v>
      </c>
      <c r="L197">
        <v>0</v>
      </c>
      <c r="M197">
        <v>1</v>
      </c>
      <c r="N197">
        <v>1</v>
      </c>
      <c r="O197">
        <v>0</v>
      </c>
      <c r="P197">
        <v>0</v>
      </c>
      <c r="Q197">
        <v>0</v>
      </c>
      <c r="R197">
        <v>0</v>
      </c>
      <c r="S197">
        <v>1</v>
      </c>
      <c r="T197">
        <v>0</v>
      </c>
      <c r="U197">
        <v>0</v>
      </c>
      <c r="V197">
        <v>0</v>
      </c>
      <c r="W197">
        <v>0</v>
      </c>
      <c r="X197">
        <v>0</v>
      </c>
      <c r="Y197">
        <v>0</v>
      </c>
      <c r="Z197">
        <v>0</v>
      </c>
      <c r="AA197">
        <v>1</v>
      </c>
      <c r="AB197">
        <v>0</v>
      </c>
      <c r="AC197">
        <v>0</v>
      </c>
      <c r="AD197">
        <v>0</v>
      </c>
      <c r="AE197">
        <v>0</v>
      </c>
      <c r="AF197">
        <v>0</v>
      </c>
      <c r="AG197">
        <v>0</v>
      </c>
      <c r="AH197">
        <v>1</v>
      </c>
      <c r="AI197">
        <v>0</v>
      </c>
      <c r="AJ197">
        <v>0</v>
      </c>
      <c r="AK197">
        <v>0</v>
      </c>
      <c r="AL197">
        <v>0</v>
      </c>
      <c r="AM197">
        <v>0</v>
      </c>
      <c r="AN197">
        <v>1</v>
      </c>
      <c r="AO197">
        <v>0</v>
      </c>
      <c r="AP197">
        <v>1</v>
      </c>
      <c r="AQ197">
        <v>1</v>
      </c>
      <c r="AR197">
        <v>1</v>
      </c>
      <c r="AS197">
        <v>0</v>
      </c>
      <c r="AT197">
        <v>1</v>
      </c>
      <c r="AU197">
        <v>0</v>
      </c>
      <c r="AV197">
        <v>0</v>
      </c>
      <c r="AW197">
        <v>0</v>
      </c>
      <c r="AX197">
        <v>0</v>
      </c>
      <c r="AY197">
        <v>0</v>
      </c>
      <c r="AZ197">
        <v>0</v>
      </c>
    </row>
    <row r="198" spans="1:52" x14ac:dyDescent="0.35">
      <c r="A198" t="s">
        <v>1005</v>
      </c>
      <c r="B198" s="1">
        <v>39814</v>
      </c>
      <c r="C198" s="1">
        <v>43617</v>
      </c>
      <c r="D198">
        <v>1</v>
      </c>
      <c r="E198">
        <v>0</v>
      </c>
      <c r="F198">
        <v>0</v>
      </c>
      <c r="G198">
        <v>1</v>
      </c>
      <c r="H198">
        <v>1</v>
      </c>
      <c r="I198">
        <v>1</v>
      </c>
      <c r="J198">
        <v>0</v>
      </c>
      <c r="K198">
        <v>0</v>
      </c>
      <c r="L198">
        <v>0</v>
      </c>
      <c r="M198">
        <v>1</v>
      </c>
      <c r="N198">
        <v>1</v>
      </c>
      <c r="O198">
        <v>0</v>
      </c>
      <c r="P198">
        <v>0</v>
      </c>
      <c r="Q198">
        <v>0</v>
      </c>
      <c r="R198">
        <v>0</v>
      </c>
      <c r="S198">
        <v>1</v>
      </c>
      <c r="T198">
        <v>0</v>
      </c>
      <c r="U198">
        <v>0</v>
      </c>
      <c r="V198">
        <v>0</v>
      </c>
      <c r="W198">
        <v>0</v>
      </c>
      <c r="X198">
        <v>0</v>
      </c>
      <c r="Y198">
        <v>0</v>
      </c>
      <c r="Z198">
        <v>0</v>
      </c>
      <c r="AA198">
        <v>1</v>
      </c>
      <c r="AB198">
        <v>0</v>
      </c>
      <c r="AC198">
        <v>0</v>
      </c>
      <c r="AD198">
        <v>0</v>
      </c>
      <c r="AE198">
        <v>0</v>
      </c>
      <c r="AF198">
        <v>0</v>
      </c>
      <c r="AG198">
        <v>0</v>
      </c>
      <c r="AH198">
        <v>1</v>
      </c>
      <c r="AI198">
        <v>1</v>
      </c>
      <c r="AJ198">
        <v>0</v>
      </c>
      <c r="AK198">
        <v>0</v>
      </c>
      <c r="AL198">
        <v>0</v>
      </c>
      <c r="AM198">
        <v>1</v>
      </c>
      <c r="AN198">
        <v>0</v>
      </c>
      <c r="AO198">
        <v>0</v>
      </c>
      <c r="AP198">
        <v>1</v>
      </c>
      <c r="AQ198">
        <v>1</v>
      </c>
      <c r="AR198">
        <v>1</v>
      </c>
      <c r="AS198">
        <v>1</v>
      </c>
      <c r="AT198">
        <v>1</v>
      </c>
      <c r="AU198">
        <v>1</v>
      </c>
      <c r="AV198">
        <v>1</v>
      </c>
      <c r="AW198">
        <v>1</v>
      </c>
      <c r="AX198">
        <v>0</v>
      </c>
      <c r="AY198">
        <v>1</v>
      </c>
      <c r="AZ198">
        <v>0</v>
      </c>
    </row>
    <row r="199" spans="1:52" x14ac:dyDescent="0.35">
      <c r="A199" t="s">
        <v>1013</v>
      </c>
      <c r="B199" s="1">
        <v>32143</v>
      </c>
      <c r="C199" s="1">
        <v>43617</v>
      </c>
      <c r="D199">
        <v>1</v>
      </c>
      <c r="E199">
        <v>0</v>
      </c>
      <c r="F199">
        <v>0</v>
      </c>
      <c r="G199">
        <v>0</v>
      </c>
      <c r="H199">
        <v>0</v>
      </c>
      <c r="I199">
        <v>0</v>
      </c>
      <c r="J199">
        <v>0</v>
      </c>
      <c r="K199">
        <v>0</v>
      </c>
      <c r="L199">
        <v>0</v>
      </c>
      <c r="M199">
        <v>0</v>
      </c>
      <c r="N199">
        <v>0</v>
      </c>
      <c r="O199">
        <v>0</v>
      </c>
      <c r="P199">
        <v>0</v>
      </c>
      <c r="Q199">
        <v>0</v>
      </c>
      <c r="R199">
        <v>1</v>
      </c>
      <c r="S199" t="s">
        <v>1141</v>
      </c>
      <c r="T199">
        <v>0</v>
      </c>
      <c r="U199">
        <v>0</v>
      </c>
      <c r="V199">
        <v>0</v>
      </c>
      <c r="W199">
        <v>0</v>
      </c>
      <c r="X199">
        <v>0</v>
      </c>
      <c r="Y199">
        <v>0</v>
      </c>
      <c r="Z199">
        <v>0</v>
      </c>
      <c r="AA199">
        <v>0</v>
      </c>
      <c r="AB199">
        <v>1</v>
      </c>
      <c r="AC199">
        <v>0</v>
      </c>
      <c r="AD199">
        <v>0</v>
      </c>
      <c r="AE199">
        <v>0</v>
      </c>
      <c r="AF199">
        <v>0</v>
      </c>
      <c r="AG199">
        <v>0</v>
      </c>
      <c r="AH199">
        <v>1</v>
      </c>
      <c r="AI199">
        <v>0</v>
      </c>
      <c r="AJ199">
        <v>0</v>
      </c>
      <c r="AK199">
        <v>0</v>
      </c>
      <c r="AL199">
        <v>0</v>
      </c>
      <c r="AM199">
        <v>0</v>
      </c>
      <c r="AN199">
        <v>0</v>
      </c>
      <c r="AO199">
        <v>1</v>
      </c>
      <c r="AP199">
        <v>0</v>
      </c>
      <c r="AQ199">
        <v>1</v>
      </c>
      <c r="AR199">
        <v>0</v>
      </c>
      <c r="AS199">
        <v>1</v>
      </c>
      <c r="AT199">
        <v>0</v>
      </c>
      <c r="AU199">
        <v>1</v>
      </c>
      <c r="AV199">
        <v>1</v>
      </c>
      <c r="AW199">
        <v>1</v>
      </c>
      <c r="AX199">
        <v>0</v>
      </c>
      <c r="AY199">
        <v>0</v>
      </c>
      <c r="AZ199">
        <v>0</v>
      </c>
    </row>
    <row r="200" spans="1:52" x14ac:dyDescent="0.35">
      <c r="A200" t="s">
        <v>1015</v>
      </c>
      <c r="B200" s="1">
        <v>41639</v>
      </c>
      <c r="C200" s="1">
        <v>43617</v>
      </c>
      <c r="D200">
        <v>1</v>
      </c>
      <c r="E200">
        <v>0</v>
      </c>
      <c r="F200">
        <v>0</v>
      </c>
      <c r="G200">
        <v>0</v>
      </c>
      <c r="H200">
        <v>0</v>
      </c>
      <c r="I200">
        <v>0</v>
      </c>
      <c r="J200">
        <v>0</v>
      </c>
      <c r="K200">
        <v>0</v>
      </c>
      <c r="L200">
        <v>0</v>
      </c>
      <c r="M200">
        <v>0</v>
      </c>
      <c r="N200">
        <v>0</v>
      </c>
      <c r="O200">
        <v>0</v>
      </c>
      <c r="P200">
        <v>0</v>
      </c>
      <c r="Q200">
        <v>0</v>
      </c>
      <c r="R200">
        <v>1</v>
      </c>
      <c r="S200" t="s">
        <v>1141</v>
      </c>
      <c r="T200">
        <v>0</v>
      </c>
      <c r="U200">
        <v>0</v>
      </c>
      <c r="V200">
        <v>0</v>
      </c>
      <c r="W200">
        <v>0</v>
      </c>
      <c r="X200">
        <v>0</v>
      </c>
      <c r="Y200">
        <v>0</v>
      </c>
      <c r="Z200">
        <v>0</v>
      </c>
      <c r="AA200">
        <v>0</v>
      </c>
      <c r="AB200">
        <v>1</v>
      </c>
      <c r="AC200">
        <v>0</v>
      </c>
      <c r="AD200">
        <v>0</v>
      </c>
      <c r="AE200">
        <v>0</v>
      </c>
      <c r="AF200">
        <v>0</v>
      </c>
      <c r="AG200">
        <v>0</v>
      </c>
      <c r="AH200">
        <v>1</v>
      </c>
      <c r="AI200">
        <v>0</v>
      </c>
      <c r="AJ200">
        <v>0</v>
      </c>
      <c r="AK200">
        <v>0</v>
      </c>
      <c r="AL200">
        <v>0</v>
      </c>
      <c r="AM200">
        <v>0</v>
      </c>
      <c r="AN200">
        <v>0</v>
      </c>
      <c r="AO200">
        <v>1</v>
      </c>
      <c r="AP200">
        <v>0</v>
      </c>
      <c r="AQ200">
        <v>1</v>
      </c>
      <c r="AR200">
        <v>0</v>
      </c>
      <c r="AS200">
        <v>1</v>
      </c>
      <c r="AT200">
        <v>0</v>
      </c>
      <c r="AU200">
        <v>0</v>
      </c>
      <c r="AV200">
        <v>1</v>
      </c>
      <c r="AW200">
        <v>1</v>
      </c>
      <c r="AX200">
        <v>0</v>
      </c>
      <c r="AY200">
        <v>0</v>
      </c>
      <c r="AZ200">
        <v>0</v>
      </c>
    </row>
    <row r="201" spans="1:52" x14ac:dyDescent="0.35">
      <c r="A201" t="s">
        <v>1018</v>
      </c>
      <c r="B201" s="1">
        <v>35012</v>
      </c>
      <c r="C201" s="1">
        <v>43617</v>
      </c>
      <c r="D201">
        <v>1</v>
      </c>
      <c r="E201">
        <v>0</v>
      </c>
      <c r="F201">
        <v>0</v>
      </c>
      <c r="G201">
        <v>0</v>
      </c>
      <c r="H201">
        <v>0</v>
      </c>
      <c r="I201">
        <v>0</v>
      </c>
      <c r="J201">
        <v>0</v>
      </c>
      <c r="K201">
        <v>0</v>
      </c>
      <c r="L201">
        <v>0</v>
      </c>
      <c r="M201">
        <v>0</v>
      </c>
      <c r="N201">
        <v>0</v>
      </c>
      <c r="O201">
        <v>0</v>
      </c>
      <c r="P201">
        <v>1</v>
      </c>
      <c r="Q201">
        <v>0</v>
      </c>
      <c r="R201">
        <v>0</v>
      </c>
      <c r="S201">
        <v>0</v>
      </c>
      <c r="T201">
        <v>0</v>
      </c>
      <c r="U201">
        <v>1</v>
      </c>
      <c r="V201">
        <v>0</v>
      </c>
      <c r="W201">
        <v>0</v>
      </c>
      <c r="X201">
        <v>0</v>
      </c>
      <c r="Y201">
        <v>0</v>
      </c>
      <c r="Z201">
        <v>0</v>
      </c>
      <c r="AA201">
        <v>0</v>
      </c>
      <c r="AB201">
        <v>0</v>
      </c>
      <c r="AC201">
        <v>0</v>
      </c>
      <c r="AD201">
        <v>0</v>
      </c>
      <c r="AE201">
        <v>0</v>
      </c>
      <c r="AF201">
        <v>0</v>
      </c>
      <c r="AG201">
        <v>0</v>
      </c>
      <c r="AH201">
        <v>1</v>
      </c>
      <c r="AI201">
        <v>1</v>
      </c>
      <c r="AJ201">
        <v>0</v>
      </c>
      <c r="AK201">
        <v>0</v>
      </c>
      <c r="AL201">
        <v>1</v>
      </c>
      <c r="AM201">
        <v>0</v>
      </c>
      <c r="AN201">
        <v>0</v>
      </c>
      <c r="AO201">
        <v>0</v>
      </c>
      <c r="AP201">
        <v>1</v>
      </c>
      <c r="AQ201">
        <v>1</v>
      </c>
      <c r="AR201">
        <v>0</v>
      </c>
      <c r="AS201">
        <v>0</v>
      </c>
      <c r="AT201">
        <v>0</v>
      </c>
      <c r="AU201">
        <v>1</v>
      </c>
      <c r="AV201">
        <v>1</v>
      </c>
      <c r="AW201">
        <v>0</v>
      </c>
      <c r="AX201">
        <v>0</v>
      </c>
      <c r="AY201">
        <v>0</v>
      </c>
      <c r="AZ201">
        <v>0</v>
      </c>
    </row>
    <row r="202" spans="1:52" x14ac:dyDescent="0.35">
      <c r="A202" t="s">
        <v>1024</v>
      </c>
      <c r="B202" s="1">
        <v>38256</v>
      </c>
      <c r="C202" s="1">
        <v>43617</v>
      </c>
      <c r="D202">
        <v>1</v>
      </c>
      <c r="E202">
        <v>0</v>
      </c>
      <c r="F202">
        <v>0</v>
      </c>
      <c r="G202">
        <v>0</v>
      </c>
      <c r="H202">
        <v>0</v>
      </c>
      <c r="I202">
        <v>0</v>
      </c>
      <c r="J202">
        <v>0</v>
      </c>
      <c r="K202">
        <v>0</v>
      </c>
      <c r="L202">
        <v>0</v>
      </c>
      <c r="M202">
        <v>0</v>
      </c>
      <c r="N202">
        <v>0</v>
      </c>
      <c r="O202">
        <v>0</v>
      </c>
      <c r="P202">
        <v>1</v>
      </c>
      <c r="Q202">
        <v>0</v>
      </c>
      <c r="R202">
        <v>0</v>
      </c>
      <c r="S202">
        <v>1</v>
      </c>
      <c r="T202">
        <v>0</v>
      </c>
      <c r="U202">
        <v>0</v>
      </c>
      <c r="V202">
        <v>0</v>
      </c>
      <c r="W202">
        <v>0</v>
      </c>
      <c r="X202">
        <v>0</v>
      </c>
      <c r="Y202">
        <v>0</v>
      </c>
      <c r="Z202">
        <v>0</v>
      </c>
      <c r="AA202">
        <v>1</v>
      </c>
      <c r="AB202">
        <v>0</v>
      </c>
      <c r="AC202">
        <v>0</v>
      </c>
      <c r="AD202">
        <v>0</v>
      </c>
      <c r="AE202">
        <v>0</v>
      </c>
      <c r="AF202">
        <v>0</v>
      </c>
      <c r="AG202">
        <v>0</v>
      </c>
      <c r="AH202">
        <v>1</v>
      </c>
      <c r="AI202">
        <v>0</v>
      </c>
      <c r="AJ202">
        <v>0</v>
      </c>
      <c r="AK202">
        <v>0</v>
      </c>
      <c r="AL202">
        <v>0</v>
      </c>
      <c r="AM202">
        <v>0</v>
      </c>
      <c r="AN202">
        <v>1</v>
      </c>
      <c r="AO202">
        <v>0</v>
      </c>
      <c r="AP202">
        <v>1</v>
      </c>
      <c r="AQ202">
        <v>1</v>
      </c>
      <c r="AR202">
        <v>0</v>
      </c>
      <c r="AS202">
        <v>0</v>
      </c>
      <c r="AT202">
        <v>0</v>
      </c>
      <c r="AU202">
        <v>0</v>
      </c>
      <c r="AV202">
        <v>0</v>
      </c>
      <c r="AW202">
        <v>0</v>
      </c>
      <c r="AX202">
        <v>0</v>
      </c>
      <c r="AY202">
        <v>0</v>
      </c>
      <c r="AZ202">
        <v>0</v>
      </c>
    </row>
    <row r="203" spans="1:52" x14ac:dyDescent="0.35">
      <c r="A203" t="s">
        <v>1029</v>
      </c>
      <c r="B203" s="1">
        <v>41587</v>
      </c>
      <c r="C203" s="1">
        <v>43617</v>
      </c>
      <c r="D203">
        <v>1</v>
      </c>
      <c r="E203">
        <v>0</v>
      </c>
      <c r="F203">
        <v>1</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1</v>
      </c>
      <c r="AB203">
        <v>0</v>
      </c>
      <c r="AC203">
        <v>0</v>
      </c>
      <c r="AD203">
        <v>0</v>
      </c>
      <c r="AE203">
        <v>0</v>
      </c>
      <c r="AF203">
        <v>0</v>
      </c>
      <c r="AG203">
        <v>0</v>
      </c>
      <c r="AH203">
        <v>1</v>
      </c>
      <c r="AI203">
        <v>0</v>
      </c>
      <c r="AJ203">
        <v>0</v>
      </c>
      <c r="AK203">
        <v>0</v>
      </c>
      <c r="AL203">
        <v>1</v>
      </c>
      <c r="AM203">
        <v>0</v>
      </c>
      <c r="AN203">
        <v>0</v>
      </c>
      <c r="AO203">
        <v>0</v>
      </c>
      <c r="AP203">
        <v>1</v>
      </c>
      <c r="AQ203">
        <v>0</v>
      </c>
      <c r="AR203">
        <v>1</v>
      </c>
      <c r="AS203">
        <v>0</v>
      </c>
      <c r="AT203">
        <v>1</v>
      </c>
      <c r="AU203">
        <v>0</v>
      </c>
      <c r="AV203">
        <v>0</v>
      </c>
      <c r="AW203">
        <v>0</v>
      </c>
      <c r="AX203">
        <v>0</v>
      </c>
      <c r="AY203">
        <v>0</v>
      </c>
      <c r="AZ203">
        <v>0</v>
      </c>
    </row>
    <row r="204" spans="1:52" x14ac:dyDescent="0.35">
      <c r="A204" t="s">
        <v>1033</v>
      </c>
      <c r="B204" s="1">
        <v>39448</v>
      </c>
      <c r="C204" s="1">
        <v>43617</v>
      </c>
      <c r="D204">
        <v>1</v>
      </c>
      <c r="E204">
        <v>0</v>
      </c>
      <c r="F204">
        <v>0</v>
      </c>
      <c r="G204">
        <v>0</v>
      </c>
      <c r="H204">
        <v>0</v>
      </c>
      <c r="I204">
        <v>0</v>
      </c>
      <c r="J204">
        <v>0</v>
      </c>
      <c r="K204">
        <v>0</v>
      </c>
      <c r="L204">
        <v>0</v>
      </c>
      <c r="M204">
        <v>0</v>
      </c>
      <c r="N204">
        <v>0</v>
      </c>
      <c r="O204">
        <v>0</v>
      </c>
      <c r="P204">
        <v>0</v>
      </c>
      <c r="Q204">
        <v>0</v>
      </c>
      <c r="R204">
        <v>1</v>
      </c>
      <c r="S204" t="s">
        <v>1141</v>
      </c>
      <c r="T204">
        <v>0</v>
      </c>
      <c r="U204">
        <v>0</v>
      </c>
      <c r="V204">
        <v>0</v>
      </c>
      <c r="W204">
        <v>0</v>
      </c>
      <c r="X204">
        <v>0</v>
      </c>
      <c r="Y204">
        <v>0</v>
      </c>
      <c r="Z204">
        <v>0</v>
      </c>
      <c r="AA204">
        <v>0</v>
      </c>
      <c r="AB204">
        <v>1</v>
      </c>
      <c r="AC204">
        <v>0</v>
      </c>
      <c r="AD204">
        <v>0</v>
      </c>
      <c r="AE204">
        <v>0</v>
      </c>
      <c r="AF204">
        <v>0</v>
      </c>
      <c r="AG204">
        <v>0</v>
      </c>
      <c r="AH204">
        <v>1</v>
      </c>
      <c r="AI204">
        <v>0</v>
      </c>
      <c r="AJ204">
        <v>0</v>
      </c>
      <c r="AK204">
        <v>0</v>
      </c>
      <c r="AL204">
        <v>0</v>
      </c>
      <c r="AM204">
        <v>0</v>
      </c>
      <c r="AN204">
        <v>0</v>
      </c>
      <c r="AO204">
        <v>1</v>
      </c>
      <c r="AP204">
        <v>1</v>
      </c>
      <c r="AQ204">
        <v>1</v>
      </c>
      <c r="AR204">
        <v>0</v>
      </c>
      <c r="AS204">
        <v>1</v>
      </c>
      <c r="AT204">
        <v>0</v>
      </c>
      <c r="AU204">
        <v>1</v>
      </c>
      <c r="AV204">
        <v>1</v>
      </c>
      <c r="AW204">
        <v>1</v>
      </c>
      <c r="AX204">
        <v>0</v>
      </c>
      <c r="AY204">
        <v>0</v>
      </c>
      <c r="AZ204">
        <v>0</v>
      </c>
    </row>
    <row r="205" spans="1:52" x14ac:dyDescent="0.35">
      <c r="A205" t="s">
        <v>1035</v>
      </c>
      <c r="B205" s="1">
        <v>34700</v>
      </c>
      <c r="C205" s="1">
        <v>43617</v>
      </c>
      <c r="D205">
        <v>1</v>
      </c>
      <c r="E205">
        <v>0</v>
      </c>
      <c r="F205">
        <v>0</v>
      </c>
      <c r="G205">
        <v>0</v>
      </c>
      <c r="H205">
        <v>0</v>
      </c>
      <c r="I205">
        <v>0</v>
      </c>
      <c r="J205">
        <v>0</v>
      </c>
      <c r="K205">
        <v>0</v>
      </c>
      <c r="L205">
        <v>0</v>
      </c>
      <c r="M205">
        <v>0</v>
      </c>
      <c r="N205">
        <v>1</v>
      </c>
      <c r="O205">
        <v>0</v>
      </c>
      <c r="P205">
        <v>0</v>
      </c>
      <c r="Q205">
        <v>0</v>
      </c>
      <c r="R205">
        <v>0</v>
      </c>
      <c r="S205">
        <v>0</v>
      </c>
      <c r="T205">
        <v>0</v>
      </c>
      <c r="U205">
        <v>0</v>
      </c>
      <c r="V205">
        <v>0</v>
      </c>
      <c r="W205">
        <v>0</v>
      </c>
      <c r="X205">
        <v>0</v>
      </c>
      <c r="Y205">
        <v>0</v>
      </c>
      <c r="Z205">
        <v>0</v>
      </c>
      <c r="AA205">
        <v>1</v>
      </c>
      <c r="AB205">
        <v>0</v>
      </c>
      <c r="AC205">
        <v>0</v>
      </c>
      <c r="AD205">
        <v>0</v>
      </c>
      <c r="AE205">
        <v>0</v>
      </c>
      <c r="AF205">
        <v>0</v>
      </c>
      <c r="AG205">
        <v>0</v>
      </c>
      <c r="AH205">
        <v>1</v>
      </c>
      <c r="AI205">
        <v>0</v>
      </c>
      <c r="AJ205">
        <v>0</v>
      </c>
      <c r="AK205">
        <v>0</v>
      </c>
      <c r="AL205">
        <v>0</v>
      </c>
      <c r="AM205">
        <v>0</v>
      </c>
      <c r="AN205">
        <v>0</v>
      </c>
      <c r="AO205">
        <v>1</v>
      </c>
      <c r="AP205">
        <v>1</v>
      </c>
      <c r="AQ205">
        <v>1</v>
      </c>
      <c r="AR205">
        <v>0</v>
      </c>
      <c r="AS205">
        <v>1</v>
      </c>
      <c r="AT205">
        <v>0</v>
      </c>
      <c r="AU205">
        <v>1</v>
      </c>
      <c r="AV205">
        <v>1</v>
      </c>
      <c r="AW205">
        <v>1</v>
      </c>
      <c r="AX205">
        <v>0</v>
      </c>
      <c r="AY205">
        <v>0</v>
      </c>
      <c r="AZ205">
        <v>0</v>
      </c>
    </row>
    <row r="206" spans="1:52" x14ac:dyDescent="0.35">
      <c r="A206" t="s">
        <v>1039</v>
      </c>
      <c r="B206" s="1">
        <v>38293</v>
      </c>
      <c r="C206" s="1">
        <v>43617</v>
      </c>
      <c r="D206">
        <v>1</v>
      </c>
      <c r="E206">
        <v>0</v>
      </c>
      <c r="F206">
        <v>0</v>
      </c>
      <c r="G206">
        <v>0</v>
      </c>
      <c r="H206">
        <v>0</v>
      </c>
      <c r="I206">
        <v>0</v>
      </c>
      <c r="J206">
        <v>0</v>
      </c>
      <c r="K206">
        <v>0</v>
      </c>
      <c r="L206">
        <v>0</v>
      </c>
      <c r="M206">
        <v>0</v>
      </c>
      <c r="N206">
        <v>0</v>
      </c>
      <c r="O206">
        <v>0</v>
      </c>
      <c r="P206">
        <v>1</v>
      </c>
      <c r="Q206">
        <v>0</v>
      </c>
      <c r="R206">
        <v>0</v>
      </c>
      <c r="S206">
        <v>0</v>
      </c>
      <c r="T206">
        <v>0</v>
      </c>
      <c r="U206">
        <v>0</v>
      </c>
      <c r="V206">
        <v>0</v>
      </c>
      <c r="W206">
        <v>0</v>
      </c>
      <c r="X206">
        <v>0</v>
      </c>
      <c r="Y206">
        <v>0</v>
      </c>
      <c r="Z206">
        <v>0</v>
      </c>
      <c r="AA206">
        <v>1</v>
      </c>
      <c r="AB206">
        <v>0</v>
      </c>
      <c r="AC206">
        <v>0</v>
      </c>
      <c r="AD206">
        <v>0</v>
      </c>
      <c r="AE206">
        <v>0</v>
      </c>
      <c r="AF206">
        <v>0</v>
      </c>
      <c r="AG206">
        <v>0</v>
      </c>
      <c r="AH206">
        <v>1</v>
      </c>
      <c r="AI206">
        <v>0</v>
      </c>
      <c r="AJ206">
        <v>0</v>
      </c>
      <c r="AK206">
        <v>0</v>
      </c>
      <c r="AL206">
        <v>0</v>
      </c>
      <c r="AM206">
        <v>0</v>
      </c>
      <c r="AN206">
        <v>1</v>
      </c>
      <c r="AO206">
        <v>0</v>
      </c>
      <c r="AP206">
        <v>1</v>
      </c>
      <c r="AQ206">
        <v>0</v>
      </c>
      <c r="AR206">
        <v>0</v>
      </c>
      <c r="AS206">
        <v>0</v>
      </c>
      <c r="AT206">
        <v>0</v>
      </c>
      <c r="AU206">
        <v>0</v>
      </c>
      <c r="AV206">
        <v>0</v>
      </c>
      <c r="AW206">
        <v>0</v>
      </c>
      <c r="AX206">
        <v>0</v>
      </c>
      <c r="AY206">
        <v>0</v>
      </c>
      <c r="AZ206">
        <v>0</v>
      </c>
    </row>
    <row r="207" spans="1:52" x14ac:dyDescent="0.35">
      <c r="A207" t="s">
        <v>1043</v>
      </c>
      <c r="B207" s="1">
        <v>39448</v>
      </c>
      <c r="C207" s="1">
        <v>43617</v>
      </c>
      <c r="D207">
        <v>1</v>
      </c>
      <c r="E207">
        <v>0</v>
      </c>
      <c r="F207">
        <v>0</v>
      </c>
      <c r="G207">
        <v>1</v>
      </c>
      <c r="H207">
        <v>0</v>
      </c>
      <c r="I207">
        <v>0</v>
      </c>
      <c r="J207">
        <v>0</v>
      </c>
      <c r="K207">
        <v>0</v>
      </c>
      <c r="L207">
        <v>0</v>
      </c>
      <c r="M207">
        <v>0</v>
      </c>
      <c r="N207">
        <v>1</v>
      </c>
      <c r="O207">
        <v>0</v>
      </c>
      <c r="P207">
        <v>0</v>
      </c>
      <c r="Q207">
        <v>0</v>
      </c>
      <c r="R207">
        <v>0</v>
      </c>
      <c r="S207">
        <v>1</v>
      </c>
      <c r="T207">
        <v>0</v>
      </c>
      <c r="U207">
        <v>0</v>
      </c>
      <c r="V207">
        <v>1</v>
      </c>
      <c r="W207">
        <v>0</v>
      </c>
      <c r="X207">
        <v>0</v>
      </c>
      <c r="Y207">
        <v>0</v>
      </c>
      <c r="Z207">
        <v>0</v>
      </c>
      <c r="AA207">
        <v>0</v>
      </c>
      <c r="AB207">
        <v>0</v>
      </c>
      <c r="AC207">
        <v>0</v>
      </c>
      <c r="AD207">
        <v>0</v>
      </c>
      <c r="AE207">
        <v>0</v>
      </c>
      <c r="AF207">
        <v>0</v>
      </c>
      <c r="AG207">
        <v>0</v>
      </c>
      <c r="AH207">
        <v>1</v>
      </c>
      <c r="AI207">
        <v>0</v>
      </c>
      <c r="AJ207">
        <v>0</v>
      </c>
      <c r="AK207">
        <v>0</v>
      </c>
      <c r="AL207">
        <v>0</v>
      </c>
      <c r="AM207">
        <v>0</v>
      </c>
      <c r="AN207">
        <v>1</v>
      </c>
      <c r="AO207">
        <v>0</v>
      </c>
      <c r="AP207">
        <v>0</v>
      </c>
      <c r="AQ207">
        <v>0</v>
      </c>
      <c r="AR207">
        <v>0</v>
      </c>
      <c r="AS207">
        <v>0</v>
      </c>
      <c r="AT207">
        <v>0</v>
      </c>
      <c r="AU207">
        <v>1</v>
      </c>
      <c r="AV207">
        <v>0</v>
      </c>
      <c r="AW207">
        <v>0</v>
      </c>
      <c r="AX207">
        <v>0</v>
      </c>
      <c r="AY207">
        <v>0</v>
      </c>
      <c r="AZ207">
        <v>0</v>
      </c>
    </row>
    <row r="208" spans="1:52" x14ac:dyDescent="0.35">
      <c r="A208" t="s">
        <v>1048</v>
      </c>
      <c r="B208" s="1">
        <v>41990</v>
      </c>
      <c r="C208" s="1">
        <v>43617</v>
      </c>
      <c r="D208">
        <v>1</v>
      </c>
      <c r="E208">
        <v>0</v>
      </c>
      <c r="F208">
        <v>0</v>
      </c>
      <c r="G208">
        <v>1</v>
      </c>
      <c r="H208">
        <v>0</v>
      </c>
      <c r="I208">
        <v>0</v>
      </c>
      <c r="J208">
        <v>0</v>
      </c>
      <c r="K208">
        <v>1</v>
      </c>
      <c r="L208">
        <v>1</v>
      </c>
      <c r="M208">
        <v>0</v>
      </c>
      <c r="N208">
        <v>1</v>
      </c>
      <c r="O208">
        <v>0</v>
      </c>
      <c r="P208">
        <v>0</v>
      </c>
      <c r="Q208">
        <v>0</v>
      </c>
      <c r="R208">
        <v>0</v>
      </c>
      <c r="S208">
        <v>1</v>
      </c>
      <c r="T208">
        <v>1</v>
      </c>
      <c r="U208">
        <v>0</v>
      </c>
      <c r="V208">
        <v>0</v>
      </c>
      <c r="W208">
        <v>0</v>
      </c>
      <c r="X208">
        <v>0</v>
      </c>
      <c r="Y208">
        <v>0</v>
      </c>
      <c r="Z208">
        <v>0</v>
      </c>
      <c r="AA208">
        <v>0</v>
      </c>
      <c r="AB208">
        <v>0</v>
      </c>
      <c r="AC208">
        <v>0</v>
      </c>
      <c r="AD208">
        <v>0</v>
      </c>
      <c r="AE208">
        <v>0</v>
      </c>
      <c r="AF208">
        <v>0</v>
      </c>
      <c r="AG208">
        <v>0</v>
      </c>
      <c r="AH208">
        <v>1</v>
      </c>
      <c r="AI208">
        <v>1</v>
      </c>
      <c r="AJ208">
        <v>0</v>
      </c>
      <c r="AK208">
        <v>0</v>
      </c>
      <c r="AL208">
        <v>0</v>
      </c>
      <c r="AM208">
        <v>0</v>
      </c>
      <c r="AN208">
        <v>0</v>
      </c>
      <c r="AO208">
        <v>0</v>
      </c>
      <c r="AP208">
        <v>0</v>
      </c>
      <c r="AQ208">
        <v>1</v>
      </c>
      <c r="AR208">
        <v>0</v>
      </c>
      <c r="AS208">
        <v>0</v>
      </c>
      <c r="AT208">
        <v>0</v>
      </c>
      <c r="AU208">
        <v>1</v>
      </c>
      <c r="AV208">
        <v>1</v>
      </c>
      <c r="AW208">
        <v>1</v>
      </c>
      <c r="AX208">
        <v>0</v>
      </c>
      <c r="AY208">
        <v>0</v>
      </c>
      <c r="AZ208">
        <v>0</v>
      </c>
    </row>
    <row r="209" spans="1:52" x14ac:dyDescent="0.35">
      <c r="A209" t="s">
        <v>1057</v>
      </c>
      <c r="B209" s="1">
        <v>43466</v>
      </c>
      <c r="C209" s="1">
        <v>43617</v>
      </c>
      <c r="D209">
        <v>1</v>
      </c>
      <c r="E209">
        <v>1</v>
      </c>
      <c r="F209">
        <v>1</v>
      </c>
      <c r="G209">
        <v>1</v>
      </c>
      <c r="H209">
        <v>1</v>
      </c>
      <c r="I209">
        <v>0</v>
      </c>
      <c r="J209">
        <v>0</v>
      </c>
      <c r="K209">
        <v>0</v>
      </c>
      <c r="L209">
        <v>0</v>
      </c>
      <c r="M209">
        <v>1</v>
      </c>
      <c r="N209">
        <v>0</v>
      </c>
      <c r="O209">
        <v>1</v>
      </c>
      <c r="P209">
        <v>0</v>
      </c>
      <c r="Q209">
        <v>0</v>
      </c>
      <c r="R209">
        <v>0</v>
      </c>
      <c r="S209">
        <v>1</v>
      </c>
      <c r="T209">
        <v>0</v>
      </c>
      <c r="U209">
        <v>1</v>
      </c>
      <c r="V209">
        <v>0</v>
      </c>
      <c r="W209">
        <v>0</v>
      </c>
      <c r="X209">
        <v>0</v>
      </c>
      <c r="Y209">
        <v>0</v>
      </c>
      <c r="Z209">
        <v>0</v>
      </c>
      <c r="AA209">
        <v>0</v>
      </c>
      <c r="AB209">
        <v>0</v>
      </c>
      <c r="AC209">
        <v>0</v>
      </c>
      <c r="AD209">
        <v>0</v>
      </c>
      <c r="AE209">
        <v>0</v>
      </c>
      <c r="AF209">
        <v>0</v>
      </c>
      <c r="AG209">
        <v>0</v>
      </c>
      <c r="AH209">
        <v>1</v>
      </c>
      <c r="AI209">
        <v>0</v>
      </c>
      <c r="AJ209">
        <v>0</v>
      </c>
      <c r="AK209">
        <v>0</v>
      </c>
      <c r="AL209">
        <v>0</v>
      </c>
      <c r="AM209">
        <v>0</v>
      </c>
      <c r="AN209">
        <v>1</v>
      </c>
      <c r="AO209">
        <v>0</v>
      </c>
      <c r="AP209">
        <v>1</v>
      </c>
      <c r="AQ209">
        <v>1</v>
      </c>
      <c r="AR209">
        <v>0</v>
      </c>
      <c r="AS209">
        <v>0</v>
      </c>
      <c r="AT209">
        <v>0</v>
      </c>
      <c r="AU209">
        <v>0</v>
      </c>
      <c r="AV209">
        <v>0</v>
      </c>
      <c r="AW209">
        <v>0</v>
      </c>
      <c r="AX209">
        <v>0</v>
      </c>
      <c r="AY209">
        <v>1</v>
      </c>
      <c r="AZ209">
        <v>0</v>
      </c>
    </row>
    <row r="210" spans="1:52" x14ac:dyDescent="0.35">
      <c r="A210" t="s">
        <v>1067</v>
      </c>
      <c r="B210" s="1">
        <v>41527</v>
      </c>
      <c r="C210" s="1">
        <v>43617</v>
      </c>
      <c r="D210">
        <v>1</v>
      </c>
      <c r="E210">
        <v>0</v>
      </c>
      <c r="F210">
        <v>0</v>
      </c>
      <c r="G210">
        <v>0</v>
      </c>
      <c r="H210">
        <v>0</v>
      </c>
      <c r="I210">
        <v>0</v>
      </c>
      <c r="J210">
        <v>0</v>
      </c>
      <c r="K210">
        <v>0</v>
      </c>
      <c r="L210">
        <v>0</v>
      </c>
      <c r="M210">
        <v>0</v>
      </c>
      <c r="N210">
        <v>0</v>
      </c>
      <c r="O210">
        <v>0</v>
      </c>
      <c r="P210">
        <v>1</v>
      </c>
      <c r="Q210">
        <v>0</v>
      </c>
      <c r="R210">
        <v>0</v>
      </c>
      <c r="S210">
        <v>1</v>
      </c>
      <c r="T210">
        <v>0</v>
      </c>
      <c r="U210">
        <v>1</v>
      </c>
      <c r="V210">
        <v>1</v>
      </c>
      <c r="W210">
        <v>0</v>
      </c>
      <c r="X210">
        <v>0</v>
      </c>
      <c r="Y210">
        <v>0</v>
      </c>
      <c r="Z210">
        <v>0</v>
      </c>
      <c r="AA210">
        <v>0</v>
      </c>
      <c r="AB210">
        <v>0</v>
      </c>
      <c r="AC210">
        <v>1</v>
      </c>
      <c r="AD210">
        <v>0</v>
      </c>
      <c r="AE210">
        <v>0</v>
      </c>
      <c r="AF210">
        <v>0</v>
      </c>
      <c r="AG210">
        <v>0</v>
      </c>
      <c r="AH210">
        <v>0</v>
      </c>
      <c r="AI210">
        <v>1</v>
      </c>
      <c r="AJ210">
        <v>0</v>
      </c>
      <c r="AK210">
        <v>0</v>
      </c>
      <c r="AL210">
        <v>0</v>
      </c>
      <c r="AM210">
        <v>0</v>
      </c>
      <c r="AN210">
        <v>0</v>
      </c>
      <c r="AO210">
        <v>0</v>
      </c>
      <c r="AP210">
        <v>1</v>
      </c>
      <c r="AQ210">
        <v>0</v>
      </c>
      <c r="AR210">
        <v>1</v>
      </c>
      <c r="AS210">
        <v>0</v>
      </c>
      <c r="AT210">
        <v>1</v>
      </c>
      <c r="AU210">
        <v>0</v>
      </c>
      <c r="AV210">
        <v>0</v>
      </c>
      <c r="AW210">
        <v>0</v>
      </c>
      <c r="AX210">
        <v>0</v>
      </c>
      <c r="AY210">
        <v>0</v>
      </c>
      <c r="AZ210">
        <v>0</v>
      </c>
    </row>
    <row r="211" spans="1:52" x14ac:dyDescent="0.35">
      <c r="A211" t="s">
        <v>1078</v>
      </c>
      <c r="B211" s="1">
        <v>38718</v>
      </c>
      <c r="C211" s="1">
        <v>43617</v>
      </c>
      <c r="D211">
        <v>1</v>
      </c>
      <c r="E211">
        <v>0</v>
      </c>
      <c r="F211">
        <v>0</v>
      </c>
      <c r="G211">
        <v>0</v>
      </c>
      <c r="H211">
        <v>0</v>
      </c>
      <c r="I211">
        <v>0</v>
      </c>
      <c r="J211">
        <v>0</v>
      </c>
      <c r="K211">
        <v>0</v>
      </c>
      <c r="L211">
        <v>0</v>
      </c>
      <c r="M211">
        <v>1</v>
      </c>
      <c r="N211">
        <v>0</v>
      </c>
      <c r="O211">
        <v>0</v>
      </c>
      <c r="P211">
        <v>0</v>
      </c>
      <c r="Q211">
        <v>0</v>
      </c>
      <c r="R211">
        <v>0</v>
      </c>
      <c r="S211">
        <v>0</v>
      </c>
      <c r="T211">
        <v>0</v>
      </c>
      <c r="U211">
        <v>0</v>
      </c>
      <c r="V211">
        <v>0</v>
      </c>
      <c r="W211">
        <v>0</v>
      </c>
      <c r="X211">
        <v>0</v>
      </c>
      <c r="Y211">
        <v>0</v>
      </c>
      <c r="Z211">
        <v>0</v>
      </c>
      <c r="AA211">
        <v>1</v>
      </c>
      <c r="AB211">
        <v>0</v>
      </c>
      <c r="AC211">
        <v>0</v>
      </c>
      <c r="AD211">
        <v>0</v>
      </c>
      <c r="AE211">
        <v>0</v>
      </c>
      <c r="AF211">
        <v>0</v>
      </c>
      <c r="AG211">
        <v>0</v>
      </c>
      <c r="AH211">
        <v>1</v>
      </c>
      <c r="AI211">
        <v>0</v>
      </c>
      <c r="AJ211">
        <v>0</v>
      </c>
      <c r="AK211">
        <v>0</v>
      </c>
      <c r="AL211">
        <v>0</v>
      </c>
      <c r="AM211">
        <v>0</v>
      </c>
      <c r="AN211">
        <v>1</v>
      </c>
      <c r="AO211">
        <v>0</v>
      </c>
      <c r="AP211">
        <v>1</v>
      </c>
      <c r="AQ211">
        <v>1</v>
      </c>
      <c r="AR211">
        <v>0</v>
      </c>
      <c r="AS211">
        <v>0</v>
      </c>
      <c r="AT211">
        <v>0</v>
      </c>
      <c r="AU211">
        <v>0</v>
      </c>
      <c r="AV211">
        <v>0</v>
      </c>
      <c r="AW211">
        <v>0</v>
      </c>
      <c r="AX211">
        <v>0</v>
      </c>
      <c r="AY211">
        <v>0</v>
      </c>
      <c r="AZ211">
        <v>0</v>
      </c>
    </row>
    <row r="212" spans="1:52" x14ac:dyDescent="0.35">
      <c r="A212" t="s">
        <v>1082</v>
      </c>
      <c r="B212" s="1">
        <v>30317</v>
      </c>
      <c r="C212" s="1">
        <v>43617</v>
      </c>
      <c r="D212">
        <v>1</v>
      </c>
      <c r="E212">
        <v>0</v>
      </c>
      <c r="F212">
        <v>0</v>
      </c>
      <c r="G212">
        <v>0</v>
      </c>
      <c r="H212">
        <v>0</v>
      </c>
      <c r="I212">
        <v>0</v>
      </c>
      <c r="J212">
        <v>0</v>
      </c>
      <c r="K212">
        <v>0</v>
      </c>
      <c r="L212">
        <v>0</v>
      </c>
      <c r="M212">
        <v>0</v>
      </c>
      <c r="N212">
        <v>0</v>
      </c>
      <c r="O212">
        <v>0</v>
      </c>
      <c r="P212">
        <v>0</v>
      </c>
      <c r="Q212">
        <v>0</v>
      </c>
      <c r="R212">
        <v>1</v>
      </c>
      <c r="S212" t="s">
        <v>1141</v>
      </c>
      <c r="T212">
        <v>0</v>
      </c>
      <c r="U212">
        <v>0</v>
      </c>
      <c r="V212">
        <v>0</v>
      </c>
      <c r="W212">
        <v>0</v>
      </c>
      <c r="X212">
        <v>0</v>
      </c>
      <c r="Y212">
        <v>0</v>
      </c>
      <c r="Z212">
        <v>0</v>
      </c>
      <c r="AA212">
        <v>0</v>
      </c>
      <c r="AB212">
        <v>1</v>
      </c>
      <c r="AC212">
        <v>0</v>
      </c>
      <c r="AD212">
        <v>0</v>
      </c>
      <c r="AE212">
        <v>0</v>
      </c>
      <c r="AF212">
        <v>0</v>
      </c>
      <c r="AG212">
        <v>0</v>
      </c>
      <c r="AH212">
        <v>1</v>
      </c>
      <c r="AI212">
        <v>0</v>
      </c>
      <c r="AJ212">
        <v>0</v>
      </c>
      <c r="AK212">
        <v>0</v>
      </c>
      <c r="AL212">
        <v>0</v>
      </c>
      <c r="AM212">
        <v>0</v>
      </c>
      <c r="AN212">
        <v>0</v>
      </c>
      <c r="AO212">
        <v>1</v>
      </c>
      <c r="AP212">
        <v>1</v>
      </c>
      <c r="AQ212">
        <v>0</v>
      </c>
      <c r="AR212">
        <v>0</v>
      </c>
      <c r="AS212">
        <v>0</v>
      </c>
      <c r="AT212">
        <v>0</v>
      </c>
      <c r="AU212">
        <v>0</v>
      </c>
      <c r="AV212">
        <v>0</v>
      </c>
      <c r="AW212">
        <v>0</v>
      </c>
      <c r="AX212">
        <v>0</v>
      </c>
      <c r="AY212">
        <v>0</v>
      </c>
      <c r="AZ212">
        <v>0</v>
      </c>
    </row>
    <row r="213" spans="1:52" x14ac:dyDescent="0.35">
      <c r="A213" t="s">
        <v>1084</v>
      </c>
      <c r="B213" s="1">
        <v>43466</v>
      </c>
      <c r="C213" s="1">
        <v>43617</v>
      </c>
      <c r="D213">
        <v>1</v>
      </c>
      <c r="E213">
        <v>0</v>
      </c>
      <c r="F213">
        <v>0</v>
      </c>
      <c r="G213">
        <v>0</v>
      </c>
      <c r="H213">
        <v>0</v>
      </c>
      <c r="I213">
        <v>0</v>
      </c>
      <c r="J213">
        <v>0</v>
      </c>
      <c r="K213">
        <v>0</v>
      </c>
      <c r="L213">
        <v>0</v>
      </c>
      <c r="M213">
        <v>0</v>
      </c>
      <c r="N213">
        <v>1</v>
      </c>
      <c r="O213">
        <v>0</v>
      </c>
      <c r="P213">
        <v>0</v>
      </c>
      <c r="Q213">
        <v>0</v>
      </c>
      <c r="R213">
        <v>0</v>
      </c>
      <c r="S213">
        <v>0</v>
      </c>
      <c r="T213">
        <v>0</v>
      </c>
      <c r="U213">
        <v>1</v>
      </c>
      <c r="V213">
        <v>0</v>
      </c>
      <c r="W213">
        <v>0</v>
      </c>
      <c r="X213">
        <v>0</v>
      </c>
      <c r="Y213">
        <v>0</v>
      </c>
      <c r="Z213">
        <v>0</v>
      </c>
      <c r="AA213">
        <v>0</v>
      </c>
      <c r="AB213">
        <v>0</v>
      </c>
      <c r="AC213">
        <v>0</v>
      </c>
      <c r="AD213">
        <v>0</v>
      </c>
      <c r="AE213">
        <v>0</v>
      </c>
      <c r="AF213">
        <v>0</v>
      </c>
      <c r="AG213">
        <v>0</v>
      </c>
      <c r="AH213">
        <v>1</v>
      </c>
      <c r="AI213">
        <v>0</v>
      </c>
      <c r="AJ213">
        <v>0</v>
      </c>
      <c r="AK213">
        <v>0</v>
      </c>
      <c r="AL213">
        <v>0</v>
      </c>
      <c r="AM213">
        <v>0</v>
      </c>
      <c r="AN213">
        <v>1</v>
      </c>
      <c r="AO213">
        <v>0</v>
      </c>
      <c r="AP213">
        <v>1</v>
      </c>
      <c r="AQ213">
        <v>1</v>
      </c>
      <c r="AR213">
        <v>1</v>
      </c>
      <c r="AS213">
        <v>0</v>
      </c>
      <c r="AT213">
        <v>1</v>
      </c>
      <c r="AU213">
        <v>0</v>
      </c>
      <c r="AV213">
        <v>0</v>
      </c>
      <c r="AW213">
        <v>0</v>
      </c>
      <c r="AX213">
        <v>0</v>
      </c>
      <c r="AY213">
        <v>0</v>
      </c>
      <c r="AZ213">
        <v>0</v>
      </c>
    </row>
    <row r="214" spans="1:52" x14ac:dyDescent="0.35">
      <c r="A214" t="s">
        <v>1087</v>
      </c>
      <c r="B214" s="1">
        <v>40151</v>
      </c>
      <c r="C214" s="1">
        <v>43617</v>
      </c>
      <c r="D214">
        <v>1</v>
      </c>
      <c r="E214">
        <v>0</v>
      </c>
      <c r="F214">
        <v>0</v>
      </c>
      <c r="G214">
        <v>1</v>
      </c>
      <c r="H214">
        <v>1</v>
      </c>
      <c r="I214">
        <v>0</v>
      </c>
      <c r="J214">
        <v>0</v>
      </c>
      <c r="K214">
        <v>1</v>
      </c>
      <c r="L214">
        <v>1</v>
      </c>
      <c r="M214">
        <v>0</v>
      </c>
      <c r="N214">
        <v>1</v>
      </c>
      <c r="O214">
        <v>0</v>
      </c>
      <c r="P214">
        <v>0</v>
      </c>
      <c r="Q214">
        <v>0</v>
      </c>
      <c r="R214">
        <v>0</v>
      </c>
      <c r="S214">
        <v>1</v>
      </c>
      <c r="T214">
        <v>0</v>
      </c>
      <c r="U214">
        <v>0</v>
      </c>
      <c r="V214">
        <v>0</v>
      </c>
      <c r="W214">
        <v>0</v>
      </c>
      <c r="X214">
        <v>0</v>
      </c>
      <c r="Y214">
        <v>0</v>
      </c>
      <c r="Z214">
        <v>0</v>
      </c>
      <c r="AA214">
        <v>1</v>
      </c>
      <c r="AB214">
        <v>0</v>
      </c>
      <c r="AC214">
        <v>0</v>
      </c>
      <c r="AD214">
        <v>0</v>
      </c>
      <c r="AE214">
        <v>0</v>
      </c>
      <c r="AF214">
        <v>0</v>
      </c>
      <c r="AG214">
        <v>0</v>
      </c>
      <c r="AH214">
        <v>1</v>
      </c>
      <c r="AI214">
        <v>0</v>
      </c>
      <c r="AJ214">
        <v>0</v>
      </c>
      <c r="AK214">
        <v>0</v>
      </c>
      <c r="AL214">
        <v>0</v>
      </c>
      <c r="AM214">
        <v>0</v>
      </c>
      <c r="AN214">
        <v>1</v>
      </c>
      <c r="AO214">
        <v>0</v>
      </c>
      <c r="AP214">
        <v>1</v>
      </c>
      <c r="AQ214">
        <v>1</v>
      </c>
      <c r="AR214">
        <v>1</v>
      </c>
      <c r="AS214">
        <v>0</v>
      </c>
      <c r="AT214">
        <v>1</v>
      </c>
      <c r="AU214">
        <v>0</v>
      </c>
      <c r="AV214">
        <v>0</v>
      </c>
      <c r="AW214">
        <v>0</v>
      </c>
      <c r="AX214">
        <v>0</v>
      </c>
      <c r="AY214">
        <v>0</v>
      </c>
      <c r="AZ214">
        <v>0</v>
      </c>
    </row>
    <row r="215" spans="1:52" x14ac:dyDescent="0.35">
      <c r="A215" t="s">
        <v>1093</v>
      </c>
      <c r="B215" s="1">
        <v>42370</v>
      </c>
      <c r="C215" s="1">
        <v>43617</v>
      </c>
      <c r="D215">
        <v>1</v>
      </c>
      <c r="E215">
        <v>0</v>
      </c>
      <c r="F215">
        <v>0</v>
      </c>
      <c r="G215">
        <v>0</v>
      </c>
      <c r="H215">
        <v>0</v>
      </c>
      <c r="I215">
        <v>0</v>
      </c>
      <c r="J215">
        <v>0</v>
      </c>
      <c r="K215">
        <v>0</v>
      </c>
      <c r="L215">
        <v>0</v>
      </c>
      <c r="M215">
        <v>0</v>
      </c>
      <c r="N215">
        <v>0</v>
      </c>
      <c r="O215">
        <v>0</v>
      </c>
      <c r="P215">
        <v>1</v>
      </c>
      <c r="Q215">
        <v>0</v>
      </c>
      <c r="R215">
        <v>0</v>
      </c>
      <c r="S215">
        <v>0</v>
      </c>
      <c r="T215">
        <v>1</v>
      </c>
      <c r="U215">
        <v>0</v>
      </c>
      <c r="V215">
        <v>0</v>
      </c>
      <c r="W215">
        <v>0</v>
      </c>
      <c r="X215">
        <v>1</v>
      </c>
      <c r="Y215">
        <v>1</v>
      </c>
      <c r="Z215">
        <v>0</v>
      </c>
      <c r="AA215">
        <v>0</v>
      </c>
      <c r="AB215">
        <v>0</v>
      </c>
      <c r="AC215">
        <v>0</v>
      </c>
      <c r="AD215">
        <v>0</v>
      </c>
      <c r="AE215">
        <v>0</v>
      </c>
      <c r="AF215">
        <v>0</v>
      </c>
      <c r="AG215">
        <v>0</v>
      </c>
      <c r="AH215">
        <v>1</v>
      </c>
      <c r="AI215">
        <v>0</v>
      </c>
      <c r="AJ215">
        <v>0</v>
      </c>
      <c r="AK215">
        <v>0</v>
      </c>
      <c r="AL215">
        <v>0</v>
      </c>
      <c r="AM215">
        <v>0</v>
      </c>
      <c r="AN215">
        <v>1</v>
      </c>
      <c r="AO215">
        <v>0</v>
      </c>
      <c r="AP215">
        <v>0</v>
      </c>
      <c r="AQ215">
        <v>0</v>
      </c>
      <c r="AR215">
        <v>0</v>
      </c>
      <c r="AS215">
        <v>0</v>
      </c>
      <c r="AT215">
        <v>0</v>
      </c>
      <c r="AU215">
        <v>1</v>
      </c>
      <c r="AV215">
        <v>1</v>
      </c>
      <c r="AW215">
        <v>0</v>
      </c>
      <c r="AX215">
        <v>0</v>
      </c>
      <c r="AY215">
        <v>0</v>
      </c>
      <c r="AZ215">
        <v>0</v>
      </c>
    </row>
    <row r="216" spans="1:52" x14ac:dyDescent="0.35">
      <c r="A216" t="s">
        <v>1101</v>
      </c>
      <c r="B216" s="1">
        <v>37622</v>
      </c>
      <c r="C216" s="1">
        <v>43617</v>
      </c>
      <c r="D216">
        <v>1</v>
      </c>
      <c r="E216">
        <v>0</v>
      </c>
      <c r="F216">
        <v>0</v>
      </c>
      <c r="G216">
        <v>0</v>
      </c>
      <c r="H216">
        <v>0</v>
      </c>
      <c r="I216">
        <v>0</v>
      </c>
      <c r="J216">
        <v>0</v>
      </c>
      <c r="K216">
        <v>0</v>
      </c>
      <c r="L216">
        <v>0</v>
      </c>
      <c r="M216">
        <v>0</v>
      </c>
      <c r="N216">
        <v>0</v>
      </c>
      <c r="O216">
        <v>0</v>
      </c>
      <c r="P216">
        <v>1</v>
      </c>
      <c r="Q216">
        <v>0</v>
      </c>
      <c r="R216">
        <v>0</v>
      </c>
      <c r="S216">
        <v>0</v>
      </c>
      <c r="T216">
        <v>0</v>
      </c>
      <c r="U216">
        <v>0</v>
      </c>
      <c r="V216">
        <v>0</v>
      </c>
      <c r="W216">
        <v>0</v>
      </c>
      <c r="X216">
        <v>0</v>
      </c>
      <c r="Y216">
        <v>0</v>
      </c>
      <c r="Z216">
        <v>0</v>
      </c>
      <c r="AA216">
        <v>1</v>
      </c>
      <c r="AB216">
        <v>0</v>
      </c>
      <c r="AC216">
        <v>0</v>
      </c>
      <c r="AD216">
        <v>0</v>
      </c>
      <c r="AE216">
        <v>0</v>
      </c>
      <c r="AF216">
        <v>0</v>
      </c>
      <c r="AG216">
        <v>0</v>
      </c>
      <c r="AH216">
        <v>1</v>
      </c>
      <c r="AI216">
        <v>0</v>
      </c>
      <c r="AJ216">
        <v>0</v>
      </c>
      <c r="AK216">
        <v>0</v>
      </c>
      <c r="AL216">
        <v>1</v>
      </c>
      <c r="AM216">
        <v>0</v>
      </c>
      <c r="AN216">
        <v>0</v>
      </c>
      <c r="AO216">
        <v>0</v>
      </c>
      <c r="AP216">
        <v>0</v>
      </c>
      <c r="AQ216">
        <v>0</v>
      </c>
      <c r="AR216">
        <v>0</v>
      </c>
      <c r="AS216">
        <v>1</v>
      </c>
      <c r="AT216">
        <v>0</v>
      </c>
      <c r="AU216">
        <v>0</v>
      </c>
      <c r="AV216">
        <v>0</v>
      </c>
      <c r="AW216">
        <v>0</v>
      </c>
      <c r="AX216">
        <v>0</v>
      </c>
      <c r="AY216">
        <v>0</v>
      </c>
      <c r="AZ216">
        <v>0</v>
      </c>
    </row>
    <row r="217" spans="1:52" x14ac:dyDescent="0.35">
      <c r="A217" t="s">
        <v>1106</v>
      </c>
      <c r="B217" s="1">
        <v>43522</v>
      </c>
      <c r="C217" s="1">
        <v>43617</v>
      </c>
      <c r="D217">
        <v>1</v>
      </c>
      <c r="E217">
        <v>0</v>
      </c>
      <c r="F217">
        <v>0</v>
      </c>
      <c r="G217">
        <v>0</v>
      </c>
      <c r="H217">
        <v>0</v>
      </c>
      <c r="I217">
        <v>0</v>
      </c>
      <c r="J217">
        <v>0</v>
      </c>
      <c r="K217">
        <v>0</v>
      </c>
      <c r="L217">
        <v>0</v>
      </c>
      <c r="M217">
        <v>0</v>
      </c>
      <c r="N217">
        <v>0</v>
      </c>
      <c r="O217">
        <v>0</v>
      </c>
      <c r="P217">
        <v>1</v>
      </c>
      <c r="Q217">
        <v>0</v>
      </c>
      <c r="R217">
        <v>0</v>
      </c>
      <c r="S217">
        <v>0</v>
      </c>
      <c r="T217">
        <v>1</v>
      </c>
      <c r="U217">
        <v>0</v>
      </c>
      <c r="V217">
        <v>0</v>
      </c>
      <c r="W217">
        <v>0</v>
      </c>
      <c r="X217">
        <v>0</v>
      </c>
      <c r="Y217">
        <v>0</v>
      </c>
      <c r="Z217">
        <v>0</v>
      </c>
      <c r="AA217">
        <v>0</v>
      </c>
      <c r="AB217">
        <v>0</v>
      </c>
      <c r="AC217">
        <v>0</v>
      </c>
      <c r="AD217">
        <v>0</v>
      </c>
      <c r="AE217">
        <v>0</v>
      </c>
      <c r="AF217">
        <v>0</v>
      </c>
      <c r="AG217">
        <v>0</v>
      </c>
      <c r="AH217">
        <v>1</v>
      </c>
      <c r="AI217">
        <v>0</v>
      </c>
      <c r="AJ217">
        <v>0</v>
      </c>
      <c r="AK217">
        <v>0</v>
      </c>
      <c r="AL217">
        <v>0</v>
      </c>
      <c r="AM217">
        <v>0</v>
      </c>
      <c r="AN217">
        <v>1</v>
      </c>
      <c r="AO217">
        <v>0</v>
      </c>
      <c r="AP217">
        <v>1</v>
      </c>
      <c r="AQ217">
        <v>0</v>
      </c>
      <c r="AR217">
        <v>0</v>
      </c>
      <c r="AS217">
        <v>0</v>
      </c>
      <c r="AT217">
        <v>0</v>
      </c>
      <c r="AU217">
        <v>0</v>
      </c>
      <c r="AV217">
        <v>0</v>
      </c>
      <c r="AW217">
        <v>0</v>
      </c>
      <c r="AX217">
        <v>0</v>
      </c>
      <c r="AY217">
        <v>0</v>
      </c>
      <c r="AZ217">
        <v>0</v>
      </c>
    </row>
    <row r="218" spans="1:52" x14ac:dyDescent="0.35">
      <c r="A218" t="s">
        <v>1114</v>
      </c>
      <c r="B218" s="1">
        <v>42492</v>
      </c>
      <c r="C218" s="1">
        <v>43617</v>
      </c>
      <c r="D218">
        <v>1</v>
      </c>
      <c r="E218">
        <v>1</v>
      </c>
      <c r="F218">
        <v>1</v>
      </c>
      <c r="G218">
        <v>1</v>
      </c>
      <c r="H218">
        <v>1</v>
      </c>
      <c r="I218">
        <v>0</v>
      </c>
      <c r="J218">
        <v>0</v>
      </c>
      <c r="K218">
        <v>0</v>
      </c>
      <c r="L218">
        <v>0</v>
      </c>
      <c r="M218">
        <v>0</v>
      </c>
      <c r="N218">
        <v>1</v>
      </c>
      <c r="O218">
        <v>0</v>
      </c>
      <c r="P218">
        <v>0</v>
      </c>
      <c r="Q218">
        <v>0</v>
      </c>
      <c r="R218">
        <v>0</v>
      </c>
      <c r="S218">
        <v>1</v>
      </c>
      <c r="T218">
        <v>0</v>
      </c>
      <c r="U218">
        <v>0</v>
      </c>
      <c r="V218">
        <v>0</v>
      </c>
      <c r="W218">
        <v>0</v>
      </c>
      <c r="X218">
        <v>0</v>
      </c>
      <c r="Y218">
        <v>0</v>
      </c>
      <c r="Z218">
        <v>0</v>
      </c>
      <c r="AA218">
        <v>1</v>
      </c>
      <c r="AB218">
        <v>0</v>
      </c>
      <c r="AC218">
        <v>0</v>
      </c>
      <c r="AD218">
        <v>0</v>
      </c>
      <c r="AE218">
        <v>0</v>
      </c>
      <c r="AF218">
        <v>0</v>
      </c>
      <c r="AG218">
        <v>0</v>
      </c>
      <c r="AH218">
        <v>1</v>
      </c>
      <c r="AI218">
        <v>0</v>
      </c>
      <c r="AJ218">
        <v>0</v>
      </c>
      <c r="AK218">
        <v>0</v>
      </c>
      <c r="AL218">
        <v>0</v>
      </c>
      <c r="AM218">
        <v>0</v>
      </c>
      <c r="AN218">
        <v>1</v>
      </c>
      <c r="AO218">
        <v>0</v>
      </c>
      <c r="AP218">
        <v>1</v>
      </c>
      <c r="AQ218">
        <v>1</v>
      </c>
      <c r="AR218">
        <v>1</v>
      </c>
      <c r="AS218">
        <v>0</v>
      </c>
      <c r="AT218">
        <v>1</v>
      </c>
      <c r="AU218">
        <v>0</v>
      </c>
      <c r="AV218">
        <v>0</v>
      </c>
      <c r="AW218">
        <v>0</v>
      </c>
      <c r="AX218">
        <v>0</v>
      </c>
      <c r="AY218">
        <v>0</v>
      </c>
      <c r="AZ218">
        <v>0</v>
      </c>
    </row>
    <row r="219" spans="1:52" x14ac:dyDescent="0.35">
      <c r="A219" t="s">
        <v>1119</v>
      </c>
      <c r="B219" s="1">
        <v>43252</v>
      </c>
      <c r="C219" s="1">
        <v>43617</v>
      </c>
      <c r="D219">
        <v>1</v>
      </c>
      <c r="E219">
        <v>0</v>
      </c>
      <c r="F219">
        <v>0</v>
      </c>
      <c r="G219">
        <v>0</v>
      </c>
      <c r="H219">
        <v>1</v>
      </c>
      <c r="I219">
        <v>0</v>
      </c>
      <c r="J219">
        <v>0</v>
      </c>
      <c r="K219">
        <v>0</v>
      </c>
      <c r="L219">
        <v>0</v>
      </c>
      <c r="M219">
        <v>1</v>
      </c>
      <c r="N219">
        <v>1</v>
      </c>
      <c r="O219">
        <v>0</v>
      </c>
      <c r="P219">
        <v>0</v>
      </c>
      <c r="Q219">
        <v>0</v>
      </c>
      <c r="R219">
        <v>0</v>
      </c>
      <c r="S219">
        <v>1</v>
      </c>
      <c r="T219">
        <v>0</v>
      </c>
      <c r="U219">
        <v>0</v>
      </c>
      <c r="V219">
        <v>0</v>
      </c>
      <c r="W219">
        <v>0</v>
      </c>
      <c r="X219">
        <v>0</v>
      </c>
      <c r="Y219">
        <v>0</v>
      </c>
      <c r="Z219">
        <v>0</v>
      </c>
      <c r="AA219">
        <v>1</v>
      </c>
      <c r="AB219">
        <v>0</v>
      </c>
      <c r="AC219">
        <v>0</v>
      </c>
      <c r="AD219">
        <v>0</v>
      </c>
      <c r="AE219">
        <v>0</v>
      </c>
      <c r="AF219">
        <v>0</v>
      </c>
      <c r="AG219">
        <v>0</v>
      </c>
      <c r="AH219">
        <v>1</v>
      </c>
      <c r="AI219">
        <v>0</v>
      </c>
      <c r="AJ219">
        <v>0</v>
      </c>
      <c r="AK219">
        <v>0</v>
      </c>
      <c r="AL219">
        <v>0</v>
      </c>
      <c r="AM219">
        <v>0</v>
      </c>
      <c r="AN219">
        <v>1</v>
      </c>
      <c r="AO219">
        <v>0</v>
      </c>
      <c r="AP219">
        <v>1</v>
      </c>
      <c r="AQ219">
        <v>1</v>
      </c>
      <c r="AR219">
        <v>1</v>
      </c>
      <c r="AS219">
        <v>0</v>
      </c>
      <c r="AT219">
        <v>1</v>
      </c>
      <c r="AU219">
        <v>0</v>
      </c>
      <c r="AV219">
        <v>0</v>
      </c>
      <c r="AW219">
        <v>0</v>
      </c>
      <c r="AX219">
        <v>0</v>
      </c>
      <c r="AY219">
        <v>0</v>
      </c>
      <c r="AZ219">
        <v>0</v>
      </c>
    </row>
    <row r="220" spans="1:52" x14ac:dyDescent="0.35">
      <c r="A220" t="s">
        <v>1125</v>
      </c>
      <c r="B220" s="1">
        <v>38353</v>
      </c>
      <c r="C220" s="1">
        <v>43617</v>
      </c>
      <c r="D220">
        <v>1</v>
      </c>
      <c r="E220">
        <v>0</v>
      </c>
      <c r="F220">
        <v>0</v>
      </c>
      <c r="G220">
        <v>1</v>
      </c>
      <c r="H220">
        <v>1</v>
      </c>
      <c r="I220">
        <v>0</v>
      </c>
      <c r="J220">
        <v>0</v>
      </c>
      <c r="K220">
        <v>0</v>
      </c>
      <c r="L220">
        <v>0</v>
      </c>
      <c r="M220">
        <v>1</v>
      </c>
      <c r="N220">
        <v>1</v>
      </c>
      <c r="O220">
        <v>0</v>
      </c>
      <c r="P220">
        <v>0</v>
      </c>
      <c r="Q220">
        <v>0</v>
      </c>
      <c r="R220">
        <v>0</v>
      </c>
      <c r="S220">
        <v>1</v>
      </c>
      <c r="T220">
        <v>1</v>
      </c>
      <c r="U220">
        <v>0</v>
      </c>
      <c r="V220">
        <v>0</v>
      </c>
      <c r="W220">
        <v>0</v>
      </c>
      <c r="X220">
        <v>0</v>
      </c>
      <c r="Y220">
        <v>0</v>
      </c>
      <c r="Z220">
        <v>0</v>
      </c>
      <c r="AA220">
        <v>0</v>
      </c>
      <c r="AB220">
        <v>0</v>
      </c>
      <c r="AC220">
        <v>0</v>
      </c>
      <c r="AD220">
        <v>0</v>
      </c>
      <c r="AE220">
        <v>0</v>
      </c>
      <c r="AF220">
        <v>0</v>
      </c>
      <c r="AG220">
        <v>0</v>
      </c>
      <c r="AH220">
        <v>1</v>
      </c>
      <c r="AI220">
        <v>1</v>
      </c>
      <c r="AJ220">
        <v>0</v>
      </c>
      <c r="AK220">
        <v>0</v>
      </c>
      <c r="AL220">
        <v>0</v>
      </c>
      <c r="AM220">
        <v>0</v>
      </c>
      <c r="AN220">
        <v>0</v>
      </c>
      <c r="AO220">
        <v>0</v>
      </c>
      <c r="AP220">
        <v>1</v>
      </c>
      <c r="AQ220">
        <v>1</v>
      </c>
      <c r="AR220">
        <v>0</v>
      </c>
      <c r="AS220">
        <v>0</v>
      </c>
      <c r="AT220">
        <v>0</v>
      </c>
      <c r="AU220">
        <v>1</v>
      </c>
      <c r="AV220">
        <v>1</v>
      </c>
      <c r="AW220">
        <v>1</v>
      </c>
      <c r="AX220">
        <v>0</v>
      </c>
      <c r="AY220">
        <v>0</v>
      </c>
      <c r="AZ220">
        <v>0</v>
      </c>
    </row>
    <row r="221" spans="1:52" x14ac:dyDescent="0.35">
      <c r="A221" t="s">
        <v>1134</v>
      </c>
      <c r="B221" s="1">
        <v>38506</v>
      </c>
      <c r="C221" s="1">
        <v>43617</v>
      </c>
      <c r="D221">
        <v>1</v>
      </c>
      <c r="E221">
        <v>0</v>
      </c>
      <c r="F221">
        <v>0</v>
      </c>
      <c r="G221">
        <v>1</v>
      </c>
      <c r="H221">
        <v>1</v>
      </c>
      <c r="I221">
        <v>1</v>
      </c>
      <c r="J221">
        <v>0</v>
      </c>
      <c r="K221">
        <v>0</v>
      </c>
      <c r="L221">
        <v>1</v>
      </c>
      <c r="M221">
        <v>0</v>
      </c>
      <c r="N221">
        <v>1</v>
      </c>
      <c r="O221">
        <v>0</v>
      </c>
      <c r="P221">
        <v>0</v>
      </c>
      <c r="Q221">
        <v>0</v>
      </c>
      <c r="R221">
        <v>0</v>
      </c>
      <c r="S221">
        <v>1</v>
      </c>
      <c r="T221">
        <v>1</v>
      </c>
      <c r="U221">
        <v>0</v>
      </c>
      <c r="V221">
        <v>0</v>
      </c>
      <c r="W221">
        <v>0</v>
      </c>
      <c r="X221">
        <v>0</v>
      </c>
      <c r="Y221">
        <v>0</v>
      </c>
      <c r="Z221">
        <v>0</v>
      </c>
      <c r="AA221">
        <v>0</v>
      </c>
      <c r="AB221">
        <v>0</v>
      </c>
      <c r="AC221">
        <v>0</v>
      </c>
      <c r="AD221">
        <v>0</v>
      </c>
      <c r="AE221">
        <v>0</v>
      </c>
      <c r="AF221">
        <v>0</v>
      </c>
      <c r="AG221">
        <v>0</v>
      </c>
      <c r="AH221">
        <v>1</v>
      </c>
      <c r="AI221">
        <v>0</v>
      </c>
      <c r="AJ221">
        <v>0</v>
      </c>
      <c r="AK221">
        <v>0</v>
      </c>
      <c r="AL221">
        <v>1</v>
      </c>
      <c r="AM221">
        <v>0</v>
      </c>
      <c r="AN221">
        <v>0</v>
      </c>
      <c r="AO221">
        <v>0</v>
      </c>
      <c r="AP221">
        <v>1</v>
      </c>
      <c r="AQ221">
        <v>0</v>
      </c>
      <c r="AR221">
        <v>0</v>
      </c>
      <c r="AS221">
        <v>0</v>
      </c>
      <c r="AT221">
        <v>0</v>
      </c>
      <c r="AU221">
        <v>0</v>
      </c>
      <c r="AV221">
        <v>0</v>
      </c>
      <c r="AW221">
        <v>0</v>
      </c>
      <c r="AX221">
        <v>0</v>
      </c>
      <c r="AY221">
        <v>0</v>
      </c>
      <c r="AZ22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1"/>
  <sheetViews>
    <sheetView workbookViewId="0"/>
  </sheetViews>
  <sheetFormatPr defaultRowHeight="14.5" x14ac:dyDescent="0.35"/>
  <cols>
    <col min="1" max="1" width="13.81640625" customWidth="1"/>
    <col min="3" max="3" width="14.08984375" customWidth="1"/>
    <col min="4" max="4" width="11.7265625" customWidth="1"/>
  </cols>
  <sheetData>
    <row r="1" spans="1:25" s="2" customFormat="1" ht="93" customHeight="1" x14ac:dyDescent="0.35">
      <c r="A1" s="2" t="s">
        <v>1190</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row>
    <row r="2" spans="1:25" x14ac:dyDescent="0.35">
      <c r="A2" t="s">
        <v>24</v>
      </c>
      <c r="B2" t="s">
        <v>25</v>
      </c>
      <c r="C2" s="1">
        <v>43094</v>
      </c>
      <c r="D2" s="1">
        <v>43617</v>
      </c>
      <c r="E2">
        <v>1</v>
      </c>
      <c r="F2" t="s">
        <v>26</v>
      </c>
      <c r="H2" t="str">
        <f>("Rape, Life")</f>
        <v>Rape, Life</v>
      </c>
      <c r="I2" t="s">
        <v>27</v>
      </c>
      <c r="K2">
        <v>1</v>
      </c>
      <c r="L2" t="s">
        <v>27</v>
      </c>
      <c r="M2" t="s">
        <v>28</v>
      </c>
      <c r="N2" t="str">
        <f>("Permitted health care professionals not specified")</f>
        <v>Permitted health care professionals not specified</v>
      </c>
      <c r="Q2" t="str">
        <f>("Required tests not specified")</f>
        <v>Required tests not specified</v>
      </c>
      <c r="T2" t="str">
        <f>("Required location not specified")</f>
        <v>Required location not specified</v>
      </c>
      <c r="W2"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2" t="s">
        <v>29</v>
      </c>
    </row>
    <row r="3" spans="1:25" x14ac:dyDescent="0.35">
      <c r="A3" t="s">
        <v>30</v>
      </c>
      <c r="B3" t="s">
        <v>31</v>
      </c>
      <c r="C3" s="1">
        <v>41275</v>
      </c>
      <c r="D3" s="1">
        <v>43617</v>
      </c>
      <c r="E3">
        <v>1</v>
      </c>
      <c r="F3" t="s">
        <v>32</v>
      </c>
      <c r="H3" t="str">
        <f>("Any grounds")</f>
        <v>Any grounds</v>
      </c>
      <c r="I3" t="s">
        <v>33</v>
      </c>
      <c r="J3" t="s">
        <v>34</v>
      </c>
      <c r="K3">
        <v>0</v>
      </c>
      <c r="M3" t="s">
        <v>35</v>
      </c>
      <c r="N3" t="str">
        <f>("Specialist doctor")</f>
        <v>Specialist doctor</v>
      </c>
      <c r="O3" t="s">
        <v>32</v>
      </c>
      <c r="Q3" t="str">
        <f t="shared" ref="Q3:Q14" si="0">("None")</f>
        <v>None</v>
      </c>
      <c r="T3" t="str">
        <f>("Health facility specifically designated to provide abortions")</f>
        <v>Health facility specifically designated to provide abortions</v>
      </c>
      <c r="U3" t="s">
        <v>32</v>
      </c>
      <c r="W3" t="s">
        <v>36</v>
      </c>
      <c r="X3" t="s">
        <v>37</v>
      </c>
    </row>
    <row r="4" spans="1:25" x14ac:dyDescent="0.35">
      <c r="A4" t="s">
        <v>38</v>
      </c>
      <c r="B4" t="s">
        <v>31</v>
      </c>
      <c r="C4" s="1">
        <v>43435</v>
      </c>
      <c r="D4" s="1">
        <v>43617</v>
      </c>
      <c r="E4">
        <v>1</v>
      </c>
      <c r="F4" t="s">
        <v>39</v>
      </c>
      <c r="H4" t="str">
        <f>("Mental health, Physical health, Life")</f>
        <v>Mental health, Physical health, Life</v>
      </c>
      <c r="I4" t="s">
        <v>40</v>
      </c>
      <c r="K4">
        <v>1</v>
      </c>
      <c r="L4" t="s">
        <v>41</v>
      </c>
      <c r="M4" t="s">
        <v>42</v>
      </c>
      <c r="N4" t="str">
        <f>("Medical doctor, Specialist doctor")</f>
        <v>Medical doctor, Specialist doctor</v>
      </c>
      <c r="O4" t="s">
        <v>43</v>
      </c>
      <c r="Q4" t="str">
        <f t="shared" si="0"/>
        <v>None</v>
      </c>
      <c r="T4" t="str">
        <f>("Required location not specified")</f>
        <v>Required location not specified</v>
      </c>
      <c r="W4" t="s">
        <v>44</v>
      </c>
      <c r="X4" t="s">
        <v>45</v>
      </c>
    </row>
    <row r="5" spans="1:25" x14ac:dyDescent="0.35">
      <c r="A5" t="s">
        <v>46</v>
      </c>
      <c r="B5" t="s">
        <v>31</v>
      </c>
      <c r="C5" s="1">
        <v>38353</v>
      </c>
      <c r="D5" s="1">
        <v>43617</v>
      </c>
      <c r="E5">
        <v>1</v>
      </c>
      <c r="F5" t="s">
        <v>47</v>
      </c>
      <c r="H5" t="str">
        <f>("None")</f>
        <v>None</v>
      </c>
      <c r="N5" t="str">
        <f>("No health care professionals are legally permitted to provide an abortion")</f>
        <v>No health care professionals are legally permitted to provide an abortion</v>
      </c>
      <c r="Q5" t="str">
        <f t="shared" si="0"/>
        <v>None</v>
      </c>
      <c r="T5" t="str">
        <f>("Abortion is not permitted in any location")</f>
        <v>Abortion is not permitted in any location</v>
      </c>
      <c r="W5"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5" t="s">
        <v>47</v>
      </c>
    </row>
    <row r="6" spans="1:25" x14ac:dyDescent="0.35">
      <c r="A6" t="s">
        <v>48</v>
      </c>
      <c r="B6" t="s">
        <v>31</v>
      </c>
      <c r="C6" s="1">
        <v>43413</v>
      </c>
      <c r="D6" s="1">
        <v>43617</v>
      </c>
      <c r="E6">
        <v>1</v>
      </c>
      <c r="F6" t="s">
        <v>49</v>
      </c>
      <c r="H6" t="str">
        <f>("Any grounds")</f>
        <v>Any grounds</v>
      </c>
      <c r="I6" t="s">
        <v>50</v>
      </c>
      <c r="J6" t="s">
        <v>51</v>
      </c>
      <c r="K6">
        <v>0</v>
      </c>
      <c r="N6" t="str">
        <f>("Medical doctor")</f>
        <v>Medical doctor</v>
      </c>
      <c r="O6" t="s">
        <v>52</v>
      </c>
      <c r="Q6" t="str">
        <f t="shared" si="0"/>
        <v>None</v>
      </c>
      <c r="T6" t="str">
        <f>("Required location not specified")</f>
        <v>Required location not specified</v>
      </c>
      <c r="W6" t="str">
        <f>("Any individual who causes an unlawful abortion, Pregnant person, Individual who provides information on abortion")</f>
        <v>Any individual who causes an unlawful abortion, Pregnant person, Individual who provides information on abortion</v>
      </c>
      <c r="X6" t="s">
        <v>53</v>
      </c>
    </row>
    <row r="7" spans="1:25" x14ac:dyDescent="0.35">
      <c r="A7" t="s">
        <v>54</v>
      </c>
      <c r="B7" t="s">
        <v>31</v>
      </c>
      <c r="C7" s="1">
        <v>13857</v>
      </c>
      <c r="D7" s="1">
        <v>43617</v>
      </c>
      <c r="E7">
        <v>1</v>
      </c>
      <c r="F7" t="s">
        <v>55</v>
      </c>
      <c r="H7" t="str">
        <f>("Life")</f>
        <v>Life</v>
      </c>
      <c r="I7" t="s">
        <v>55</v>
      </c>
      <c r="K7">
        <v>0</v>
      </c>
      <c r="N7" t="str">
        <f>("Permitted health care professionals not specified")</f>
        <v>Permitted health care professionals not specified</v>
      </c>
      <c r="Q7" t="str">
        <f t="shared" si="0"/>
        <v>None</v>
      </c>
      <c r="T7" t="str">
        <f>("Required location not specified")</f>
        <v>Required location not specified</v>
      </c>
      <c r="W7" t="s">
        <v>56</v>
      </c>
      <c r="X7" t="s">
        <v>57</v>
      </c>
    </row>
    <row r="8" spans="1:25" x14ac:dyDescent="0.35">
      <c r="A8" t="s">
        <v>58</v>
      </c>
      <c r="B8" t="s">
        <v>31</v>
      </c>
      <c r="C8" s="1">
        <v>42098</v>
      </c>
      <c r="D8" s="1">
        <v>43617</v>
      </c>
      <c r="E8">
        <v>1</v>
      </c>
      <c r="F8" t="s">
        <v>59</v>
      </c>
      <c r="H8" t="str">
        <f>("Intellectual or cognitive disability of the pregnant person, Health, Life")</f>
        <v>Intellectual or cognitive disability of the pregnant person, Health, Life</v>
      </c>
      <c r="I8" t="s">
        <v>60</v>
      </c>
      <c r="J8" t="s">
        <v>61</v>
      </c>
      <c r="K8">
        <v>0</v>
      </c>
      <c r="N8" t="str">
        <f>("Medical doctor")</f>
        <v>Medical doctor</v>
      </c>
      <c r="O8" t="s">
        <v>62</v>
      </c>
      <c r="Q8" t="str">
        <f t="shared" si="0"/>
        <v>None</v>
      </c>
      <c r="T8" t="str">
        <f>("Required location not specified")</f>
        <v>Required location not specified</v>
      </c>
      <c r="W8"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8" t="s">
        <v>63</v>
      </c>
    </row>
    <row r="9" spans="1:25" x14ac:dyDescent="0.35">
      <c r="A9" t="s">
        <v>64</v>
      </c>
      <c r="B9" t="s">
        <v>31</v>
      </c>
      <c r="C9" s="1">
        <v>42550</v>
      </c>
      <c r="D9" s="1">
        <v>43617</v>
      </c>
      <c r="E9">
        <v>1</v>
      </c>
      <c r="F9" t="s">
        <v>65</v>
      </c>
      <c r="H9" t="str">
        <f>("Any grounds")</f>
        <v>Any grounds</v>
      </c>
      <c r="I9" t="s">
        <v>66</v>
      </c>
      <c r="J9" t="s">
        <v>67</v>
      </c>
      <c r="K9">
        <v>0</v>
      </c>
      <c r="N9" t="str">
        <f>("Permitted health care professionals not specified")</f>
        <v>Permitted health care professionals not specified</v>
      </c>
      <c r="Q9" t="str">
        <f t="shared" si="0"/>
        <v>None</v>
      </c>
      <c r="T9" t="str">
        <f>("Hospital")</f>
        <v>Hospital</v>
      </c>
      <c r="U9" t="s">
        <v>68</v>
      </c>
      <c r="W9" t="str">
        <f>("Health care professional who provides surgical abortion, Health care professional who provides abortion drugs")</f>
        <v>Health care professional who provides surgical abortion, Health care professional who provides abortion drugs</v>
      </c>
      <c r="X9" t="s">
        <v>69</v>
      </c>
    </row>
    <row r="10" spans="1:25" x14ac:dyDescent="0.35">
      <c r="A10" t="s">
        <v>70</v>
      </c>
      <c r="B10" t="s">
        <v>25</v>
      </c>
      <c r="C10" s="1">
        <v>42451</v>
      </c>
      <c r="D10" s="1">
        <v>43617</v>
      </c>
      <c r="E10">
        <v>1</v>
      </c>
      <c r="F10" t="s">
        <v>71</v>
      </c>
      <c r="H10" t="str">
        <f>("Specific grounds not specified")</f>
        <v>Specific grounds not specified</v>
      </c>
      <c r="N10" t="str">
        <f>("Medical doctor")</f>
        <v>Medical doctor</v>
      </c>
      <c r="O10" t="s">
        <v>72</v>
      </c>
      <c r="Q10" t="str">
        <f t="shared" si="0"/>
        <v>None</v>
      </c>
      <c r="T10" t="str">
        <f>("Health facility specifically designated to provide abortions")</f>
        <v>Health facility specifically designated to provide abortions</v>
      </c>
      <c r="U10" t="s">
        <v>73</v>
      </c>
      <c r="W10" t="str">
        <f>("Any individual who causes an unlawful abortion, Individual who provides surgical abortion, Individual who provides abortion drugs")</f>
        <v>Any individual who causes an unlawful abortion, Individual who provides surgical abortion, Individual who provides abortion drugs</v>
      </c>
      <c r="X10" t="s">
        <v>74</v>
      </c>
    </row>
    <row r="11" spans="1:25" x14ac:dyDescent="0.35">
      <c r="A11" t="s">
        <v>75</v>
      </c>
      <c r="B11" t="s">
        <v>31</v>
      </c>
      <c r="C11" s="1">
        <v>42432</v>
      </c>
      <c r="D11" s="1">
        <v>43617</v>
      </c>
      <c r="E11">
        <v>1</v>
      </c>
      <c r="F11" t="s">
        <v>76</v>
      </c>
      <c r="H11" t="str">
        <f>("Any grounds")</f>
        <v>Any grounds</v>
      </c>
      <c r="I11" t="s">
        <v>77</v>
      </c>
      <c r="J11" t="s">
        <v>78</v>
      </c>
      <c r="K11">
        <v>0</v>
      </c>
      <c r="N11" t="str">
        <f>("Medical doctor")</f>
        <v>Medical doctor</v>
      </c>
      <c r="O11" t="s">
        <v>77</v>
      </c>
      <c r="Q11" t="str">
        <f t="shared" si="0"/>
        <v>None</v>
      </c>
      <c r="T11" t="str">
        <f>("Required location not specified")</f>
        <v>Required location not specified</v>
      </c>
      <c r="W11"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1" t="s">
        <v>79</v>
      </c>
    </row>
    <row r="12" spans="1:25" x14ac:dyDescent="0.35">
      <c r="A12" t="s">
        <v>80</v>
      </c>
      <c r="B12" t="s">
        <v>31</v>
      </c>
      <c r="C12" s="1">
        <v>42370</v>
      </c>
      <c r="D12" s="1">
        <v>43617</v>
      </c>
      <c r="E12">
        <v>1</v>
      </c>
      <c r="F12" t="s">
        <v>69</v>
      </c>
      <c r="H12" t="str">
        <f>("Specific grounds not specified")</f>
        <v>Specific grounds not specified</v>
      </c>
      <c r="N12" t="str">
        <f>("Medical doctor")</f>
        <v>Medical doctor</v>
      </c>
      <c r="O12" t="s">
        <v>69</v>
      </c>
      <c r="Q12" t="str">
        <f t="shared" si="0"/>
        <v>None</v>
      </c>
      <c r="T12" t="str">
        <f>("Required location not specified")</f>
        <v>Required location not specified</v>
      </c>
      <c r="W12" t="str">
        <f>("Any individual who causes an unlawful abortion, Individual who provides surgical abortion")</f>
        <v>Any individual who causes an unlawful abortion, Individual who provides surgical abortion</v>
      </c>
      <c r="X12" t="s">
        <v>69</v>
      </c>
    </row>
    <row r="13" spans="1:25" x14ac:dyDescent="0.35">
      <c r="A13" t="s">
        <v>81</v>
      </c>
      <c r="B13" t="s">
        <v>31</v>
      </c>
      <c r="C13" s="1">
        <v>37681</v>
      </c>
      <c r="D13" s="1">
        <v>43617</v>
      </c>
      <c r="E13">
        <v>1</v>
      </c>
      <c r="F13" t="s">
        <v>82</v>
      </c>
      <c r="H13" t="str">
        <f>("None")</f>
        <v>None</v>
      </c>
      <c r="N13" t="str">
        <f>("No health care professionals are legally permitted to provide an abortion")</f>
        <v>No health care professionals are legally permitted to provide an abortion</v>
      </c>
      <c r="Q13" t="str">
        <f t="shared" si="0"/>
        <v>None</v>
      </c>
      <c r="T13" t="str">
        <f>("Abortion is not permitted in any location")</f>
        <v>Abortion is not permitted in any location</v>
      </c>
      <c r="W13" t="str">
        <f>("Any individual who causes an unlawful abortion, Pregnant person")</f>
        <v>Any individual who causes an unlawful abortion, Pregnant person</v>
      </c>
      <c r="X13" t="s">
        <v>82</v>
      </c>
    </row>
    <row r="14" spans="1:25" x14ac:dyDescent="0.35">
      <c r="A14" t="s">
        <v>83</v>
      </c>
      <c r="B14" t="s">
        <v>31</v>
      </c>
      <c r="C14" s="1">
        <v>32509</v>
      </c>
      <c r="D14" s="1">
        <v>43617</v>
      </c>
      <c r="E14">
        <v>1</v>
      </c>
      <c r="F14" t="s">
        <v>84</v>
      </c>
      <c r="H14" t="str">
        <f>("Life")</f>
        <v>Life</v>
      </c>
      <c r="I14" t="s">
        <v>84</v>
      </c>
      <c r="K14">
        <v>1</v>
      </c>
      <c r="L14" t="s">
        <v>84</v>
      </c>
      <c r="N14" t="str">
        <f>("Specialist doctor")</f>
        <v>Specialist doctor</v>
      </c>
      <c r="O14" t="s">
        <v>84</v>
      </c>
      <c r="Q14" t="str">
        <f t="shared" si="0"/>
        <v>None</v>
      </c>
      <c r="T14" t="str">
        <f>("Health facility specifically designated to provide abortions, Government health facility")</f>
        <v>Health facility specifically designated to provide abortions, Government health facility</v>
      </c>
      <c r="U14" t="s">
        <v>84</v>
      </c>
      <c r="W14" t="str">
        <f>("Pregnant person")</f>
        <v>Pregnant person</v>
      </c>
      <c r="X14" t="s">
        <v>85</v>
      </c>
    </row>
    <row r="15" spans="1:25" x14ac:dyDescent="0.35">
      <c r="A15" t="s">
        <v>86</v>
      </c>
      <c r="B15" t="s">
        <v>25</v>
      </c>
      <c r="C15" s="1">
        <v>32740</v>
      </c>
      <c r="D15" s="1">
        <v>43617</v>
      </c>
      <c r="E15">
        <v>1</v>
      </c>
      <c r="F15" t="s">
        <v>87</v>
      </c>
      <c r="H15" t="str">
        <f>("Rape, Life")</f>
        <v>Rape, Life</v>
      </c>
      <c r="I15" t="s">
        <v>88</v>
      </c>
      <c r="J15" t="s">
        <v>89</v>
      </c>
      <c r="K15">
        <v>1</v>
      </c>
      <c r="L15" t="s">
        <v>88</v>
      </c>
      <c r="M15" t="s">
        <v>90</v>
      </c>
      <c r="N15" t="str">
        <f>("Permitted health care professionals not specified")</f>
        <v>Permitted health care professionals not specified</v>
      </c>
      <c r="Q15" t="str">
        <f>("Required tests not specified")</f>
        <v>Required tests not specified</v>
      </c>
      <c r="T15" t="str">
        <f t="shared" ref="T15:T23" si="1">("Required location not specified")</f>
        <v>Required location not specified</v>
      </c>
      <c r="W15"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5" t="s">
        <v>91</v>
      </c>
    </row>
    <row r="16" spans="1:25" x14ac:dyDescent="0.35">
      <c r="A16" t="s">
        <v>92</v>
      </c>
      <c r="B16" t="s">
        <v>25</v>
      </c>
      <c r="C16" s="1">
        <v>43100</v>
      </c>
      <c r="D16" s="1">
        <v>43617</v>
      </c>
      <c r="E16">
        <v>1</v>
      </c>
      <c r="F16" t="s">
        <v>93</v>
      </c>
      <c r="H16" t="str">
        <f>("Fetal impairment, Rape, Health")</f>
        <v>Fetal impairment, Rape, Health</v>
      </c>
      <c r="I16" t="s">
        <v>94</v>
      </c>
      <c r="K16">
        <v>1</v>
      </c>
      <c r="L16" t="s">
        <v>94</v>
      </c>
      <c r="M16" t="s">
        <v>95</v>
      </c>
      <c r="N16" t="str">
        <f>("Permitted health care professionals not specified")</f>
        <v>Permitted health care professionals not specified</v>
      </c>
      <c r="Q16" t="str">
        <f t="shared" ref="Q16:Q26" si="2">("None")</f>
        <v>None</v>
      </c>
      <c r="T16" t="str">
        <f t="shared" si="1"/>
        <v>Required location not specified</v>
      </c>
      <c r="W16"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6" t="s">
        <v>96</v>
      </c>
    </row>
    <row r="17" spans="1:25" x14ac:dyDescent="0.35">
      <c r="A17" t="s">
        <v>97</v>
      </c>
      <c r="B17" t="s">
        <v>31</v>
      </c>
      <c r="C17" s="1">
        <v>42005</v>
      </c>
      <c r="D17" s="1">
        <v>43617</v>
      </c>
      <c r="E17">
        <v>1</v>
      </c>
      <c r="F17" t="s">
        <v>98</v>
      </c>
      <c r="H17" t="str">
        <f>("Life")</f>
        <v>Life</v>
      </c>
      <c r="I17" t="s">
        <v>98</v>
      </c>
      <c r="K17">
        <v>0</v>
      </c>
      <c r="N17" t="str">
        <f>("Permitted health care professionals not specified")</f>
        <v>Permitted health care professionals not specified</v>
      </c>
      <c r="Q17" t="str">
        <f t="shared" si="2"/>
        <v>None</v>
      </c>
      <c r="T17" t="str">
        <f t="shared" si="1"/>
        <v>Required location not specified</v>
      </c>
      <c r="W17" t="str">
        <f>("Any individual who causes an unlawful abortion, Pregnant person")</f>
        <v>Any individual who causes an unlawful abortion, Pregnant person</v>
      </c>
      <c r="X17" t="s">
        <v>98</v>
      </c>
    </row>
    <row r="18" spans="1:25" x14ac:dyDescent="0.35">
      <c r="A18" t="s">
        <v>99</v>
      </c>
      <c r="B18" t="s">
        <v>31</v>
      </c>
      <c r="C18" s="1">
        <v>40909</v>
      </c>
      <c r="D18" s="1">
        <v>43617</v>
      </c>
      <c r="E18">
        <v>1</v>
      </c>
      <c r="F18" t="s">
        <v>100</v>
      </c>
      <c r="H18" t="str">
        <f>("Economic reasons , Social reasons, Fetal impairment, Rape, Incest, Mental health, Physical health, Life")</f>
        <v>Economic reasons , Social reasons, Fetal impairment, Rape, Incest, Mental health, Physical health, Life</v>
      </c>
      <c r="I18" t="s">
        <v>101</v>
      </c>
      <c r="J18" t="s">
        <v>102</v>
      </c>
      <c r="K18">
        <v>0</v>
      </c>
      <c r="M18" t="s">
        <v>103</v>
      </c>
      <c r="N18" t="str">
        <f>("Medical practitioner")</f>
        <v>Medical practitioner</v>
      </c>
      <c r="O18" t="s">
        <v>104</v>
      </c>
      <c r="Q18" t="str">
        <f t="shared" si="2"/>
        <v>None</v>
      </c>
      <c r="T18" t="str">
        <f t="shared" si="1"/>
        <v>Required location not specified</v>
      </c>
      <c r="V18" t="s">
        <v>105</v>
      </c>
      <c r="W18" t="s">
        <v>106</v>
      </c>
      <c r="X18" t="s">
        <v>107</v>
      </c>
    </row>
    <row r="19" spans="1:25" x14ac:dyDescent="0.35">
      <c r="A19" t="s">
        <v>108</v>
      </c>
      <c r="B19" t="s">
        <v>31</v>
      </c>
      <c r="C19" s="1">
        <v>43388</v>
      </c>
      <c r="D19" s="1">
        <v>43617</v>
      </c>
      <c r="E19">
        <v>1</v>
      </c>
      <c r="F19" t="s">
        <v>109</v>
      </c>
      <c r="H19" t="str">
        <f>("Any grounds")</f>
        <v>Any grounds</v>
      </c>
      <c r="I19" t="s">
        <v>110</v>
      </c>
      <c r="J19" t="s">
        <v>111</v>
      </c>
      <c r="K19">
        <v>0</v>
      </c>
      <c r="M19" t="s">
        <v>112</v>
      </c>
      <c r="N19" t="str">
        <f>("Medical doctor")</f>
        <v>Medical doctor</v>
      </c>
      <c r="O19" t="s">
        <v>110</v>
      </c>
      <c r="Q19" t="str">
        <f t="shared" si="2"/>
        <v>None</v>
      </c>
      <c r="T19" t="str">
        <f t="shared" si="1"/>
        <v>Required location not specified</v>
      </c>
      <c r="W19" t="str">
        <f>("Any individual who causes an unlawful abortion, Pregnant person, Individual who provides abortion drugs, Individual who provides substances")</f>
        <v>Any individual who causes an unlawful abortion, Pregnant person, Individual who provides abortion drugs, Individual who provides substances</v>
      </c>
      <c r="X19" t="s">
        <v>113</v>
      </c>
    </row>
    <row r="20" spans="1:25" x14ac:dyDescent="0.35">
      <c r="A20" t="s">
        <v>114</v>
      </c>
      <c r="B20" t="s">
        <v>31</v>
      </c>
      <c r="C20" s="1">
        <v>39814</v>
      </c>
      <c r="D20" s="1">
        <v>43617</v>
      </c>
      <c r="E20">
        <v>1</v>
      </c>
      <c r="F20" t="s">
        <v>115</v>
      </c>
      <c r="H20" t="str">
        <f>("Fetal impairment, Mental health, Physical health, Life")</f>
        <v>Fetal impairment, Mental health, Physical health, Life</v>
      </c>
      <c r="I20" t="s">
        <v>116</v>
      </c>
      <c r="K20">
        <v>1</v>
      </c>
      <c r="L20" t="s">
        <v>116</v>
      </c>
      <c r="N20" t="str">
        <f>("Medical practitioner")</f>
        <v>Medical practitioner</v>
      </c>
      <c r="O20" t="s">
        <v>116</v>
      </c>
      <c r="Q20" t="str">
        <f t="shared" si="2"/>
        <v>None</v>
      </c>
      <c r="T20" t="str">
        <f t="shared" si="1"/>
        <v>Required location not specified</v>
      </c>
      <c r="W20" t="str">
        <f>("Any individual who causes an unlawful abortion, Pregnant person, Individual who provides surgical abortion, Individual who provides substances, Individual who provides instruments for abortion")</f>
        <v>Any individual who causes an unlawful abortion, Pregnant person, Individual who provides surgical abortion, Individual who provides substances, Individual who provides instruments for abortion</v>
      </c>
      <c r="X20" t="s">
        <v>117</v>
      </c>
    </row>
    <row r="21" spans="1:25" x14ac:dyDescent="0.35">
      <c r="A21" t="s">
        <v>118</v>
      </c>
      <c r="B21" t="s">
        <v>31</v>
      </c>
      <c r="C21" s="1">
        <v>43617</v>
      </c>
      <c r="D21" s="1">
        <v>43617</v>
      </c>
      <c r="E21">
        <v>1</v>
      </c>
      <c r="F21" t="s">
        <v>119</v>
      </c>
      <c r="H21" t="str">
        <f>("Age")</f>
        <v>Age</v>
      </c>
      <c r="I21" t="s">
        <v>120</v>
      </c>
      <c r="J21" t="s">
        <v>121</v>
      </c>
      <c r="K21">
        <v>0</v>
      </c>
      <c r="N21" t="str">
        <f>("Permitted health care professionals not specified")</f>
        <v>Permitted health care professionals not specified</v>
      </c>
      <c r="Q21" t="str">
        <f t="shared" si="2"/>
        <v>None</v>
      </c>
      <c r="T21" t="str">
        <f t="shared" si="1"/>
        <v>Required location not specified</v>
      </c>
      <c r="W21" t="s">
        <v>122</v>
      </c>
      <c r="X21" t="s">
        <v>123</v>
      </c>
    </row>
    <row r="22" spans="1:25" x14ac:dyDescent="0.35">
      <c r="A22" t="s">
        <v>124</v>
      </c>
      <c r="B22" t="s">
        <v>31</v>
      </c>
      <c r="C22" s="1">
        <v>38210</v>
      </c>
      <c r="D22" s="1">
        <v>43617</v>
      </c>
      <c r="E22">
        <v>1</v>
      </c>
      <c r="F22" t="s">
        <v>125</v>
      </c>
      <c r="H22" t="str">
        <f>("Rape, Incest, Intellectual or cognitive disability of the pregnant person, Life")</f>
        <v>Rape, Incest, Intellectual or cognitive disability of the pregnant person, Life</v>
      </c>
      <c r="I22" t="s">
        <v>125</v>
      </c>
      <c r="K22">
        <v>0</v>
      </c>
      <c r="N22" t="str">
        <f>("Permitted health care professionals not specified")</f>
        <v>Permitted health care professionals not specified</v>
      </c>
      <c r="Q22" t="str">
        <f t="shared" si="2"/>
        <v>None</v>
      </c>
      <c r="T22" t="str">
        <f t="shared" si="1"/>
        <v>Required location not specified</v>
      </c>
      <c r="W22" t="str">
        <f>("Any individual who causes an unlawful abortion")</f>
        <v>Any individual who causes an unlawful abortion</v>
      </c>
      <c r="X22" t="s">
        <v>125</v>
      </c>
    </row>
    <row r="23" spans="1:25" x14ac:dyDescent="0.35">
      <c r="A23" t="s">
        <v>126</v>
      </c>
      <c r="B23" t="s">
        <v>31</v>
      </c>
      <c r="C23" s="1">
        <v>43084</v>
      </c>
      <c r="D23" s="1">
        <v>43617</v>
      </c>
      <c r="E23">
        <v>1</v>
      </c>
      <c r="F23" t="s">
        <v>127</v>
      </c>
      <c r="H23" t="str">
        <f>("Social reasons, Fetal impairment, Rape, Incest, Health, Life, Age")</f>
        <v>Social reasons, Fetal impairment, Rape, Incest, Health, Life, Age</v>
      </c>
      <c r="I23" t="s">
        <v>110</v>
      </c>
      <c r="J23" t="s">
        <v>128</v>
      </c>
      <c r="K23">
        <v>0</v>
      </c>
      <c r="N23" t="str">
        <f>("Permitted health care professionals not specified")</f>
        <v>Permitted health care professionals not specified</v>
      </c>
      <c r="Q23" t="str">
        <f t="shared" si="2"/>
        <v>None</v>
      </c>
      <c r="T23" t="str">
        <f t="shared" si="1"/>
        <v>Required location not specified</v>
      </c>
      <c r="W23" t="str">
        <f>("Pregnant person")</f>
        <v>Pregnant person</v>
      </c>
      <c r="X23" t="s">
        <v>129</v>
      </c>
    </row>
    <row r="24" spans="1:25" x14ac:dyDescent="0.35">
      <c r="A24" t="s">
        <v>130</v>
      </c>
      <c r="B24" t="s">
        <v>31</v>
      </c>
      <c r="C24" s="1">
        <v>43617</v>
      </c>
      <c r="D24" s="1">
        <v>43617</v>
      </c>
      <c r="E24">
        <v>1</v>
      </c>
      <c r="F24" t="s">
        <v>131</v>
      </c>
      <c r="H24" t="str">
        <f>("Fetal impairment, Rape, Incest, Mental health, Physical health, Life")</f>
        <v>Fetal impairment, Rape, Incest, Mental health, Physical health, Life</v>
      </c>
      <c r="I24" t="s">
        <v>131</v>
      </c>
      <c r="J24" t="s">
        <v>132</v>
      </c>
      <c r="K24">
        <v>1</v>
      </c>
      <c r="L24" t="s">
        <v>131</v>
      </c>
      <c r="M24" t="s">
        <v>133</v>
      </c>
      <c r="N24" t="str">
        <f>("Medical practitioner")</f>
        <v>Medical practitioner</v>
      </c>
      <c r="O24" t="s">
        <v>131</v>
      </c>
      <c r="Q24" t="str">
        <f t="shared" si="2"/>
        <v>None</v>
      </c>
      <c r="T24" t="str">
        <f>("Hospital, Health facility specifically designated to provide abortions, Government health facility")</f>
        <v>Hospital, Health facility specifically designated to provide abortions, Government health facility</v>
      </c>
      <c r="U24" t="s">
        <v>131</v>
      </c>
      <c r="W24" t="str">
        <f>("Any individual who causes an unlawful abortion, Pregnant person, Individual who provides substances, Individual who provides instruments for abortion")</f>
        <v>Any individual who causes an unlawful abortion, Pregnant person, Individual who provides substances, Individual who provides instruments for abortion</v>
      </c>
      <c r="X24" t="s">
        <v>134</v>
      </c>
    </row>
    <row r="25" spans="1:25" x14ac:dyDescent="0.35">
      <c r="A25" t="s">
        <v>135</v>
      </c>
      <c r="B25" t="s">
        <v>31</v>
      </c>
      <c r="C25" s="1">
        <v>38143</v>
      </c>
      <c r="D25" s="1">
        <v>43617</v>
      </c>
      <c r="E25">
        <v>1</v>
      </c>
      <c r="F25" t="s">
        <v>136</v>
      </c>
      <c r="H25" t="str">
        <f>("Fetal impairment, Rape, Life")</f>
        <v>Fetal impairment, Rape, Life</v>
      </c>
      <c r="I25" t="s">
        <v>137</v>
      </c>
      <c r="J25" t="s">
        <v>138</v>
      </c>
      <c r="K25">
        <v>0</v>
      </c>
      <c r="N25" t="str">
        <f>("Permitted health care professionals not specified")</f>
        <v>Permitted health care professionals not specified</v>
      </c>
      <c r="Q25" t="str">
        <f t="shared" si="2"/>
        <v>None</v>
      </c>
      <c r="T25" t="str">
        <f>("Required location not specified")</f>
        <v>Required location not specified</v>
      </c>
      <c r="W25" t="str">
        <f>("Any individual who causes an unlawful abortion, Pregnant person")</f>
        <v>Any individual who causes an unlawful abortion, Pregnant person</v>
      </c>
      <c r="X25" t="s">
        <v>139</v>
      </c>
    </row>
    <row r="26" spans="1:25" x14ac:dyDescent="0.35">
      <c r="A26" t="s">
        <v>140</v>
      </c>
      <c r="B26" t="s">
        <v>31</v>
      </c>
      <c r="C26" s="1">
        <v>41852</v>
      </c>
      <c r="D26" s="1">
        <v>43617</v>
      </c>
      <c r="E26">
        <v>1</v>
      </c>
      <c r="F26" t="s">
        <v>141</v>
      </c>
      <c r="H26" t="str">
        <f>("Life")</f>
        <v>Life</v>
      </c>
      <c r="I26" t="s">
        <v>142</v>
      </c>
      <c r="K26">
        <v>0</v>
      </c>
      <c r="N26" t="str">
        <f>("Medical practitioner")</f>
        <v>Medical practitioner</v>
      </c>
      <c r="O26" t="s">
        <v>142</v>
      </c>
      <c r="Q26" t="str">
        <f t="shared" si="2"/>
        <v>None</v>
      </c>
      <c r="T26" t="str">
        <f>("Required location not specified")</f>
        <v>Required location not specified</v>
      </c>
      <c r="W26" t="str">
        <f>("Any individual who causes an unlawful abortion, Pregnant person, Individual who assists in the abortion")</f>
        <v>Any individual who causes an unlawful abortion, Pregnant person, Individual who assists in the abortion</v>
      </c>
      <c r="X26" t="s">
        <v>143</v>
      </c>
    </row>
    <row r="27" spans="1:25" x14ac:dyDescent="0.35">
      <c r="A27" t="s">
        <v>144</v>
      </c>
      <c r="B27" t="s">
        <v>31</v>
      </c>
      <c r="C27" s="1">
        <v>40326</v>
      </c>
      <c r="D27" s="1">
        <v>43617</v>
      </c>
      <c r="E27">
        <v>1</v>
      </c>
      <c r="F27" t="s">
        <v>145</v>
      </c>
      <c r="H27" t="str">
        <f>("Any grounds")</f>
        <v>Any grounds</v>
      </c>
      <c r="I27" t="s">
        <v>146</v>
      </c>
      <c r="J27" t="s">
        <v>147</v>
      </c>
      <c r="K27">
        <v>0</v>
      </c>
      <c r="N27" t="str">
        <f>("Specialist doctor")</f>
        <v>Specialist doctor</v>
      </c>
      <c r="O27" t="s">
        <v>146</v>
      </c>
      <c r="Q27" t="str">
        <f>("Blood test, Urine test, Gynecological exam")</f>
        <v>Blood test, Urine test, Gynecological exam</v>
      </c>
      <c r="R27" t="s">
        <v>146</v>
      </c>
      <c r="T27" t="str">
        <f>("Hospital, Primary health care facility , Secondary health care facility, Government health facility")</f>
        <v>Hospital, Primary health care facility , Secondary health care facility, Government health facility</v>
      </c>
      <c r="U27" t="s">
        <v>146</v>
      </c>
      <c r="W27" t="str">
        <f>("Any individual who causes an unlawful abortion")</f>
        <v>Any individual who causes an unlawful abortion</v>
      </c>
      <c r="X27" t="s">
        <v>145</v>
      </c>
    </row>
    <row r="28" spans="1:25" x14ac:dyDescent="0.35">
      <c r="A28" t="s">
        <v>148</v>
      </c>
      <c r="B28" t="s">
        <v>31</v>
      </c>
      <c r="C28" s="1">
        <v>43221</v>
      </c>
      <c r="D28" s="1">
        <v>43617</v>
      </c>
      <c r="E28">
        <v>1</v>
      </c>
      <c r="F28" t="s">
        <v>149</v>
      </c>
      <c r="H28" t="str">
        <f>("Fetal impairment, Rape, Incest, Health")</f>
        <v>Fetal impairment, Rape, Incest, Health</v>
      </c>
      <c r="I28" t="s">
        <v>150</v>
      </c>
      <c r="J28" t="s">
        <v>151</v>
      </c>
      <c r="K28">
        <v>0</v>
      </c>
      <c r="N28" t="str">
        <f>("Permitted health care professionals not specified")</f>
        <v>Permitted health care professionals not specified</v>
      </c>
      <c r="Q28" t="str">
        <f>("None")</f>
        <v>None</v>
      </c>
      <c r="T28" t="str">
        <f>("Required location not specified")</f>
        <v>Required location not specified</v>
      </c>
      <c r="W28" t="s">
        <v>152</v>
      </c>
      <c r="X28" t="s">
        <v>153</v>
      </c>
    </row>
    <row r="29" spans="1:25" x14ac:dyDescent="0.35">
      <c r="A29" t="s">
        <v>154</v>
      </c>
      <c r="B29" t="s">
        <v>31</v>
      </c>
      <c r="C29" s="1">
        <v>39925</v>
      </c>
      <c r="D29" s="1">
        <v>43617</v>
      </c>
      <c r="E29">
        <v>1</v>
      </c>
      <c r="F29" t="s">
        <v>155</v>
      </c>
      <c r="H29" t="str">
        <f>("Health, Life")</f>
        <v>Health, Life</v>
      </c>
      <c r="I29" t="s">
        <v>156</v>
      </c>
      <c r="K29">
        <v>1</v>
      </c>
      <c r="L29" t="s">
        <v>156</v>
      </c>
      <c r="N29" t="str">
        <f>("Medical doctor")</f>
        <v>Medical doctor</v>
      </c>
      <c r="O29" t="s">
        <v>156</v>
      </c>
      <c r="Q29" t="str">
        <f>("None")</f>
        <v>None</v>
      </c>
      <c r="T29" t="str">
        <f>("Required location not specified")</f>
        <v>Required location not specified</v>
      </c>
      <c r="W29" t="s">
        <v>122</v>
      </c>
      <c r="X29" t="s">
        <v>157</v>
      </c>
    </row>
    <row r="30" spans="1:25" x14ac:dyDescent="0.35">
      <c r="A30" t="s">
        <v>158</v>
      </c>
      <c r="B30" t="s">
        <v>31</v>
      </c>
      <c r="C30" s="1">
        <v>40909</v>
      </c>
      <c r="D30" s="1">
        <v>43617</v>
      </c>
      <c r="E30">
        <v>1</v>
      </c>
      <c r="F30" t="s">
        <v>159</v>
      </c>
      <c r="H30" t="str">
        <f>("Any grounds")</f>
        <v>Any grounds</v>
      </c>
      <c r="I30" t="s">
        <v>160</v>
      </c>
      <c r="J30" t="s">
        <v>161</v>
      </c>
      <c r="K30">
        <v>0</v>
      </c>
      <c r="M30" t="s">
        <v>162</v>
      </c>
      <c r="N30" t="str">
        <f>("Medical practitioner, Medical doctor, Midwife")</f>
        <v>Medical practitioner, Medical doctor, Midwife</v>
      </c>
      <c r="O30" t="s">
        <v>163</v>
      </c>
      <c r="Q30" t="str">
        <f>("None")</f>
        <v>None</v>
      </c>
      <c r="T30" t="str">
        <f>("Hospital, Health facility specifically designated to provide abortions")</f>
        <v>Hospital, Health facility specifically designated to provide abortions</v>
      </c>
      <c r="U30" t="s">
        <v>164</v>
      </c>
      <c r="W30"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30" t="s">
        <v>165</v>
      </c>
      <c r="Y30" t="s">
        <v>166</v>
      </c>
    </row>
    <row r="31" spans="1:25" x14ac:dyDescent="0.35">
      <c r="A31" t="s">
        <v>167</v>
      </c>
      <c r="B31" t="s">
        <v>31</v>
      </c>
      <c r="C31" s="1">
        <v>24635</v>
      </c>
      <c r="D31" s="1">
        <v>43617</v>
      </c>
      <c r="E31">
        <v>1</v>
      </c>
      <c r="F31" t="s">
        <v>168</v>
      </c>
      <c r="H31" t="str">
        <f>("Rape, Health")</f>
        <v>Rape, Health</v>
      </c>
      <c r="I31" t="s">
        <v>169</v>
      </c>
      <c r="K31">
        <v>1</v>
      </c>
      <c r="L31" t="s">
        <v>169</v>
      </c>
      <c r="M31" t="s">
        <v>170</v>
      </c>
      <c r="N31" t="str">
        <f>("Permitted health care professionals not specified")</f>
        <v>Permitted health care professionals not specified</v>
      </c>
      <c r="Q31" t="str">
        <f>("None")</f>
        <v>None</v>
      </c>
      <c r="T31" t="str">
        <f>("Required location not specified")</f>
        <v>Required location not specified</v>
      </c>
      <c r="W31"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31" t="s">
        <v>171</v>
      </c>
    </row>
    <row r="32" spans="1:25" x14ac:dyDescent="0.35">
      <c r="A32" t="s">
        <v>172</v>
      </c>
      <c r="B32" t="s">
        <v>25</v>
      </c>
      <c r="C32" s="1">
        <v>43081</v>
      </c>
      <c r="D32" s="1">
        <v>43617</v>
      </c>
      <c r="E32">
        <v>1</v>
      </c>
      <c r="F32" t="s">
        <v>173</v>
      </c>
      <c r="H32" t="str">
        <f>("Social reasons, Rape, Health")</f>
        <v>Social reasons, Rape, Health</v>
      </c>
      <c r="I32" t="s">
        <v>174</v>
      </c>
      <c r="J32" t="s">
        <v>175</v>
      </c>
      <c r="K32">
        <v>1</v>
      </c>
      <c r="L32" t="s">
        <v>176</v>
      </c>
      <c r="M32" t="s">
        <v>177</v>
      </c>
      <c r="N32" t="str">
        <f>("Permitted health care professionals not specified")</f>
        <v>Permitted health care professionals not specified</v>
      </c>
      <c r="Q32" t="str">
        <f>("None")</f>
        <v>None</v>
      </c>
      <c r="T32" t="str">
        <f>("Required location not specified")</f>
        <v>Required location not specified</v>
      </c>
      <c r="W32"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32" t="s">
        <v>178</v>
      </c>
    </row>
    <row r="33" spans="1:24" x14ac:dyDescent="0.35">
      <c r="A33" t="s">
        <v>179</v>
      </c>
      <c r="B33" t="s">
        <v>31</v>
      </c>
      <c r="C33" s="1">
        <v>43617</v>
      </c>
      <c r="D33" s="1">
        <v>43617</v>
      </c>
      <c r="E33">
        <v>0</v>
      </c>
      <c r="G33" t="s">
        <v>180</v>
      </c>
    </row>
    <row r="34" spans="1:24" x14ac:dyDescent="0.35">
      <c r="A34" t="s">
        <v>181</v>
      </c>
      <c r="B34" t="s">
        <v>31</v>
      </c>
      <c r="C34" s="1">
        <v>31777</v>
      </c>
      <c r="D34" s="1">
        <v>43617</v>
      </c>
      <c r="E34">
        <v>1</v>
      </c>
      <c r="F34" t="s">
        <v>182</v>
      </c>
      <c r="H34" t="str">
        <f>("Any grounds")</f>
        <v>Any grounds</v>
      </c>
      <c r="I34" t="s">
        <v>183</v>
      </c>
      <c r="J34" t="s">
        <v>184</v>
      </c>
      <c r="K34">
        <v>1</v>
      </c>
      <c r="L34" t="s">
        <v>185</v>
      </c>
      <c r="N34" t="str">
        <f>("Medical doctor, Specialist doctor")</f>
        <v>Medical doctor, Specialist doctor</v>
      </c>
      <c r="O34" t="s">
        <v>186</v>
      </c>
      <c r="Q34" t="str">
        <f>("Required tests not specified")</f>
        <v>Required tests not specified</v>
      </c>
      <c r="T34" t="str">
        <f>("Hospital, Health facility specifically designated to provide abortions")</f>
        <v>Hospital, Health facility specifically designated to provide abortions</v>
      </c>
      <c r="U34" t="s">
        <v>187</v>
      </c>
      <c r="W34"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34" t="s">
        <v>188</v>
      </c>
    </row>
    <row r="35" spans="1:24" x14ac:dyDescent="0.35">
      <c r="A35" t="s">
        <v>189</v>
      </c>
      <c r="B35" t="s">
        <v>31</v>
      </c>
      <c r="C35" s="1">
        <v>40188</v>
      </c>
      <c r="D35" s="1">
        <v>43617</v>
      </c>
      <c r="E35">
        <v>1</v>
      </c>
      <c r="F35" t="s">
        <v>190</v>
      </c>
      <c r="H35" t="str">
        <f>("Fetal impairment, Rape, Incest, Life, Age")</f>
        <v>Fetal impairment, Rape, Incest, Life, Age</v>
      </c>
      <c r="I35" t="s">
        <v>191</v>
      </c>
      <c r="J35" t="s">
        <v>192</v>
      </c>
      <c r="K35">
        <v>1</v>
      </c>
      <c r="L35" t="s">
        <v>193</v>
      </c>
      <c r="N35" t="str">
        <f>("Medical doctor")</f>
        <v>Medical doctor</v>
      </c>
      <c r="O35" t="s">
        <v>194</v>
      </c>
      <c r="Q35" t="str">
        <f>("None")</f>
        <v>None</v>
      </c>
      <c r="T35" t="str">
        <f>("Hospital")</f>
        <v>Hospital</v>
      </c>
      <c r="U35" t="s">
        <v>194</v>
      </c>
      <c r="W35" t="s">
        <v>195</v>
      </c>
      <c r="X35" t="s">
        <v>196</v>
      </c>
    </row>
    <row r="36" spans="1:24" x14ac:dyDescent="0.35">
      <c r="A36" t="s">
        <v>197</v>
      </c>
      <c r="B36" t="s">
        <v>31</v>
      </c>
      <c r="C36" s="1">
        <v>42716</v>
      </c>
      <c r="D36" s="1">
        <v>43617</v>
      </c>
      <c r="E36">
        <v>1</v>
      </c>
      <c r="F36" t="s">
        <v>198</v>
      </c>
      <c r="H36" t="str">
        <f>("Fetal impairment, Rape, Incest, Mental health, Physical health, Health, Life")</f>
        <v>Fetal impairment, Rape, Incest, Mental health, Physical health, Health, Life</v>
      </c>
      <c r="I36" t="s">
        <v>199</v>
      </c>
      <c r="K36">
        <v>1</v>
      </c>
      <c r="L36" t="s">
        <v>200</v>
      </c>
      <c r="M36" t="s">
        <v>201</v>
      </c>
      <c r="N36" t="str">
        <f>("Permitted health care professionals not specified")</f>
        <v>Permitted health care professionals not specified</v>
      </c>
      <c r="Q36" t="str">
        <f>("None")</f>
        <v>None</v>
      </c>
      <c r="T36" t="str">
        <f t="shared" ref="T36:T42" si="3">("Required location not specified")</f>
        <v>Required location not specified</v>
      </c>
      <c r="W36" t="s">
        <v>202</v>
      </c>
      <c r="X36" t="s">
        <v>203</v>
      </c>
    </row>
    <row r="37" spans="1:24" x14ac:dyDescent="0.35">
      <c r="A37" t="s">
        <v>204</v>
      </c>
      <c r="B37" t="s">
        <v>25</v>
      </c>
      <c r="C37" s="1">
        <v>40165</v>
      </c>
      <c r="D37" s="1">
        <v>43617</v>
      </c>
      <c r="E37">
        <v>1</v>
      </c>
      <c r="F37" t="s">
        <v>205</v>
      </c>
      <c r="H37" t="str">
        <f>("Fetal impairment, Rape, Life")</f>
        <v>Fetal impairment, Rape, Life</v>
      </c>
      <c r="I37" t="s">
        <v>206</v>
      </c>
      <c r="K37">
        <v>1</v>
      </c>
      <c r="L37" t="s">
        <v>206</v>
      </c>
      <c r="M37" t="s">
        <v>207</v>
      </c>
      <c r="N37" t="str">
        <f>("Permitted health care professionals not specified")</f>
        <v>Permitted health care professionals not specified</v>
      </c>
      <c r="Q37" t="str">
        <f>("None")</f>
        <v>None</v>
      </c>
      <c r="T37" t="str">
        <f t="shared" si="3"/>
        <v>Required location not specified</v>
      </c>
      <c r="W37"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37" t="s">
        <v>208</v>
      </c>
    </row>
    <row r="38" spans="1:24" x14ac:dyDescent="0.35">
      <c r="A38" t="s">
        <v>209</v>
      </c>
      <c r="B38" t="s">
        <v>25</v>
      </c>
      <c r="C38" s="1">
        <v>43260</v>
      </c>
      <c r="D38" s="1">
        <v>43617</v>
      </c>
      <c r="E38">
        <v>1</v>
      </c>
      <c r="F38" t="s">
        <v>210</v>
      </c>
      <c r="H38" t="str">
        <f>("Rape, Health")</f>
        <v>Rape, Health</v>
      </c>
      <c r="I38" t="s">
        <v>211</v>
      </c>
      <c r="K38">
        <v>1</v>
      </c>
      <c r="L38" t="s">
        <v>211</v>
      </c>
      <c r="M38" t="s">
        <v>212</v>
      </c>
      <c r="N38" t="str">
        <f>("Permitted health care professionals not specified")</f>
        <v>Permitted health care professionals not specified</v>
      </c>
      <c r="Q38" t="str">
        <f>("None")</f>
        <v>None</v>
      </c>
      <c r="T38" t="str">
        <f t="shared" si="3"/>
        <v>Required location not specified</v>
      </c>
      <c r="W38"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38" t="s">
        <v>213</v>
      </c>
    </row>
    <row r="39" spans="1:24" x14ac:dyDescent="0.35">
      <c r="A39" t="s">
        <v>214</v>
      </c>
      <c r="B39" t="s">
        <v>31</v>
      </c>
      <c r="C39" s="1">
        <v>43001</v>
      </c>
      <c r="D39" s="1">
        <v>43617</v>
      </c>
      <c r="E39">
        <v>1</v>
      </c>
      <c r="F39" t="s">
        <v>215</v>
      </c>
      <c r="H39" t="str">
        <f>("Fetal impairment, Rape, Life")</f>
        <v>Fetal impairment, Rape, Life</v>
      </c>
      <c r="I39" t="s">
        <v>216</v>
      </c>
      <c r="J39" t="s">
        <v>217</v>
      </c>
      <c r="K39">
        <v>1</v>
      </c>
      <c r="L39" t="s">
        <v>218</v>
      </c>
      <c r="M39" t="s">
        <v>219</v>
      </c>
      <c r="N39" t="str">
        <f>("Specialist doctor")</f>
        <v>Specialist doctor</v>
      </c>
      <c r="O39" t="s">
        <v>216</v>
      </c>
      <c r="Q39" t="str">
        <f>("Required tests not specified")</f>
        <v>Required tests not specified</v>
      </c>
      <c r="T39" t="str">
        <f t="shared" si="3"/>
        <v>Required location not specified</v>
      </c>
      <c r="W39"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39" t="s">
        <v>220</v>
      </c>
    </row>
    <row r="40" spans="1:24" x14ac:dyDescent="0.35">
      <c r="A40" t="s">
        <v>221</v>
      </c>
      <c r="B40" t="s">
        <v>25</v>
      </c>
      <c r="C40" s="1">
        <v>43035</v>
      </c>
      <c r="D40" s="1">
        <v>43617</v>
      </c>
      <c r="E40">
        <v>1</v>
      </c>
      <c r="F40" t="s">
        <v>222</v>
      </c>
      <c r="H40" t="str">
        <f>("Fetal impairment, Rape, Health")</f>
        <v>Fetal impairment, Rape, Health</v>
      </c>
      <c r="I40" t="s">
        <v>223</v>
      </c>
      <c r="J40" t="s">
        <v>224</v>
      </c>
      <c r="K40">
        <v>1</v>
      </c>
      <c r="L40" t="s">
        <v>223</v>
      </c>
      <c r="M40" t="s">
        <v>225</v>
      </c>
      <c r="N40" t="str">
        <f>("Medical practitioner, Medical doctor")</f>
        <v>Medical practitioner, Medical doctor</v>
      </c>
      <c r="O40" t="s">
        <v>223</v>
      </c>
      <c r="Q40" t="str">
        <f>("Required tests not specified")</f>
        <v>Required tests not specified</v>
      </c>
      <c r="T40" t="str">
        <f t="shared" si="3"/>
        <v>Required location not specified</v>
      </c>
      <c r="W40"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40" t="s">
        <v>226</v>
      </c>
    </row>
    <row r="41" spans="1:24" x14ac:dyDescent="0.35">
      <c r="A41" t="s">
        <v>227</v>
      </c>
      <c r="B41" t="s">
        <v>25</v>
      </c>
      <c r="C41" s="1">
        <v>43064</v>
      </c>
      <c r="D41" s="1">
        <v>43617</v>
      </c>
      <c r="E41">
        <v>1</v>
      </c>
      <c r="F41" t="s">
        <v>228</v>
      </c>
      <c r="H41" t="str">
        <f>("Fetal impairment, Rape, Health")</f>
        <v>Fetal impairment, Rape, Health</v>
      </c>
      <c r="I41" t="s">
        <v>229</v>
      </c>
      <c r="K41">
        <v>1</v>
      </c>
      <c r="L41" t="s">
        <v>229</v>
      </c>
      <c r="M41" t="s">
        <v>230</v>
      </c>
      <c r="N41" t="str">
        <f>("Medical doctor")</f>
        <v>Medical doctor</v>
      </c>
      <c r="O41" t="s">
        <v>229</v>
      </c>
      <c r="Q41" t="str">
        <f t="shared" ref="Q41:Q46" si="4">("None")</f>
        <v>None</v>
      </c>
      <c r="T41" t="str">
        <f t="shared" si="3"/>
        <v>Required location not specified</v>
      </c>
      <c r="W41"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41" t="s">
        <v>231</v>
      </c>
    </row>
    <row r="42" spans="1:24" x14ac:dyDescent="0.35">
      <c r="A42" t="s">
        <v>232</v>
      </c>
      <c r="B42" t="s">
        <v>31</v>
      </c>
      <c r="C42" s="1">
        <v>30079</v>
      </c>
      <c r="D42" s="1">
        <v>43617</v>
      </c>
      <c r="E42">
        <v>1</v>
      </c>
      <c r="F42" t="s">
        <v>233</v>
      </c>
      <c r="H42" t="str">
        <f>("Health")</f>
        <v>Health</v>
      </c>
      <c r="I42" t="s">
        <v>196</v>
      </c>
      <c r="K42">
        <v>1</v>
      </c>
      <c r="L42" t="s">
        <v>196</v>
      </c>
      <c r="N42" t="str">
        <f>("Permitted health care professionals not specified")</f>
        <v>Permitted health care professionals not specified</v>
      </c>
      <c r="Q42" t="str">
        <f t="shared" si="4"/>
        <v>None</v>
      </c>
      <c r="T42" t="str">
        <f t="shared" si="3"/>
        <v>Required location not specified</v>
      </c>
      <c r="W42" t="s">
        <v>202</v>
      </c>
      <c r="X42" t="s">
        <v>233</v>
      </c>
    </row>
    <row r="43" spans="1:24" x14ac:dyDescent="0.35">
      <c r="A43" t="s">
        <v>234</v>
      </c>
      <c r="B43" t="s">
        <v>31</v>
      </c>
      <c r="C43" s="1">
        <v>36892</v>
      </c>
      <c r="D43" s="1">
        <v>43617</v>
      </c>
      <c r="E43">
        <v>1</v>
      </c>
      <c r="F43" t="s">
        <v>235</v>
      </c>
      <c r="H43" t="str">
        <f>("None")</f>
        <v>None</v>
      </c>
      <c r="K43">
        <v>0</v>
      </c>
      <c r="N43" t="str">
        <f>("No health care professionals are legally permitted to provide an abortion")</f>
        <v>No health care professionals are legally permitted to provide an abortion</v>
      </c>
      <c r="Q43" t="str">
        <f t="shared" si="4"/>
        <v>None</v>
      </c>
      <c r="T43" t="str">
        <f>("Abortion is not permitted in any location")</f>
        <v>Abortion is not permitted in any location</v>
      </c>
      <c r="W43" t="s">
        <v>122</v>
      </c>
      <c r="X43" t="s">
        <v>236</v>
      </c>
    </row>
    <row r="44" spans="1:24" x14ac:dyDescent="0.35">
      <c r="A44" t="s">
        <v>237</v>
      </c>
      <c r="B44" t="s">
        <v>31</v>
      </c>
      <c r="C44" s="1">
        <v>25204</v>
      </c>
      <c r="D44" s="1">
        <v>43617</v>
      </c>
      <c r="E44">
        <v>1</v>
      </c>
      <c r="F44" t="s">
        <v>238</v>
      </c>
      <c r="H44" t="str">
        <f>("Life")</f>
        <v>Life</v>
      </c>
      <c r="I44" t="s">
        <v>238</v>
      </c>
      <c r="K44">
        <v>0</v>
      </c>
      <c r="N44" t="str">
        <f>("Permitted health care professionals not specified")</f>
        <v>Permitted health care professionals not specified</v>
      </c>
      <c r="Q44" t="str">
        <f t="shared" si="4"/>
        <v>None</v>
      </c>
      <c r="T44" t="str">
        <f>("Required location not specified")</f>
        <v>Required location not specified</v>
      </c>
      <c r="W44" t="s">
        <v>106</v>
      </c>
      <c r="X44" t="s">
        <v>239</v>
      </c>
    </row>
    <row r="45" spans="1:24" x14ac:dyDescent="0.35">
      <c r="A45" t="s">
        <v>240</v>
      </c>
      <c r="B45" t="s">
        <v>31</v>
      </c>
      <c r="C45" s="1">
        <v>40353</v>
      </c>
      <c r="D45" s="1">
        <v>43617</v>
      </c>
      <c r="E45">
        <v>1</v>
      </c>
      <c r="F45" t="s">
        <v>241</v>
      </c>
      <c r="H45" t="str">
        <f>("Health, Life")</f>
        <v>Health, Life</v>
      </c>
      <c r="I45" t="s">
        <v>242</v>
      </c>
      <c r="K45">
        <v>0</v>
      </c>
      <c r="N45" t="str">
        <f>("Medical doctor, Specialist doctor")</f>
        <v>Medical doctor, Specialist doctor</v>
      </c>
      <c r="O45" t="s">
        <v>242</v>
      </c>
      <c r="Q45" t="str">
        <f t="shared" si="4"/>
        <v>None</v>
      </c>
      <c r="T45" t="str">
        <f>("Required location not specified")</f>
        <v>Required location not specified</v>
      </c>
      <c r="W45" t="str">
        <f>("Any individual who causes an unlawful abortion, Pregnant person")</f>
        <v>Any individual who causes an unlawful abortion, Pregnant person</v>
      </c>
      <c r="X45" t="s">
        <v>243</v>
      </c>
    </row>
    <row r="46" spans="1:24" x14ac:dyDescent="0.35">
      <c r="A46" t="s">
        <v>244</v>
      </c>
      <c r="B46" t="s">
        <v>31</v>
      </c>
      <c r="C46" s="1">
        <v>40842</v>
      </c>
      <c r="D46" s="1">
        <v>43617</v>
      </c>
      <c r="E46">
        <v>1</v>
      </c>
      <c r="F46" t="s">
        <v>245</v>
      </c>
      <c r="H46" t="str">
        <f>("Any grounds")</f>
        <v>Any grounds</v>
      </c>
      <c r="I46" t="s">
        <v>246</v>
      </c>
      <c r="K46">
        <v>0</v>
      </c>
      <c r="M46" t="s">
        <v>247</v>
      </c>
      <c r="N46" t="str">
        <f>("Permitted health care professionals not specified")</f>
        <v>Permitted health care professionals not specified</v>
      </c>
      <c r="Q46" t="str">
        <f t="shared" si="4"/>
        <v>None</v>
      </c>
      <c r="T46" t="str">
        <f>("Hospital, Health facility specifically designated to provide abortions")</f>
        <v>Hospital, Health facility specifically designated to provide abortions</v>
      </c>
      <c r="U46" t="s">
        <v>248</v>
      </c>
      <c r="V46" t="s">
        <v>249</v>
      </c>
      <c r="W46" t="str">
        <f>("Any individual who causes an unlawful abortion, Individual who assists in the abortion")</f>
        <v>Any individual who causes an unlawful abortion, Individual who assists in the abortion</v>
      </c>
      <c r="X46" t="s">
        <v>250</v>
      </c>
    </row>
    <row r="47" spans="1:24" x14ac:dyDescent="0.35">
      <c r="A47" t="s">
        <v>251</v>
      </c>
      <c r="B47" t="s">
        <v>31</v>
      </c>
      <c r="C47" s="1">
        <v>40801</v>
      </c>
      <c r="D47" s="1">
        <v>43617</v>
      </c>
      <c r="E47">
        <v>1</v>
      </c>
      <c r="F47" t="s">
        <v>252</v>
      </c>
      <c r="H47" t="str">
        <f>("Fetal impairment, Health")</f>
        <v>Fetal impairment, Health</v>
      </c>
      <c r="I47" t="s">
        <v>253</v>
      </c>
      <c r="J47" t="s">
        <v>254</v>
      </c>
      <c r="K47">
        <v>0</v>
      </c>
      <c r="N47" t="str">
        <f>("Specialist doctor")</f>
        <v>Specialist doctor</v>
      </c>
      <c r="O47" t="s">
        <v>255</v>
      </c>
      <c r="Q47" t="str">
        <f>("Required tests not specified")</f>
        <v>Required tests not specified</v>
      </c>
      <c r="T47" t="str">
        <f>("Health facility specifically designated to provide abortions")</f>
        <v>Health facility specifically designated to provide abortions</v>
      </c>
      <c r="U47" t="s">
        <v>256</v>
      </c>
      <c r="W47" t="str">
        <f>("Any individual who causes an unlawful abortion, Individual who provides abortion drugs")</f>
        <v>Any individual who causes an unlawful abortion, Individual who provides abortion drugs</v>
      </c>
      <c r="X47" t="s">
        <v>257</v>
      </c>
    </row>
    <row r="48" spans="1:24" x14ac:dyDescent="0.35">
      <c r="A48" t="s">
        <v>258</v>
      </c>
      <c r="B48" t="s">
        <v>31</v>
      </c>
      <c r="C48" s="1">
        <v>43101</v>
      </c>
      <c r="D48" s="1">
        <v>43617</v>
      </c>
      <c r="E48">
        <v>1</v>
      </c>
      <c r="F48" t="s">
        <v>259</v>
      </c>
      <c r="H48" t="str">
        <f>("Any grounds")</f>
        <v>Any grounds</v>
      </c>
      <c r="I48" t="s">
        <v>259</v>
      </c>
      <c r="J48" t="s">
        <v>260</v>
      </c>
      <c r="K48">
        <v>0</v>
      </c>
      <c r="N48" t="str">
        <f>("Specialist doctor")</f>
        <v>Specialist doctor</v>
      </c>
      <c r="O48" t="s">
        <v>259</v>
      </c>
      <c r="Q48" t="str">
        <f>("None")</f>
        <v>None</v>
      </c>
      <c r="T48" t="str">
        <f>("Required location not specified")</f>
        <v>Required location not specified</v>
      </c>
      <c r="W48" t="s">
        <v>261</v>
      </c>
      <c r="X48" t="s">
        <v>262</v>
      </c>
    </row>
    <row r="49" spans="1:25" x14ac:dyDescent="0.35">
      <c r="A49" t="s">
        <v>263</v>
      </c>
      <c r="B49" t="s">
        <v>31</v>
      </c>
      <c r="C49" s="1">
        <v>39821</v>
      </c>
      <c r="D49" s="1">
        <v>43617</v>
      </c>
      <c r="E49">
        <v>1</v>
      </c>
      <c r="F49" t="s">
        <v>264</v>
      </c>
      <c r="H49" t="str">
        <f>("Any grounds")</f>
        <v>Any grounds</v>
      </c>
      <c r="I49" t="s">
        <v>265</v>
      </c>
      <c r="J49" t="s">
        <v>266</v>
      </c>
      <c r="K49">
        <v>0</v>
      </c>
      <c r="N49" t="str">
        <f>("Permitted health care professionals not specified")</f>
        <v>Permitted health care professionals not specified</v>
      </c>
      <c r="Q49" t="str">
        <f>("None")</f>
        <v>None</v>
      </c>
      <c r="T49" t="str">
        <f>("Required location not specified")</f>
        <v>Required location not specified</v>
      </c>
      <c r="W49" t="str">
        <f>("Any individual who causes an unlawful abortion, Individual who assists in the abortion")</f>
        <v>Any individual who causes an unlawful abortion, Individual who assists in the abortion</v>
      </c>
      <c r="X49" t="s">
        <v>267</v>
      </c>
    </row>
    <row r="50" spans="1:25" x14ac:dyDescent="0.35">
      <c r="A50" t="s">
        <v>268</v>
      </c>
      <c r="B50" t="s">
        <v>31</v>
      </c>
      <c r="C50" s="1">
        <v>41995</v>
      </c>
      <c r="D50" s="1">
        <v>43617</v>
      </c>
      <c r="E50">
        <v>1</v>
      </c>
      <c r="H50" t="str">
        <f>("Life")</f>
        <v>Life</v>
      </c>
      <c r="I50" t="s">
        <v>269</v>
      </c>
      <c r="K50">
        <v>1</v>
      </c>
      <c r="L50" t="s">
        <v>269</v>
      </c>
      <c r="N50" t="str">
        <f>("Medical doctor")</f>
        <v>Medical doctor</v>
      </c>
      <c r="O50" t="s">
        <v>269</v>
      </c>
      <c r="Q50" t="str">
        <f>("Required tests not specified")</f>
        <v>Required tests not specified</v>
      </c>
      <c r="T50" t="str">
        <f>("Required location not specified")</f>
        <v>Required location not specified</v>
      </c>
      <c r="W50" t="s">
        <v>270</v>
      </c>
      <c r="X50" t="s">
        <v>271</v>
      </c>
    </row>
    <row r="51" spans="1:25" x14ac:dyDescent="0.35">
      <c r="A51" t="s">
        <v>272</v>
      </c>
      <c r="B51" t="s">
        <v>31</v>
      </c>
      <c r="C51" s="1">
        <v>43617</v>
      </c>
      <c r="D51" s="1">
        <v>43617</v>
      </c>
      <c r="E51">
        <v>1</v>
      </c>
      <c r="F51" t="s">
        <v>273</v>
      </c>
      <c r="H51" t="str">
        <f>("None")</f>
        <v>None</v>
      </c>
      <c r="N51" t="str">
        <f>("No health care professionals are legally permitted to provide an abortion")</f>
        <v>No health care professionals are legally permitted to provide an abortion</v>
      </c>
      <c r="Q51" t="str">
        <f t="shared" ref="Q51:Q62" si="5">("None")</f>
        <v>None</v>
      </c>
      <c r="T51" t="str">
        <f>("Abortion is not permitted in any location")</f>
        <v>Abortion is not permitted in any location</v>
      </c>
      <c r="W51" t="s">
        <v>274</v>
      </c>
      <c r="X51" t="s">
        <v>275</v>
      </c>
    </row>
    <row r="52" spans="1:25" x14ac:dyDescent="0.35">
      <c r="A52" t="s">
        <v>276</v>
      </c>
      <c r="B52" t="s">
        <v>31</v>
      </c>
      <c r="C52" s="1">
        <v>43173</v>
      </c>
      <c r="D52" s="1">
        <v>43617</v>
      </c>
      <c r="E52">
        <v>1</v>
      </c>
      <c r="F52" t="s">
        <v>277</v>
      </c>
      <c r="H52" t="str">
        <f>("Fetal impairment, Rape, Incest, Mental health, Physical health, Life")</f>
        <v>Fetal impairment, Rape, Incest, Mental health, Physical health, Life</v>
      </c>
      <c r="I52" t="s">
        <v>278</v>
      </c>
      <c r="K52">
        <v>0</v>
      </c>
      <c r="N52" t="str">
        <f>("Permitted health care professionals not specified")</f>
        <v>Permitted health care professionals not specified</v>
      </c>
      <c r="Q52" t="str">
        <f t="shared" si="5"/>
        <v>None</v>
      </c>
      <c r="T52" t="str">
        <f>("Required location not specified")</f>
        <v>Required location not specified</v>
      </c>
      <c r="W52" t="str">
        <f>("Any individual who causes an unlawful abortion, Pregnant person, Individual who provides abortion drugs, Individual who provides substances")</f>
        <v>Any individual who causes an unlawful abortion, Pregnant person, Individual who provides abortion drugs, Individual who provides substances</v>
      </c>
      <c r="X52" t="s">
        <v>85</v>
      </c>
    </row>
    <row r="53" spans="1:25" x14ac:dyDescent="0.35">
      <c r="A53" t="s">
        <v>279</v>
      </c>
      <c r="B53" t="s">
        <v>31</v>
      </c>
      <c r="C53" s="1">
        <v>43604</v>
      </c>
      <c r="D53" s="1">
        <v>43617</v>
      </c>
      <c r="E53">
        <v>1</v>
      </c>
      <c r="F53" t="s">
        <v>280</v>
      </c>
      <c r="H53" t="str">
        <f>("Any grounds")</f>
        <v>Any grounds</v>
      </c>
      <c r="I53" t="s">
        <v>280</v>
      </c>
      <c r="J53" t="s">
        <v>281</v>
      </c>
      <c r="K53">
        <v>0</v>
      </c>
      <c r="M53" t="s">
        <v>282</v>
      </c>
      <c r="N53" t="str">
        <f>("Permitted health care professionals not specified")</f>
        <v>Permitted health care professionals not specified</v>
      </c>
      <c r="P53" t="s">
        <v>283</v>
      </c>
      <c r="Q53" t="str">
        <f t="shared" si="5"/>
        <v>None</v>
      </c>
      <c r="T53" t="str">
        <f>("Required location not specified")</f>
        <v>Required location not specified</v>
      </c>
      <c r="V53" t="s">
        <v>284</v>
      </c>
      <c r="W53" t="str">
        <f>("Individuals subject to penalties not specified ")</f>
        <v xml:space="preserve">Individuals subject to penalties not specified </v>
      </c>
    </row>
    <row r="54" spans="1:25" x14ac:dyDescent="0.35">
      <c r="A54" t="s">
        <v>285</v>
      </c>
      <c r="B54" t="s">
        <v>31</v>
      </c>
      <c r="C54" s="1">
        <v>34704</v>
      </c>
      <c r="D54" s="1">
        <v>43617</v>
      </c>
      <c r="E54">
        <v>1</v>
      </c>
      <c r="F54" t="s">
        <v>286</v>
      </c>
      <c r="H54" t="str">
        <f>("Specific grounds not specified")</f>
        <v>Specific grounds not specified</v>
      </c>
      <c r="J54" t="s">
        <v>287</v>
      </c>
      <c r="K54">
        <v>0</v>
      </c>
      <c r="N54" t="str">
        <f>("Medical doctor")</f>
        <v>Medical doctor</v>
      </c>
      <c r="O54" t="s">
        <v>288</v>
      </c>
      <c r="Q54" t="str">
        <f t="shared" si="5"/>
        <v>None</v>
      </c>
      <c r="T54" t="str">
        <f>("Required location not specified")</f>
        <v>Required location not specified</v>
      </c>
      <c r="W54" t="s">
        <v>122</v>
      </c>
      <c r="X54" t="s">
        <v>289</v>
      </c>
    </row>
    <row r="55" spans="1:25" x14ac:dyDescent="0.35">
      <c r="A55" t="s">
        <v>290</v>
      </c>
      <c r="B55" t="s">
        <v>31</v>
      </c>
      <c r="C55" s="1">
        <v>34700</v>
      </c>
      <c r="D55" s="1">
        <v>43617</v>
      </c>
      <c r="E55">
        <v>1</v>
      </c>
      <c r="F55" t="s">
        <v>291</v>
      </c>
      <c r="H55" t="str">
        <f>("None")</f>
        <v>None</v>
      </c>
      <c r="N55" t="str">
        <f>("No health care professionals are legally permitted to provide an abortion")</f>
        <v>No health care professionals are legally permitted to provide an abortion</v>
      </c>
      <c r="Q55" t="str">
        <f t="shared" si="5"/>
        <v>None</v>
      </c>
      <c r="T55" t="str">
        <f>("Required location not specified")</f>
        <v>Required location not specified</v>
      </c>
      <c r="W55" t="str">
        <f>("Pregnant person, Individual who provides abortion drugs, Individual who provides substances, Individual who provides instruments for abortion")</f>
        <v>Pregnant person, Individual who provides abortion drugs, Individual who provides substances, Individual who provides instruments for abortion</v>
      </c>
      <c r="X55" t="s">
        <v>291</v>
      </c>
    </row>
    <row r="56" spans="1:25" x14ac:dyDescent="0.35">
      <c r="A56" t="s">
        <v>292</v>
      </c>
      <c r="B56" t="s">
        <v>25</v>
      </c>
      <c r="C56" s="1">
        <v>43251</v>
      </c>
      <c r="D56" s="1">
        <v>43617</v>
      </c>
      <c r="E56">
        <v>1</v>
      </c>
      <c r="F56" t="s">
        <v>293</v>
      </c>
      <c r="H56" t="str">
        <f>("Rape, Life")</f>
        <v>Rape, Life</v>
      </c>
      <c r="I56" t="s">
        <v>294</v>
      </c>
      <c r="K56">
        <v>1</v>
      </c>
      <c r="L56" t="s">
        <v>295</v>
      </c>
      <c r="M56" t="s">
        <v>296</v>
      </c>
      <c r="N56" t="str">
        <f>("Permitted health care professionals not specified")</f>
        <v>Permitted health care professionals not specified</v>
      </c>
      <c r="Q56" t="str">
        <f t="shared" si="5"/>
        <v>None</v>
      </c>
      <c r="T56" t="str">
        <f>("Required location not specified")</f>
        <v>Required location not specified</v>
      </c>
      <c r="W56"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56" t="s">
        <v>297</v>
      </c>
    </row>
    <row r="57" spans="1:25" x14ac:dyDescent="0.35">
      <c r="A57" t="s">
        <v>298</v>
      </c>
      <c r="B57" t="s">
        <v>31</v>
      </c>
      <c r="C57" s="1">
        <v>39814</v>
      </c>
      <c r="D57" s="1">
        <v>43617</v>
      </c>
      <c r="E57">
        <v>1</v>
      </c>
      <c r="F57" t="s">
        <v>299</v>
      </c>
      <c r="H57" t="str">
        <f>("Fetal impairment, Mental health, Physical health, Health, Life")</f>
        <v>Fetal impairment, Mental health, Physical health, Health, Life</v>
      </c>
      <c r="I57" t="s">
        <v>300</v>
      </c>
      <c r="K57">
        <v>1</v>
      </c>
      <c r="L57" t="s">
        <v>300</v>
      </c>
      <c r="N57" t="str">
        <f>("Medical practitioner, Medical doctor")</f>
        <v>Medical practitioner, Medical doctor</v>
      </c>
      <c r="O57" t="s">
        <v>300</v>
      </c>
      <c r="Q57" t="str">
        <f t="shared" si="5"/>
        <v>None</v>
      </c>
      <c r="T57" t="str">
        <f>("Government health facility")</f>
        <v>Government health facility</v>
      </c>
      <c r="U57" t="s">
        <v>300</v>
      </c>
      <c r="W57" t="str">
        <f>("Any individual who causes an unlawful abortion, Pregnant person")</f>
        <v>Any individual who causes an unlawful abortion, Pregnant person</v>
      </c>
      <c r="X57" t="s">
        <v>301</v>
      </c>
    </row>
    <row r="58" spans="1:25" x14ac:dyDescent="0.35">
      <c r="A58" t="s">
        <v>302</v>
      </c>
      <c r="B58" t="s">
        <v>31</v>
      </c>
      <c r="C58" s="1">
        <v>41640</v>
      </c>
      <c r="D58" s="1">
        <v>43617</v>
      </c>
      <c r="E58">
        <v>1</v>
      </c>
      <c r="F58" t="s">
        <v>286</v>
      </c>
      <c r="H58" t="str">
        <f>("Rape, Intellectual or cognitive disability of the pregnant person, Health, Life")</f>
        <v>Rape, Intellectual or cognitive disability of the pregnant person, Health, Life</v>
      </c>
      <c r="I58" t="s">
        <v>303</v>
      </c>
      <c r="J58" t="s">
        <v>304</v>
      </c>
      <c r="K58">
        <v>0</v>
      </c>
      <c r="N58" t="str">
        <f>("Medical practitioner, Medical doctor")</f>
        <v>Medical practitioner, Medical doctor</v>
      </c>
      <c r="O58" t="s">
        <v>303</v>
      </c>
      <c r="Q58" t="str">
        <f t="shared" si="5"/>
        <v>None</v>
      </c>
      <c r="T58" t="str">
        <f>("Required location not specified")</f>
        <v>Required location not specified</v>
      </c>
      <c r="W58" t="str">
        <f>("Any individual who causes an unlawful abortion, Pregnant person")</f>
        <v>Any individual who causes an unlawful abortion, Pregnant person</v>
      </c>
      <c r="X58" t="s">
        <v>305</v>
      </c>
    </row>
    <row r="59" spans="1:25" x14ac:dyDescent="0.35">
      <c r="A59" t="s">
        <v>306</v>
      </c>
      <c r="B59" t="s">
        <v>31</v>
      </c>
      <c r="C59" s="1">
        <v>37622</v>
      </c>
      <c r="D59" s="1">
        <v>43617</v>
      </c>
      <c r="E59">
        <v>1</v>
      </c>
      <c r="F59" t="s">
        <v>307</v>
      </c>
      <c r="H59" t="str">
        <f>("Health, Life")</f>
        <v>Health, Life</v>
      </c>
      <c r="I59" t="s">
        <v>308</v>
      </c>
      <c r="K59">
        <v>1</v>
      </c>
      <c r="L59" t="s">
        <v>308</v>
      </c>
      <c r="N59" t="str">
        <f>("Medical doctor")</f>
        <v>Medical doctor</v>
      </c>
      <c r="O59" t="s">
        <v>308</v>
      </c>
      <c r="Q59" t="str">
        <f t="shared" si="5"/>
        <v>None</v>
      </c>
      <c r="T59" t="str">
        <f>("Required location not specified")</f>
        <v>Required location not specified</v>
      </c>
      <c r="W59" t="s">
        <v>309</v>
      </c>
      <c r="X59" t="s">
        <v>310</v>
      </c>
    </row>
    <row r="60" spans="1:25" x14ac:dyDescent="0.35">
      <c r="A60" t="s">
        <v>311</v>
      </c>
      <c r="B60" t="s">
        <v>31</v>
      </c>
      <c r="C60" s="1">
        <v>41422</v>
      </c>
      <c r="D60" s="1">
        <v>43617</v>
      </c>
      <c r="E60">
        <v>1</v>
      </c>
      <c r="F60" t="s">
        <v>312</v>
      </c>
      <c r="H60" t="str">
        <f>("None")</f>
        <v>None</v>
      </c>
      <c r="N60" t="str">
        <f>("No health care professionals are legally permitted to provide an abortion")</f>
        <v>No health care professionals are legally permitted to provide an abortion</v>
      </c>
      <c r="Q60" t="str">
        <f t="shared" si="5"/>
        <v>None</v>
      </c>
      <c r="T60" t="str">
        <f>("Abortion is not permitted in any location")</f>
        <v>Abortion is not permitted in any location</v>
      </c>
      <c r="W60" t="s">
        <v>313</v>
      </c>
      <c r="X60" t="s">
        <v>314</v>
      </c>
    </row>
    <row r="61" spans="1:25" x14ac:dyDescent="0.35">
      <c r="A61" t="s">
        <v>315</v>
      </c>
      <c r="B61" t="s">
        <v>31</v>
      </c>
      <c r="C61" s="1">
        <v>31797</v>
      </c>
      <c r="D61" s="1">
        <v>43617</v>
      </c>
      <c r="E61">
        <v>1</v>
      </c>
      <c r="F61" t="s">
        <v>316</v>
      </c>
      <c r="H61" t="str">
        <f>("None")</f>
        <v>None</v>
      </c>
      <c r="N61" t="str">
        <f>("No health care professionals are legally permitted to provide an abortion")</f>
        <v>No health care professionals are legally permitted to provide an abortion</v>
      </c>
      <c r="Q61" t="str">
        <f t="shared" si="5"/>
        <v>None</v>
      </c>
      <c r="T61" t="str">
        <f>("Abortion is not permitted in any location")</f>
        <v>Abortion is not permitted in any location</v>
      </c>
      <c r="W61" t="s">
        <v>274</v>
      </c>
      <c r="X61" t="s">
        <v>316</v>
      </c>
    </row>
    <row r="62" spans="1:25" x14ac:dyDescent="0.35">
      <c r="A62" t="s">
        <v>317</v>
      </c>
      <c r="B62" t="s">
        <v>31</v>
      </c>
      <c r="C62" s="1">
        <v>42005</v>
      </c>
      <c r="D62" s="1">
        <v>43617</v>
      </c>
      <c r="E62">
        <v>1</v>
      </c>
      <c r="F62" t="s">
        <v>318</v>
      </c>
      <c r="H62" t="str">
        <f>("Rape, Incest, Mental health, Physical health, Age")</f>
        <v>Rape, Incest, Mental health, Physical health, Age</v>
      </c>
      <c r="I62" t="s">
        <v>319</v>
      </c>
      <c r="J62" t="s">
        <v>320</v>
      </c>
      <c r="K62">
        <v>1</v>
      </c>
      <c r="L62" t="s">
        <v>321</v>
      </c>
      <c r="M62" t="s">
        <v>322</v>
      </c>
      <c r="N62" t="str">
        <f>("Medical practitioner")</f>
        <v>Medical practitioner</v>
      </c>
      <c r="O62" t="s">
        <v>323</v>
      </c>
      <c r="Q62" t="str">
        <f t="shared" si="5"/>
        <v>None</v>
      </c>
      <c r="T62" t="str">
        <f>("Required location not specified")</f>
        <v>Required location not specified</v>
      </c>
      <c r="W62" t="str">
        <f>("Any individual who causes an unlawful abortion, Pregnant person, Individual who provides surgical abortion, Individual who assists in the abortion")</f>
        <v>Any individual who causes an unlawful abortion, Pregnant person, Individual who provides surgical abortion, Individual who assists in the abortion</v>
      </c>
      <c r="X62" t="s">
        <v>324</v>
      </c>
    </row>
    <row r="63" spans="1:25" x14ac:dyDescent="0.35">
      <c r="A63" t="s">
        <v>325</v>
      </c>
      <c r="B63" t="s">
        <v>31</v>
      </c>
      <c r="C63" s="1">
        <v>37265</v>
      </c>
      <c r="D63" s="1">
        <v>43617</v>
      </c>
      <c r="E63">
        <v>1</v>
      </c>
      <c r="F63" t="s">
        <v>326</v>
      </c>
      <c r="H63" t="str">
        <f>("Any grounds")</f>
        <v>Any grounds</v>
      </c>
      <c r="I63" t="s">
        <v>327</v>
      </c>
      <c r="J63" t="s">
        <v>328</v>
      </c>
      <c r="K63">
        <v>1</v>
      </c>
      <c r="L63" t="s">
        <v>329</v>
      </c>
      <c r="N63" t="str">
        <f>("Specialist doctor")</f>
        <v>Specialist doctor</v>
      </c>
      <c r="O63" t="s">
        <v>330</v>
      </c>
      <c r="Q63" t="str">
        <f>("Required tests not specified")</f>
        <v>Required tests not specified</v>
      </c>
      <c r="T63" t="str">
        <f>("Required location not specified")</f>
        <v>Required location not specified</v>
      </c>
      <c r="W63" t="str">
        <f>("Any individual who causes an unlawful abortion, Pregnant person")</f>
        <v>Any individual who causes an unlawful abortion, Pregnant person</v>
      </c>
      <c r="X63" t="s">
        <v>331</v>
      </c>
    </row>
    <row r="64" spans="1:25" x14ac:dyDescent="0.35">
      <c r="A64" t="s">
        <v>332</v>
      </c>
      <c r="B64" t="s">
        <v>31</v>
      </c>
      <c r="C64" s="1">
        <v>41640</v>
      </c>
      <c r="D64" s="1">
        <v>43617</v>
      </c>
      <c r="E64">
        <v>1</v>
      </c>
      <c r="F64" t="s">
        <v>333</v>
      </c>
      <c r="H64" t="str">
        <f>("Fetal impairment, Rape, Incest, Intellectual or cognitive disability of the pregnant person, Mental health, Physical health, Health, Life")</f>
        <v>Fetal impairment, Rape, Incest, Intellectual or cognitive disability of the pregnant person, Mental health, Physical health, Health, Life</v>
      </c>
      <c r="I64" t="s">
        <v>334</v>
      </c>
      <c r="K64">
        <v>0</v>
      </c>
      <c r="N64" t="str">
        <f>("Permitted health care professionals not specified")</f>
        <v>Permitted health care professionals not specified</v>
      </c>
      <c r="Q64" t="str">
        <f t="shared" ref="Q64:Q79" si="6">("None")</f>
        <v>None</v>
      </c>
      <c r="T64" t="str">
        <f>("Health facility specifically designated to provide abortions")</f>
        <v>Health facility specifically designated to provide abortions</v>
      </c>
      <c r="U64" t="s">
        <v>335</v>
      </c>
      <c r="W64" t="s">
        <v>336</v>
      </c>
      <c r="X64" t="s">
        <v>337</v>
      </c>
      <c r="Y64" t="s">
        <v>338</v>
      </c>
    </row>
    <row r="65" spans="1:25" x14ac:dyDescent="0.35">
      <c r="A65" t="s">
        <v>339</v>
      </c>
      <c r="B65" t="s">
        <v>31</v>
      </c>
      <c r="C65" s="1">
        <v>29221</v>
      </c>
      <c r="D65" s="1">
        <v>43617</v>
      </c>
      <c r="E65">
        <v>1</v>
      </c>
      <c r="F65" t="s">
        <v>340</v>
      </c>
      <c r="H65" t="str">
        <f>("None")</f>
        <v>None</v>
      </c>
      <c r="N65" t="str">
        <f>("No health care professionals are legally permitted to provide an abortion")</f>
        <v>No health care professionals are legally permitted to provide an abortion</v>
      </c>
      <c r="Q65" t="str">
        <f t="shared" si="6"/>
        <v>None</v>
      </c>
      <c r="T65" t="str">
        <f>("Abortion is not permitted in any location")</f>
        <v>Abortion is not permitted in any location</v>
      </c>
      <c r="W65" t="str">
        <f>("Any individual who causes an unlawful abortion")</f>
        <v>Any individual who causes an unlawful abortion</v>
      </c>
      <c r="X65" t="s">
        <v>340</v>
      </c>
    </row>
    <row r="66" spans="1:25" x14ac:dyDescent="0.35">
      <c r="A66" t="s">
        <v>341</v>
      </c>
      <c r="B66" t="s">
        <v>31</v>
      </c>
      <c r="C66" s="1">
        <v>41275</v>
      </c>
      <c r="D66" s="1">
        <v>43617</v>
      </c>
      <c r="E66">
        <v>1</v>
      </c>
      <c r="F66" t="s">
        <v>342</v>
      </c>
      <c r="H66" t="str">
        <f>("Rape, Incest, Mental health, Physical health")</f>
        <v>Rape, Incest, Mental health, Physical health</v>
      </c>
      <c r="I66" t="s">
        <v>343</v>
      </c>
      <c r="K66">
        <v>0</v>
      </c>
      <c r="M66" t="s">
        <v>344</v>
      </c>
      <c r="N66" t="str">
        <f>("Medical practitioner")</f>
        <v>Medical practitioner</v>
      </c>
      <c r="O66" t="s">
        <v>345</v>
      </c>
      <c r="Q66" t="str">
        <f t="shared" si="6"/>
        <v>None</v>
      </c>
      <c r="T66" t="str">
        <f>("Required location not specified")</f>
        <v>Required location not specified</v>
      </c>
      <c r="V66" t="s">
        <v>346</v>
      </c>
      <c r="W66" t="str">
        <f>("Pregnant person, Individual who provides surgical abortion, Individual who provides abortion drugs, Individual who provides substances, Individual who assists in the abortion")</f>
        <v>Pregnant person, Individual who provides surgical abortion, Individual who provides abortion drugs, Individual who provides substances, Individual who assists in the abortion</v>
      </c>
      <c r="X66" t="s">
        <v>347</v>
      </c>
    </row>
    <row r="67" spans="1:25" x14ac:dyDescent="0.35">
      <c r="A67" t="s">
        <v>348</v>
      </c>
      <c r="B67" t="s">
        <v>31</v>
      </c>
      <c r="C67" s="1">
        <v>39995</v>
      </c>
      <c r="D67" s="1">
        <v>43617</v>
      </c>
      <c r="E67">
        <v>1</v>
      </c>
      <c r="F67" t="s">
        <v>349</v>
      </c>
      <c r="H67" t="str">
        <f>("Social reasons, Fetal impairment, Rape, Incest, Health, Life, Age")</f>
        <v>Social reasons, Fetal impairment, Rape, Incest, Health, Life, Age</v>
      </c>
      <c r="I67" t="s">
        <v>350</v>
      </c>
      <c r="J67" t="s">
        <v>351</v>
      </c>
      <c r="K67">
        <v>1</v>
      </c>
      <c r="L67" t="s">
        <v>352</v>
      </c>
      <c r="N67" t="str">
        <f>("Medical doctor")</f>
        <v>Medical doctor</v>
      </c>
      <c r="O67" t="s">
        <v>353</v>
      </c>
      <c r="Q67" t="str">
        <f t="shared" si="6"/>
        <v>None</v>
      </c>
      <c r="T67" t="str">
        <f>("Health facility specifically designated to provide abortions")</f>
        <v>Health facility specifically designated to provide abortions</v>
      </c>
      <c r="U67" t="s">
        <v>354</v>
      </c>
      <c r="V67" t="s">
        <v>355</v>
      </c>
      <c r="W67"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67" t="s">
        <v>356</v>
      </c>
    </row>
    <row r="68" spans="1:25" x14ac:dyDescent="0.35">
      <c r="A68" t="s">
        <v>357</v>
      </c>
      <c r="B68" t="s">
        <v>31</v>
      </c>
      <c r="C68" s="1">
        <v>42433</v>
      </c>
      <c r="D68" s="1">
        <v>43617</v>
      </c>
      <c r="E68">
        <v>1</v>
      </c>
      <c r="F68" t="s">
        <v>358</v>
      </c>
      <c r="H68" t="str">
        <f>("Any grounds")</f>
        <v>Any grounds</v>
      </c>
      <c r="I68" t="s">
        <v>359</v>
      </c>
      <c r="J68" t="s">
        <v>360</v>
      </c>
      <c r="K68">
        <v>0</v>
      </c>
      <c r="M68" t="s">
        <v>361</v>
      </c>
      <c r="N68" t="str">
        <f>("Medical doctor, Midwife")</f>
        <v>Medical doctor, Midwife</v>
      </c>
      <c r="O68" t="s">
        <v>362</v>
      </c>
      <c r="Q68" t="str">
        <f t="shared" si="6"/>
        <v>None</v>
      </c>
      <c r="T68" t="str">
        <f>("Hospital, Health facility specifically designated to provide abortions")</f>
        <v>Hospital, Health facility specifically designated to provide abortions</v>
      </c>
      <c r="U68" t="s">
        <v>363</v>
      </c>
      <c r="W68" t="str">
        <f>("Any individual who causes an unlawful abortion, Individual who provides substances, Individual who provides instruments for abortion, Individual who assists in the abortion")</f>
        <v>Any individual who causes an unlawful abortion, Individual who provides substances, Individual who provides instruments for abortion, Individual who assists in the abortion</v>
      </c>
      <c r="X68" t="s">
        <v>364</v>
      </c>
    </row>
    <row r="69" spans="1:25" x14ac:dyDescent="0.35">
      <c r="A69" t="s">
        <v>365</v>
      </c>
      <c r="B69" t="s">
        <v>31</v>
      </c>
      <c r="C69" s="1">
        <v>23162</v>
      </c>
      <c r="D69" s="1">
        <v>43617</v>
      </c>
      <c r="E69">
        <v>1</v>
      </c>
      <c r="F69" t="s">
        <v>366</v>
      </c>
      <c r="H69" t="str">
        <f>("None")</f>
        <v>None</v>
      </c>
      <c r="N69" t="str">
        <f>("No health care professionals are legally permitted to provide an abortion")</f>
        <v>No health care professionals are legally permitted to provide an abortion</v>
      </c>
      <c r="Q69" t="str">
        <f t="shared" si="6"/>
        <v>None</v>
      </c>
      <c r="T69" t="str">
        <f>("Abortion is not permitted in any location")</f>
        <v>Abortion is not permitted in any location</v>
      </c>
      <c r="W69" t="s">
        <v>122</v>
      </c>
      <c r="X69" t="s">
        <v>367</v>
      </c>
    </row>
    <row r="70" spans="1:25" x14ac:dyDescent="0.35">
      <c r="A70" t="s">
        <v>368</v>
      </c>
      <c r="B70" t="s">
        <v>31</v>
      </c>
      <c r="C70" s="1">
        <v>12693</v>
      </c>
      <c r="D70" s="1">
        <v>43617</v>
      </c>
      <c r="E70">
        <v>1</v>
      </c>
      <c r="F70" t="s">
        <v>369</v>
      </c>
      <c r="H70" t="str">
        <f>("None")</f>
        <v>None</v>
      </c>
      <c r="N70" t="str">
        <f>("No health care professionals are legally permitted to provide an abortion")</f>
        <v>No health care professionals are legally permitted to provide an abortion</v>
      </c>
      <c r="Q70" t="str">
        <f t="shared" si="6"/>
        <v>None</v>
      </c>
      <c r="T70" t="str">
        <f>("Abortion is not permitted in any location")</f>
        <v>Abortion is not permitted in any location</v>
      </c>
      <c r="W70" t="s">
        <v>106</v>
      </c>
      <c r="X70" t="s">
        <v>369</v>
      </c>
    </row>
    <row r="71" spans="1:25" x14ac:dyDescent="0.35">
      <c r="A71" t="s">
        <v>370</v>
      </c>
      <c r="B71" t="s">
        <v>31</v>
      </c>
      <c r="C71" s="1">
        <v>36363</v>
      </c>
      <c r="D71" s="1">
        <v>43617</v>
      </c>
      <c r="E71">
        <v>1</v>
      </c>
      <c r="F71" t="s">
        <v>371</v>
      </c>
      <c r="H71" t="str">
        <f>("None")</f>
        <v>None</v>
      </c>
      <c r="N71" t="str">
        <f>("No health care professionals are legally permitted to provide an abortion")</f>
        <v>No health care professionals are legally permitted to provide an abortion</v>
      </c>
      <c r="Q71" t="str">
        <f t="shared" si="6"/>
        <v>None</v>
      </c>
      <c r="T71" t="str">
        <f>("Abortion is not permitted in any location")</f>
        <v>Abortion is not permitted in any location</v>
      </c>
      <c r="W71" t="str">
        <f>("Any individual who causes an unlawful abortion")</f>
        <v>Any individual who causes an unlawful abortion</v>
      </c>
      <c r="X71" t="s">
        <v>371</v>
      </c>
    </row>
    <row r="72" spans="1:25" x14ac:dyDescent="0.35">
      <c r="A72" t="s">
        <v>372</v>
      </c>
      <c r="B72" t="s">
        <v>31</v>
      </c>
      <c r="C72" s="1">
        <v>38707</v>
      </c>
      <c r="D72" s="1">
        <v>43617</v>
      </c>
      <c r="E72">
        <v>1</v>
      </c>
      <c r="F72" t="s">
        <v>373</v>
      </c>
      <c r="H72" t="str">
        <f>("Any grounds")</f>
        <v>Any grounds</v>
      </c>
      <c r="I72" t="s">
        <v>374</v>
      </c>
      <c r="J72" t="s">
        <v>375</v>
      </c>
      <c r="K72">
        <v>0</v>
      </c>
      <c r="N72" t="str">
        <f>("Medical doctor")</f>
        <v>Medical doctor</v>
      </c>
      <c r="O72" t="s">
        <v>110</v>
      </c>
      <c r="Q72" t="str">
        <f t="shared" si="6"/>
        <v>None</v>
      </c>
      <c r="T72" t="str">
        <f>("Required location not specified")</f>
        <v>Required location not specified</v>
      </c>
      <c r="W72" t="s">
        <v>376</v>
      </c>
      <c r="X72" t="s">
        <v>377</v>
      </c>
    </row>
    <row r="73" spans="1:25" x14ac:dyDescent="0.35">
      <c r="A73" t="s">
        <v>378</v>
      </c>
      <c r="B73" t="s">
        <v>31</v>
      </c>
      <c r="C73" s="1">
        <v>40909</v>
      </c>
      <c r="D73" s="1">
        <v>43617</v>
      </c>
      <c r="E73">
        <v>1</v>
      </c>
      <c r="F73" t="s">
        <v>379</v>
      </c>
      <c r="H73" t="str">
        <f>("Fetal impairment, Rape, Incest, Intellectual or cognitive disability of the pregnant person, Mental health, Physical health, Life")</f>
        <v>Fetal impairment, Rape, Incest, Intellectual or cognitive disability of the pregnant person, Mental health, Physical health, Life</v>
      </c>
      <c r="I73" t="s">
        <v>380</v>
      </c>
      <c r="K73">
        <v>0</v>
      </c>
      <c r="N73" t="str">
        <f>("Medical practitioner, Specialist doctor")</f>
        <v>Medical practitioner, Specialist doctor</v>
      </c>
      <c r="O73" t="s">
        <v>380</v>
      </c>
      <c r="Q73" t="str">
        <f t="shared" si="6"/>
        <v>None</v>
      </c>
      <c r="T73" t="str">
        <f>("Hospital, Health facility specifically designated to provide abortions")</f>
        <v>Hospital, Health facility specifically designated to provide abortions</v>
      </c>
      <c r="U73" t="s">
        <v>380</v>
      </c>
      <c r="W73" t="s">
        <v>381</v>
      </c>
      <c r="X73" t="s">
        <v>379</v>
      </c>
    </row>
    <row r="74" spans="1:25" x14ac:dyDescent="0.35">
      <c r="A74" t="s">
        <v>382</v>
      </c>
      <c r="B74" t="s">
        <v>31</v>
      </c>
      <c r="C74" s="1">
        <v>18629</v>
      </c>
      <c r="D74" s="1">
        <v>43617</v>
      </c>
      <c r="E74">
        <v>1</v>
      </c>
      <c r="F74" t="s">
        <v>383</v>
      </c>
      <c r="H74" t="str">
        <f>("Any grounds")</f>
        <v>Any grounds</v>
      </c>
      <c r="I74" t="s">
        <v>110</v>
      </c>
      <c r="J74" t="s">
        <v>384</v>
      </c>
      <c r="K74">
        <v>1</v>
      </c>
      <c r="L74" t="s">
        <v>110</v>
      </c>
      <c r="M74" t="s">
        <v>385</v>
      </c>
      <c r="N74" t="str">
        <f>("Specialist doctor")</f>
        <v>Specialist doctor</v>
      </c>
      <c r="O74" t="s">
        <v>110</v>
      </c>
      <c r="Q74" t="str">
        <f t="shared" si="6"/>
        <v>None</v>
      </c>
      <c r="T74" t="str">
        <f>("Primary health care facility ")</f>
        <v xml:space="preserve">Primary health care facility </v>
      </c>
      <c r="U74" t="s">
        <v>110</v>
      </c>
      <c r="W74" t="str">
        <f>("Any individual who causes an unlawful abortion, Pregnant person")</f>
        <v>Any individual who causes an unlawful abortion, Pregnant person</v>
      </c>
      <c r="X74" t="s">
        <v>386</v>
      </c>
    </row>
    <row r="75" spans="1:25" x14ac:dyDescent="0.35">
      <c r="A75" t="s">
        <v>387</v>
      </c>
      <c r="B75" t="s">
        <v>31</v>
      </c>
      <c r="C75" s="1">
        <v>31797</v>
      </c>
      <c r="D75" s="1">
        <v>43617</v>
      </c>
      <c r="E75">
        <v>1</v>
      </c>
      <c r="F75" t="s">
        <v>388</v>
      </c>
      <c r="H75" t="str">
        <f>("None")</f>
        <v>None</v>
      </c>
      <c r="N75" t="str">
        <f>("No health care professionals are legally permitted to provide an abortion")</f>
        <v>No health care professionals are legally permitted to provide an abortion</v>
      </c>
      <c r="Q75" t="str">
        <f t="shared" si="6"/>
        <v>None</v>
      </c>
      <c r="T75" t="str">
        <f>("Abortion is not permitted in any location")</f>
        <v>Abortion is not permitted in any location</v>
      </c>
      <c r="W75" t="str">
        <f>("Any individual who causes an unlawful abortion, Pregnant person")</f>
        <v>Any individual who causes an unlawful abortion, Pregnant person</v>
      </c>
      <c r="X75" t="s">
        <v>388</v>
      </c>
    </row>
    <row r="76" spans="1:25" x14ac:dyDescent="0.35">
      <c r="A76" t="s">
        <v>389</v>
      </c>
      <c r="B76" t="s">
        <v>25</v>
      </c>
      <c r="C76" s="1">
        <v>40697</v>
      </c>
      <c r="D76" s="1">
        <v>43617</v>
      </c>
      <c r="E76">
        <v>1</v>
      </c>
      <c r="F76" t="s">
        <v>390</v>
      </c>
      <c r="H76" t="str">
        <f>("Rape")</f>
        <v>Rape</v>
      </c>
      <c r="I76" t="s">
        <v>391</v>
      </c>
      <c r="K76">
        <v>0</v>
      </c>
      <c r="N76" t="str">
        <f>("Permitted health care professionals not specified")</f>
        <v>Permitted health care professionals not specified</v>
      </c>
      <c r="Q76" t="str">
        <f t="shared" si="6"/>
        <v>None</v>
      </c>
      <c r="T76" t="str">
        <f>("Required location not specified")</f>
        <v>Required location not specified</v>
      </c>
      <c r="W76" t="str">
        <f>("Any individual who causes an unlawful abortion, Pregnant person")</f>
        <v>Any individual who causes an unlawful abortion, Pregnant person</v>
      </c>
      <c r="X76" t="s">
        <v>392</v>
      </c>
    </row>
    <row r="77" spans="1:25" x14ac:dyDescent="0.35">
      <c r="A77" t="s">
        <v>393</v>
      </c>
      <c r="B77" t="s">
        <v>31</v>
      </c>
      <c r="C77" s="1">
        <v>26665</v>
      </c>
      <c r="D77" s="1">
        <v>43617</v>
      </c>
      <c r="E77">
        <v>1</v>
      </c>
      <c r="F77" t="s">
        <v>394</v>
      </c>
      <c r="H77" t="str">
        <f>("Life")</f>
        <v>Life</v>
      </c>
      <c r="I77" t="s">
        <v>395</v>
      </c>
      <c r="K77">
        <v>1</v>
      </c>
      <c r="L77" t="s">
        <v>395</v>
      </c>
      <c r="M77" t="s">
        <v>396</v>
      </c>
      <c r="N77" t="str">
        <f>("Medical doctor")</f>
        <v>Medical doctor</v>
      </c>
      <c r="O77" t="s">
        <v>395</v>
      </c>
      <c r="Q77" t="str">
        <f t="shared" si="6"/>
        <v>None</v>
      </c>
      <c r="T77" t="str">
        <f>("Required location not specified")</f>
        <v>Required location not specified</v>
      </c>
      <c r="W77"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77" t="s">
        <v>397</v>
      </c>
    </row>
    <row r="78" spans="1:25" x14ac:dyDescent="0.35">
      <c r="A78" t="s">
        <v>398</v>
      </c>
      <c r="B78" t="s">
        <v>25</v>
      </c>
      <c r="C78" s="1">
        <v>43084</v>
      </c>
      <c r="D78" s="1">
        <v>43617</v>
      </c>
      <c r="E78">
        <v>1</v>
      </c>
      <c r="F78" t="s">
        <v>399</v>
      </c>
      <c r="H78" t="str">
        <f>("None")</f>
        <v>None</v>
      </c>
      <c r="K78">
        <v>0</v>
      </c>
      <c r="N78" t="str">
        <f>("No health care professionals are legally permitted to provide an abortion")</f>
        <v>No health care professionals are legally permitted to provide an abortion</v>
      </c>
      <c r="Q78" t="str">
        <f t="shared" si="6"/>
        <v>None</v>
      </c>
      <c r="T78" t="str">
        <f>("Abortion is not permitted in any location")</f>
        <v>Abortion is not permitted in any location</v>
      </c>
      <c r="W78"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78" t="s">
        <v>400</v>
      </c>
      <c r="Y78" t="s">
        <v>401</v>
      </c>
    </row>
    <row r="79" spans="1:25" x14ac:dyDescent="0.35">
      <c r="A79" t="s">
        <v>402</v>
      </c>
      <c r="B79" t="s">
        <v>31</v>
      </c>
      <c r="C79" s="1">
        <v>36160</v>
      </c>
      <c r="D79" s="1">
        <v>43617</v>
      </c>
      <c r="E79">
        <v>1</v>
      </c>
      <c r="F79" t="s">
        <v>403</v>
      </c>
      <c r="H79" t="str">
        <f>("Fetal impairment, Rape, Incest, Life")</f>
        <v>Fetal impairment, Rape, Incest, Life</v>
      </c>
      <c r="I79" t="s">
        <v>404</v>
      </c>
      <c r="J79" t="s">
        <v>405</v>
      </c>
      <c r="K79">
        <v>1</v>
      </c>
      <c r="L79" t="s">
        <v>406</v>
      </c>
      <c r="N79" t="str">
        <f>("Medical doctor")</f>
        <v>Medical doctor</v>
      </c>
      <c r="O79" t="s">
        <v>407</v>
      </c>
      <c r="Q79" t="str">
        <f t="shared" si="6"/>
        <v>None</v>
      </c>
      <c r="T79" t="str">
        <f>("Health facility specifically designated to provide abortions, Government health facility")</f>
        <v>Health facility specifically designated to provide abortions, Government health facility</v>
      </c>
      <c r="U79" t="s">
        <v>407</v>
      </c>
      <c r="W79" t="s">
        <v>408</v>
      </c>
      <c r="X79" t="s">
        <v>409</v>
      </c>
    </row>
    <row r="80" spans="1:25" x14ac:dyDescent="0.35">
      <c r="A80" t="s">
        <v>410</v>
      </c>
      <c r="B80" t="s">
        <v>31</v>
      </c>
      <c r="C80" s="1">
        <v>35796</v>
      </c>
      <c r="D80" s="1">
        <v>43617</v>
      </c>
      <c r="E80">
        <v>1</v>
      </c>
      <c r="F80" t="s">
        <v>411</v>
      </c>
      <c r="H80" t="str">
        <f>("Any grounds")</f>
        <v>Any grounds</v>
      </c>
      <c r="I80" t="s">
        <v>411</v>
      </c>
      <c r="J80" t="s">
        <v>412</v>
      </c>
      <c r="K80">
        <v>0</v>
      </c>
      <c r="N80" t="str">
        <f>("Medical practitioner")</f>
        <v>Medical practitioner</v>
      </c>
      <c r="O80" t="s">
        <v>411</v>
      </c>
      <c r="P80" t="s">
        <v>413</v>
      </c>
      <c r="Q80" t="str">
        <f>("Required tests not specified")</f>
        <v>Required tests not specified</v>
      </c>
      <c r="T80" t="str">
        <f>("Required location not specified")</f>
        <v>Required location not specified</v>
      </c>
      <c r="V80" t="s">
        <v>414</v>
      </c>
      <c r="W80" t="str">
        <f>("Any individual who causes an unlawful abortion, Pregnant person, Individual who provides surgical abortion, Individual who provides substances, Individual who provides instruments for abortion")</f>
        <v>Any individual who causes an unlawful abortion, Pregnant person, Individual who provides surgical abortion, Individual who provides substances, Individual who provides instruments for abortion</v>
      </c>
      <c r="X80" t="s">
        <v>415</v>
      </c>
    </row>
    <row r="81" spans="1:25" x14ac:dyDescent="0.35">
      <c r="A81" t="s">
        <v>416</v>
      </c>
      <c r="B81" t="s">
        <v>31</v>
      </c>
      <c r="C81" s="1">
        <v>42862</v>
      </c>
      <c r="D81" s="1">
        <v>43617</v>
      </c>
      <c r="E81">
        <v>1</v>
      </c>
      <c r="F81" t="s">
        <v>417</v>
      </c>
      <c r="H81" t="str">
        <f>("None")</f>
        <v>None</v>
      </c>
      <c r="N81" t="str">
        <f>("No health care professionals are legally permitted to provide an abortion")</f>
        <v>No health care professionals are legally permitted to provide an abortion</v>
      </c>
      <c r="Q81" t="str">
        <f>("None")</f>
        <v>None</v>
      </c>
      <c r="T81" t="str">
        <f>("Abortion is not permitted in any location")</f>
        <v>Abortion is not permitted in any location</v>
      </c>
      <c r="W81" t="s">
        <v>122</v>
      </c>
      <c r="X81" t="s">
        <v>417</v>
      </c>
    </row>
    <row r="82" spans="1:25" x14ac:dyDescent="0.35">
      <c r="A82" t="s">
        <v>418</v>
      </c>
      <c r="B82" t="s">
        <v>25</v>
      </c>
      <c r="C82" s="1">
        <v>43185</v>
      </c>
      <c r="D82" s="1">
        <v>43617</v>
      </c>
      <c r="E82">
        <v>1</v>
      </c>
      <c r="F82" t="s">
        <v>419</v>
      </c>
      <c r="H82" t="str">
        <f>("Fetal impairment, Rape, Health")</f>
        <v>Fetal impairment, Rape, Health</v>
      </c>
      <c r="I82" t="s">
        <v>420</v>
      </c>
      <c r="J82" t="s">
        <v>421</v>
      </c>
      <c r="K82">
        <v>1</v>
      </c>
      <c r="L82" t="s">
        <v>420</v>
      </c>
      <c r="M82" t="s">
        <v>422</v>
      </c>
      <c r="N82" t="str">
        <f>("Permitted health care professionals not specified")</f>
        <v>Permitted health care professionals not specified</v>
      </c>
      <c r="Q82" t="str">
        <f>("Required tests not specified")</f>
        <v>Required tests not specified</v>
      </c>
      <c r="T82" t="str">
        <f>("Required location not specified")</f>
        <v>Required location not specified</v>
      </c>
      <c r="W82"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82" t="s">
        <v>423</v>
      </c>
      <c r="Y82" t="s">
        <v>424</v>
      </c>
    </row>
    <row r="83" spans="1:25" x14ac:dyDescent="0.35">
      <c r="A83" t="s">
        <v>425</v>
      </c>
      <c r="B83" t="s">
        <v>31</v>
      </c>
      <c r="C83" s="1">
        <v>30585</v>
      </c>
      <c r="D83" s="1">
        <v>43617</v>
      </c>
      <c r="E83">
        <v>1</v>
      </c>
      <c r="F83" t="s">
        <v>426</v>
      </c>
      <c r="H83" t="str">
        <f>("None")</f>
        <v>None</v>
      </c>
      <c r="N83" t="str">
        <f>("No health care professionals are legally permitted to provide an abortion")</f>
        <v>No health care professionals are legally permitted to provide an abortion</v>
      </c>
      <c r="Q83" t="str">
        <f>("None")</f>
        <v>None</v>
      </c>
      <c r="T83" t="str">
        <f>("Abortion is not permitted in any location")</f>
        <v>Abortion is not permitted in any location</v>
      </c>
      <c r="W83"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83" t="s">
        <v>427</v>
      </c>
    </row>
    <row r="84" spans="1:25" x14ac:dyDescent="0.35">
      <c r="A84" t="s">
        <v>428</v>
      </c>
      <c r="B84" t="s">
        <v>25</v>
      </c>
      <c r="C84" s="1">
        <v>26299</v>
      </c>
      <c r="D84" s="1">
        <v>43617</v>
      </c>
      <c r="E84">
        <v>1</v>
      </c>
      <c r="F84" t="s">
        <v>429</v>
      </c>
      <c r="H84" t="str">
        <f>("Fetal impairment, Rape, Incest, Mental health, Physical health, Life, Age")</f>
        <v>Fetal impairment, Rape, Incest, Mental health, Physical health, Life, Age</v>
      </c>
      <c r="I84" t="s">
        <v>430</v>
      </c>
      <c r="J84" t="s">
        <v>431</v>
      </c>
      <c r="K84">
        <v>1</v>
      </c>
      <c r="L84" t="s">
        <v>432</v>
      </c>
      <c r="M84" t="s">
        <v>433</v>
      </c>
      <c r="N84" t="str">
        <f>("Medical practitioner")</f>
        <v>Medical practitioner</v>
      </c>
      <c r="O84" t="s">
        <v>432</v>
      </c>
      <c r="Q84" t="str">
        <f>("None")</f>
        <v>None</v>
      </c>
      <c r="T84" t="str">
        <f>("Health facility specifically designated to provide abortions, Government health facility")</f>
        <v>Health facility specifically designated to provide abortions, Government health facility</v>
      </c>
      <c r="U84" t="s">
        <v>434</v>
      </c>
      <c r="V84" t="s">
        <v>435</v>
      </c>
      <c r="W84" t="str">
        <f>("Any individual who causes an unlawful abortion, Pregnant person, Individual who provides surgical abortion, Individual who provides substances, Individual who provides instruments for abortion")</f>
        <v>Any individual who causes an unlawful abortion, Pregnant person, Individual who provides surgical abortion, Individual who provides substances, Individual who provides instruments for abortion</v>
      </c>
      <c r="X84" t="s">
        <v>436</v>
      </c>
    </row>
    <row r="85" spans="1:25" x14ac:dyDescent="0.35">
      <c r="A85" t="s">
        <v>437</v>
      </c>
      <c r="B85" t="s">
        <v>31</v>
      </c>
      <c r="C85" s="1">
        <v>42066</v>
      </c>
      <c r="D85" s="1">
        <v>43617</v>
      </c>
      <c r="E85">
        <v>1</v>
      </c>
      <c r="F85" t="s">
        <v>438</v>
      </c>
      <c r="H85" t="str">
        <f>("Social reasons, Fetal impairment, Rape, Incest, Intellectual or cognitive disability of the pregnant person, Mental health, Physical health, Health, Life")</f>
        <v>Social reasons, Fetal impairment, Rape, Incest, Intellectual or cognitive disability of the pregnant person, Mental health, Physical health, Health, Life</v>
      </c>
      <c r="I85" t="s">
        <v>439</v>
      </c>
      <c r="J85" t="s">
        <v>440</v>
      </c>
      <c r="K85">
        <v>1</v>
      </c>
      <c r="L85" t="s">
        <v>441</v>
      </c>
      <c r="N85" t="str">
        <f>("Permitted health care professionals not specified")</f>
        <v>Permitted health care professionals not specified</v>
      </c>
      <c r="Q85" t="str">
        <f>("Ultrasound")</f>
        <v>Ultrasound</v>
      </c>
      <c r="R85" t="s">
        <v>442</v>
      </c>
      <c r="T85" t="str">
        <f>("Government health facility")</f>
        <v>Government health facility</v>
      </c>
      <c r="U85" t="s">
        <v>443</v>
      </c>
      <c r="V85" t="s">
        <v>444</v>
      </c>
      <c r="W85" t="str">
        <f>("Any individual who causes an unlawful abortion, Pregnant person, Individual who provides information on abortion")</f>
        <v>Any individual who causes an unlawful abortion, Pregnant person, Individual who provides information on abortion</v>
      </c>
      <c r="X85" t="s">
        <v>445</v>
      </c>
    </row>
    <row r="86" spans="1:25" x14ac:dyDescent="0.35">
      <c r="A86" t="s">
        <v>446</v>
      </c>
      <c r="B86" t="s">
        <v>31</v>
      </c>
      <c r="C86" s="1">
        <v>35796</v>
      </c>
      <c r="D86" s="1">
        <v>43617</v>
      </c>
      <c r="E86">
        <v>1</v>
      </c>
      <c r="F86" t="s">
        <v>447</v>
      </c>
      <c r="H86" t="str">
        <f>("Economic reasons , Social reasons, Fetal impairment, Rape, Incest, Intellectual or cognitive disability of the pregnant person, Mental health, Physical health, Life, Age")</f>
        <v>Economic reasons , Social reasons, Fetal impairment, Rape, Incest, Intellectual or cognitive disability of the pregnant person, Mental health, Physical health, Life, Age</v>
      </c>
      <c r="I86" t="s">
        <v>448</v>
      </c>
      <c r="J86" t="s">
        <v>449</v>
      </c>
      <c r="K86">
        <v>0</v>
      </c>
      <c r="N86" t="str">
        <f>("Medical doctor")</f>
        <v>Medical doctor</v>
      </c>
      <c r="O86" t="s">
        <v>450</v>
      </c>
      <c r="Q86" t="str">
        <f t="shared" ref="Q86:Q107" si="7">("None")</f>
        <v>None</v>
      </c>
      <c r="T86" t="str">
        <f>("Health facility specifically designated to provide abortions")</f>
        <v>Health facility specifically designated to provide abortions</v>
      </c>
      <c r="U86" t="s">
        <v>450</v>
      </c>
      <c r="V86" t="s">
        <v>451</v>
      </c>
      <c r="W86"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86" t="s">
        <v>452</v>
      </c>
      <c r="Y86" t="s">
        <v>453</v>
      </c>
    </row>
    <row r="87" spans="1:25" x14ac:dyDescent="0.35">
      <c r="A87" t="s">
        <v>454</v>
      </c>
      <c r="B87" t="s">
        <v>31</v>
      </c>
      <c r="C87" s="1">
        <v>42005</v>
      </c>
      <c r="D87" s="1">
        <v>43617</v>
      </c>
      <c r="E87">
        <v>1</v>
      </c>
      <c r="F87" t="s">
        <v>455</v>
      </c>
      <c r="H87" t="str">
        <f>("Fetal impairment, Rape, Mental health, Physical health, Life")</f>
        <v>Fetal impairment, Rape, Mental health, Physical health, Life</v>
      </c>
      <c r="I87" t="s">
        <v>456</v>
      </c>
      <c r="J87" t="s">
        <v>457</v>
      </c>
      <c r="K87">
        <v>1</v>
      </c>
      <c r="M87" t="s">
        <v>458</v>
      </c>
      <c r="N87" t="str">
        <f>("Specialist doctor")</f>
        <v>Specialist doctor</v>
      </c>
      <c r="O87" t="s">
        <v>459</v>
      </c>
      <c r="Q87" t="str">
        <f t="shared" si="7"/>
        <v>None</v>
      </c>
      <c r="T87" t="str">
        <f>("Health facility specifically designated to provide abortions, Government health facility")</f>
        <v>Health facility specifically designated to provide abortions, Government health facility</v>
      </c>
      <c r="U87" t="s">
        <v>460</v>
      </c>
      <c r="V87" t="s">
        <v>461</v>
      </c>
      <c r="W87" t="str">
        <f>("Any individual who causes an unlawful abortion, Pregnant person")</f>
        <v>Any individual who causes an unlawful abortion, Pregnant person</v>
      </c>
      <c r="X87" t="s">
        <v>462</v>
      </c>
    </row>
    <row r="88" spans="1:25" x14ac:dyDescent="0.35">
      <c r="A88" t="s">
        <v>463</v>
      </c>
      <c r="B88" t="s">
        <v>31</v>
      </c>
      <c r="C88" s="1">
        <v>39814</v>
      </c>
      <c r="D88" s="1">
        <v>43617</v>
      </c>
      <c r="E88">
        <v>1</v>
      </c>
      <c r="F88" t="s">
        <v>464</v>
      </c>
      <c r="H88" t="str">
        <f>("Fetal impairment, Rape, Life")</f>
        <v>Fetal impairment, Rape, Life</v>
      </c>
      <c r="I88" t="s">
        <v>464</v>
      </c>
      <c r="J88" t="s">
        <v>465</v>
      </c>
      <c r="K88">
        <v>0</v>
      </c>
      <c r="N88" t="str">
        <f>("Medical practitioner, Lay health worker")</f>
        <v>Medical practitioner, Lay health worker</v>
      </c>
      <c r="O88" t="s">
        <v>466</v>
      </c>
      <c r="Q88" t="str">
        <f t="shared" si="7"/>
        <v>None</v>
      </c>
      <c r="T88" t="str">
        <f>("Required location not specified")</f>
        <v>Required location not specified</v>
      </c>
      <c r="W88"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88" t="s">
        <v>467</v>
      </c>
    </row>
    <row r="89" spans="1:25" x14ac:dyDescent="0.35">
      <c r="A89" t="s">
        <v>468</v>
      </c>
      <c r="B89" t="s">
        <v>31</v>
      </c>
      <c r="C89" t="s">
        <v>469</v>
      </c>
      <c r="D89" s="1">
        <v>43617</v>
      </c>
      <c r="E89">
        <v>1</v>
      </c>
      <c r="F89" t="s">
        <v>470</v>
      </c>
      <c r="H89" t="str">
        <f>("Fetal impairment, Health, Life")</f>
        <v>Fetal impairment, Health, Life</v>
      </c>
      <c r="I89" t="s">
        <v>471</v>
      </c>
      <c r="K89">
        <v>1</v>
      </c>
      <c r="L89" t="s">
        <v>471</v>
      </c>
      <c r="N89" t="str">
        <f>("Permitted health care professionals not specified")</f>
        <v>Permitted health care professionals not specified</v>
      </c>
      <c r="Q89" t="str">
        <f t="shared" si="7"/>
        <v>None</v>
      </c>
      <c r="T89" t="str">
        <f>("Required location not specified")</f>
        <v>Required location not specified</v>
      </c>
      <c r="W89" t="str">
        <f>("Any individual who causes an unlawful abortion, Health care professional who provides surgical abortion, Health care professional who provides abortion drugs, Individual who provides substances")</f>
        <v>Any individual who causes an unlawful abortion, Health care professional who provides surgical abortion, Health care professional who provides abortion drugs, Individual who provides substances</v>
      </c>
      <c r="X89" t="s">
        <v>470</v>
      </c>
    </row>
    <row r="90" spans="1:25" x14ac:dyDescent="0.35">
      <c r="A90" t="s">
        <v>472</v>
      </c>
      <c r="B90" t="s">
        <v>31</v>
      </c>
      <c r="C90" s="1">
        <v>25434</v>
      </c>
      <c r="D90" s="1">
        <v>43617</v>
      </c>
      <c r="E90">
        <v>1</v>
      </c>
      <c r="F90" t="s">
        <v>473</v>
      </c>
      <c r="H90" t="str">
        <f>("None")</f>
        <v>None</v>
      </c>
      <c r="N90" t="str">
        <f>("No health care professionals are legally permitted to provide an abortion")</f>
        <v>No health care professionals are legally permitted to provide an abortion</v>
      </c>
      <c r="Q90" t="str">
        <f t="shared" si="7"/>
        <v>None</v>
      </c>
      <c r="T90" t="str">
        <f>("Abortion is not permitted in any location")</f>
        <v>Abortion is not permitted in any location</v>
      </c>
      <c r="W90"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90" t="s">
        <v>474</v>
      </c>
      <c r="Y90" t="s">
        <v>475</v>
      </c>
    </row>
    <row r="91" spans="1:25" x14ac:dyDescent="0.35">
      <c r="A91" t="s">
        <v>476</v>
      </c>
      <c r="B91" t="s">
        <v>31</v>
      </c>
      <c r="C91" s="1">
        <v>43435</v>
      </c>
      <c r="D91" s="1">
        <v>43617</v>
      </c>
      <c r="E91">
        <v>1</v>
      </c>
      <c r="F91" t="s">
        <v>477</v>
      </c>
      <c r="H91" t="str">
        <f>("Any grounds")</f>
        <v>Any grounds</v>
      </c>
      <c r="I91" t="s">
        <v>478</v>
      </c>
      <c r="J91" t="s">
        <v>479</v>
      </c>
      <c r="K91">
        <v>1</v>
      </c>
      <c r="L91" t="s">
        <v>480</v>
      </c>
      <c r="M91" t="s">
        <v>481</v>
      </c>
      <c r="N91" t="str">
        <f>("Medical practitioner, Specialist doctor")</f>
        <v>Medical practitioner, Specialist doctor</v>
      </c>
      <c r="O91" t="s">
        <v>482</v>
      </c>
      <c r="P91" t="s">
        <v>483</v>
      </c>
      <c r="Q91" t="str">
        <f t="shared" si="7"/>
        <v>None</v>
      </c>
      <c r="T91" t="str">
        <f>("Required location not specified")</f>
        <v>Required location not specified</v>
      </c>
      <c r="W91" t="s">
        <v>484</v>
      </c>
      <c r="X91" t="s">
        <v>485</v>
      </c>
    </row>
    <row r="92" spans="1:25" x14ac:dyDescent="0.35">
      <c r="A92" t="s">
        <v>486</v>
      </c>
      <c r="B92" t="s">
        <v>31</v>
      </c>
      <c r="C92" s="1">
        <v>28126</v>
      </c>
      <c r="D92" s="1">
        <v>43617</v>
      </c>
      <c r="E92">
        <v>1</v>
      </c>
      <c r="F92" t="s">
        <v>487</v>
      </c>
      <c r="H92" t="str">
        <f>("Fetal impairment, Rape, Incest, Mental health, Physical health, Health, Life, Age")</f>
        <v>Fetal impairment, Rape, Incest, Mental health, Physical health, Health, Life, Age</v>
      </c>
      <c r="I92" t="s">
        <v>488</v>
      </c>
      <c r="K92">
        <v>1</v>
      </c>
      <c r="L92" t="s">
        <v>489</v>
      </c>
      <c r="N92" t="str">
        <f>("Specialist doctor")</f>
        <v>Specialist doctor</v>
      </c>
      <c r="O92" t="s">
        <v>490</v>
      </c>
      <c r="Q92" t="str">
        <f t="shared" si="7"/>
        <v>None</v>
      </c>
      <c r="T92" t="str">
        <f>("Health facility specifically designated to provide abortions")</f>
        <v>Health facility specifically designated to provide abortions</v>
      </c>
      <c r="U92" t="s">
        <v>491</v>
      </c>
      <c r="W92" t="str">
        <f>("Any individual who causes an unlawful abortion")</f>
        <v>Any individual who causes an unlawful abortion</v>
      </c>
      <c r="X92" t="s">
        <v>487</v>
      </c>
    </row>
    <row r="93" spans="1:25" x14ac:dyDescent="0.35">
      <c r="A93" t="s">
        <v>492</v>
      </c>
      <c r="B93" t="s">
        <v>31</v>
      </c>
      <c r="C93" s="1">
        <v>28632</v>
      </c>
      <c r="D93" s="1">
        <v>43617</v>
      </c>
      <c r="E93">
        <v>1</v>
      </c>
      <c r="F93" t="s">
        <v>493</v>
      </c>
      <c r="H93" t="str">
        <f>("Economic reasons , Social reasons, Fetal impairment, Mental health, Physical health, Health, Life")</f>
        <v>Economic reasons , Social reasons, Fetal impairment, Mental health, Physical health, Health, Life</v>
      </c>
      <c r="I93" t="s">
        <v>494</v>
      </c>
      <c r="J93" t="s">
        <v>495</v>
      </c>
      <c r="K93">
        <v>0</v>
      </c>
      <c r="N93" t="str">
        <f>("Specialist doctor")</f>
        <v>Specialist doctor</v>
      </c>
      <c r="O93" t="s">
        <v>496</v>
      </c>
      <c r="Q93" t="str">
        <f t="shared" si="7"/>
        <v>None</v>
      </c>
      <c r="T93" t="str">
        <f>("Hospital, Health facility specifically designated to provide abortions, Government health facility")</f>
        <v>Hospital, Health facility specifically designated to provide abortions, Government health facility</v>
      </c>
      <c r="U93" t="s">
        <v>496</v>
      </c>
      <c r="V93" t="s">
        <v>497</v>
      </c>
      <c r="W93"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93" t="s">
        <v>498</v>
      </c>
    </row>
    <row r="94" spans="1:25" x14ac:dyDescent="0.35">
      <c r="A94" t="s">
        <v>499</v>
      </c>
      <c r="B94" t="s">
        <v>25</v>
      </c>
      <c r="C94" s="1">
        <v>41191</v>
      </c>
      <c r="D94" s="1">
        <v>43617</v>
      </c>
      <c r="E94">
        <v>1</v>
      </c>
      <c r="F94" t="s">
        <v>500</v>
      </c>
      <c r="H94" t="str">
        <f>("Rape, Health, Life")</f>
        <v>Rape, Health, Life</v>
      </c>
      <c r="I94" t="s">
        <v>501</v>
      </c>
      <c r="K94">
        <v>1</v>
      </c>
      <c r="L94" t="s">
        <v>501</v>
      </c>
      <c r="M94" t="s">
        <v>502</v>
      </c>
      <c r="N94" t="str">
        <f>("Permitted health care professionals not specified")</f>
        <v>Permitted health care professionals not specified</v>
      </c>
      <c r="Q94" t="str">
        <f t="shared" si="7"/>
        <v>None</v>
      </c>
      <c r="T94" t="str">
        <f>("Required location not specified")</f>
        <v>Required location not specified</v>
      </c>
      <c r="W94"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94" t="s">
        <v>503</v>
      </c>
      <c r="Y94" t="s">
        <v>504</v>
      </c>
    </row>
    <row r="95" spans="1:25" x14ac:dyDescent="0.35">
      <c r="A95" t="s">
        <v>505</v>
      </c>
      <c r="B95" t="s">
        <v>31</v>
      </c>
      <c r="C95" s="1">
        <v>25204</v>
      </c>
      <c r="D95" s="1">
        <v>43617</v>
      </c>
      <c r="E95">
        <v>1</v>
      </c>
      <c r="F95" t="s">
        <v>506</v>
      </c>
      <c r="H95" t="str">
        <f>("None")</f>
        <v>None</v>
      </c>
      <c r="N95" t="str">
        <f>("No health care professionals are legally permitted to provide an abortion")</f>
        <v>No health care professionals are legally permitted to provide an abortion</v>
      </c>
      <c r="Q95" t="str">
        <f t="shared" si="7"/>
        <v>None</v>
      </c>
      <c r="T95" t="str">
        <f>("Abortion is not permitted in any location")</f>
        <v>Abortion is not permitted in any location</v>
      </c>
      <c r="W95" t="s">
        <v>106</v>
      </c>
      <c r="X95" t="s">
        <v>506</v>
      </c>
    </row>
    <row r="96" spans="1:25" x14ac:dyDescent="0.35">
      <c r="A96" t="s">
        <v>507</v>
      </c>
      <c r="B96" t="s">
        <v>31</v>
      </c>
      <c r="C96" s="1">
        <v>20166</v>
      </c>
      <c r="D96" s="1">
        <v>43617</v>
      </c>
      <c r="E96">
        <v>1</v>
      </c>
      <c r="F96" t="s">
        <v>508</v>
      </c>
      <c r="H96" t="str">
        <f>("Economic reasons , Rape, Physical health")</f>
        <v>Economic reasons , Rape, Physical health</v>
      </c>
      <c r="I96" t="s">
        <v>509</v>
      </c>
      <c r="K96">
        <v>0</v>
      </c>
      <c r="N96" t="str">
        <f>("Medical doctor")</f>
        <v>Medical doctor</v>
      </c>
      <c r="O96" t="s">
        <v>509</v>
      </c>
      <c r="Q96" t="str">
        <f t="shared" si="7"/>
        <v>None</v>
      </c>
      <c r="T96" t="str">
        <f>("Required location not specified")</f>
        <v>Required location not specified</v>
      </c>
      <c r="W96"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96" t="s">
        <v>510</v>
      </c>
    </row>
    <row r="97" spans="1:25" x14ac:dyDescent="0.35">
      <c r="A97" t="s">
        <v>511</v>
      </c>
      <c r="B97" t="s">
        <v>31</v>
      </c>
      <c r="C97" s="1">
        <v>39448</v>
      </c>
      <c r="D97" s="1">
        <v>43617</v>
      </c>
      <c r="E97">
        <v>1</v>
      </c>
      <c r="F97" t="s">
        <v>512</v>
      </c>
      <c r="H97" t="str">
        <f>("Health, Life")</f>
        <v>Health, Life</v>
      </c>
      <c r="I97" t="s">
        <v>513</v>
      </c>
      <c r="K97">
        <v>1</v>
      </c>
      <c r="L97" t="s">
        <v>514</v>
      </c>
      <c r="N97" t="str">
        <f>("Permitted health care professionals not specified")</f>
        <v>Permitted health care professionals not specified</v>
      </c>
      <c r="Q97" t="str">
        <f t="shared" si="7"/>
        <v>None</v>
      </c>
      <c r="T97" t="str">
        <f>("Required location not specified")</f>
        <v>Required location not specified</v>
      </c>
      <c r="W97"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97" t="s">
        <v>515</v>
      </c>
      <c r="Y97" t="s">
        <v>516</v>
      </c>
    </row>
    <row r="98" spans="1:25" x14ac:dyDescent="0.35">
      <c r="A98" t="s">
        <v>517</v>
      </c>
      <c r="B98" t="s">
        <v>31</v>
      </c>
      <c r="C98" s="1">
        <v>37987</v>
      </c>
      <c r="D98" s="1">
        <v>43617</v>
      </c>
      <c r="E98">
        <v>1</v>
      </c>
      <c r="F98" t="s">
        <v>518</v>
      </c>
      <c r="H98" t="str">
        <f>("Any grounds")</f>
        <v>Any grounds</v>
      </c>
      <c r="I98" t="s">
        <v>519</v>
      </c>
      <c r="J98" t="s">
        <v>520</v>
      </c>
      <c r="K98">
        <v>0</v>
      </c>
      <c r="N98" t="str">
        <f>("Permitted health care professionals not specified")</f>
        <v>Permitted health care professionals not specified</v>
      </c>
      <c r="Q98" t="str">
        <f t="shared" si="7"/>
        <v>None</v>
      </c>
      <c r="T98" t="str">
        <f>("Required location not specified")</f>
        <v>Required location not specified</v>
      </c>
      <c r="W98"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98" t="s">
        <v>521</v>
      </c>
    </row>
    <row r="99" spans="1:25" x14ac:dyDescent="0.35">
      <c r="A99" t="s">
        <v>522</v>
      </c>
      <c r="B99" t="s">
        <v>31</v>
      </c>
      <c r="C99" s="1">
        <v>40544</v>
      </c>
      <c r="D99" s="1">
        <v>43617</v>
      </c>
      <c r="E99">
        <v>1</v>
      </c>
      <c r="F99" t="s">
        <v>523</v>
      </c>
      <c r="H99" t="str">
        <f>("Health, Life")</f>
        <v>Health, Life</v>
      </c>
      <c r="I99" t="s">
        <v>524</v>
      </c>
      <c r="K99">
        <v>0</v>
      </c>
      <c r="N99" t="str">
        <f>("Permitted health care professionals not specified")</f>
        <v>Permitted health care professionals not specified</v>
      </c>
      <c r="Q99" t="str">
        <f t="shared" si="7"/>
        <v>None</v>
      </c>
      <c r="T99" t="str">
        <f>("Required location not specified")</f>
        <v>Required location not specified</v>
      </c>
      <c r="W99" t="str">
        <f>("Any individual who causes an unlawful abortion, Pregnant person, Individual who provides abortion drugs, Individual who provides substances, Individual who provides instruments for abortion")</f>
        <v>Any individual who causes an unlawful abortion, Pregnant person, Individual who provides abortion drugs, Individual who provides substances, Individual who provides instruments for abortion</v>
      </c>
      <c r="X99" t="s">
        <v>525</v>
      </c>
    </row>
    <row r="100" spans="1:25" x14ac:dyDescent="0.35">
      <c r="A100" t="s">
        <v>526</v>
      </c>
      <c r="B100" t="s">
        <v>31</v>
      </c>
      <c r="C100" s="1">
        <v>28126</v>
      </c>
      <c r="D100" s="1">
        <v>43617</v>
      </c>
      <c r="E100">
        <v>1</v>
      </c>
      <c r="F100" t="s">
        <v>527</v>
      </c>
      <c r="H100" t="str">
        <f>("None")</f>
        <v>None</v>
      </c>
      <c r="N100" t="str">
        <f>("No health care professionals are legally permitted to provide an abortion")</f>
        <v>No health care professionals are legally permitted to provide an abortion</v>
      </c>
      <c r="Q100" t="str">
        <f t="shared" si="7"/>
        <v>None</v>
      </c>
      <c r="T100" t="str">
        <f>("Abortion is not permitted in any location")</f>
        <v>Abortion is not permitted in any location</v>
      </c>
      <c r="W100" t="str">
        <f>("Any individual who causes an unlawful abortion, Pregnant person, Individual who provides abortion drugs, Individual who provides substances, Individual who provides instruments for abortion")</f>
        <v>Any individual who causes an unlawful abortion, Pregnant person, Individual who provides abortion drugs, Individual who provides substances, Individual who provides instruments for abortion</v>
      </c>
      <c r="X100" t="s">
        <v>527</v>
      </c>
    </row>
    <row r="101" spans="1:25" x14ac:dyDescent="0.35">
      <c r="A101" t="s">
        <v>528</v>
      </c>
      <c r="B101" t="s">
        <v>31</v>
      </c>
      <c r="C101" s="1">
        <v>21916</v>
      </c>
      <c r="D101" s="1">
        <v>43617</v>
      </c>
      <c r="E101">
        <v>1</v>
      </c>
      <c r="F101" t="s">
        <v>529</v>
      </c>
      <c r="H101" t="str">
        <f>("Life")</f>
        <v>Life</v>
      </c>
      <c r="I101" t="s">
        <v>530</v>
      </c>
      <c r="K101">
        <v>0</v>
      </c>
      <c r="N101" t="str">
        <f>("Permitted health care professionals not specified")</f>
        <v>Permitted health care professionals not specified</v>
      </c>
      <c r="Q101" t="str">
        <f t="shared" si="7"/>
        <v>None</v>
      </c>
      <c r="T101" t="str">
        <f>("Required location not specified")</f>
        <v>Required location not specified</v>
      </c>
      <c r="W101" t="s">
        <v>531</v>
      </c>
      <c r="X101" t="s">
        <v>532</v>
      </c>
    </row>
    <row r="102" spans="1:25" x14ac:dyDescent="0.35">
      <c r="A102" t="s">
        <v>533</v>
      </c>
      <c r="B102" t="s">
        <v>31</v>
      </c>
      <c r="C102" s="1">
        <v>39343</v>
      </c>
      <c r="D102" s="1">
        <v>43617</v>
      </c>
      <c r="E102">
        <v>1</v>
      </c>
      <c r="F102" t="s">
        <v>534</v>
      </c>
      <c r="H102" t="str">
        <f>("Any grounds")</f>
        <v>Any grounds</v>
      </c>
      <c r="I102" t="s">
        <v>535</v>
      </c>
      <c r="J102" t="s">
        <v>536</v>
      </c>
      <c r="K102">
        <v>0</v>
      </c>
      <c r="N102" t="str">
        <f>("Permitted health care professionals not specified")</f>
        <v>Permitted health care professionals not specified</v>
      </c>
      <c r="Q102" t="str">
        <f t="shared" si="7"/>
        <v>None</v>
      </c>
      <c r="T102" t="str">
        <f>("Health facility specifically designated to provide abortions")</f>
        <v>Health facility specifically designated to provide abortions</v>
      </c>
      <c r="W102"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102" t="s">
        <v>534</v>
      </c>
    </row>
    <row r="103" spans="1:25" x14ac:dyDescent="0.35">
      <c r="A103" t="s">
        <v>537</v>
      </c>
      <c r="B103" t="s">
        <v>31</v>
      </c>
      <c r="C103" s="1">
        <v>39822</v>
      </c>
      <c r="D103" s="1">
        <v>43617</v>
      </c>
      <c r="E103">
        <v>1</v>
      </c>
      <c r="F103" t="s">
        <v>538</v>
      </c>
      <c r="H103" t="str">
        <f>("None")</f>
        <v>None</v>
      </c>
      <c r="N103" t="str">
        <f>("No health care professionals are legally permitted to provide an abortion")</f>
        <v>No health care professionals are legally permitted to provide an abortion</v>
      </c>
      <c r="Q103" t="str">
        <f t="shared" si="7"/>
        <v>None</v>
      </c>
      <c r="T103" t="str">
        <f>("Abortion is not permitted in any location")</f>
        <v>Abortion is not permitted in any location</v>
      </c>
      <c r="W103"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03" t="s">
        <v>538</v>
      </c>
    </row>
    <row r="104" spans="1:25" x14ac:dyDescent="0.35">
      <c r="A104" t="s">
        <v>539</v>
      </c>
      <c r="B104" t="s">
        <v>31</v>
      </c>
      <c r="C104" s="1">
        <v>40977</v>
      </c>
      <c r="D104" s="1">
        <v>43617</v>
      </c>
      <c r="E104">
        <v>1</v>
      </c>
      <c r="F104" t="s">
        <v>540</v>
      </c>
      <c r="H104" t="str">
        <f>("Fetal impairment, Rape, Incest, Health")</f>
        <v>Fetal impairment, Rape, Incest, Health</v>
      </c>
      <c r="I104" t="s">
        <v>541</v>
      </c>
      <c r="K104">
        <v>1</v>
      </c>
      <c r="L104" t="s">
        <v>541</v>
      </c>
      <c r="M104" t="s">
        <v>542</v>
      </c>
      <c r="N104" t="str">
        <f>("Medical practitioner")</f>
        <v>Medical practitioner</v>
      </c>
      <c r="O104" t="s">
        <v>541</v>
      </c>
      <c r="Q104" t="str">
        <f t="shared" si="7"/>
        <v>None</v>
      </c>
      <c r="T104" t="str">
        <f>("Required location not specified")</f>
        <v>Required location not specified</v>
      </c>
      <c r="W104" t="str">
        <f>("Any individual who causes an unlawful abortion")</f>
        <v>Any individual who causes an unlawful abortion</v>
      </c>
      <c r="X104" t="s">
        <v>540</v>
      </c>
    </row>
    <row r="105" spans="1:25" x14ac:dyDescent="0.35">
      <c r="A105" t="s">
        <v>543</v>
      </c>
      <c r="B105" t="s">
        <v>31</v>
      </c>
      <c r="C105" s="1">
        <v>40544</v>
      </c>
      <c r="D105" s="1">
        <v>43617</v>
      </c>
      <c r="E105">
        <v>1</v>
      </c>
      <c r="F105" t="s">
        <v>544</v>
      </c>
      <c r="H105" t="str">
        <f>("Fetal impairment, Rape, Incest, Mental health, Physical health")</f>
        <v>Fetal impairment, Rape, Incest, Mental health, Physical health</v>
      </c>
      <c r="I105" t="s">
        <v>545</v>
      </c>
      <c r="K105">
        <v>1</v>
      </c>
      <c r="L105" t="s">
        <v>546</v>
      </c>
      <c r="N105" t="str">
        <f>("Medical doctor")</f>
        <v>Medical doctor</v>
      </c>
      <c r="O105" t="s">
        <v>545</v>
      </c>
      <c r="Q105" t="str">
        <f t="shared" si="7"/>
        <v>None</v>
      </c>
      <c r="T105" t="str">
        <f>("Required location not specified")</f>
        <v>Required location not specified</v>
      </c>
      <c r="W105" t="str">
        <f>("Any individual who causes an unlawful abortion, Pregnant person, Individual who assists in the abortion")</f>
        <v>Any individual who causes an unlawful abortion, Pregnant person, Individual who assists in the abortion</v>
      </c>
      <c r="X105" t="s">
        <v>547</v>
      </c>
      <c r="Y105" t="s">
        <v>548</v>
      </c>
    </row>
    <row r="106" spans="1:25" x14ac:dyDescent="0.35">
      <c r="A106" t="s">
        <v>549</v>
      </c>
      <c r="B106" t="s">
        <v>31</v>
      </c>
      <c r="C106" s="1">
        <v>19360</v>
      </c>
      <c r="D106" s="1">
        <v>43617</v>
      </c>
      <c r="E106">
        <v>1</v>
      </c>
      <c r="F106" t="s">
        <v>550</v>
      </c>
      <c r="H106" t="str">
        <f>("None")</f>
        <v>None</v>
      </c>
      <c r="N106" t="str">
        <f>("No health care professionals are legally permitted to provide an abortion")</f>
        <v>No health care professionals are legally permitted to provide an abortion</v>
      </c>
      <c r="Q106" t="str">
        <f t="shared" si="7"/>
        <v>None</v>
      </c>
      <c r="T106" t="str">
        <f>("Abortion is not permitted in any location")</f>
        <v>Abortion is not permitted in any location</v>
      </c>
      <c r="W106"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06" t="s">
        <v>551</v>
      </c>
    </row>
    <row r="107" spans="1:25" x14ac:dyDescent="0.35">
      <c r="A107" t="s">
        <v>552</v>
      </c>
      <c r="B107" t="s">
        <v>31</v>
      </c>
      <c r="C107" s="1">
        <v>36609</v>
      </c>
      <c r="D107" s="1">
        <v>43617</v>
      </c>
      <c r="E107">
        <v>1</v>
      </c>
      <c r="F107" t="s">
        <v>553</v>
      </c>
      <c r="H107" t="str">
        <f>("Health, Life")</f>
        <v>Health, Life</v>
      </c>
      <c r="I107" t="s">
        <v>110</v>
      </c>
      <c r="K107">
        <v>0</v>
      </c>
      <c r="N107" t="str">
        <f>("Medical doctor")</f>
        <v>Medical doctor</v>
      </c>
      <c r="O107" t="s">
        <v>110</v>
      </c>
      <c r="Q107" t="str">
        <f t="shared" si="7"/>
        <v>None</v>
      </c>
      <c r="T107" t="str">
        <f>("Required location not specified")</f>
        <v>Required location not specified</v>
      </c>
      <c r="W107" t="s">
        <v>554</v>
      </c>
      <c r="X107" t="s">
        <v>555</v>
      </c>
    </row>
    <row r="108" spans="1:25" x14ac:dyDescent="0.35">
      <c r="A108" t="s">
        <v>556</v>
      </c>
      <c r="B108" t="s">
        <v>31</v>
      </c>
      <c r="C108" s="1">
        <v>34362</v>
      </c>
      <c r="D108" s="1">
        <v>43617</v>
      </c>
      <c r="E108">
        <v>1</v>
      </c>
      <c r="F108" t="s">
        <v>557</v>
      </c>
      <c r="H108" t="str">
        <f>("Any grounds")</f>
        <v>Any grounds</v>
      </c>
      <c r="I108" t="s">
        <v>558</v>
      </c>
      <c r="J108" t="s">
        <v>559</v>
      </c>
      <c r="K108">
        <v>0</v>
      </c>
      <c r="N108" t="str">
        <f>("Specialist doctor")</f>
        <v>Specialist doctor</v>
      </c>
      <c r="O108" t="s">
        <v>560</v>
      </c>
      <c r="Q108" t="str">
        <f>("Blood test, Gynecological exam")</f>
        <v>Blood test, Gynecological exam</v>
      </c>
      <c r="R108" t="s">
        <v>561</v>
      </c>
      <c r="T108" t="str">
        <f>("Hospital")</f>
        <v>Hospital</v>
      </c>
      <c r="U108" t="s">
        <v>560</v>
      </c>
      <c r="W108" t="str">
        <f>("Individuals subject to penalties not specified ")</f>
        <v xml:space="preserve">Individuals subject to penalties not specified </v>
      </c>
    </row>
    <row r="109" spans="1:25" x14ac:dyDescent="0.35">
      <c r="A109" t="s">
        <v>562</v>
      </c>
      <c r="B109" t="s">
        <v>31</v>
      </c>
      <c r="C109" s="1">
        <v>42209</v>
      </c>
      <c r="D109" s="1">
        <v>43617</v>
      </c>
      <c r="E109">
        <v>1</v>
      </c>
      <c r="F109" t="s">
        <v>563</v>
      </c>
      <c r="H109" t="str">
        <f>("Any grounds")</f>
        <v>Any grounds</v>
      </c>
      <c r="I109" t="s">
        <v>564</v>
      </c>
      <c r="J109" t="s">
        <v>565</v>
      </c>
      <c r="K109">
        <v>1</v>
      </c>
      <c r="L109" t="s">
        <v>564</v>
      </c>
      <c r="M109" t="s">
        <v>566</v>
      </c>
      <c r="N109" t="str">
        <f>("Medical doctor, Specialist doctor")</f>
        <v>Medical doctor, Specialist doctor</v>
      </c>
      <c r="O109" t="s">
        <v>564</v>
      </c>
      <c r="Q109" t="str">
        <f t="shared" ref="Q109:Q120" si="8">("None")</f>
        <v>None</v>
      </c>
      <c r="T109" t="str">
        <f>("Hospital, Health facility specifically designated to provide abortions")</f>
        <v>Hospital, Health facility specifically designated to provide abortions</v>
      </c>
      <c r="U109" t="s">
        <v>564</v>
      </c>
      <c r="W109" t="str">
        <f>("Any individual who causes an unlawful abortion, Pregnant person, Individual who provides surgical abortion, Individual who provides abortion drugs, Individual who provides substances")</f>
        <v>Any individual who causes an unlawful abortion, Pregnant person, Individual who provides surgical abortion, Individual who provides abortion drugs, Individual who provides substances</v>
      </c>
      <c r="X109" t="s">
        <v>567</v>
      </c>
    </row>
    <row r="110" spans="1:25" x14ac:dyDescent="0.35">
      <c r="A110" t="s">
        <v>568</v>
      </c>
      <c r="B110" t="s">
        <v>31</v>
      </c>
      <c r="C110" s="1">
        <v>40544</v>
      </c>
      <c r="D110" s="1">
        <v>43617</v>
      </c>
      <c r="E110">
        <v>1</v>
      </c>
      <c r="F110" t="s">
        <v>569</v>
      </c>
      <c r="H110" t="str">
        <f>("None")</f>
        <v>None</v>
      </c>
      <c r="N110" t="str">
        <f>("No health care professionals are legally permitted to provide an abortion")</f>
        <v>No health care professionals are legally permitted to provide an abortion</v>
      </c>
      <c r="Q110" t="str">
        <f t="shared" si="8"/>
        <v>None</v>
      </c>
      <c r="T110" t="str">
        <f>("Abortion is not permitted in any location")</f>
        <v>Abortion is not permitted in any location</v>
      </c>
      <c r="W110" t="s">
        <v>202</v>
      </c>
      <c r="X110" t="s">
        <v>569</v>
      </c>
    </row>
    <row r="111" spans="1:25" x14ac:dyDescent="0.35">
      <c r="A111" t="s">
        <v>570</v>
      </c>
      <c r="B111" t="s">
        <v>31</v>
      </c>
      <c r="C111" s="1">
        <v>11049</v>
      </c>
      <c r="D111" s="1">
        <v>43617</v>
      </c>
      <c r="E111">
        <v>1</v>
      </c>
      <c r="F111" t="s">
        <v>571</v>
      </c>
      <c r="H111" t="str">
        <f>("None")</f>
        <v>None</v>
      </c>
      <c r="N111" t="str">
        <f>("No health care professionals are legally permitted to provide an abortion")</f>
        <v>No health care professionals are legally permitted to provide an abortion</v>
      </c>
      <c r="Q111" t="str">
        <f t="shared" si="8"/>
        <v>None</v>
      </c>
      <c r="T111" t="str">
        <f>("Abortion is not permitted in any location")</f>
        <v>Abortion is not permitted in any location</v>
      </c>
      <c r="W111" t="str">
        <f>("Any individual who causes an unlawful abortion, Pregnant person, Individual who provides abortion drugs, Individual who provides substances, Individual who provides instruments for abortion")</f>
        <v>Any individual who causes an unlawful abortion, Pregnant person, Individual who provides abortion drugs, Individual who provides substances, Individual who provides instruments for abortion</v>
      </c>
      <c r="X111" t="s">
        <v>572</v>
      </c>
    </row>
    <row r="112" spans="1:25" x14ac:dyDescent="0.35">
      <c r="A112" t="s">
        <v>573</v>
      </c>
      <c r="B112" t="s">
        <v>31</v>
      </c>
      <c r="C112" s="1">
        <v>38718</v>
      </c>
      <c r="D112" s="1">
        <v>43617</v>
      </c>
      <c r="E112">
        <v>1</v>
      </c>
      <c r="F112" t="s">
        <v>574</v>
      </c>
      <c r="H112" t="str">
        <f>("Mental health, Physical health, Life")</f>
        <v>Mental health, Physical health, Life</v>
      </c>
      <c r="I112" t="s">
        <v>574</v>
      </c>
      <c r="K112">
        <v>0</v>
      </c>
      <c r="N112" t="str">
        <f>("Medical practitioner")</f>
        <v>Medical practitioner</v>
      </c>
      <c r="O112" t="s">
        <v>574</v>
      </c>
      <c r="Q112" t="str">
        <f t="shared" si="8"/>
        <v>None</v>
      </c>
      <c r="T112" t="str">
        <f>("Required location not specified")</f>
        <v>Required location not specified</v>
      </c>
      <c r="W112" t="str">
        <f>("Any individual who causes an unlawful abortion, Pregnant person")</f>
        <v>Any individual who causes an unlawful abortion, Pregnant person</v>
      </c>
      <c r="X112" t="s">
        <v>574</v>
      </c>
    </row>
    <row r="113" spans="1:24" x14ac:dyDescent="0.35">
      <c r="A113" t="s">
        <v>575</v>
      </c>
      <c r="B113" t="s">
        <v>31</v>
      </c>
      <c r="C113" s="1">
        <v>37414</v>
      </c>
      <c r="D113" s="1">
        <v>43617</v>
      </c>
      <c r="E113">
        <v>1</v>
      </c>
      <c r="F113" t="s">
        <v>576</v>
      </c>
      <c r="H113" t="str">
        <f>("Rape, Incest, Life")</f>
        <v>Rape, Incest, Life</v>
      </c>
      <c r="I113" t="s">
        <v>577</v>
      </c>
      <c r="K113">
        <v>0</v>
      </c>
      <c r="N113" t="str">
        <f>("Permitted health care professionals not specified")</f>
        <v>Permitted health care professionals not specified</v>
      </c>
      <c r="Q113" t="str">
        <f t="shared" si="8"/>
        <v>None</v>
      </c>
      <c r="T113" t="str">
        <f>("Required location not specified")</f>
        <v>Required location not specified</v>
      </c>
      <c r="W113"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13" t="s">
        <v>578</v>
      </c>
    </row>
    <row r="114" spans="1:24" x14ac:dyDescent="0.35">
      <c r="A114" t="s">
        <v>579</v>
      </c>
      <c r="B114" t="s">
        <v>31</v>
      </c>
      <c r="C114" s="1">
        <v>37257</v>
      </c>
      <c r="D114" s="1">
        <v>43617</v>
      </c>
      <c r="E114">
        <v>1</v>
      </c>
      <c r="F114" t="s">
        <v>580</v>
      </c>
      <c r="H114" t="str">
        <f>("None")</f>
        <v>None</v>
      </c>
      <c r="N114" t="str">
        <f>("No health care professionals are legally permitted to provide an abortion")</f>
        <v>No health care professionals are legally permitted to provide an abortion</v>
      </c>
      <c r="Q114" t="str">
        <f t="shared" si="8"/>
        <v>None</v>
      </c>
      <c r="T114" t="str">
        <f>("Abortion is not permitted in any location")</f>
        <v>Abortion is not permitted in any location</v>
      </c>
      <c r="W114" t="s">
        <v>122</v>
      </c>
      <c r="X114" t="s">
        <v>580</v>
      </c>
    </row>
    <row r="115" spans="1:24" x14ac:dyDescent="0.35">
      <c r="A115" t="s">
        <v>581</v>
      </c>
      <c r="B115" t="s">
        <v>31</v>
      </c>
      <c r="C115" s="1">
        <v>25780</v>
      </c>
      <c r="D115" s="1">
        <v>43617</v>
      </c>
      <c r="E115">
        <v>1</v>
      </c>
      <c r="F115" t="s">
        <v>582</v>
      </c>
      <c r="H115" t="str">
        <f>("None")</f>
        <v>None</v>
      </c>
      <c r="N115" t="str">
        <f>("No health care professionals are legally permitted to provide an abortion")</f>
        <v>No health care professionals are legally permitted to provide an abortion</v>
      </c>
      <c r="Q115" t="str">
        <f t="shared" si="8"/>
        <v>None</v>
      </c>
      <c r="T115" t="str">
        <f>("Abortion is not permitted in any location")</f>
        <v>Abortion is not permitted in any location</v>
      </c>
      <c r="W115" t="str">
        <f>("Any individual who causes an unlawful abortion")</f>
        <v>Any individual who causes an unlawful abortion</v>
      </c>
      <c r="X115" t="s">
        <v>583</v>
      </c>
    </row>
    <row r="116" spans="1:24" x14ac:dyDescent="0.35">
      <c r="A116" t="s">
        <v>584</v>
      </c>
      <c r="B116" t="s">
        <v>31</v>
      </c>
      <c r="C116" s="1">
        <v>38353</v>
      </c>
      <c r="D116" s="1">
        <v>43617</v>
      </c>
      <c r="E116">
        <v>1</v>
      </c>
      <c r="F116" t="s">
        <v>585</v>
      </c>
      <c r="H116" t="str">
        <f>("Age")</f>
        <v>Age</v>
      </c>
      <c r="I116" t="s">
        <v>586</v>
      </c>
      <c r="J116" t="s">
        <v>587</v>
      </c>
      <c r="K116">
        <v>0</v>
      </c>
      <c r="N116" t="str">
        <f>("Permitted health care professionals not specified")</f>
        <v>Permitted health care professionals not specified</v>
      </c>
      <c r="Q116" t="str">
        <f t="shared" si="8"/>
        <v>None</v>
      </c>
      <c r="T116" t="str">
        <f>("Required location not specified")</f>
        <v>Required location not specified</v>
      </c>
      <c r="W116" t="s">
        <v>122</v>
      </c>
      <c r="X116" t="s">
        <v>588</v>
      </c>
    </row>
    <row r="117" spans="1:24" x14ac:dyDescent="0.35">
      <c r="A117" t="s">
        <v>589</v>
      </c>
      <c r="B117" t="s">
        <v>31</v>
      </c>
      <c r="C117" s="1">
        <v>41083</v>
      </c>
      <c r="D117" s="1">
        <v>43617</v>
      </c>
      <c r="E117">
        <v>1</v>
      </c>
      <c r="F117" t="s">
        <v>590</v>
      </c>
      <c r="H117" t="str">
        <f>("Fetal impairment, Rape, Incest, Mental health, Physical health, Life")</f>
        <v>Fetal impairment, Rape, Incest, Mental health, Physical health, Life</v>
      </c>
      <c r="I117" t="s">
        <v>591</v>
      </c>
      <c r="J117" t="s">
        <v>592</v>
      </c>
      <c r="K117">
        <v>1</v>
      </c>
      <c r="L117" t="s">
        <v>591</v>
      </c>
      <c r="N117" t="str">
        <f>("Specialist doctor")</f>
        <v>Specialist doctor</v>
      </c>
      <c r="O117" t="s">
        <v>593</v>
      </c>
      <c r="Q117" t="str">
        <f t="shared" si="8"/>
        <v>None</v>
      </c>
      <c r="T117" t="str">
        <f>("Health facility specifically designated to provide abortions")</f>
        <v>Health facility specifically designated to provide abortions</v>
      </c>
      <c r="U117" t="s">
        <v>594</v>
      </c>
      <c r="V117" t="s">
        <v>595</v>
      </c>
      <c r="W117" t="str">
        <f>("Any individual who causes an unlawful abortion, Pregnant person, Individual who provides abortion drugs, Individual who provides substances, Individual who provides instruments for abortion")</f>
        <v>Any individual who causes an unlawful abortion, Pregnant person, Individual who provides abortion drugs, Individual who provides substances, Individual who provides instruments for abortion</v>
      </c>
      <c r="X117" t="s">
        <v>596</v>
      </c>
    </row>
    <row r="118" spans="1:24" x14ac:dyDescent="0.35">
      <c r="A118" t="s">
        <v>597</v>
      </c>
      <c r="B118" t="s">
        <v>25</v>
      </c>
      <c r="C118" s="1">
        <v>39443</v>
      </c>
      <c r="D118" s="1">
        <v>43617</v>
      </c>
      <c r="E118">
        <v>1</v>
      </c>
      <c r="F118" t="s">
        <v>598</v>
      </c>
      <c r="H118" t="str">
        <f>("Fetal impairment, Rape, Life")</f>
        <v>Fetal impairment, Rape, Life</v>
      </c>
      <c r="I118" t="s">
        <v>599</v>
      </c>
      <c r="K118">
        <v>1</v>
      </c>
      <c r="L118" t="s">
        <v>599</v>
      </c>
      <c r="M118" t="s">
        <v>600</v>
      </c>
      <c r="N118" t="str">
        <f>("Permitted health care professionals not specified")</f>
        <v>Permitted health care professionals not specified</v>
      </c>
      <c r="Q118" t="str">
        <f t="shared" si="8"/>
        <v>None</v>
      </c>
      <c r="T118" t="str">
        <f>("Required location not specified")</f>
        <v>Required location not specified</v>
      </c>
      <c r="W118"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18" t="s">
        <v>601</v>
      </c>
    </row>
    <row r="119" spans="1:24" x14ac:dyDescent="0.35">
      <c r="A119" t="s">
        <v>602</v>
      </c>
      <c r="B119" t="s">
        <v>25</v>
      </c>
      <c r="C119" s="1">
        <v>40731</v>
      </c>
      <c r="D119" s="1">
        <v>43617</v>
      </c>
      <c r="E119">
        <v>1</v>
      </c>
      <c r="F119" t="s">
        <v>93</v>
      </c>
      <c r="H119" t="str">
        <f>("Any grounds")</f>
        <v>Any grounds</v>
      </c>
      <c r="I119" t="s">
        <v>603</v>
      </c>
      <c r="J119" t="s">
        <v>604</v>
      </c>
      <c r="K119">
        <v>0</v>
      </c>
      <c r="M119" t="s">
        <v>605</v>
      </c>
      <c r="N119" t="str">
        <f>("Specialist doctor")</f>
        <v>Specialist doctor</v>
      </c>
      <c r="O119" t="s">
        <v>606</v>
      </c>
      <c r="Q119" t="str">
        <f t="shared" si="8"/>
        <v>None</v>
      </c>
      <c r="R119" t="s">
        <v>607</v>
      </c>
      <c r="S119" t="s">
        <v>608</v>
      </c>
      <c r="T119" t="str">
        <f>("Health facility specifically designated to provide abortions")</f>
        <v>Health facility specifically designated to provide abortions</v>
      </c>
      <c r="U119" t="s">
        <v>606</v>
      </c>
      <c r="W119"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19" t="s">
        <v>609</v>
      </c>
    </row>
    <row r="120" spans="1:24" x14ac:dyDescent="0.35">
      <c r="A120" t="s">
        <v>610</v>
      </c>
      <c r="B120" t="s">
        <v>25</v>
      </c>
      <c r="C120" s="1">
        <v>43262</v>
      </c>
      <c r="D120" s="1">
        <v>43617</v>
      </c>
      <c r="E120">
        <v>1</v>
      </c>
      <c r="F120" t="s">
        <v>611</v>
      </c>
      <c r="H120" t="str">
        <f>("Economic reasons , Fetal impairment, Rape, Health")</f>
        <v>Economic reasons , Fetal impairment, Rape, Health</v>
      </c>
      <c r="I120" t="s">
        <v>612</v>
      </c>
      <c r="J120" t="s">
        <v>613</v>
      </c>
      <c r="K120">
        <v>0</v>
      </c>
      <c r="N120" t="str">
        <f>("Permitted health care professionals not specified")</f>
        <v>Permitted health care professionals not specified</v>
      </c>
      <c r="Q120" t="str">
        <f t="shared" si="8"/>
        <v>None</v>
      </c>
      <c r="T120" t="str">
        <f>("Required location not specified")</f>
        <v>Required location not specified</v>
      </c>
      <c r="W120"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20" t="s">
        <v>614</v>
      </c>
    </row>
    <row r="121" spans="1:24" x14ac:dyDescent="0.35">
      <c r="A121" t="s">
        <v>615</v>
      </c>
      <c r="B121" t="s">
        <v>31</v>
      </c>
      <c r="C121" s="1">
        <v>40442</v>
      </c>
      <c r="D121" s="1">
        <v>43617</v>
      </c>
      <c r="E121">
        <v>1</v>
      </c>
      <c r="F121" t="s">
        <v>616</v>
      </c>
      <c r="H121" t="str">
        <f>("Any grounds")</f>
        <v>Any grounds</v>
      </c>
      <c r="I121" t="s">
        <v>617</v>
      </c>
      <c r="J121" t="s">
        <v>618</v>
      </c>
      <c r="K121">
        <v>0</v>
      </c>
      <c r="N121" t="str">
        <f>("Specialist doctor")</f>
        <v>Specialist doctor</v>
      </c>
      <c r="O121" t="s">
        <v>619</v>
      </c>
      <c r="Q121" t="str">
        <f>("Blood test")</f>
        <v>Blood test</v>
      </c>
      <c r="R121" t="s">
        <v>620</v>
      </c>
      <c r="T121" t="str">
        <f>("Hospital")</f>
        <v>Hospital</v>
      </c>
      <c r="U121" t="s">
        <v>621</v>
      </c>
      <c r="V121" t="s">
        <v>622</v>
      </c>
      <c r="W121" t="str">
        <f>("Individuals subject to penalties not specified ")</f>
        <v xml:space="preserve">Individuals subject to penalties not specified </v>
      </c>
    </row>
    <row r="122" spans="1:24" x14ac:dyDescent="0.35">
      <c r="A122" t="s">
        <v>623</v>
      </c>
      <c r="B122" t="s">
        <v>624</v>
      </c>
      <c r="C122" s="1">
        <v>24838</v>
      </c>
      <c r="D122" s="1">
        <v>43617</v>
      </c>
      <c r="E122">
        <v>1</v>
      </c>
      <c r="F122" t="s">
        <v>625</v>
      </c>
      <c r="H122" t="str">
        <f>("Fetal impairment, Rape, Incest, Physical health, Life")</f>
        <v>Fetal impairment, Rape, Incest, Physical health, Life</v>
      </c>
      <c r="I122" t="s">
        <v>626</v>
      </c>
      <c r="J122" t="s">
        <v>627</v>
      </c>
      <c r="K122">
        <v>1</v>
      </c>
      <c r="L122" t="s">
        <v>628</v>
      </c>
      <c r="M122" t="s">
        <v>629</v>
      </c>
      <c r="N122" t="str">
        <f>("Permitted health care professionals not specified")</f>
        <v>Permitted health care professionals not specified</v>
      </c>
      <c r="Q122" t="str">
        <f>("Required tests not specified")</f>
        <v>Required tests not specified</v>
      </c>
      <c r="T122" t="str">
        <f>("Required location not specified")</f>
        <v>Required location not specified</v>
      </c>
      <c r="W122"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22" t="s">
        <v>630</v>
      </c>
    </row>
    <row r="123" spans="1:24" x14ac:dyDescent="0.35">
      <c r="A123" t="s">
        <v>631</v>
      </c>
      <c r="B123" t="s">
        <v>31</v>
      </c>
      <c r="C123" s="1">
        <v>40021</v>
      </c>
      <c r="D123" s="1">
        <v>43617</v>
      </c>
      <c r="E123">
        <v>1</v>
      </c>
      <c r="F123" t="s">
        <v>632</v>
      </c>
      <c r="H123" t="str">
        <f>("Any grounds")</f>
        <v>Any grounds</v>
      </c>
      <c r="I123" t="s">
        <v>632</v>
      </c>
      <c r="J123" t="s">
        <v>633</v>
      </c>
      <c r="K123">
        <v>0</v>
      </c>
      <c r="M123" t="s">
        <v>634</v>
      </c>
      <c r="N123" t="str">
        <f>("Specialist doctor")</f>
        <v>Specialist doctor</v>
      </c>
      <c r="O123" t="s">
        <v>635</v>
      </c>
      <c r="Q123" t="str">
        <f>("Blood test")</f>
        <v>Blood test</v>
      </c>
      <c r="R123" t="s">
        <v>636</v>
      </c>
      <c r="T123" t="str">
        <f>("Secondary health care facility")</f>
        <v>Secondary health care facility</v>
      </c>
      <c r="U123" t="s">
        <v>637</v>
      </c>
      <c r="V123" t="s">
        <v>638</v>
      </c>
      <c r="W123" t="str">
        <f>("Any individual who causes an unlawful abortion, Health care professional who provides surgical abortion, Health care professional who provides abortion drugs, Individual who assists in the abortion")</f>
        <v>Any individual who causes an unlawful abortion, Health care professional who provides surgical abortion, Health care professional who provides abortion drugs, Individual who assists in the abortion</v>
      </c>
      <c r="X123" t="s">
        <v>639</v>
      </c>
    </row>
    <row r="124" spans="1:24" x14ac:dyDescent="0.35">
      <c r="A124" t="s">
        <v>640</v>
      </c>
      <c r="B124" t="s">
        <v>25</v>
      </c>
      <c r="C124" s="1">
        <v>39793</v>
      </c>
      <c r="D124" s="1">
        <v>43617</v>
      </c>
      <c r="E124">
        <v>1</v>
      </c>
      <c r="F124" t="s">
        <v>641</v>
      </c>
      <c r="H124" t="str">
        <f>("Fetal impairment, Rape, Life")</f>
        <v>Fetal impairment, Rape, Life</v>
      </c>
      <c r="I124" t="s">
        <v>642</v>
      </c>
      <c r="K124">
        <v>1</v>
      </c>
      <c r="L124" t="s">
        <v>642</v>
      </c>
      <c r="M124" t="s">
        <v>643</v>
      </c>
      <c r="N124" t="str">
        <f>("Permitted health care professionals not specified")</f>
        <v>Permitted health care professionals not specified</v>
      </c>
      <c r="Q124" t="str">
        <f t="shared" ref="Q124:Q156" si="9">("None")</f>
        <v>None</v>
      </c>
      <c r="T124" t="str">
        <f>("Required location not specified")</f>
        <v>Required location not specified</v>
      </c>
      <c r="W124"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24" t="s">
        <v>644</v>
      </c>
    </row>
    <row r="125" spans="1:24" x14ac:dyDescent="0.35">
      <c r="A125" t="s">
        <v>645</v>
      </c>
      <c r="B125" t="s">
        <v>31</v>
      </c>
      <c r="C125" s="1">
        <v>42159</v>
      </c>
      <c r="D125" s="1">
        <v>43617</v>
      </c>
      <c r="E125">
        <v>1</v>
      </c>
      <c r="F125" t="s">
        <v>646</v>
      </c>
      <c r="H125" t="str">
        <f>("Health, Life")</f>
        <v>Health, Life</v>
      </c>
      <c r="I125" t="s">
        <v>647</v>
      </c>
      <c r="K125">
        <v>1</v>
      </c>
      <c r="L125" t="s">
        <v>647</v>
      </c>
      <c r="M125" t="s">
        <v>648</v>
      </c>
      <c r="N125" t="str">
        <f>("Medical doctor, Specialist doctor")</f>
        <v>Medical doctor, Specialist doctor</v>
      </c>
      <c r="O125" t="s">
        <v>647</v>
      </c>
      <c r="Q125" t="str">
        <f t="shared" si="9"/>
        <v>None</v>
      </c>
      <c r="T125" t="str">
        <f>("Required location not specified")</f>
        <v>Required location not specified</v>
      </c>
      <c r="W125" t="s">
        <v>270</v>
      </c>
      <c r="X125" t="s">
        <v>649</v>
      </c>
    </row>
    <row r="126" spans="1:24" x14ac:dyDescent="0.35">
      <c r="A126" t="s">
        <v>650</v>
      </c>
      <c r="B126" t="s">
        <v>31</v>
      </c>
      <c r="C126" s="1">
        <v>41986</v>
      </c>
      <c r="D126" s="1">
        <v>43617</v>
      </c>
      <c r="E126">
        <v>1</v>
      </c>
      <c r="F126" t="s">
        <v>651</v>
      </c>
      <c r="H126" t="str">
        <f>("Any grounds")</f>
        <v>Any grounds</v>
      </c>
      <c r="I126" t="s">
        <v>652</v>
      </c>
      <c r="J126" t="s">
        <v>653</v>
      </c>
      <c r="K126">
        <v>1</v>
      </c>
      <c r="L126" t="s">
        <v>654</v>
      </c>
      <c r="N126" t="str">
        <f>("Medical practitioner, Medical doctor")</f>
        <v>Medical practitioner, Medical doctor</v>
      </c>
      <c r="O126" t="s">
        <v>652</v>
      </c>
      <c r="Q126" t="str">
        <f t="shared" si="9"/>
        <v>None</v>
      </c>
      <c r="T126" t="str">
        <f>("Health facility specifically designated to provide abortions")</f>
        <v>Health facility specifically designated to provide abortions</v>
      </c>
      <c r="U126" t="s">
        <v>652</v>
      </c>
      <c r="W126" t="s">
        <v>122</v>
      </c>
      <c r="X126" t="s">
        <v>651</v>
      </c>
    </row>
    <row r="127" spans="1:24" x14ac:dyDescent="0.35">
      <c r="A127" t="s">
        <v>655</v>
      </c>
      <c r="B127" t="s">
        <v>31</v>
      </c>
      <c r="C127" s="1">
        <v>23012</v>
      </c>
      <c r="D127" s="1">
        <v>43617</v>
      </c>
      <c r="E127">
        <v>1</v>
      </c>
      <c r="F127" t="s">
        <v>656</v>
      </c>
      <c r="H127" t="str">
        <f>("Life")</f>
        <v>Life</v>
      </c>
      <c r="I127" t="s">
        <v>657</v>
      </c>
      <c r="K127">
        <v>0</v>
      </c>
      <c r="N127" t="str">
        <f>("Permitted health care professionals not specified")</f>
        <v>Permitted health care professionals not specified</v>
      </c>
      <c r="Q127" t="str">
        <f t="shared" si="9"/>
        <v>None</v>
      </c>
      <c r="T127" t="str">
        <f>("Required location not specified")</f>
        <v>Required location not specified</v>
      </c>
      <c r="W127" t="str">
        <f>("Any individual who causes an unlawful abortion, Pregnant person")</f>
        <v>Any individual who causes an unlawful abortion, Pregnant person</v>
      </c>
      <c r="X127" t="s">
        <v>656</v>
      </c>
    </row>
    <row r="128" spans="1:24" x14ac:dyDescent="0.35">
      <c r="A128" t="s">
        <v>658</v>
      </c>
      <c r="B128" t="s">
        <v>31</v>
      </c>
      <c r="C128" s="1">
        <v>39448</v>
      </c>
      <c r="D128" s="1">
        <v>43617</v>
      </c>
      <c r="E128">
        <v>1</v>
      </c>
      <c r="F128" t="s">
        <v>659</v>
      </c>
      <c r="H128" t="str">
        <f>("Fetal impairment, Rape, Incest, Mental health, Physical health, Life")</f>
        <v>Fetal impairment, Rape, Incest, Mental health, Physical health, Life</v>
      </c>
      <c r="I128" t="s">
        <v>660</v>
      </c>
      <c r="K128">
        <v>1</v>
      </c>
      <c r="L128" t="s">
        <v>661</v>
      </c>
      <c r="N128" t="str">
        <f>("Medical practitioner")</f>
        <v>Medical practitioner</v>
      </c>
      <c r="O128" t="s">
        <v>662</v>
      </c>
      <c r="Q128" t="str">
        <f t="shared" si="9"/>
        <v>None</v>
      </c>
      <c r="T128" t="str">
        <f>("Health facility specifically designated to provide abortions, Government health facility")</f>
        <v>Health facility specifically designated to provide abortions, Government health facility</v>
      </c>
      <c r="U128" t="s">
        <v>663</v>
      </c>
      <c r="W128"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128" t="s">
        <v>664</v>
      </c>
    </row>
    <row r="129" spans="1:25" x14ac:dyDescent="0.35">
      <c r="A129" t="s">
        <v>665</v>
      </c>
      <c r="B129" t="s">
        <v>31</v>
      </c>
      <c r="C129" s="1">
        <v>42370</v>
      </c>
      <c r="D129" s="1">
        <v>43617</v>
      </c>
      <c r="E129">
        <v>1</v>
      </c>
      <c r="F129" t="s">
        <v>666</v>
      </c>
      <c r="H129" t="str">
        <f>("Life")</f>
        <v>Life</v>
      </c>
      <c r="I129" t="s">
        <v>667</v>
      </c>
      <c r="K129">
        <v>0</v>
      </c>
      <c r="N129" t="str">
        <f>("Permitted health care professionals not specified")</f>
        <v>Permitted health care professionals not specified</v>
      </c>
      <c r="Q129" t="str">
        <f t="shared" si="9"/>
        <v>None</v>
      </c>
      <c r="T129" t="str">
        <f>("Required location not specified")</f>
        <v>Required location not specified</v>
      </c>
      <c r="W129" t="str">
        <f>("Individual who provides surgical abortion, Individual who provides abortion drugs, Individual who provides substances, Individual who provides instruments for abortion")</f>
        <v>Individual who provides surgical abortion, Individual who provides abortion drugs, Individual who provides substances, Individual who provides instruments for abortion</v>
      </c>
      <c r="X129" t="s">
        <v>668</v>
      </c>
    </row>
    <row r="130" spans="1:25" x14ac:dyDescent="0.35">
      <c r="A130" t="s">
        <v>669</v>
      </c>
      <c r="B130" t="s">
        <v>25</v>
      </c>
      <c r="C130" s="1">
        <v>42682</v>
      </c>
      <c r="D130" s="1">
        <v>43617</v>
      </c>
      <c r="E130">
        <v>1</v>
      </c>
      <c r="F130" t="s">
        <v>670</v>
      </c>
      <c r="H130" t="str">
        <f>("Rape, Health, Life")</f>
        <v>Rape, Health, Life</v>
      </c>
      <c r="I130" t="s">
        <v>671</v>
      </c>
      <c r="K130">
        <v>1</v>
      </c>
      <c r="L130" t="s">
        <v>672</v>
      </c>
      <c r="M130" t="s">
        <v>673</v>
      </c>
      <c r="N130" t="str">
        <f>("Permitted health care professionals not specified")</f>
        <v>Permitted health care professionals not specified</v>
      </c>
      <c r="Q130" t="str">
        <f t="shared" si="9"/>
        <v>None</v>
      </c>
      <c r="T130" t="str">
        <f>("Required location not specified")</f>
        <v>Required location not specified</v>
      </c>
      <c r="W130"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30" t="s">
        <v>674</v>
      </c>
    </row>
    <row r="131" spans="1:25" x14ac:dyDescent="0.35">
      <c r="A131" t="s">
        <v>675</v>
      </c>
      <c r="B131" t="s">
        <v>31</v>
      </c>
      <c r="C131" s="1">
        <v>43464</v>
      </c>
      <c r="D131" s="1">
        <v>43617</v>
      </c>
      <c r="E131">
        <v>1</v>
      </c>
      <c r="F131" t="s">
        <v>676</v>
      </c>
      <c r="H131" t="str">
        <f>("Any grounds")</f>
        <v>Any grounds</v>
      </c>
      <c r="I131" t="s">
        <v>677</v>
      </c>
      <c r="J131" t="s">
        <v>678</v>
      </c>
      <c r="K131">
        <v>0</v>
      </c>
      <c r="N131" t="str">
        <f>("Lay health worker")</f>
        <v>Lay health worker</v>
      </c>
      <c r="O131" t="s">
        <v>677</v>
      </c>
      <c r="Q131" t="str">
        <f t="shared" si="9"/>
        <v>None</v>
      </c>
      <c r="T131" t="str">
        <f>("Required location not specified")</f>
        <v>Required location not specified</v>
      </c>
      <c r="W131" t="str">
        <f>("Any individual who causes an unlawful abortion")</f>
        <v>Any individual who causes an unlawful abortion</v>
      </c>
      <c r="X131" t="s">
        <v>676</v>
      </c>
    </row>
    <row r="132" spans="1:25" x14ac:dyDescent="0.35">
      <c r="A132" t="s">
        <v>679</v>
      </c>
      <c r="B132" t="s">
        <v>25</v>
      </c>
      <c r="C132" s="1">
        <v>43479</v>
      </c>
      <c r="D132" s="1">
        <v>43617</v>
      </c>
      <c r="E132">
        <v>1</v>
      </c>
      <c r="F132" t="s">
        <v>680</v>
      </c>
      <c r="H132" t="str">
        <f>("None")</f>
        <v>None</v>
      </c>
      <c r="N132" t="str">
        <f>("No health care professionals are legally permitted to provide an abortion")</f>
        <v>No health care professionals are legally permitted to provide an abortion</v>
      </c>
      <c r="Q132" t="str">
        <f t="shared" si="9"/>
        <v>None</v>
      </c>
      <c r="T132" t="str">
        <f>("Abortion is not permitted in any location")</f>
        <v>Abortion is not permitted in any location</v>
      </c>
      <c r="W132" t="s">
        <v>106</v>
      </c>
      <c r="X132" t="s">
        <v>681</v>
      </c>
    </row>
    <row r="133" spans="1:25" x14ac:dyDescent="0.35">
      <c r="A133" t="s">
        <v>682</v>
      </c>
      <c r="B133" t="s">
        <v>31</v>
      </c>
      <c r="C133" s="1">
        <v>42064</v>
      </c>
      <c r="D133" s="1">
        <v>43617</v>
      </c>
      <c r="E133">
        <v>1</v>
      </c>
      <c r="F133" t="s">
        <v>683</v>
      </c>
      <c r="H133" t="str">
        <f>("Fetal impairment, Incest, Intellectual or cognitive disability of the pregnant person, Mental health, Physical health, Life")</f>
        <v>Fetal impairment, Incest, Intellectual or cognitive disability of the pregnant person, Mental health, Physical health, Life</v>
      </c>
      <c r="I133" t="s">
        <v>684</v>
      </c>
      <c r="J133" t="s">
        <v>685</v>
      </c>
      <c r="K133">
        <v>1</v>
      </c>
      <c r="L133" t="s">
        <v>686</v>
      </c>
      <c r="N133" t="str">
        <f>("Medical practitioner")</f>
        <v>Medical practitioner</v>
      </c>
      <c r="O133" t="s">
        <v>687</v>
      </c>
      <c r="Q133" t="str">
        <f t="shared" si="9"/>
        <v>None</v>
      </c>
      <c r="T133" t="str">
        <f>("Health facility specifically designated to provide abortions")</f>
        <v>Health facility specifically designated to provide abortions</v>
      </c>
      <c r="U133" t="s">
        <v>688</v>
      </c>
      <c r="W133" t="s">
        <v>381</v>
      </c>
      <c r="X133" t="s">
        <v>689</v>
      </c>
    </row>
    <row r="134" spans="1:25" x14ac:dyDescent="0.35">
      <c r="A134" t="s">
        <v>690</v>
      </c>
      <c r="B134" t="s">
        <v>31</v>
      </c>
      <c r="C134" s="1">
        <v>39638</v>
      </c>
      <c r="D134" s="1">
        <v>43617</v>
      </c>
      <c r="E134">
        <v>1</v>
      </c>
      <c r="F134" t="s">
        <v>691</v>
      </c>
      <c r="H134" t="str">
        <f>("None")</f>
        <v>None</v>
      </c>
      <c r="N134" t="str">
        <f>("No health care professionals are legally permitted to provide an abortion")</f>
        <v>No health care professionals are legally permitted to provide an abortion</v>
      </c>
      <c r="Q134" t="str">
        <f t="shared" si="9"/>
        <v>None</v>
      </c>
      <c r="T134" t="str">
        <f>("Abortion is not permitted in any location")</f>
        <v>Abortion is not permitted in any location</v>
      </c>
      <c r="W134"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34" t="s">
        <v>692</v>
      </c>
    </row>
    <row r="135" spans="1:25" x14ac:dyDescent="0.35">
      <c r="A135" t="s">
        <v>693</v>
      </c>
      <c r="B135" t="s">
        <v>31</v>
      </c>
      <c r="C135" s="1">
        <v>37785</v>
      </c>
      <c r="D135" s="1">
        <v>43617</v>
      </c>
      <c r="E135">
        <v>1</v>
      </c>
      <c r="F135" t="s">
        <v>694</v>
      </c>
      <c r="H135" t="str">
        <f>("Fetal impairment, Health, Life")</f>
        <v>Fetal impairment, Health, Life</v>
      </c>
      <c r="I135" t="s">
        <v>694</v>
      </c>
      <c r="K135">
        <v>1</v>
      </c>
      <c r="L135" t="s">
        <v>694</v>
      </c>
      <c r="N135" t="str">
        <f>("Permitted health care professionals not specified")</f>
        <v>Permitted health care professionals not specified</v>
      </c>
      <c r="Q135" t="str">
        <f t="shared" si="9"/>
        <v>None</v>
      </c>
      <c r="T135" t="str">
        <f>("Required location not specified")</f>
        <v>Required location not specified</v>
      </c>
      <c r="W135" t="s">
        <v>122</v>
      </c>
      <c r="X135" t="s">
        <v>695</v>
      </c>
      <c r="Y135" t="s">
        <v>696</v>
      </c>
    </row>
    <row r="136" spans="1:25" x14ac:dyDescent="0.35">
      <c r="A136" t="s">
        <v>697</v>
      </c>
      <c r="B136" t="s">
        <v>31</v>
      </c>
      <c r="C136" s="1">
        <v>32874</v>
      </c>
      <c r="D136" s="1">
        <v>43617</v>
      </c>
      <c r="E136">
        <v>1</v>
      </c>
      <c r="F136" t="s">
        <v>698</v>
      </c>
      <c r="H136" t="str">
        <f>("Life")</f>
        <v>Life</v>
      </c>
      <c r="I136" t="s">
        <v>698</v>
      </c>
      <c r="J136" t="s">
        <v>699</v>
      </c>
      <c r="K136">
        <v>0</v>
      </c>
      <c r="N136" t="str">
        <f>("Permitted health care professionals not specified")</f>
        <v>Permitted health care professionals not specified</v>
      </c>
      <c r="Q136" t="str">
        <f t="shared" si="9"/>
        <v>None</v>
      </c>
      <c r="T136" t="str">
        <f>("Required location not specified")</f>
        <v>Required location not specified</v>
      </c>
      <c r="W136" t="s">
        <v>700</v>
      </c>
      <c r="X136" t="s">
        <v>698</v>
      </c>
    </row>
    <row r="137" spans="1:25" x14ac:dyDescent="0.35">
      <c r="A137" t="s">
        <v>701</v>
      </c>
      <c r="B137" t="s">
        <v>25</v>
      </c>
      <c r="C137" s="1">
        <v>43579</v>
      </c>
      <c r="D137" s="1">
        <v>43617</v>
      </c>
      <c r="E137">
        <v>1</v>
      </c>
      <c r="F137" t="s">
        <v>702</v>
      </c>
      <c r="H137" t="str">
        <f>("Fetal impairment, Mental health, Physical health, Life")</f>
        <v>Fetal impairment, Mental health, Physical health, Life</v>
      </c>
      <c r="I137" t="s">
        <v>703</v>
      </c>
      <c r="J137" t="s">
        <v>704</v>
      </c>
      <c r="K137">
        <v>0</v>
      </c>
      <c r="N137" t="str">
        <f>("Medical practitioner")</f>
        <v>Medical practitioner</v>
      </c>
      <c r="O137" t="s">
        <v>703</v>
      </c>
      <c r="Q137" t="str">
        <f t="shared" si="9"/>
        <v>None</v>
      </c>
      <c r="T137" t="str">
        <f>("Hospital")</f>
        <v>Hospital</v>
      </c>
      <c r="U137" t="s">
        <v>703</v>
      </c>
      <c r="W137" t="str">
        <f>("Any individual who causes an unlawful abortion, Individual who provides surgical abortion, Individual who provides abortion drugs, Individual who provides instruments for abortion")</f>
        <v>Any individual who causes an unlawful abortion, Individual who provides surgical abortion, Individual who provides abortion drugs, Individual who provides instruments for abortion</v>
      </c>
      <c r="X137" t="s">
        <v>705</v>
      </c>
    </row>
    <row r="138" spans="1:25" x14ac:dyDescent="0.35">
      <c r="A138" t="s">
        <v>706</v>
      </c>
      <c r="B138" t="s">
        <v>31</v>
      </c>
      <c r="C138" s="1">
        <v>37753</v>
      </c>
      <c r="D138" s="1">
        <v>43617</v>
      </c>
      <c r="E138">
        <v>1</v>
      </c>
      <c r="H138" t="str">
        <f>("Any grounds")</f>
        <v>Any grounds</v>
      </c>
      <c r="I138" t="s">
        <v>707</v>
      </c>
      <c r="J138" t="s">
        <v>708</v>
      </c>
      <c r="K138">
        <v>1</v>
      </c>
      <c r="L138" t="s">
        <v>709</v>
      </c>
      <c r="N138" t="str">
        <f>("Medical doctor")</f>
        <v>Medical doctor</v>
      </c>
      <c r="O138" t="s">
        <v>710</v>
      </c>
      <c r="Q138" t="str">
        <f t="shared" si="9"/>
        <v>None</v>
      </c>
      <c r="T138" t="str">
        <f>("Hospital, Health facility specifically designated to provide abortions")</f>
        <v>Hospital, Health facility specifically designated to provide abortions</v>
      </c>
      <c r="U138" t="s">
        <v>710</v>
      </c>
      <c r="V138" t="s">
        <v>711</v>
      </c>
      <c r="W138" t="str">
        <f>("Any individual who causes an unlawful abortion")</f>
        <v>Any individual who causes an unlawful abortion</v>
      </c>
      <c r="X138" t="s">
        <v>712</v>
      </c>
    </row>
    <row r="139" spans="1:25" x14ac:dyDescent="0.35">
      <c r="A139" t="s">
        <v>713</v>
      </c>
      <c r="B139" t="s">
        <v>25</v>
      </c>
      <c r="C139" s="1">
        <v>43241</v>
      </c>
      <c r="D139" s="1">
        <v>43617</v>
      </c>
      <c r="E139">
        <v>1</v>
      </c>
      <c r="F139" t="s">
        <v>714</v>
      </c>
      <c r="H139" t="str">
        <f>("Rape, Health, Life")</f>
        <v>Rape, Health, Life</v>
      </c>
      <c r="I139" t="s">
        <v>715</v>
      </c>
      <c r="K139">
        <v>1</v>
      </c>
      <c r="L139" t="s">
        <v>715</v>
      </c>
      <c r="M139" t="s">
        <v>716</v>
      </c>
      <c r="N139" t="str">
        <f>("Medical doctor")</f>
        <v>Medical doctor</v>
      </c>
      <c r="O139" t="s">
        <v>715</v>
      </c>
      <c r="Q139" t="str">
        <f t="shared" si="9"/>
        <v>None</v>
      </c>
      <c r="T139" t="str">
        <f>("Required location not specified")</f>
        <v>Required location not specified</v>
      </c>
      <c r="W139"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39" t="s">
        <v>717</v>
      </c>
    </row>
    <row r="140" spans="1:25" x14ac:dyDescent="0.35">
      <c r="A140" t="s">
        <v>718</v>
      </c>
      <c r="B140" t="s">
        <v>25</v>
      </c>
      <c r="C140" s="1">
        <v>43267</v>
      </c>
      <c r="D140" s="1">
        <v>43617</v>
      </c>
      <c r="E140">
        <v>1</v>
      </c>
      <c r="F140" t="s">
        <v>719</v>
      </c>
      <c r="H140" t="str">
        <f>("Fetal impairment, Rape, Life")</f>
        <v>Fetal impairment, Rape, Life</v>
      </c>
      <c r="I140" t="s">
        <v>720</v>
      </c>
      <c r="K140">
        <v>1</v>
      </c>
      <c r="L140" t="s">
        <v>720</v>
      </c>
      <c r="M140" t="s">
        <v>721</v>
      </c>
      <c r="N140" t="str">
        <f>("Permitted health care professionals not specified")</f>
        <v>Permitted health care professionals not specified</v>
      </c>
      <c r="Q140" t="str">
        <f t="shared" si="9"/>
        <v>None</v>
      </c>
      <c r="T140" t="str">
        <f>("Required location not specified")</f>
        <v>Required location not specified</v>
      </c>
      <c r="W140"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140" t="s">
        <v>722</v>
      </c>
    </row>
    <row r="141" spans="1:25" x14ac:dyDescent="0.35">
      <c r="A141" t="s">
        <v>723</v>
      </c>
      <c r="B141" t="s">
        <v>31</v>
      </c>
      <c r="C141" s="1">
        <v>27076</v>
      </c>
      <c r="D141" s="1">
        <v>43617</v>
      </c>
      <c r="E141">
        <v>1</v>
      </c>
      <c r="F141" t="s">
        <v>196</v>
      </c>
      <c r="H141" t="str">
        <f>("Life")</f>
        <v>Life</v>
      </c>
      <c r="I141" t="s">
        <v>196</v>
      </c>
      <c r="K141">
        <v>0</v>
      </c>
      <c r="M141" t="s">
        <v>724</v>
      </c>
      <c r="N141" t="str">
        <f>("Permitted health care professionals not specified")</f>
        <v>Permitted health care professionals not specified</v>
      </c>
      <c r="Q141" t="str">
        <f t="shared" si="9"/>
        <v>None</v>
      </c>
      <c r="T141" t="str">
        <f>("Required location not specified")</f>
        <v>Required location not specified</v>
      </c>
      <c r="W141" t="str">
        <f>("Any individual who causes an unlawful abortion, Pregnant person, Individual who provides instruments for abortion, Individual who provides information on abortion")</f>
        <v>Any individual who causes an unlawful abortion, Pregnant person, Individual who provides instruments for abortion, Individual who provides information on abortion</v>
      </c>
      <c r="X141" t="s">
        <v>196</v>
      </c>
    </row>
    <row r="142" spans="1:25" x14ac:dyDescent="0.35">
      <c r="A142" t="s">
        <v>725</v>
      </c>
      <c r="B142" t="s">
        <v>31</v>
      </c>
      <c r="C142" s="1">
        <v>35503</v>
      </c>
      <c r="D142" s="1">
        <v>43617</v>
      </c>
      <c r="E142">
        <v>1</v>
      </c>
      <c r="F142" t="s">
        <v>726</v>
      </c>
      <c r="H142" t="str">
        <f>("Specific grounds not specified")</f>
        <v>Specific grounds not specified</v>
      </c>
      <c r="N142" t="str">
        <f>("Permitted health care professionals not specified")</f>
        <v>Permitted health care professionals not specified</v>
      </c>
      <c r="Q142" t="str">
        <f t="shared" si="9"/>
        <v>None</v>
      </c>
      <c r="T142" t="str">
        <f>("Required location not specified")</f>
        <v>Required location not specified</v>
      </c>
      <c r="W142" t="str">
        <f>("Individuals subject to penalties not specified ")</f>
        <v xml:space="preserve">Individuals subject to penalties not specified </v>
      </c>
    </row>
    <row r="143" spans="1:25" x14ac:dyDescent="0.35">
      <c r="A143" t="s">
        <v>727</v>
      </c>
      <c r="B143" t="s">
        <v>31</v>
      </c>
      <c r="C143" s="1">
        <v>42095</v>
      </c>
      <c r="D143" s="1">
        <v>43617</v>
      </c>
      <c r="E143">
        <v>1</v>
      </c>
      <c r="F143" t="s">
        <v>728</v>
      </c>
      <c r="H143" t="str">
        <f>("Life")</f>
        <v>Life</v>
      </c>
      <c r="I143" t="s">
        <v>729</v>
      </c>
      <c r="K143">
        <v>0</v>
      </c>
      <c r="N143" t="str">
        <f>("Permitted health care professionals not specified")</f>
        <v>Permitted health care professionals not specified</v>
      </c>
      <c r="Q143" t="str">
        <f t="shared" si="9"/>
        <v>None</v>
      </c>
      <c r="T143" t="str">
        <f>("Required location not specified")</f>
        <v>Required location not specified</v>
      </c>
      <c r="W143" t="str">
        <f>("Any individual who causes an unlawful abortion, Pregnant person")</f>
        <v>Any individual who causes an unlawful abortion, Pregnant person</v>
      </c>
      <c r="X143" t="s">
        <v>730</v>
      </c>
    </row>
    <row r="144" spans="1:25" x14ac:dyDescent="0.35">
      <c r="A144" t="s">
        <v>731</v>
      </c>
      <c r="B144" t="s">
        <v>31</v>
      </c>
      <c r="C144" s="1">
        <v>41478</v>
      </c>
      <c r="D144" s="1">
        <v>43617</v>
      </c>
      <c r="E144">
        <v>1</v>
      </c>
      <c r="F144" t="s">
        <v>732</v>
      </c>
      <c r="H144" t="str">
        <f>("None")</f>
        <v>None</v>
      </c>
      <c r="N144" t="str">
        <f>("No health care professionals are legally permitted to provide an abortion")</f>
        <v>No health care professionals are legally permitted to provide an abortion</v>
      </c>
      <c r="Q144" t="str">
        <f t="shared" si="9"/>
        <v>None</v>
      </c>
      <c r="T144" t="str">
        <f>("Abortion is not permitted in any location")</f>
        <v>Abortion is not permitted in any location</v>
      </c>
      <c r="W144" t="str">
        <f>("Any individual who causes an unlawful abortion")</f>
        <v>Any individual who causes an unlawful abortion</v>
      </c>
      <c r="X144" t="s">
        <v>732</v>
      </c>
    </row>
    <row r="145" spans="1:25" x14ac:dyDescent="0.35">
      <c r="A145" t="s">
        <v>733</v>
      </c>
      <c r="B145" t="s">
        <v>31</v>
      </c>
      <c r="C145" s="1">
        <v>42005</v>
      </c>
      <c r="D145" s="1">
        <v>43617</v>
      </c>
      <c r="E145">
        <v>1</v>
      </c>
      <c r="F145" t="s">
        <v>734</v>
      </c>
      <c r="H145" t="str">
        <f>("Fetal impairment, Rape, Life")</f>
        <v>Fetal impairment, Rape, Life</v>
      </c>
      <c r="I145" t="s">
        <v>735</v>
      </c>
      <c r="J145" t="s">
        <v>736</v>
      </c>
      <c r="K145">
        <v>1</v>
      </c>
      <c r="L145" t="s">
        <v>737</v>
      </c>
      <c r="M145" t="s">
        <v>738</v>
      </c>
      <c r="N145" t="str">
        <f>("Medical doctor")</f>
        <v>Medical doctor</v>
      </c>
      <c r="O145" t="s">
        <v>739</v>
      </c>
      <c r="Q145" t="str">
        <f t="shared" si="9"/>
        <v>None</v>
      </c>
      <c r="T145" t="str">
        <f>("Government health facility")</f>
        <v>Government health facility</v>
      </c>
      <c r="U145" t="s">
        <v>739</v>
      </c>
      <c r="V145" t="s">
        <v>740</v>
      </c>
      <c r="W145" t="str">
        <f>("Any individual who causes an unlawful abortion, Pregnant person")</f>
        <v>Any individual who causes an unlawful abortion, Pregnant person</v>
      </c>
      <c r="X145" t="s">
        <v>741</v>
      </c>
    </row>
    <row r="146" spans="1:25" x14ac:dyDescent="0.35">
      <c r="A146" t="s">
        <v>742</v>
      </c>
      <c r="B146" t="s">
        <v>31</v>
      </c>
      <c r="C146" s="1">
        <v>40909</v>
      </c>
      <c r="D146" s="1">
        <v>43617</v>
      </c>
      <c r="E146">
        <v>1</v>
      </c>
      <c r="F146" t="s">
        <v>743</v>
      </c>
      <c r="H146" t="str">
        <f>("None")</f>
        <v>None</v>
      </c>
      <c r="N146" t="str">
        <f>("No health care professionals are legally permitted to provide an abortion")</f>
        <v>No health care professionals are legally permitted to provide an abortion</v>
      </c>
      <c r="Q146" t="str">
        <f t="shared" si="9"/>
        <v>None</v>
      </c>
      <c r="T146" t="str">
        <f>("Required location not specified")</f>
        <v>Required location not specified</v>
      </c>
      <c r="W146" t="str">
        <f>("Any individual who causes an unlawful abortion, Pregnant person, Individual who provides abortion drugs, Individual who provides substances, Individual who provides instruments for abortion")</f>
        <v>Any individual who causes an unlawful abortion, Pregnant person, Individual who provides abortion drugs, Individual who provides substances, Individual who provides instruments for abortion</v>
      </c>
      <c r="X146" t="s">
        <v>743</v>
      </c>
    </row>
    <row r="147" spans="1:25" x14ac:dyDescent="0.35">
      <c r="A147" t="s">
        <v>744</v>
      </c>
      <c r="B147" t="s">
        <v>31</v>
      </c>
      <c r="C147" s="1">
        <v>35760</v>
      </c>
      <c r="D147" s="1">
        <v>43617</v>
      </c>
      <c r="E147">
        <v>1</v>
      </c>
      <c r="F147" t="s">
        <v>745</v>
      </c>
      <c r="H147" t="str">
        <f>("Life")</f>
        <v>Life</v>
      </c>
      <c r="I147" t="s">
        <v>746</v>
      </c>
      <c r="K147">
        <v>0</v>
      </c>
      <c r="N147" t="str">
        <f>("Permitted health care professionals not specified")</f>
        <v>Permitted health care professionals not specified</v>
      </c>
      <c r="Q147" t="str">
        <f t="shared" si="9"/>
        <v>None</v>
      </c>
      <c r="T147" t="str">
        <f>("Required location not specified")</f>
        <v>Required location not specified</v>
      </c>
      <c r="W147" t="str">
        <f>("Any individual who causes an unlawful abortion, Pregnant person")</f>
        <v>Any individual who causes an unlawful abortion, Pregnant person</v>
      </c>
      <c r="X147" t="s">
        <v>747</v>
      </c>
    </row>
    <row r="148" spans="1:25" x14ac:dyDescent="0.35">
      <c r="A148" t="s">
        <v>748</v>
      </c>
      <c r="B148" t="s">
        <v>31</v>
      </c>
      <c r="C148" s="1">
        <v>33336</v>
      </c>
      <c r="D148" s="1">
        <v>43617</v>
      </c>
      <c r="E148">
        <v>1</v>
      </c>
      <c r="F148" t="s">
        <v>749</v>
      </c>
      <c r="H148" t="str">
        <f>("Health, Life")</f>
        <v>Health, Life</v>
      </c>
      <c r="I148" t="s">
        <v>750</v>
      </c>
      <c r="K148">
        <v>0</v>
      </c>
      <c r="N148" t="str">
        <f>("Permitted health care professionals not specified")</f>
        <v>Permitted health care professionals not specified</v>
      </c>
      <c r="Q148" t="str">
        <f t="shared" si="9"/>
        <v>None</v>
      </c>
      <c r="T148" t="str">
        <f>("Required location not specified")</f>
        <v>Required location not specified</v>
      </c>
      <c r="W148"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48" t="s">
        <v>751</v>
      </c>
      <c r="Y148" t="s">
        <v>752</v>
      </c>
    </row>
    <row r="149" spans="1:25" x14ac:dyDescent="0.35">
      <c r="A149" t="s">
        <v>753</v>
      </c>
      <c r="B149" t="s">
        <v>31</v>
      </c>
      <c r="C149" s="1">
        <v>41113</v>
      </c>
      <c r="D149" s="1">
        <v>43617</v>
      </c>
      <c r="E149">
        <v>1</v>
      </c>
      <c r="F149" t="s">
        <v>754</v>
      </c>
      <c r="H149" t="str">
        <f>("Specific grounds not specified")</f>
        <v>Specific grounds not specified</v>
      </c>
      <c r="N149" t="str">
        <f>("Pharmacist")</f>
        <v>Pharmacist</v>
      </c>
      <c r="O149" t="s">
        <v>755</v>
      </c>
      <c r="P149" t="s">
        <v>756</v>
      </c>
      <c r="Q149" t="str">
        <f t="shared" si="9"/>
        <v>None</v>
      </c>
      <c r="T149" t="str">
        <f>("Required location not specified")</f>
        <v>Required location not specified</v>
      </c>
      <c r="W149" t="s">
        <v>757</v>
      </c>
      <c r="X149" t="s">
        <v>754</v>
      </c>
    </row>
    <row r="150" spans="1:25" x14ac:dyDescent="0.35">
      <c r="A150" t="s">
        <v>758</v>
      </c>
      <c r="B150" t="s">
        <v>31</v>
      </c>
      <c r="C150" s="1">
        <v>35587</v>
      </c>
      <c r="D150" s="1">
        <v>43617</v>
      </c>
      <c r="E150">
        <v>1</v>
      </c>
      <c r="F150" t="s">
        <v>415</v>
      </c>
      <c r="H150" t="str">
        <f>("Fetal impairment, Rape, Incest, Health, Life")</f>
        <v>Fetal impairment, Rape, Incest, Health, Life</v>
      </c>
      <c r="I150" t="s">
        <v>759</v>
      </c>
      <c r="J150" t="s">
        <v>760</v>
      </c>
      <c r="K150">
        <v>0</v>
      </c>
      <c r="N150" t="str">
        <f>("Medical doctor")</f>
        <v>Medical doctor</v>
      </c>
      <c r="O150" t="s">
        <v>759</v>
      </c>
      <c r="Q150" t="str">
        <f t="shared" si="9"/>
        <v>None</v>
      </c>
      <c r="T150" t="str">
        <f>("Hospital")</f>
        <v>Hospital</v>
      </c>
      <c r="U150" t="s">
        <v>761</v>
      </c>
      <c r="W150" t="str">
        <f>("Any individual who causes an unlawful abortion, Individual who assists in the abortion")</f>
        <v>Any individual who causes an unlawful abortion, Individual who assists in the abortion</v>
      </c>
      <c r="X150" t="s">
        <v>415</v>
      </c>
    </row>
    <row r="151" spans="1:25" x14ac:dyDescent="0.35">
      <c r="A151" t="s">
        <v>762</v>
      </c>
      <c r="B151" t="s">
        <v>31</v>
      </c>
      <c r="C151" s="1">
        <v>39254</v>
      </c>
      <c r="D151" s="1">
        <v>43617</v>
      </c>
      <c r="E151">
        <v>1</v>
      </c>
      <c r="F151" t="s">
        <v>763</v>
      </c>
      <c r="H151" t="str">
        <f>("Any grounds")</f>
        <v>Any grounds</v>
      </c>
      <c r="I151" t="s">
        <v>764</v>
      </c>
      <c r="J151" t="s">
        <v>765</v>
      </c>
      <c r="K151">
        <v>1</v>
      </c>
      <c r="L151" t="s">
        <v>766</v>
      </c>
      <c r="N151" t="str">
        <f>("Medical doctor")</f>
        <v>Medical doctor</v>
      </c>
      <c r="O151" t="s">
        <v>764</v>
      </c>
      <c r="Q151" t="str">
        <f t="shared" si="9"/>
        <v>None</v>
      </c>
      <c r="T151" t="str">
        <f>("Health facility specifically designated to provide abortions")</f>
        <v>Health facility specifically designated to provide abortions</v>
      </c>
      <c r="U151" t="s">
        <v>767</v>
      </c>
      <c r="W151" t="str">
        <f>("Any individual who causes an unlawful abortion, Pregnant person")</f>
        <v>Any individual who causes an unlawful abortion, Pregnant person</v>
      </c>
      <c r="X151" t="s">
        <v>768</v>
      </c>
    </row>
    <row r="152" spans="1:25" x14ac:dyDescent="0.35">
      <c r="A152" t="s">
        <v>769</v>
      </c>
      <c r="B152" t="s">
        <v>25</v>
      </c>
      <c r="C152" s="1">
        <v>40912</v>
      </c>
      <c r="D152" s="1">
        <v>43617</v>
      </c>
      <c r="E152">
        <v>1</v>
      </c>
      <c r="F152" t="s">
        <v>770</v>
      </c>
      <c r="H152" t="str">
        <f>("Fetal impairment, Rape, Life")</f>
        <v>Fetal impairment, Rape, Life</v>
      </c>
      <c r="I152" t="s">
        <v>771</v>
      </c>
      <c r="K152">
        <v>1</v>
      </c>
      <c r="L152" t="s">
        <v>771</v>
      </c>
      <c r="M152" t="s">
        <v>772</v>
      </c>
      <c r="N152" t="str">
        <f>("Permitted health care professionals not specified")</f>
        <v>Permitted health care professionals not specified</v>
      </c>
      <c r="Q152" t="str">
        <f t="shared" si="9"/>
        <v>None</v>
      </c>
      <c r="T152" t="str">
        <f>("Required location not specified")</f>
        <v>Required location not specified</v>
      </c>
      <c r="W152"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52" t="s">
        <v>770</v>
      </c>
    </row>
    <row r="153" spans="1:25" x14ac:dyDescent="0.35">
      <c r="A153" t="s">
        <v>773</v>
      </c>
      <c r="B153" t="s">
        <v>31</v>
      </c>
      <c r="C153" s="1">
        <v>37987</v>
      </c>
      <c r="D153" s="1">
        <v>43617</v>
      </c>
      <c r="E153">
        <v>1</v>
      </c>
      <c r="F153" t="s">
        <v>774</v>
      </c>
      <c r="H153" t="str">
        <f>("Fetal impairment, Life")</f>
        <v>Fetal impairment, Life</v>
      </c>
      <c r="I153" t="s">
        <v>775</v>
      </c>
      <c r="K153">
        <v>0</v>
      </c>
      <c r="N153" t="str">
        <f>("Specialist doctor")</f>
        <v>Specialist doctor</v>
      </c>
      <c r="O153" t="s">
        <v>775</v>
      </c>
      <c r="Q153" t="str">
        <f t="shared" si="9"/>
        <v>None</v>
      </c>
      <c r="T153" t="str">
        <f>("Government health facility")</f>
        <v>Government health facility</v>
      </c>
      <c r="U153" t="s">
        <v>775</v>
      </c>
      <c r="W153" t="str">
        <f>("Any individual who causes an unlawful abortion, Health care professional who provides surgical abortion, Health care professional who provides abortion drugs, Individual who provides abortion drugs")</f>
        <v>Any individual who causes an unlawful abortion, Health care professional who provides surgical abortion, Health care professional who provides abortion drugs, Individual who provides abortion drugs</v>
      </c>
      <c r="X153" t="s">
        <v>776</v>
      </c>
    </row>
    <row r="154" spans="1:25" x14ac:dyDescent="0.35">
      <c r="A154" t="s">
        <v>777</v>
      </c>
      <c r="B154" t="s">
        <v>25</v>
      </c>
      <c r="C154" s="1">
        <v>43437</v>
      </c>
      <c r="D154" s="1">
        <v>43617</v>
      </c>
      <c r="E154">
        <v>1</v>
      </c>
      <c r="F154" t="s">
        <v>778</v>
      </c>
      <c r="H154" t="str">
        <f>("Any grounds")</f>
        <v>Any grounds</v>
      </c>
      <c r="I154" t="s">
        <v>779</v>
      </c>
      <c r="J154" t="s">
        <v>780</v>
      </c>
      <c r="K154">
        <v>0</v>
      </c>
      <c r="M154" t="s">
        <v>781</v>
      </c>
      <c r="N154" t="str">
        <f>("Medical practitioner")</f>
        <v>Medical practitioner</v>
      </c>
      <c r="O154" t="s">
        <v>782</v>
      </c>
      <c r="Q154" t="str">
        <f t="shared" si="9"/>
        <v>None</v>
      </c>
      <c r="T154" t="str">
        <f>("Required location not specified")</f>
        <v>Required location not specified</v>
      </c>
      <c r="W154" t="s">
        <v>783</v>
      </c>
      <c r="X154" t="s">
        <v>784</v>
      </c>
    </row>
    <row r="155" spans="1:25" x14ac:dyDescent="0.35">
      <c r="A155" t="s">
        <v>785</v>
      </c>
      <c r="B155" t="s">
        <v>25</v>
      </c>
      <c r="C155" s="1">
        <v>41068</v>
      </c>
      <c r="D155" s="1">
        <v>43617</v>
      </c>
      <c r="E155">
        <v>1</v>
      </c>
      <c r="F155" t="s">
        <v>786</v>
      </c>
      <c r="H155" t="str">
        <f>("Rape")</f>
        <v>Rape</v>
      </c>
      <c r="I155" t="s">
        <v>787</v>
      </c>
      <c r="K155">
        <v>0</v>
      </c>
      <c r="N155" t="str">
        <f>("Permitted health care professionals not specified")</f>
        <v>Permitted health care professionals not specified</v>
      </c>
      <c r="Q155" t="str">
        <f t="shared" si="9"/>
        <v>None</v>
      </c>
      <c r="T155" t="str">
        <f>("Required location not specified")</f>
        <v>Required location not specified</v>
      </c>
      <c r="W155"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55" t="s">
        <v>788</v>
      </c>
      <c r="Y155" t="s">
        <v>789</v>
      </c>
    </row>
    <row r="156" spans="1:25" x14ac:dyDescent="0.35">
      <c r="A156" t="s">
        <v>790</v>
      </c>
      <c r="B156" t="s">
        <v>25</v>
      </c>
      <c r="C156" s="1">
        <v>43217</v>
      </c>
      <c r="D156" s="1">
        <v>43617</v>
      </c>
      <c r="E156">
        <v>1</v>
      </c>
      <c r="F156" t="s">
        <v>791</v>
      </c>
      <c r="H156" t="str">
        <f>("Fetal impairment, Rape, Life")</f>
        <v>Fetal impairment, Rape, Life</v>
      </c>
      <c r="I156" t="s">
        <v>792</v>
      </c>
      <c r="J156" t="s">
        <v>793</v>
      </c>
      <c r="K156">
        <v>1</v>
      </c>
      <c r="L156" t="s">
        <v>792</v>
      </c>
      <c r="M156" t="s">
        <v>794</v>
      </c>
      <c r="N156" t="str">
        <f>("Permitted health care professionals not specified")</f>
        <v>Permitted health care professionals not specified</v>
      </c>
      <c r="Q156" t="str">
        <f t="shared" si="9"/>
        <v>None</v>
      </c>
      <c r="T156" t="str">
        <f>("Required location not specified")</f>
        <v>Required location not specified</v>
      </c>
      <c r="W156"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56" t="s">
        <v>795</v>
      </c>
      <c r="Y156" t="s">
        <v>796</v>
      </c>
    </row>
    <row r="157" spans="1:25" x14ac:dyDescent="0.35">
      <c r="A157" t="s">
        <v>797</v>
      </c>
      <c r="B157" t="s">
        <v>25</v>
      </c>
      <c r="C157" s="1">
        <v>39527</v>
      </c>
      <c r="D157" s="1">
        <v>43617</v>
      </c>
      <c r="E157">
        <v>1</v>
      </c>
      <c r="F157" t="s">
        <v>798</v>
      </c>
      <c r="H157" t="str">
        <f>("Any grounds")</f>
        <v>Any grounds</v>
      </c>
      <c r="I157" t="s">
        <v>799</v>
      </c>
      <c r="J157" t="s">
        <v>800</v>
      </c>
      <c r="K157">
        <v>1</v>
      </c>
      <c r="L157" t="s">
        <v>801</v>
      </c>
      <c r="N157" t="str">
        <f>("Permitted health care professionals not specified")</f>
        <v>Permitted health care professionals not specified</v>
      </c>
      <c r="Q157" t="str">
        <f>("Ultrasound, Blood test, Gynecological exam")</f>
        <v>Ultrasound, Blood test, Gynecological exam</v>
      </c>
      <c r="R157" t="s">
        <v>802</v>
      </c>
      <c r="T157" t="str">
        <f>("Secondary health care facility")</f>
        <v>Secondary health care facility</v>
      </c>
      <c r="U157" t="s">
        <v>803</v>
      </c>
      <c r="W157"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157" t="s">
        <v>804</v>
      </c>
    </row>
    <row r="158" spans="1:25" x14ac:dyDescent="0.35">
      <c r="A158" t="s">
        <v>805</v>
      </c>
      <c r="B158" t="s">
        <v>31</v>
      </c>
      <c r="C158" s="1">
        <v>40011</v>
      </c>
      <c r="D158" s="1">
        <v>43617</v>
      </c>
      <c r="E158">
        <v>1</v>
      </c>
      <c r="F158" t="s">
        <v>806</v>
      </c>
      <c r="H158" t="str">
        <f>("Any grounds")</f>
        <v>Any grounds</v>
      </c>
      <c r="I158" t="s">
        <v>110</v>
      </c>
      <c r="J158" t="s">
        <v>807</v>
      </c>
      <c r="K158">
        <v>0</v>
      </c>
      <c r="N158" t="str">
        <f>("Specialist doctor")</f>
        <v>Specialist doctor</v>
      </c>
      <c r="O158" t="s">
        <v>110</v>
      </c>
      <c r="Q158" t="str">
        <f t="shared" ref="Q158:Q166" si="10">("None")</f>
        <v>None</v>
      </c>
      <c r="T158" t="str">
        <f>("Health facility specifically designated to provide abortions")</f>
        <v>Health facility specifically designated to provide abortions</v>
      </c>
      <c r="U158" t="s">
        <v>808</v>
      </c>
      <c r="W158"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158" t="s">
        <v>809</v>
      </c>
    </row>
    <row r="159" spans="1:25" x14ac:dyDescent="0.35">
      <c r="A159" t="s">
        <v>810</v>
      </c>
      <c r="B159" t="s">
        <v>31</v>
      </c>
      <c r="C159" s="1">
        <v>42071</v>
      </c>
      <c r="D159" s="1">
        <v>43617</v>
      </c>
      <c r="E159">
        <v>1</v>
      </c>
      <c r="F159" t="s">
        <v>811</v>
      </c>
      <c r="H159" t="str">
        <f>("Rape, Incest")</f>
        <v>Rape, Incest</v>
      </c>
      <c r="I159" t="s">
        <v>812</v>
      </c>
      <c r="K159">
        <v>0</v>
      </c>
      <c r="N159" t="str">
        <f>("Permitted health care professionals not specified")</f>
        <v>Permitted health care professionals not specified</v>
      </c>
      <c r="Q159" t="str">
        <f t="shared" si="10"/>
        <v>None</v>
      </c>
      <c r="T159" t="str">
        <f>("Required location not specified")</f>
        <v>Required location not specified</v>
      </c>
      <c r="W159" t="str">
        <f>("Individual who provides surgical abortion, Individual who provides abortion drugs")</f>
        <v>Individual who provides surgical abortion, Individual who provides abortion drugs</v>
      </c>
      <c r="X159" t="s">
        <v>69</v>
      </c>
    </row>
    <row r="160" spans="1:25" x14ac:dyDescent="0.35">
      <c r="A160" t="s">
        <v>813</v>
      </c>
      <c r="B160" t="s">
        <v>31</v>
      </c>
      <c r="C160" s="1">
        <v>41640</v>
      </c>
      <c r="D160" s="1">
        <v>43617</v>
      </c>
      <c r="E160">
        <v>1</v>
      </c>
      <c r="F160" t="s">
        <v>814</v>
      </c>
      <c r="H160" t="str">
        <f>("Social reasons, Fetal impairment, Rape, Incest, Health")</f>
        <v>Social reasons, Fetal impairment, Rape, Incest, Health</v>
      </c>
      <c r="I160" t="s">
        <v>815</v>
      </c>
      <c r="K160">
        <v>1</v>
      </c>
      <c r="L160" t="s">
        <v>815</v>
      </c>
      <c r="M160" t="s">
        <v>816</v>
      </c>
      <c r="N160" t="str">
        <f>("Medical doctor")</f>
        <v>Medical doctor</v>
      </c>
      <c r="O160" t="s">
        <v>815</v>
      </c>
      <c r="Q160" t="str">
        <f t="shared" si="10"/>
        <v>None</v>
      </c>
      <c r="T160" t="str">
        <f>("Required location not specified")</f>
        <v>Required location not specified</v>
      </c>
      <c r="W160" t="s">
        <v>817</v>
      </c>
      <c r="X160" t="s">
        <v>818</v>
      </c>
    </row>
    <row r="161" spans="1:25" x14ac:dyDescent="0.35">
      <c r="A161" t="s">
        <v>819</v>
      </c>
      <c r="B161" t="s">
        <v>31</v>
      </c>
      <c r="C161" s="1">
        <v>37621</v>
      </c>
      <c r="D161" s="1">
        <v>43617</v>
      </c>
      <c r="E161">
        <v>1</v>
      </c>
      <c r="F161" t="s">
        <v>820</v>
      </c>
      <c r="H161" t="str">
        <f>("None")</f>
        <v>None</v>
      </c>
      <c r="N161" t="str">
        <f>("No health care professionals are legally permitted to provide an abortion")</f>
        <v>No health care professionals are legally permitted to provide an abortion</v>
      </c>
      <c r="Q161" t="str">
        <f t="shared" si="10"/>
        <v>None</v>
      </c>
      <c r="T161" t="str">
        <f>("Abortion is not permitted in any location")</f>
        <v>Abortion is not permitted in any location</v>
      </c>
      <c r="W161" t="s">
        <v>106</v>
      </c>
      <c r="X161" t="s">
        <v>821</v>
      </c>
    </row>
    <row r="162" spans="1:25" x14ac:dyDescent="0.35">
      <c r="A162" t="s">
        <v>822</v>
      </c>
      <c r="B162" t="s">
        <v>31</v>
      </c>
      <c r="C162" s="1">
        <v>38899</v>
      </c>
      <c r="D162" s="1">
        <v>43617</v>
      </c>
      <c r="E162">
        <v>1</v>
      </c>
      <c r="F162" t="s">
        <v>823</v>
      </c>
      <c r="H162" t="str">
        <f>("Rape, Incest, Mental health, Physical health, Life")</f>
        <v>Rape, Incest, Mental health, Physical health, Life</v>
      </c>
      <c r="I162" t="s">
        <v>824</v>
      </c>
      <c r="K162">
        <v>1</v>
      </c>
      <c r="L162" t="s">
        <v>825</v>
      </c>
      <c r="M162" t="s">
        <v>826</v>
      </c>
      <c r="N162" t="str">
        <f>("Medical practitioner")</f>
        <v>Medical practitioner</v>
      </c>
      <c r="O162" t="s">
        <v>827</v>
      </c>
      <c r="Q162" t="str">
        <f t="shared" si="10"/>
        <v>None</v>
      </c>
      <c r="T162" t="str">
        <f>("Health facility specifically designated to provide abortions")</f>
        <v>Health facility specifically designated to provide abortions</v>
      </c>
      <c r="U162" t="s">
        <v>828</v>
      </c>
      <c r="W162" t="str">
        <f>("Individuals subject to penalties not specified ")</f>
        <v xml:space="preserve">Individuals subject to penalties not specified </v>
      </c>
    </row>
    <row r="163" spans="1:25" x14ac:dyDescent="0.35">
      <c r="A163" t="s">
        <v>829</v>
      </c>
      <c r="B163" t="s">
        <v>31</v>
      </c>
      <c r="C163" s="1">
        <v>41275</v>
      </c>
      <c r="D163" s="1">
        <v>43617</v>
      </c>
      <c r="E163">
        <v>1</v>
      </c>
      <c r="F163" t="s">
        <v>830</v>
      </c>
      <c r="H163" t="str">
        <f>("Mental health, Physical health, Life")</f>
        <v>Mental health, Physical health, Life</v>
      </c>
      <c r="I163" t="s">
        <v>831</v>
      </c>
      <c r="J163" t="s">
        <v>832</v>
      </c>
      <c r="K163">
        <v>0</v>
      </c>
      <c r="N163" t="str">
        <f>("Medical practitioner")</f>
        <v>Medical practitioner</v>
      </c>
      <c r="O163" t="s">
        <v>831</v>
      </c>
      <c r="Q163" t="str">
        <f t="shared" si="10"/>
        <v>None</v>
      </c>
      <c r="T163" t="str">
        <f>("Required location not specified")</f>
        <v>Required location not specified</v>
      </c>
      <c r="W163" t="str">
        <f>("Pregnant person, Individual who provides surgical abortion, Individual who provides abortion drugs, Individual who provides substances, Individual who provides instruments for abortion")</f>
        <v>Pregnant person, Individual who provides surgical abortion, Individual who provides abortion drugs, Individual who provides substances, Individual who provides instruments for abortion</v>
      </c>
      <c r="X163" t="s">
        <v>833</v>
      </c>
    </row>
    <row r="164" spans="1:25" x14ac:dyDescent="0.35">
      <c r="A164" t="s">
        <v>834</v>
      </c>
      <c r="B164" t="s">
        <v>25</v>
      </c>
      <c r="C164" s="1">
        <v>42935</v>
      </c>
      <c r="D164" s="1">
        <v>43617</v>
      </c>
      <c r="E164">
        <v>1</v>
      </c>
      <c r="F164" t="s">
        <v>835</v>
      </c>
      <c r="H164" t="str">
        <f>("Rape, Life")</f>
        <v>Rape, Life</v>
      </c>
      <c r="I164" t="s">
        <v>836</v>
      </c>
      <c r="K164">
        <v>1</v>
      </c>
      <c r="L164" t="s">
        <v>836</v>
      </c>
      <c r="M164" t="s">
        <v>837</v>
      </c>
      <c r="N164" t="str">
        <f>("Permitted health care professionals not specified")</f>
        <v>Permitted health care professionals not specified</v>
      </c>
      <c r="Q164" t="str">
        <f t="shared" si="10"/>
        <v>None</v>
      </c>
      <c r="T164" t="str">
        <f>("Required location not specified")</f>
        <v>Required location not specified</v>
      </c>
      <c r="W164"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64" t="s">
        <v>838</v>
      </c>
    </row>
    <row r="165" spans="1:25" x14ac:dyDescent="0.35">
      <c r="A165" t="s">
        <v>839</v>
      </c>
      <c r="B165" t="s">
        <v>31</v>
      </c>
      <c r="C165" s="1">
        <v>27075</v>
      </c>
      <c r="D165" s="1">
        <v>43617</v>
      </c>
      <c r="E165">
        <v>1</v>
      </c>
      <c r="F165" t="s">
        <v>840</v>
      </c>
      <c r="H165" t="str">
        <f>("None")</f>
        <v>None</v>
      </c>
      <c r="N165" t="str">
        <f>("No health care professionals are legally permitted to provide an abortion")</f>
        <v>No health care professionals are legally permitted to provide an abortion</v>
      </c>
      <c r="Q165" t="str">
        <f t="shared" si="10"/>
        <v>None</v>
      </c>
      <c r="T165" t="str">
        <f>("Abortion is not permitted in any location")</f>
        <v>Abortion is not permitted in any location</v>
      </c>
      <c r="W165" t="s">
        <v>757</v>
      </c>
      <c r="X165" t="s">
        <v>841</v>
      </c>
      <c r="Y165" t="s">
        <v>842</v>
      </c>
    </row>
    <row r="166" spans="1:25" x14ac:dyDescent="0.35">
      <c r="A166" t="s">
        <v>843</v>
      </c>
      <c r="B166" t="s">
        <v>31</v>
      </c>
      <c r="C166" s="1">
        <v>29579</v>
      </c>
      <c r="D166" s="1">
        <v>43617</v>
      </c>
      <c r="E166">
        <v>1</v>
      </c>
      <c r="F166" t="s">
        <v>844</v>
      </c>
      <c r="H166" t="str">
        <f>("None")</f>
        <v>None</v>
      </c>
      <c r="N166" t="str">
        <f>("No health care professionals are legally permitted to provide an abortion")</f>
        <v>No health care professionals are legally permitted to provide an abortion</v>
      </c>
      <c r="Q166" t="str">
        <f t="shared" si="10"/>
        <v>None</v>
      </c>
      <c r="T166" t="str">
        <f>("Abortion is not permitted in any location")</f>
        <v>Abortion is not permitted in any location</v>
      </c>
      <c r="W166" t="s">
        <v>270</v>
      </c>
      <c r="X166" t="s">
        <v>845</v>
      </c>
    </row>
    <row r="167" spans="1:25" x14ac:dyDescent="0.35">
      <c r="A167" t="s">
        <v>846</v>
      </c>
      <c r="B167" t="s">
        <v>31</v>
      </c>
      <c r="C167" s="1">
        <v>39814</v>
      </c>
      <c r="D167" s="1">
        <v>43617</v>
      </c>
      <c r="E167">
        <v>1</v>
      </c>
      <c r="F167" t="s">
        <v>847</v>
      </c>
      <c r="H167" t="str">
        <f>("Any grounds")</f>
        <v>Any grounds</v>
      </c>
      <c r="I167" t="s">
        <v>848</v>
      </c>
      <c r="J167" t="s">
        <v>849</v>
      </c>
      <c r="K167">
        <v>1</v>
      </c>
      <c r="L167" t="s">
        <v>850</v>
      </c>
      <c r="N167" t="str">
        <f>("Permitted health care professionals not specified")</f>
        <v>Permitted health care professionals not specified</v>
      </c>
      <c r="Q167" t="str">
        <f>("Blood test")</f>
        <v>Blood test</v>
      </c>
      <c r="R167" t="s">
        <v>851</v>
      </c>
      <c r="T167" t="str">
        <f>("Hospital")</f>
        <v>Hospital</v>
      </c>
      <c r="U167" t="s">
        <v>852</v>
      </c>
      <c r="V167" t="s">
        <v>853</v>
      </c>
      <c r="W167"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167" t="s">
        <v>854</v>
      </c>
    </row>
    <row r="168" spans="1:25" x14ac:dyDescent="0.35">
      <c r="A168" t="s">
        <v>855</v>
      </c>
      <c r="B168" t="s">
        <v>31</v>
      </c>
      <c r="C168" s="1">
        <v>41820</v>
      </c>
      <c r="D168" s="1">
        <v>43617</v>
      </c>
      <c r="E168">
        <v>1</v>
      </c>
      <c r="F168" t="s">
        <v>856</v>
      </c>
      <c r="H168" t="str">
        <f>("Fetal impairment, Rape, Incest, Intellectual or cognitive disability of the pregnant person, Mental health, Physical health, Life")</f>
        <v>Fetal impairment, Rape, Incest, Intellectual or cognitive disability of the pregnant person, Mental health, Physical health, Life</v>
      </c>
      <c r="I168" t="s">
        <v>857</v>
      </c>
      <c r="J168" t="s">
        <v>858</v>
      </c>
      <c r="K168">
        <v>1</v>
      </c>
      <c r="L168" t="s">
        <v>859</v>
      </c>
      <c r="M168" t="s">
        <v>860</v>
      </c>
      <c r="N168" t="str">
        <f>("Specialist doctor")</f>
        <v>Specialist doctor</v>
      </c>
      <c r="O168" t="s">
        <v>861</v>
      </c>
      <c r="Q168" t="str">
        <f>("None")</f>
        <v>None</v>
      </c>
      <c r="T168" t="str">
        <f>("Hospital")</f>
        <v>Hospital</v>
      </c>
      <c r="U168" t="s">
        <v>862</v>
      </c>
      <c r="V168" t="s">
        <v>863</v>
      </c>
      <c r="W168" t="str">
        <f>("Any individual who causes an unlawful abortion, Pregnant person, Individual who provides abortion drugs, Individual who provides substances, Individual who provides instruments for abortion")</f>
        <v>Any individual who causes an unlawful abortion, Pregnant person, Individual who provides abortion drugs, Individual who provides substances, Individual who provides instruments for abortion</v>
      </c>
      <c r="X168" t="s">
        <v>864</v>
      </c>
    </row>
    <row r="169" spans="1:25" x14ac:dyDescent="0.35">
      <c r="A169" t="s">
        <v>865</v>
      </c>
      <c r="B169" t="s">
        <v>31</v>
      </c>
      <c r="C169" t="s">
        <v>866</v>
      </c>
      <c r="D169" s="1">
        <v>43617</v>
      </c>
      <c r="E169">
        <v>1</v>
      </c>
      <c r="F169" t="s">
        <v>867</v>
      </c>
      <c r="H169" t="str">
        <f>("None")</f>
        <v>None</v>
      </c>
      <c r="N169" t="str">
        <f>("No health care professionals are legally permitted to provide an abortion")</f>
        <v>No health care professionals are legally permitted to provide an abortion</v>
      </c>
      <c r="Q169" t="str">
        <f>("None")</f>
        <v>None</v>
      </c>
      <c r="T169" t="str">
        <f>("Abortion is not permitted in any location")</f>
        <v>Abortion is not permitted in any location</v>
      </c>
      <c r="W169" t="s">
        <v>106</v>
      </c>
      <c r="X169" t="s">
        <v>867</v>
      </c>
    </row>
    <row r="170" spans="1:25" x14ac:dyDescent="0.35">
      <c r="A170" t="s">
        <v>868</v>
      </c>
      <c r="B170" t="s">
        <v>25</v>
      </c>
      <c r="C170" s="1">
        <v>43617</v>
      </c>
      <c r="D170" s="1">
        <v>43617</v>
      </c>
      <c r="E170">
        <v>0</v>
      </c>
      <c r="G170" t="s">
        <v>869</v>
      </c>
    </row>
    <row r="171" spans="1:25" x14ac:dyDescent="0.35">
      <c r="A171" t="s">
        <v>870</v>
      </c>
      <c r="B171" t="s">
        <v>31</v>
      </c>
      <c r="C171" s="1">
        <v>42111</v>
      </c>
      <c r="D171" s="1">
        <v>43617</v>
      </c>
      <c r="E171">
        <v>1</v>
      </c>
      <c r="F171" t="s">
        <v>871</v>
      </c>
      <c r="H171" t="str">
        <f>("Any grounds")</f>
        <v>Any grounds</v>
      </c>
      <c r="I171" t="s">
        <v>872</v>
      </c>
      <c r="J171" t="s">
        <v>873</v>
      </c>
      <c r="K171">
        <v>0</v>
      </c>
      <c r="N171" t="str">
        <f>("Medical practitioner")</f>
        <v>Medical practitioner</v>
      </c>
      <c r="O171" t="s">
        <v>874</v>
      </c>
      <c r="P171" t="s">
        <v>875</v>
      </c>
      <c r="Q171" t="str">
        <f t="shared" ref="Q171:Q209" si="11">("None")</f>
        <v>None</v>
      </c>
      <c r="T171" t="str">
        <f>("Health facility specifically designated to provide abortions")</f>
        <v>Health facility specifically designated to provide abortions</v>
      </c>
      <c r="U171" t="s">
        <v>876</v>
      </c>
      <c r="V171" t="s">
        <v>877</v>
      </c>
      <c r="W171" t="str">
        <f>("Any individual who causes an unlawful abortion, Pregnant person")</f>
        <v>Any individual who causes an unlawful abortion, Pregnant person</v>
      </c>
      <c r="X171" t="s">
        <v>878</v>
      </c>
    </row>
    <row r="172" spans="1:25" x14ac:dyDescent="0.35">
      <c r="A172" t="s">
        <v>879</v>
      </c>
      <c r="B172" t="s">
        <v>31</v>
      </c>
      <c r="C172" s="1">
        <v>40878</v>
      </c>
      <c r="D172" s="1">
        <v>43617</v>
      </c>
      <c r="E172">
        <v>1</v>
      </c>
      <c r="F172" t="s">
        <v>880</v>
      </c>
      <c r="H172" t="str">
        <f>("Any grounds")</f>
        <v>Any grounds</v>
      </c>
      <c r="I172" t="s">
        <v>881</v>
      </c>
      <c r="J172" t="s">
        <v>882</v>
      </c>
      <c r="K172">
        <v>1</v>
      </c>
      <c r="L172" t="s">
        <v>883</v>
      </c>
      <c r="N172" t="str">
        <f>("Medical doctor")</f>
        <v>Medical doctor</v>
      </c>
      <c r="O172" t="s">
        <v>884</v>
      </c>
      <c r="Q172" t="str">
        <f t="shared" si="11"/>
        <v>None</v>
      </c>
      <c r="T172" t="str">
        <f>("Required location not specified")</f>
        <v>Required location not specified</v>
      </c>
      <c r="W172" t="str">
        <f>("Any individual who causes an unlawful abortion, Individual who provides information on abortion, Individual who assists in the abortion")</f>
        <v>Any individual who causes an unlawful abortion, Individual who provides information on abortion, Individual who assists in the abortion</v>
      </c>
      <c r="X172" t="s">
        <v>885</v>
      </c>
    </row>
    <row r="173" spans="1:25" x14ac:dyDescent="0.35">
      <c r="A173" t="s">
        <v>886</v>
      </c>
      <c r="B173" t="s">
        <v>31</v>
      </c>
      <c r="C173" s="1">
        <v>39753</v>
      </c>
      <c r="D173" s="1">
        <v>43617</v>
      </c>
      <c r="E173">
        <v>1</v>
      </c>
      <c r="F173" t="s">
        <v>887</v>
      </c>
      <c r="H173" t="str">
        <f>("Any grounds")</f>
        <v>Any grounds</v>
      </c>
      <c r="I173" t="s">
        <v>888</v>
      </c>
      <c r="J173" t="s">
        <v>889</v>
      </c>
      <c r="K173">
        <v>0</v>
      </c>
      <c r="M173" t="s">
        <v>890</v>
      </c>
      <c r="N173" t="str">
        <f>("Permitted health care professionals not specified")</f>
        <v>Permitted health care professionals not specified</v>
      </c>
      <c r="Q173" t="str">
        <f t="shared" si="11"/>
        <v>None</v>
      </c>
      <c r="T173" t="str">
        <f>("Required location not specified")</f>
        <v>Required location not specified</v>
      </c>
      <c r="W173"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173" t="s">
        <v>891</v>
      </c>
    </row>
    <row r="174" spans="1:25" x14ac:dyDescent="0.35">
      <c r="A174" t="s">
        <v>892</v>
      </c>
      <c r="B174" t="s">
        <v>31</v>
      </c>
      <c r="C174" s="1">
        <v>40179</v>
      </c>
      <c r="D174" s="1">
        <v>43617</v>
      </c>
      <c r="E174">
        <v>1</v>
      </c>
      <c r="F174" t="s">
        <v>893</v>
      </c>
      <c r="H174" t="str">
        <f>("Life")</f>
        <v>Life</v>
      </c>
      <c r="I174" t="s">
        <v>894</v>
      </c>
      <c r="K174">
        <v>0</v>
      </c>
      <c r="N174" t="str">
        <f>("Permitted health care professionals not specified")</f>
        <v>Permitted health care professionals not specified</v>
      </c>
      <c r="Q174" t="str">
        <f t="shared" si="11"/>
        <v>None</v>
      </c>
      <c r="T174" t="str">
        <f>("Required location not specified")</f>
        <v>Required location not specified</v>
      </c>
      <c r="W174" t="str">
        <f>("Any individual who causes an unlawful abortion, Pregnant person, Individual who provides abortion drugs, Individual who provides substances, Individual who provides instruments for abortion")</f>
        <v>Any individual who causes an unlawful abortion, Pregnant person, Individual who provides abortion drugs, Individual who provides substances, Individual who provides instruments for abortion</v>
      </c>
      <c r="X174" t="s">
        <v>895</v>
      </c>
    </row>
    <row r="175" spans="1:25" x14ac:dyDescent="0.35">
      <c r="A175" t="s">
        <v>896</v>
      </c>
      <c r="B175" t="s">
        <v>31</v>
      </c>
      <c r="C175" s="1">
        <v>40909</v>
      </c>
      <c r="D175" s="1">
        <v>43617</v>
      </c>
      <c r="E175">
        <v>1</v>
      </c>
      <c r="F175" t="s">
        <v>897</v>
      </c>
      <c r="H175" t="str">
        <f>("Life")</f>
        <v>Life</v>
      </c>
      <c r="I175" t="s">
        <v>898</v>
      </c>
      <c r="K175">
        <v>0</v>
      </c>
      <c r="N175" t="str">
        <f>("Permitted health care professionals not specified")</f>
        <v>Permitted health care professionals not specified</v>
      </c>
      <c r="Q175" t="str">
        <f t="shared" si="11"/>
        <v>None</v>
      </c>
      <c r="T175" t="str">
        <f>("Required location not specified")</f>
        <v>Required location not specified</v>
      </c>
      <c r="W175" t="str">
        <f>("Any individual who causes an unlawful abortion, Pregnant person, Individual who provides abortion drugs, Individual who provides instruments for abortion, Individual who assists in the abortion")</f>
        <v>Any individual who causes an unlawful abortion, Pregnant person, Individual who provides abortion drugs, Individual who provides instruments for abortion, Individual who assists in the abortion</v>
      </c>
      <c r="X175" t="s">
        <v>899</v>
      </c>
    </row>
    <row r="176" spans="1:25" x14ac:dyDescent="0.35">
      <c r="A176" t="s">
        <v>900</v>
      </c>
      <c r="B176" t="s">
        <v>25</v>
      </c>
      <c r="C176" s="1">
        <v>43199</v>
      </c>
      <c r="D176" s="1">
        <v>43617</v>
      </c>
      <c r="E176">
        <v>1</v>
      </c>
      <c r="F176" t="s">
        <v>901</v>
      </c>
      <c r="H176" t="str">
        <f>("Rape, Life")</f>
        <v>Rape, Life</v>
      </c>
      <c r="I176" t="s">
        <v>902</v>
      </c>
      <c r="K176">
        <v>1</v>
      </c>
      <c r="L176" t="s">
        <v>903</v>
      </c>
      <c r="M176" t="s">
        <v>904</v>
      </c>
      <c r="N176" t="str">
        <f>("Permitted health care professionals not specified")</f>
        <v>Permitted health care professionals not specified</v>
      </c>
      <c r="Q176" t="str">
        <f t="shared" si="11"/>
        <v>None</v>
      </c>
      <c r="T176" t="str">
        <f>("Required location not specified")</f>
        <v>Required location not specified</v>
      </c>
      <c r="W176"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76" t="s">
        <v>905</v>
      </c>
    </row>
    <row r="177" spans="1:25" x14ac:dyDescent="0.35">
      <c r="A177" t="s">
        <v>906</v>
      </c>
      <c r="B177" t="s">
        <v>31</v>
      </c>
      <c r="C177" s="1">
        <v>38394</v>
      </c>
      <c r="D177" s="1">
        <v>43617</v>
      </c>
      <c r="E177">
        <v>1</v>
      </c>
      <c r="F177" t="s">
        <v>907</v>
      </c>
      <c r="H177" t="str">
        <f>("Any grounds")</f>
        <v>Any grounds</v>
      </c>
      <c r="I177" t="s">
        <v>908</v>
      </c>
      <c r="J177" t="s">
        <v>909</v>
      </c>
      <c r="K177">
        <v>1</v>
      </c>
      <c r="L177" t="s">
        <v>908</v>
      </c>
      <c r="M177" t="s">
        <v>910</v>
      </c>
      <c r="N177" t="str">
        <f>("Medical practitioner, Midwife, Nurse")</f>
        <v>Medical practitioner, Midwife, Nurse</v>
      </c>
      <c r="O177" t="s">
        <v>911</v>
      </c>
      <c r="P177" t="s">
        <v>912</v>
      </c>
      <c r="Q177" t="str">
        <f t="shared" si="11"/>
        <v>None</v>
      </c>
      <c r="T177" t="str">
        <f>("Health facility specifically designated to provide abortions")</f>
        <v>Health facility specifically designated to provide abortions</v>
      </c>
      <c r="U177" t="s">
        <v>913</v>
      </c>
      <c r="W177" t="str">
        <f>("Any individual who causes an unlawful abortion, Individual who provides surgical abortion")</f>
        <v>Any individual who causes an unlawful abortion, Individual who provides surgical abortion</v>
      </c>
      <c r="X177" t="s">
        <v>914</v>
      </c>
    </row>
    <row r="178" spans="1:25" x14ac:dyDescent="0.35">
      <c r="A178" t="s">
        <v>915</v>
      </c>
      <c r="B178" t="s">
        <v>25</v>
      </c>
      <c r="C178" s="1">
        <v>42582</v>
      </c>
      <c r="D178" s="1">
        <v>43617</v>
      </c>
      <c r="E178">
        <v>1</v>
      </c>
      <c r="F178" t="s">
        <v>916</v>
      </c>
      <c r="H178" t="str">
        <f>("Fetal impairment, Mental health, Physical health, Life")</f>
        <v>Fetal impairment, Mental health, Physical health, Life</v>
      </c>
      <c r="I178" t="s">
        <v>917</v>
      </c>
      <c r="J178" t="s">
        <v>918</v>
      </c>
      <c r="K178">
        <v>1</v>
      </c>
      <c r="L178" t="s">
        <v>917</v>
      </c>
      <c r="N178" t="str">
        <f>("Medical practitioner")</f>
        <v>Medical practitioner</v>
      </c>
      <c r="O178" t="s">
        <v>919</v>
      </c>
      <c r="Q178" t="str">
        <f t="shared" si="11"/>
        <v>None</v>
      </c>
      <c r="T178" t="str">
        <f>("Hospital")</f>
        <v>Hospital</v>
      </c>
      <c r="U178" t="s">
        <v>917</v>
      </c>
      <c r="W178" t="s">
        <v>106</v>
      </c>
      <c r="X178" t="s">
        <v>920</v>
      </c>
    </row>
    <row r="179" spans="1:25" x14ac:dyDescent="0.35">
      <c r="A179" t="s">
        <v>921</v>
      </c>
      <c r="B179" t="s">
        <v>31</v>
      </c>
      <c r="C179" s="1">
        <v>41052</v>
      </c>
      <c r="D179" s="1">
        <v>43617</v>
      </c>
      <c r="E179">
        <v>1</v>
      </c>
      <c r="F179" t="s">
        <v>922</v>
      </c>
      <c r="H179" t="str">
        <f>("Fetal impairment, Rape, Incest, Intellectual or cognitive disability of the pregnant person, Mental health, Physical health, Health")</f>
        <v>Fetal impairment, Rape, Incest, Intellectual or cognitive disability of the pregnant person, Mental health, Physical health, Health</v>
      </c>
      <c r="I179" t="s">
        <v>923</v>
      </c>
      <c r="J179" t="s">
        <v>924</v>
      </c>
      <c r="K179">
        <v>0</v>
      </c>
      <c r="N179" t="str">
        <f>("Medical doctor")</f>
        <v>Medical doctor</v>
      </c>
      <c r="O179" t="s">
        <v>925</v>
      </c>
      <c r="Q179" t="str">
        <f t="shared" si="11"/>
        <v>None</v>
      </c>
      <c r="T179" t="str">
        <f>("Required location not specified")</f>
        <v>Required location not specified</v>
      </c>
      <c r="W179" t="str">
        <f>("Pregnant person, Health care professional who provides surgical abortion, Health care professional who provides abortion drugs")</f>
        <v>Pregnant person, Health care professional who provides surgical abortion, Health care professional who provides abortion drugs</v>
      </c>
      <c r="X179" t="s">
        <v>926</v>
      </c>
    </row>
    <row r="180" spans="1:25" x14ac:dyDescent="0.35">
      <c r="A180" t="s">
        <v>927</v>
      </c>
      <c r="B180" t="s">
        <v>31</v>
      </c>
      <c r="C180" s="1">
        <v>39854</v>
      </c>
      <c r="D180" s="1">
        <v>43617</v>
      </c>
      <c r="E180">
        <v>1</v>
      </c>
      <c r="F180" t="s">
        <v>928</v>
      </c>
      <c r="H180" t="str">
        <f>("Life")</f>
        <v>Life</v>
      </c>
      <c r="I180" t="s">
        <v>929</v>
      </c>
      <c r="K180">
        <v>0</v>
      </c>
      <c r="N180" t="str">
        <f>("Permitted health care professionals not specified")</f>
        <v>Permitted health care professionals not specified</v>
      </c>
      <c r="Q180" t="str">
        <f t="shared" si="11"/>
        <v>None</v>
      </c>
      <c r="T180" t="str">
        <f>("Required location not specified")</f>
        <v>Required location not specified</v>
      </c>
      <c r="W180" t="str">
        <f>("Any individual who causes an unlawful abortion, Pregnant person")</f>
        <v>Any individual who causes an unlawful abortion, Pregnant person</v>
      </c>
      <c r="X180" t="s">
        <v>928</v>
      </c>
    </row>
    <row r="181" spans="1:25" x14ac:dyDescent="0.35">
      <c r="A181" t="s">
        <v>930</v>
      </c>
      <c r="B181" t="s">
        <v>31</v>
      </c>
      <c r="C181" s="1">
        <v>40355</v>
      </c>
      <c r="D181" s="1">
        <v>43617</v>
      </c>
      <c r="E181">
        <v>1</v>
      </c>
      <c r="F181" t="s">
        <v>931</v>
      </c>
      <c r="H181" t="str">
        <f>("Any grounds")</f>
        <v>Any grounds</v>
      </c>
      <c r="I181" t="s">
        <v>932</v>
      </c>
      <c r="J181" t="s">
        <v>933</v>
      </c>
      <c r="K181">
        <v>0</v>
      </c>
      <c r="M181" t="s">
        <v>934</v>
      </c>
      <c r="N181" t="str">
        <f>("Specialist doctor")</f>
        <v>Specialist doctor</v>
      </c>
      <c r="O181" t="s">
        <v>935</v>
      </c>
      <c r="Q181" t="str">
        <f t="shared" si="11"/>
        <v>None</v>
      </c>
      <c r="T181" t="str">
        <f>("Health facility specifically designated to provide abortions")</f>
        <v>Health facility specifically designated to provide abortions</v>
      </c>
      <c r="U181" t="s">
        <v>935</v>
      </c>
      <c r="W181"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81" t="s">
        <v>936</v>
      </c>
    </row>
    <row r="182" spans="1:25" x14ac:dyDescent="0.35">
      <c r="A182" t="s">
        <v>937</v>
      </c>
      <c r="B182" t="s">
        <v>31</v>
      </c>
      <c r="C182" s="1">
        <v>35796</v>
      </c>
      <c r="D182" s="1">
        <v>43617</v>
      </c>
      <c r="E182">
        <v>1</v>
      </c>
      <c r="F182" t="s">
        <v>938</v>
      </c>
      <c r="H182" t="str">
        <f>("Life")</f>
        <v>Life</v>
      </c>
      <c r="I182" t="s">
        <v>939</v>
      </c>
      <c r="K182">
        <v>0</v>
      </c>
      <c r="N182" t="str">
        <f>("Permitted health care professionals not specified")</f>
        <v>Permitted health care professionals not specified</v>
      </c>
      <c r="Q182" t="str">
        <f t="shared" si="11"/>
        <v>None</v>
      </c>
      <c r="T182" t="str">
        <f>("Required location not specified")</f>
        <v>Required location not specified</v>
      </c>
      <c r="W182" t="str">
        <f>("Any individual who causes an unlawful abortion, Pregnant person")</f>
        <v>Any individual who causes an unlawful abortion, Pregnant person</v>
      </c>
      <c r="X182" t="s">
        <v>938</v>
      </c>
    </row>
    <row r="183" spans="1:25" x14ac:dyDescent="0.35">
      <c r="A183" t="s">
        <v>940</v>
      </c>
      <c r="B183" t="s">
        <v>31</v>
      </c>
      <c r="C183" s="1">
        <v>33239</v>
      </c>
      <c r="D183" s="1">
        <v>43617</v>
      </c>
      <c r="E183">
        <v>1</v>
      </c>
      <c r="F183" t="s">
        <v>415</v>
      </c>
      <c r="H183" t="str">
        <f>("Fetal impairment, Rape, Life")</f>
        <v>Fetal impairment, Rape, Life</v>
      </c>
      <c r="I183" t="s">
        <v>415</v>
      </c>
      <c r="J183" t="s">
        <v>941</v>
      </c>
      <c r="K183">
        <v>0</v>
      </c>
      <c r="N183" t="str">
        <f>("Permitted health care professionals not specified")</f>
        <v>Permitted health care professionals not specified</v>
      </c>
      <c r="Q183" t="str">
        <f t="shared" si="11"/>
        <v>None</v>
      </c>
      <c r="T183" t="str">
        <f>("Required location not specified")</f>
        <v>Required location not specified</v>
      </c>
      <c r="W183" t="str">
        <f>("Any individual who causes an unlawful abortion")</f>
        <v>Any individual who causes an unlawful abortion</v>
      </c>
      <c r="X183" t="s">
        <v>415</v>
      </c>
    </row>
    <row r="184" spans="1:25" x14ac:dyDescent="0.35">
      <c r="A184" t="s">
        <v>942</v>
      </c>
      <c r="B184" t="s">
        <v>31</v>
      </c>
      <c r="C184" s="1">
        <v>42093</v>
      </c>
      <c r="D184" s="1">
        <v>43617</v>
      </c>
      <c r="E184">
        <v>1</v>
      </c>
      <c r="F184" t="s">
        <v>943</v>
      </c>
      <c r="H184" t="str">
        <f>("None")</f>
        <v>None</v>
      </c>
      <c r="N184" t="str">
        <f>("No health care professionals are legally permitted to provide an abortion")</f>
        <v>No health care professionals are legally permitted to provide an abortion</v>
      </c>
      <c r="Q184" t="str">
        <f t="shared" si="11"/>
        <v>None</v>
      </c>
      <c r="T184" t="str">
        <f>("Abortion is not permitted in any location")</f>
        <v>Abortion is not permitted in any location</v>
      </c>
      <c r="W184"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84" t="s">
        <v>943</v>
      </c>
    </row>
    <row r="185" spans="1:25" x14ac:dyDescent="0.35">
      <c r="A185" t="s">
        <v>944</v>
      </c>
      <c r="B185" t="s">
        <v>31</v>
      </c>
      <c r="C185" s="1">
        <v>38353</v>
      </c>
      <c r="D185" s="1">
        <v>43617</v>
      </c>
      <c r="E185">
        <v>1</v>
      </c>
      <c r="F185" t="s">
        <v>945</v>
      </c>
      <c r="H185" t="str">
        <f>("Fetal impairment, Rape, Incest, Intellectual or cognitive disability of the pregnant person, Mental health, Physical health, Life")</f>
        <v>Fetal impairment, Rape, Incest, Intellectual or cognitive disability of the pregnant person, Mental health, Physical health, Life</v>
      </c>
      <c r="I185" t="s">
        <v>945</v>
      </c>
      <c r="K185">
        <v>1</v>
      </c>
      <c r="L185" t="s">
        <v>945</v>
      </c>
      <c r="N185" t="str">
        <f>("Permitted health care professionals not specified")</f>
        <v>Permitted health care professionals not specified</v>
      </c>
      <c r="Q185" t="str">
        <f t="shared" si="11"/>
        <v>None</v>
      </c>
      <c r="T185" t="str">
        <f>("Required location not specified")</f>
        <v>Required location not specified</v>
      </c>
      <c r="W185" t="str">
        <f>("Individuals subject to penalties not specified ")</f>
        <v xml:space="preserve">Individuals subject to penalties not specified </v>
      </c>
    </row>
    <row r="186" spans="1:25" x14ac:dyDescent="0.35">
      <c r="A186" t="s">
        <v>946</v>
      </c>
      <c r="B186" t="s">
        <v>31</v>
      </c>
      <c r="C186" s="1">
        <v>41456</v>
      </c>
      <c r="D186" s="1">
        <v>43617</v>
      </c>
      <c r="E186">
        <v>1</v>
      </c>
      <c r="F186" t="s">
        <v>947</v>
      </c>
      <c r="H186" t="str">
        <f>("Any grounds")</f>
        <v>Any grounds</v>
      </c>
      <c r="I186" t="s">
        <v>948</v>
      </c>
      <c r="J186" t="s">
        <v>949</v>
      </c>
      <c r="K186">
        <v>0</v>
      </c>
      <c r="M186" t="s">
        <v>950</v>
      </c>
      <c r="N186" t="str">
        <f>("Medical practitioner")</f>
        <v>Medical practitioner</v>
      </c>
      <c r="O186" t="s">
        <v>951</v>
      </c>
      <c r="Q186" t="str">
        <f t="shared" si="11"/>
        <v>None</v>
      </c>
      <c r="T186" t="str">
        <f>("Hospital, Health facility specifically designated to provide abortions")</f>
        <v>Hospital, Health facility specifically designated to provide abortions</v>
      </c>
      <c r="U186" t="s">
        <v>951</v>
      </c>
      <c r="W186" t="str">
        <f>("Health care professional who provides surgical abortion, Individual who provides surgical abortion, Health care professional who provides abortion drugs")</f>
        <v>Health care professional who provides surgical abortion, Individual who provides surgical abortion, Health care professional who provides abortion drugs</v>
      </c>
      <c r="X186" t="s">
        <v>952</v>
      </c>
    </row>
    <row r="187" spans="1:25" x14ac:dyDescent="0.35">
      <c r="A187" t="s">
        <v>953</v>
      </c>
      <c r="B187" t="s">
        <v>31</v>
      </c>
      <c r="C187" s="1">
        <v>42005</v>
      </c>
      <c r="D187" s="1">
        <v>43617</v>
      </c>
      <c r="E187">
        <v>1</v>
      </c>
      <c r="F187" t="s">
        <v>954</v>
      </c>
      <c r="H187" t="str">
        <f>("Mental health, Physical health")</f>
        <v>Mental health, Physical health</v>
      </c>
      <c r="I187" t="s">
        <v>955</v>
      </c>
      <c r="J187" t="s">
        <v>956</v>
      </c>
      <c r="K187">
        <v>0</v>
      </c>
      <c r="N187" t="str">
        <f>("Medical doctor")</f>
        <v>Medical doctor</v>
      </c>
      <c r="O187" t="s">
        <v>957</v>
      </c>
      <c r="Q187" t="str">
        <f t="shared" si="11"/>
        <v>None</v>
      </c>
      <c r="T187" t="str">
        <f>("Health facility specifically designated to provide abortions")</f>
        <v>Health facility specifically designated to provide abortions</v>
      </c>
      <c r="U187" t="s">
        <v>958</v>
      </c>
      <c r="W187" t="s">
        <v>757</v>
      </c>
      <c r="X187" t="s">
        <v>959</v>
      </c>
    </row>
    <row r="188" spans="1:25" x14ac:dyDescent="0.35">
      <c r="A188" t="s">
        <v>960</v>
      </c>
      <c r="B188" t="s">
        <v>31</v>
      </c>
      <c r="C188" s="1">
        <v>40909</v>
      </c>
      <c r="D188" s="1">
        <v>43617</v>
      </c>
      <c r="E188">
        <v>1</v>
      </c>
      <c r="F188" t="s">
        <v>961</v>
      </c>
      <c r="H188" t="str">
        <f>("Any grounds")</f>
        <v>Any grounds</v>
      </c>
      <c r="I188" t="s">
        <v>110</v>
      </c>
      <c r="J188" t="s">
        <v>962</v>
      </c>
      <c r="K188">
        <v>1</v>
      </c>
      <c r="L188" t="s">
        <v>963</v>
      </c>
      <c r="N188" t="str">
        <f>("Medical doctor")</f>
        <v>Medical doctor</v>
      </c>
      <c r="O188" t="s">
        <v>52</v>
      </c>
      <c r="Q188" t="str">
        <f t="shared" si="11"/>
        <v>None</v>
      </c>
      <c r="T188" t="str">
        <f>("Health facility specifically designated to provide abortions")</f>
        <v>Health facility specifically designated to provide abortions</v>
      </c>
      <c r="U188" t="s">
        <v>52</v>
      </c>
      <c r="W188" t="str">
        <f>("Any individual who causes an unlawful abortion, Pregnant person")</f>
        <v>Any individual who causes an unlawful abortion, Pregnant person</v>
      </c>
      <c r="X188" t="s">
        <v>196</v>
      </c>
      <c r="Y188" t="s">
        <v>964</v>
      </c>
    </row>
    <row r="189" spans="1:25" x14ac:dyDescent="0.35">
      <c r="A189" t="s">
        <v>965</v>
      </c>
      <c r="B189" t="s">
        <v>25</v>
      </c>
      <c r="C189" s="1">
        <v>35469</v>
      </c>
      <c r="D189" s="1">
        <v>43617</v>
      </c>
      <c r="E189">
        <v>1</v>
      </c>
      <c r="F189" t="s">
        <v>966</v>
      </c>
      <c r="H189" t="str">
        <f>("Rape, Life")</f>
        <v>Rape, Life</v>
      </c>
      <c r="I189" t="s">
        <v>967</v>
      </c>
      <c r="K189">
        <v>1</v>
      </c>
      <c r="L189" t="s">
        <v>967</v>
      </c>
      <c r="M189" t="s">
        <v>968</v>
      </c>
      <c r="N189" t="str">
        <f>("Permitted health care professionals not specified")</f>
        <v>Permitted health care professionals not specified</v>
      </c>
      <c r="Q189" t="str">
        <f t="shared" si="11"/>
        <v>None</v>
      </c>
      <c r="T189" t="str">
        <f t="shared" ref="T189:T195" si="12">("Required location not specified")</f>
        <v>Required location not specified</v>
      </c>
      <c r="W189"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89" t="s">
        <v>969</v>
      </c>
    </row>
    <row r="190" spans="1:25" x14ac:dyDescent="0.35">
      <c r="A190" t="s">
        <v>970</v>
      </c>
      <c r="B190" t="s">
        <v>31</v>
      </c>
      <c r="C190" s="1">
        <v>37257</v>
      </c>
      <c r="D190" s="1">
        <v>43617</v>
      </c>
      <c r="E190">
        <v>1</v>
      </c>
      <c r="F190" t="s">
        <v>69</v>
      </c>
      <c r="H190" t="str">
        <f>("Specific grounds not specified")</f>
        <v>Specific grounds not specified</v>
      </c>
      <c r="N190" t="str">
        <f>("Permitted health care professionals not specified")</f>
        <v>Permitted health care professionals not specified</v>
      </c>
      <c r="Q190" t="str">
        <f t="shared" si="11"/>
        <v>None</v>
      </c>
      <c r="T190" t="str">
        <f t="shared" si="12"/>
        <v>Required location not specified</v>
      </c>
      <c r="W190"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190" t="s">
        <v>69</v>
      </c>
    </row>
    <row r="191" spans="1:25" x14ac:dyDescent="0.35">
      <c r="A191" t="s">
        <v>971</v>
      </c>
      <c r="B191" t="s">
        <v>25</v>
      </c>
      <c r="C191" s="1">
        <v>40535</v>
      </c>
      <c r="D191" s="1">
        <v>43617</v>
      </c>
      <c r="E191">
        <v>1</v>
      </c>
      <c r="F191" t="s">
        <v>972</v>
      </c>
      <c r="H191" t="str">
        <f>("Rape, Health, Life")</f>
        <v>Rape, Health, Life</v>
      </c>
      <c r="I191" t="s">
        <v>973</v>
      </c>
      <c r="K191">
        <v>1</v>
      </c>
      <c r="L191" t="s">
        <v>973</v>
      </c>
      <c r="M191" t="s">
        <v>974</v>
      </c>
      <c r="N191" t="str">
        <f>("Permitted health care professionals not specified")</f>
        <v>Permitted health care professionals not specified</v>
      </c>
      <c r="Q191" t="str">
        <f t="shared" si="11"/>
        <v>None</v>
      </c>
      <c r="T191" t="str">
        <f t="shared" si="12"/>
        <v>Required location not specified</v>
      </c>
      <c r="W191"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91" t="s">
        <v>975</v>
      </c>
    </row>
    <row r="192" spans="1:25" x14ac:dyDescent="0.35">
      <c r="A192" t="s">
        <v>976</v>
      </c>
      <c r="B192" t="s">
        <v>31</v>
      </c>
      <c r="C192" s="1">
        <v>29587</v>
      </c>
      <c r="D192" s="1">
        <v>43617</v>
      </c>
      <c r="E192">
        <v>1</v>
      </c>
      <c r="F192" t="s">
        <v>977</v>
      </c>
      <c r="H192" t="str">
        <f>("Life")</f>
        <v>Life</v>
      </c>
      <c r="I192" t="s">
        <v>977</v>
      </c>
      <c r="K192">
        <v>0</v>
      </c>
      <c r="N192" t="str">
        <f>("Permitted health care professionals not specified")</f>
        <v>Permitted health care professionals not specified</v>
      </c>
      <c r="Q192" t="str">
        <f t="shared" si="11"/>
        <v>None</v>
      </c>
      <c r="T192" t="str">
        <f t="shared" si="12"/>
        <v>Required location not specified</v>
      </c>
      <c r="W192" t="str">
        <f>("Any individual who causes an unlawful abortion")</f>
        <v>Any individual who causes an unlawful abortion</v>
      </c>
      <c r="X192" t="s">
        <v>978</v>
      </c>
    </row>
    <row r="193" spans="1:24" x14ac:dyDescent="0.35">
      <c r="A193" t="s">
        <v>979</v>
      </c>
      <c r="B193" t="s">
        <v>25</v>
      </c>
      <c r="C193" s="1">
        <v>41437</v>
      </c>
      <c r="D193" s="1">
        <v>43617</v>
      </c>
      <c r="E193">
        <v>1</v>
      </c>
      <c r="F193" t="s">
        <v>980</v>
      </c>
      <c r="H193" t="str">
        <f>("Any grounds")</f>
        <v>Any grounds</v>
      </c>
      <c r="I193" t="s">
        <v>981</v>
      </c>
      <c r="J193" t="s">
        <v>982</v>
      </c>
      <c r="K193">
        <v>0</v>
      </c>
      <c r="M193" t="s">
        <v>983</v>
      </c>
      <c r="N193" t="str">
        <f>("Medical practitioner, Medical doctor, Midwife, Nurse")</f>
        <v>Medical practitioner, Medical doctor, Midwife, Nurse</v>
      </c>
      <c r="O193" t="s">
        <v>984</v>
      </c>
      <c r="Q193" t="str">
        <f t="shared" si="11"/>
        <v>None</v>
      </c>
      <c r="T193" t="str">
        <f t="shared" si="12"/>
        <v>Required location not specified</v>
      </c>
      <c r="W193" t="str">
        <f>("Any individual who causes an unlawful abortion, Pregnant person, Individual who provides surgical abortion, Individual who provides substances, Individual who assists in the abortion")</f>
        <v>Any individual who causes an unlawful abortion, Pregnant person, Individual who provides surgical abortion, Individual who provides substances, Individual who assists in the abortion</v>
      </c>
      <c r="X193" t="s">
        <v>985</v>
      </c>
    </row>
    <row r="194" spans="1:24" x14ac:dyDescent="0.35">
      <c r="A194" t="s">
        <v>986</v>
      </c>
      <c r="B194" t="s">
        <v>31</v>
      </c>
      <c r="C194" s="1">
        <v>20455</v>
      </c>
      <c r="D194" s="1">
        <v>43617</v>
      </c>
      <c r="E194">
        <v>1</v>
      </c>
      <c r="F194" t="s">
        <v>987</v>
      </c>
      <c r="H194" t="str">
        <f>("Rape, Health")</f>
        <v>Rape, Health</v>
      </c>
      <c r="I194" t="s">
        <v>988</v>
      </c>
      <c r="K194">
        <v>0</v>
      </c>
      <c r="N194" t="str">
        <f>("Medical practitioner")</f>
        <v>Medical practitioner</v>
      </c>
      <c r="O194" t="s">
        <v>988</v>
      </c>
      <c r="Q194" t="str">
        <f t="shared" si="11"/>
        <v>None</v>
      </c>
      <c r="T194" t="str">
        <f t="shared" si="12"/>
        <v>Required location not specified</v>
      </c>
      <c r="W194" t="str">
        <f>("Any individual who causes an unlawful abortion, Pregnant person")</f>
        <v>Any individual who causes an unlawful abortion, Pregnant person</v>
      </c>
      <c r="X194" t="s">
        <v>989</v>
      </c>
    </row>
    <row r="195" spans="1:24" x14ac:dyDescent="0.35">
      <c r="A195" t="s">
        <v>990</v>
      </c>
      <c r="B195" t="s">
        <v>31</v>
      </c>
      <c r="C195" s="1">
        <v>36892</v>
      </c>
      <c r="D195" s="1">
        <v>43617</v>
      </c>
      <c r="E195">
        <v>1</v>
      </c>
      <c r="F195" t="s">
        <v>991</v>
      </c>
      <c r="H195" t="str">
        <f>("Health")</f>
        <v>Health</v>
      </c>
      <c r="I195" t="s">
        <v>992</v>
      </c>
      <c r="K195">
        <v>0</v>
      </c>
      <c r="N195" t="str">
        <f>("Permitted health care professionals not specified")</f>
        <v>Permitted health care professionals not specified</v>
      </c>
      <c r="Q195" t="str">
        <f t="shared" si="11"/>
        <v>None</v>
      </c>
      <c r="T195" t="str">
        <f t="shared" si="12"/>
        <v>Required location not specified</v>
      </c>
      <c r="W195" t="str">
        <f>("Any individual who causes an unlawful abortion, Pregnant person")</f>
        <v>Any individual who causes an unlawful abortion, Pregnant person</v>
      </c>
      <c r="X195" t="s">
        <v>993</v>
      </c>
    </row>
    <row r="196" spans="1:24" x14ac:dyDescent="0.35">
      <c r="A196" t="s">
        <v>994</v>
      </c>
      <c r="B196" t="s">
        <v>31</v>
      </c>
      <c r="C196" s="1">
        <v>42054</v>
      </c>
      <c r="D196" s="1">
        <v>43617</v>
      </c>
      <c r="E196">
        <v>1</v>
      </c>
      <c r="F196" t="s">
        <v>995</v>
      </c>
      <c r="H196" t="str">
        <f>("Any grounds")</f>
        <v>Any grounds</v>
      </c>
      <c r="I196" t="s">
        <v>996</v>
      </c>
      <c r="J196" t="s">
        <v>997</v>
      </c>
      <c r="K196">
        <v>0</v>
      </c>
      <c r="N196" t="str">
        <f>("Medical doctor")</f>
        <v>Medical doctor</v>
      </c>
      <c r="O196" t="s">
        <v>998</v>
      </c>
      <c r="Q196" t="str">
        <f t="shared" si="11"/>
        <v>None</v>
      </c>
      <c r="T196" t="str">
        <f>("Hospital, Health facility specifically designated to provide abortions")</f>
        <v>Hospital, Health facility specifically designated to provide abortions</v>
      </c>
      <c r="U196" t="s">
        <v>998</v>
      </c>
      <c r="W196" t="str">
        <f>("Any individual who causes an unlawful abortion, Health care professional who provides surgical abortion, Health care professional who provides abortion drugs, Individual who provides abortion drugs")</f>
        <v>Any individual who causes an unlawful abortion, Health care professional who provides surgical abortion, Health care professional who provides abortion drugs, Individual who provides abortion drugs</v>
      </c>
      <c r="X196" t="s">
        <v>999</v>
      </c>
    </row>
    <row r="197" spans="1:24" x14ac:dyDescent="0.35">
      <c r="A197" t="s">
        <v>1000</v>
      </c>
      <c r="B197" t="s">
        <v>25</v>
      </c>
      <c r="C197" s="1">
        <v>41613</v>
      </c>
      <c r="D197" s="1">
        <v>43617</v>
      </c>
      <c r="E197">
        <v>1</v>
      </c>
      <c r="F197" t="s">
        <v>1001</v>
      </c>
      <c r="H197" t="str">
        <f>("Fetal impairment, Rape, Health, Life")</f>
        <v>Fetal impairment, Rape, Health, Life</v>
      </c>
      <c r="I197" t="s">
        <v>1002</v>
      </c>
      <c r="K197">
        <v>1</v>
      </c>
      <c r="L197" t="s">
        <v>1002</v>
      </c>
      <c r="M197" t="s">
        <v>1003</v>
      </c>
      <c r="N197" t="str">
        <f>("Permitted health care professionals not specified")</f>
        <v>Permitted health care professionals not specified</v>
      </c>
      <c r="Q197" t="str">
        <f t="shared" si="11"/>
        <v>None</v>
      </c>
      <c r="T197" t="str">
        <f>("Required location not specified")</f>
        <v>Required location not specified</v>
      </c>
      <c r="W197"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197" t="s">
        <v>1004</v>
      </c>
    </row>
    <row r="198" spans="1:24" x14ac:dyDescent="0.35">
      <c r="A198" t="s">
        <v>1005</v>
      </c>
      <c r="B198" t="s">
        <v>31</v>
      </c>
      <c r="C198" s="1">
        <v>39814</v>
      </c>
      <c r="D198" s="1">
        <v>43617</v>
      </c>
      <c r="E198">
        <v>1</v>
      </c>
      <c r="F198" t="s">
        <v>1006</v>
      </c>
      <c r="H198" t="str">
        <f>("Fetal impairment, Rape, Incest, Health, Life")</f>
        <v>Fetal impairment, Rape, Incest, Health, Life</v>
      </c>
      <c r="I198" t="s">
        <v>1007</v>
      </c>
      <c r="K198">
        <v>1</v>
      </c>
      <c r="L198" t="s">
        <v>1008</v>
      </c>
      <c r="M198" t="s">
        <v>1009</v>
      </c>
      <c r="N198" t="str">
        <f>("Permitted health care professionals not specified")</f>
        <v>Permitted health care professionals not specified</v>
      </c>
      <c r="Q198" t="str">
        <f t="shared" si="11"/>
        <v>None</v>
      </c>
      <c r="T198" t="str">
        <f>("Hospital, Government health facility")</f>
        <v>Hospital, Government health facility</v>
      </c>
      <c r="U198" t="s">
        <v>1010</v>
      </c>
      <c r="W198" t="s">
        <v>1011</v>
      </c>
      <c r="X198" t="s">
        <v>1012</v>
      </c>
    </row>
    <row r="199" spans="1:24" x14ac:dyDescent="0.35">
      <c r="A199" t="s">
        <v>1013</v>
      </c>
      <c r="B199" t="s">
        <v>31</v>
      </c>
      <c r="C199" s="1">
        <v>32143</v>
      </c>
      <c r="D199" s="1">
        <v>43617</v>
      </c>
      <c r="E199">
        <v>1</v>
      </c>
      <c r="F199" t="s">
        <v>1014</v>
      </c>
      <c r="H199" t="str">
        <f>("None")</f>
        <v>None</v>
      </c>
      <c r="N199" t="str">
        <f>("No health care professionals are legally permitted to provide an abortion")</f>
        <v>No health care professionals are legally permitted to provide an abortion</v>
      </c>
      <c r="Q199" t="str">
        <f t="shared" si="11"/>
        <v>None</v>
      </c>
      <c r="T199" t="str">
        <f>("Abortion is not permitted in any location")</f>
        <v>Abortion is not permitted in any location</v>
      </c>
      <c r="W199" t="str">
        <f>("Pregnant person, Individual who provides surgical abortion, Individual who provides abortion drugs, Individual who provides substances, Individual who provides instruments for abortion")</f>
        <v>Pregnant person, Individual who provides surgical abortion, Individual who provides abortion drugs, Individual who provides substances, Individual who provides instruments for abortion</v>
      </c>
      <c r="X199" t="s">
        <v>1014</v>
      </c>
    </row>
    <row r="200" spans="1:24" x14ac:dyDescent="0.35">
      <c r="A200" t="s">
        <v>1015</v>
      </c>
      <c r="B200" t="s">
        <v>31</v>
      </c>
      <c r="C200" s="1">
        <v>41639</v>
      </c>
      <c r="D200" s="1">
        <v>43617</v>
      </c>
      <c r="E200">
        <v>1</v>
      </c>
      <c r="F200" t="s">
        <v>1016</v>
      </c>
      <c r="H200" t="str">
        <f>("None")</f>
        <v>None</v>
      </c>
      <c r="N200" t="str">
        <f>("No health care professionals are legally permitted to provide an abortion")</f>
        <v>No health care professionals are legally permitted to provide an abortion</v>
      </c>
      <c r="Q200" t="str">
        <f t="shared" si="11"/>
        <v>None</v>
      </c>
      <c r="T200" t="str">
        <f>("Abortion is not permitted in any location")</f>
        <v>Abortion is not permitted in any location</v>
      </c>
      <c r="W200" t="str">
        <f>("Pregnant person, Individual who provides surgical abortion, Individual who provides substances, Individual who provides instruments for abortion")</f>
        <v>Pregnant person, Individual who provides surgical abortion, Individual who provides substances, Individual who provides instruments for abortion</v>
      </c>
      <c r="X200" t="s">
        <v>1017</v>
      </c>
    </row>
    <row r="201" spans="1:24" x14ac:dyDescent="0.35">
      <c r="A201" t="s">
        <v>1018</v>
      </c>
      <c r="B201" t="s">
        <v>31</v>
      </c>
      <c r="C201" s="1">
        <v>35012</v>
      </c>
      <c r="D201" s="1">
        <v>43617</v>
      </c>
      <c r="E201">
        <v>1</v>
      </c>
      <c r="F201" t="s">
        <v>1019</v>
      </c>
      <c r="H201" t="str">
        <f>("Any grounds")</f>
        <v>Any grounds</v>
      </c>
      <c r="I201" t="s">
        <v>1020</v>
      </c>
      <c r="J201" t="s">
        <v>1021</v>
      </c>
      <c r="K201">
        <v>0</v>
      </c>
      <c r="N201" t="str">
        <f>("Medical doctor")</f>
        <v>Medical doctor</v>
      </c>
      <c r="O201" t="s">
        <v>1020</v>
      </c>
      <c r="Q201" t="str">
        <f t="shared" si="11"/>
        <v>None</v>
      </c>
      <c r="T201" t="str">
        <f>("Hospital, Health facility specifically designated to provide abortions")</f>
        <v>Hospital, Health facility specifically designated to provide abortions</v>
      </c>
      <c r="U201" t="s">
        <v>1020</v>
      </c>
      <c r="V201" t="s">
        <v>1022</v>
      </c>
      <c r="W201" t="str">
        <f>("Any individual who causes an unlawful abortion, Pregnant person, Individual who provides abortion drugs, Individual who provides substances")</f>
        <v>Any individual who causes an unlawful abortion, Pregnant person, Individual who provides abortion drugs, Individual who provides substances</v>
      </c>
      <c r="X201" t="s">
        <v>1023</v>
      </c>
    </row>
    <row r="202" spans="1:24" x14ac:dyDescent="0.35">
      <c r="A202" t="s">
        <v>1024</v>
      </c>
      <c r="B202" t="s">
        <v>31</v>
      </c>
      <c r="C202" s="1">
        <v>38256</v>
      </c>
      <c r="D202" s="1">
        <v>43617</v>
      </c>
      <c r="E202">
        <v>1</v>
      </c>
      <c r="F202" t="s">
        <v>1025</v>
      </c>
      <c r="H202" t="str">
        <f>("Any grounds")</f>
        <v>Any grounds</v>
      </c>
      <c r="J202" t="s">
        <v>1026</v>
      </c>
      <c r="K202">
        <v>1</v>
      </c>
      <c r="L202" t="s">
        <v>1025</v>
      </c>
      <c r="M202" t="s">
        <v>1027</v>
      </c>
      <c r="N202" t="str">
        <f>("Permitted health care professionals not specified")</f>
        <v>Permitted health care professionals not specified</v>
      </c>
      <c r="Q202" t="str">
        <f t="shared" si="11"/>
        <v>None</v>
      </c>
      <c r="T202" t="str">
        <f>("Required location not specified")</f>
        <v>Required location not specified</v>
      </c>
      <c r="W202" t="str">
        <f>("Any individual who causes an unlawful abortion, Pregnant person")</f>
        <v>Any individual who causes an unlawful abortion, Pregnant person</v>
      </c>
      <c r="X202" t="s">
        <v>1028</v>
      </c>
    </row>
    <row r="203" spans="1:24" x14ac:dyDescent="0.35">
      <c r="A203" t="s">
        <v>1029</v>
      </c>
      <c r="B203" t="s">
        <v>31</v>
      </c>
      <c r="C203" s="1">
        <v>41587</v>
      </c>
      <c r="D203" s="1">
        <v>43617</v>
      </c>
      <c r="E203">
        <v>1</v>
      </c>
      <c r="F203" t="s">
        <v>1030</v>
      </c>
      <c r="H203" t="str">
        <f>("Social reasons")</f>
        <v>Social reasons</v>
      </c>
      <c r="I203" t="s">
        <v>1030</v>
      </c>
      <c r="J203" t="s">
        <v>1031</v>
      </c>
      <c r="K203">
        <v>0</v>
      </c>
      <c r="N203" t="str">
        <f>("Permitted health care professionals not specified")</f>
        <v>Permitted health care professionals not specified</v>
      </c>
      <c r="Q203" t="str">
        <f t="shared" si="11"/>
        <v>None</v>
      </c>
      <c r="T203" t="str">
        <f>("Health facility specifically designated to provide abortions")</f>
        <v>Health facility specifically designated to provide abortions</v>
      </c>
      <c r="U203" t="s">
        <v>1032</v>
      </c>
      <c r="W203"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203" t="s">
        <v>69</v>
      </c>
    </row>
    <row r="204" spans="1:24" x14ac:dyDescent="0.35">
      <c r="A204" t="s">
        <v>1033</v>
      </c>
      <c r="B204" t="s">
        <v>31</v>
      </c>
      <c r="C204" s="1">
        <v>39448</v>
      </c>
      <c r="D204" s="1">
        <v>43617</v>
      </c>
      <c r="E204">
        <v>1</v>
      </c>
      <c r="F204" t="s">
        <v>1034</v>
      </c>
      <c r="H204" t="str">
        <f>("None")</f>
        <v>None</v>
      </c>
      <c r="N204" t="str">
        <f>("No health care professionals are legally permitted to provide an abortion")</f>
        <v>No health care professionals are legally permitted to provide an abortion</v>
      </c>
      <c r="Q204" t="str">
        <f t="shared" si="11"/>
        <v>None</v>
      </c>
      <c r="T204" t="str">
        <f>("Abortion is not permitted in any location")</f>
        <v>Abortion is not permitted in any location</v>
      </c>
      <c r="W204" t="s">
        <v>106</v>
      </c>
      <c r="X204" t="s">
        <v>1034</v>
      </c>
    </row>
    <row r="205" spans="1:24" x14ac:dyDescent="0.35">
      <c r="A205" t="s">
        <v>1035</v>
      </c>
      <c r="B205" t="s">
        <v>31</v>
      </c>
      <c r="C205" s="1">
        <v>34700</v>
      </c>
      <c r="D205" s="1">
        <v>43617</v>
      </c>
      <c r="E205">
        <v>1</v>
      </c>
      <c r="F205" t="s">
        <v>1036</v>
      </c>
      <c r="H205" t="str">
        <f>("Life")</f>
        <v>Life</v>
      </c>
      <c r="I205" t="s">
        <v>1037</v>
      </c>
      <c r="K205">
        <v>0</v>
      </c>
      <c r="N205" t="str">
        <f>("Permitted health care professionals not specified")</f>
        <v>Permitted health care professionals not specified</v>
      </c>
      <c r="Q205" t="str">
        <f t="shared" si="11"/>
        <v>None</v>
      </c>
      <c r="T205" t="str">
        <f>("Abortion is not permitted in any location")</f>
        <v>Abortion is not permitted in any location</v>
      </c>
      <c r="W205" t="s">
        <v>106</v>
      </c>
      <c r="X205" t="s">
        <v>1038</v>
      </c>
    </row>
    <row r="206" spans="1:24" x14ac:dyDescent="0.35">
      <c r="A206" t="s">
        <v>1039</v>
      </c>
      <c r="B206" t="s">
        <v>31</v>
      </c>
      <c r="C206" s="1">
        <v>38293</v>
      </c>
      <c r="D206" s="1">
        <v>43617</v>
      </c>
      <c r="E206">
        <v>1</v>
      </c>
      <c r="F206" t="s">
        <v>1040</v>
      </c>
      <c r="H206" t="str">
        <f>("Any grounds")</f>
        <v>Any grounds</v>
      </c>
      <c r="I206" t="s">
        <v>1040</v>
      </c>
      <c r="J206" t="s">
        <v>1041</v>
      </c>
      <c r="K206">
        <v>0</v>
      </c>
      <c r="N206" t="str">
        <f>("Permitted health care professionals not specified")</f>
        <v>Permitted health care professionals not specified</v>
      </c>
      <c r="Q206" t="str">
        <f t="shared" si="11"/>
        <v>None</v>
      </c>
      <c r="T206" t="str">
        <f>("Required location not specified")</f>
        <v>Required location not specified</v>
      </c>
      <c r="W206" t="str">
        <f>("Any individual who causes an unlawful abortion")</f>
        <v>Any individual who causes an unlawful abortion</v>
      </c>
      <c r="X206" t="s">
        <v>1042</v>
      </c>
    </row>
    <row r="207" spans="1:24" x14ac:dyDescent="0.35">
      <c r="A207" t="s">
        <v>1043</v>
      </c>
      <c r="B207" t="s">
        <v>31</v>
      </c>
      <c r="C207" s="1">
        <v>39448</v>
      </c>
      <c r="D207" s="1">
        <v>43617</v>
      </c>
      <c r="E207">
        <v>1</v>
      </c>
      <c r="F207" t="s">
        <v>1044</v>
      </c>
      <c r="H207" t="str">
        <f>("Fetal impairment, Life")</f>
        <v>Fetal impairment, Life</v>
      </c>
      <c r="I207" t="s">
        <v>1045</v>
      </c>
      <c r="J207" t="s">
        <v>1046</v>
      </c>
      <c r="K207">
        <v>1</v>
      </c>
      <c r="L207" t="s">
        <v>1045</v>
      </c>
      <c r="N207" t="str">
        <f>("Specialist doctor")</f>
        <v>Specialist doctor</v>
      </c>
      <c r="O207" t="s">
        <v>1044</v>
      </c>
      <c r="Q207" t="str">
        <f t="shared" si="11"/>
        <v>None</v>
      </c>
      <c r="T207" t="str">
        <f>("Required location not specified")</f>
        <v>Required location not specified</v>
      </c>
      <c r="W207" t="str">
        <f>("Individual who provides abortion drugs")</f>
        <v>Individual who provides abortion drugs</v>
      </c>
      <c r="X207" t="s">
        <v>1047</v>
      </c>
    </row>
    <row r="208" spans="1:24" x14ac:dyDescent="0.35">
      <c r="A208" t="s">
        <v>1048</v>
      </c>
      <c r="B208" t="s">
        <v>31</v>
      </c>
      <c r="C208" s="1">
        <v>41990</v>
      </c>
      <c r="D208" s="1">
        <v>43617</v>
      </c>
      <c r="E208">
        <v>1</v>
      </c>
      <c r="F208" t="s">
        <v>1049</v>
      </c>
      <c r="G208" t="s">
        <v>1050</v>
      </c>
      <c r="H208" t="str">
        <f>("Fetal impairment, Mental health, Physical health, Life")</f>
        <v>Fetal impairment, Mental health, Physical health, Life</v>
      </c>
      <c r="I208" t="s">
        <v>1051</v>
      </c>
      <c r="K208">
        <v>1</v>
      </c>
      <c r="L208" t="s">
        <v>1051</v>
      </c>
      <c r="M208" t="s">
        <v>1052</v>
      </c>
      <c r="N208" t="str">
        <f>("Medical practitioner")</f>
        <v>Medical practitioner</v>
      </c>
      <c r="O208" t="s">
        <v>1053</v>
      </c>
      <c r="Q208" t="str">
        <f t="shared" si="11"/>
        <v>None</v>
      </c>
      <c r="T208" t="str">
        <f>("Hospital")</f>
        <v>Hospital</v>
      </c>
      <c r="U208" t="s">
        <v>1054</v>
      </c>
      <c r="V208" t="s">
        <v>1055</v>
      </c>
      <c r="W208" t="str">
        <f>("Pregnant person, Individual who provides abortion drugs, Individual who provides substances, Individual who provides instruments for abortion")</f>
        <v>Pregnant person, Individual who provides abortion drugs, Individual who provides substances, Individual who provides instruments for abortion</v>
      </c>
      <c r="X208" t="s">
        <v>1056</v>
      </c>
    </row>
    <row r="209" spans="1:25" x14ac:dyDescent="0.35">
      <c r="A209" t="s">
        <v>1057</v>
      </c>
      <c r="B209" t="s">
        <v>31</v>
      </c>
      <c r="C209" s="1">
        <v>43466</v>
      </c>
      <c r="D209" s="1">
        <v>43617</v>
      </c>
      <c r="E209">
        <v>1</v>
      </c>
      <c r="F209" t="s">
        <v>1058</v>
      </c>
      <c r="H209" t="str">
        <f>("Economic reasons , Social reasons, Fetal impairment, Rape, Health, Age")</f>
        <v>Economic reasons , Social reasons, Fetal impairment, Rape, Health, Age</v>
      </c>
      <c r="I209" t="s">
        <v>1059</v>
      </c>
      <c r="J209" t="s">
        <v>1060</v>
      </c>
      <c r="K209">
        <v>1</v>
      </c>
      <c r="L209" t="s">
        <v>1061</v>
      </c>
      <c r="M209" t="s">
        <v>1062</v>
      </c>
      <c r="N209" t="str">
        <f>("Medical doctor")</f>
        <v>Medical doctor</v>
      </c>
      <c r="O209" t="s">
        <v>1063</v>
      </c>
      <c r="Q209" t="str">
        <f t="shared" si="11"/>
        <v>None</v>
      </c>
      <c r="T209" t="str">
        <f>("Required location not specified")</f>
        <v>Required location not specified</v>
      </c>
      <c r="U209" t="s">
        <v>1064</v>
      </c>
      <c r="W209" t="str">
        <f>("Any individual who causes an unlawful abortion, Pregnant person, Individual who assists in the abortion")</f>
        <v>Any individual who causes an unlawful abortion, Pregnant person, Individual who assists in the abortion</v>
      </c>
      <c r="X209" t="s">
        <v>1065</v>
      </c>
      <c r="Y209" t="s">
        <v>1066</v>
      </c>
    </row>
    <row r="210" spans="1:25" x14ac:dyDescent="0.35">
      <c r="A210" t="s">
        <v>1067</v>
      </c>
      <c r="B210" t="s">
        <v>31</v>
      </c>
      <c r="C210" s="1">
        <v>41527</v>
      </c>
      <c r="D210" s="1">
        <v>43617</v>
      </c>
      <c r="E210">
        <v>1</v>
      </c>
      <c r="F210" t="s">
        <v>1068</v>
      </c>
      <c r="H210" t="str">
        <f>("Any grounds")</f>
        <v>Any grounds</v>
      </c>
      <c r="I210" t="s">
        <v>1069</v>
      </c>
      <c r="J210" t="s">
        <v>1070</v>
      </c>
      <c r="K210">
        <v>1</v>
      </c>
      <c r="L210" t="s">
        <v>1071</v>
      </c>
      <c r="M210" t="s">
        <v>1072</v>
      </c>
      <c r="N210" t="str">
        <f>("Medical doctor, Specialist doctor")</f>
        <v>Medical doctor, Specialist doctor</v>
      </c>
      <c r="O210" t="s">
        <v>1073</v>
      </c>
      <c r="Q210" t="str">
        <f>("Ultrasound")</f>
        <v>Ultrasound</v>
      </c>
      <c r="R210" t="s">
        <v>1074</v>
      </c>
      <c r="S210" t="s">
        <v>1075</v>
      </c>
      <c r="T210" t="str">
        <f>("Hospital")</f>
        <v>Hospital</v>
      </c>
      <c r="U210" t="s">
        <v>1076</v>
      </c>
      <c r="W210" t="str">
        <f>("Any individual who causes an unlawful abortion, Health care professional who provides surgical abortion, Health care professional who provides abortion drugs")</f>
        <v>Any individual who causes an unlawful abortion, Health care professional who provides surgical abortion, Health care professional who provides abortion drugs</v>
      </c>
      <c r="X210" t="s">
        <v>1077</v>
      </c>
    </row>
    <row r="211" spans="1:25" x14ac:dyDescent="0.35">
      <c r="A211" t="s">
        <v>1078</v>
      </c>
      <c r="B211" t="s">
        <v>31</v>
      </c>
      <c r="C211" s="1">
        <v>38718</v>
      </c>
      <c r="D211" s="1">
        <v>43617</v>
      </c>
      <c r="E211">
        <v>1</v>
      </c>
      <c r="F211" t="s">
        <v>1079</v>
      </c>
      <c r="H211" t="str">
        <f>("Health")</f>
        <v>Health</v>
      </c>
      <c r="I211" t="s">
        <v>1080</v>
      </c>
      <c r="K211">
        <v>0</v>
      </c>
      <c r="N211" t="str">
        <f>("Permitted health care professionals not specified")</f>
        <v>Permitted health care professionals not specified</v>
      </c>
      <c r="Q211" t="str">
        <f t="shared" ref="Q211:Q221" si="13">("None")</f>
        <v>None</v>
      </c>
      <c r="T211" t="str">
        <f>("Required location not specified")</f>
        <v>Required location not specified</v>
      </c>
      <c r="W211" t="str">
        <f>("Any individual who causes an unlawful abortion, Pregnant person")</f>
        <v>Any individual who causes an unlawful abortion, Pregnant person</v>
      </c>
      <c r="X211" t="s">
        <v>1081</v>
      </c>
    </row>
    <row r="212" spans="1:25" x14ac:dyDescent="0.35">
      <c r="A212" t="s">
        <v>1082</v>
      </c>
      <c r="B212" t="s">
        <v>31</v>
      </c>
      <c r="C212" s="1">
        <v>30317</v>
      </c>
      <c r="D212" s="1">
        <v>43617</v>
      </c>
      <c r="E212">
        <v>1</v>
      </c>
      <c r="F212" t="s">
        <v>1083</v>
      </c>
      <c r="H212" t="str">
        <f>("None")</f>
        <v>None</v>
      </c>
      <c r="N212" t="str">
        <f>("No health care professionals are legally permitted to provide an abortion")</f>
        <v>No health care professionals are legally permitted to provide an abortion</v>
      </c>
      <c r="Q212" t="str">
        <f t="shared" si="13"/>
        <v>None</v>
      </c>
      <c r="T212" t="str">
        <f>("Abortion is not permitted in any location")</f>
        <v>Abortion is not permitted in any location</v>
      </c>
      <c r="W212" t="str">
        <f>("Any individual who causes an unlawful abortion")</f>
        <v>Any individual who causes an unlawful abortion</v>
      </c>
      <c r="X212" t="s">
        <v>1083</v>
      </c>
    </row>
    <row r="213" spans="1:25" x14ac:dyDescent="0.35">
      <c r="A213" t="s">
        <v>1084</v>
      </c>
      <c r="B213" t="s">
        <v>31</v>
      </c>
      <c r="C213" s="1">
        <v>43466</v>
      </c>
      <c r="D213" s="1">
        <v>43617</v>
      </c>
      <c r="E213">
        <v>1</v>
      </c>
      <c r="F213" t="s">
        <v>1085</v>
      </c>
      <c r="H213" t="str">
        <f>("Life")</f>
        <v>Life</v>
      </c>
      <c r="I213" t="s">
        <v>1086</v>
      </c>
      <c r="K213">
        <v>0</v>
      </c>
      <c r="N213" t="str">
        <f>("Medical doctor")</f>
        <v>Medical doctor</v>
      </c>
      <c r="O213" t="s">
        <v>1086</v>
      </c>
      <c r="Q213" t="str">
        <f t="shared" si="13"/>
        <v>None</v>
      </c>
      <c r="T213" t="str">
        <f>("Required location not specified")</f>
        <v>Required location not specified</v>
      </c>
      <c r="W213"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213" t="s">
        <v>1085</v>
      </c>
    </row>
    <row r="214" spans="1:25" x14ac:dyDescent="0.35">
      <c r="A214" t="s">
        <v>1087</v>
      </c>
      <c r="B214" t="s">
        <v>25</v>
      </c>
      <c r="C214" s="1">
        <v>40151</v>
      </c>
      <c r="D214" s="1">
        <v>43617</v>
      </c>
      <c r="E214">
        <v>1</v>
      </c>
      <c r="F214" t="s">
        <v>1088</v>
      </c>
      <c r="H214" t="str">
        <f>("Fetal impairment, Rape, Mental health, Physical health, Life")</f>
        <v>Fetal impairment, Rape, Mental health, Physical health, Life</v>
      </c>
      <c r="I214" t="s">
        <v>1089</v>
      </c>
      <c r="K214">
        <v>1</v>
      </c>
      <c r="L214" t="s">
        <v>1090</v>
      </c>
      <c r="M214" t="s">
        <v>1091</v>
      </c>
      <c r="N214" t="str">
        <f>("Permitted health care professionals not specified")</f>
        <v>Permitted health care professionals not specified</v>
      </c>
      <c r="Q214" t="str">
        <f t="shared" si="13"/>
        <v>None</v>
      </c>
      <c r="T214" t="str">
        <f>("Required location not specified")</f>
        <v>Required location not specified</v>
      </c>
      <c r="W214"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214" t="s">
        <v>1092</v>
      </c>
    </row>
    <row r="215" spans="1:25" x14ac:dyDescent="0.35">
      <c r="A215" t="s">
        <v>1093</v>
      </c>
      <c r="B215" t="s">
        <v>25</v>
      </c>
      <c r="C215" s="1">
        <v>42370</v>
      </c>
      <c r="D215" s="1">
        <v>43617</v>
      </c>
      <c r="E215">
        <v>1</v>
      </c>
      <c r="F215" t="s">
        <v>1094</v>
      </c>
      <c r="H215" t="str">
        <f>("Any grounds")</f>
        <v>Any grounds</v>
      </c>
      <c r="I215" t="s">
        <v>1095</v>
      </c>
      <c r="J215" t="s">
        <v>1096</v>
      </c>
      <c r="K215">
        <v>0</v>
      </c>
      <c r="M215" t="s">
        <v>1097</v>
      </c>
      <c r="N215" t="str">
        <f>("Medical practitioner, Nurse, Pharmacist")</f>
        <v>Medical practitioner, Nurse, Pharmacist</v>
      </c>
      <c r="O215" t="s">
        <v>1098</v>
      </c>
      <c r="P215" t="s">
        <v>1099</v>
      </c>
      <c r="Q215" t="str">
        <f t="shared" si="13"/>
        <v>None</v>
      </c>
      <c r="T215" t="str">
        <f>("Required location not specified")</f>
        <v>Required location not specified</v>
      </c>
      <c r="W215" t="str">
        <f>("Individual who provides abortion drugs, Individual who provides substances")</f>
        <v>Individual who provides abortion drugs, Individual who provides substances</v>
      </c>
      <c r="X215" t="s">
        <v>1100</v>
      </c>
    </row>
    <row r="216" spans="1:25" x14ac:dyDescent="0.35">
      <c r="A216" t="s">
        <v>1101</v>
      </c>
      <c r="B216" t="s">
        <v>31</v>
      </c>
      <c r="C216" s="1">
        <v>37622</v>
      </c>
      <c r="D216" s="1">
        <v>43617</v>
      </c>
      <c r="E216">
        <v>1</v>
      </c>
      <c r="F216" t="s">
        <v>1102</v>
      </c>
      <c r="H216" t="str">
        <f>("Any grounds")</f>
        <v>Any grounds</v>
      </c>
      <c r="I216" t="s">
        <v>1103</v>
      </c>
      <c r="K216">
        <v>0</v>
      </c>
      <c r="N216" t="str">
        <f>("Permitted health care professionals not specified")</f>
        <v>Permitted health care professionals not specified</v>
      </c>
      <c r="P216" t="s">
        <v>1104</v>
      </c>
      <c r="Q216" t="str">
        <f t="shared" si="13"/>
        <v>None</v>
      </c>
      <c r="T216" t="str">
        <f>("Health facility specifically designated to provide abortions")</f>
        <v>Health facility specifically designated to provide abortions</v>
      </c>
      <c r="U216" t="s">
        <v>1105</v>
      </c>
      <c r="W216" t="str">
        <f>("Individual who provides surgical abortion")</f>
        <v>Individual who provides surgical abortion</v>
      </c>
      <c r="X216" t="s">
        <v>1102</v>
      </c>
    </row>
    <row r="217" spans="1:25" x14ac:dyDescent="0.35">
      <c r="A217" t="s">
        <v>1106</v>
      </c>
      <c r="B217" t="s">
        <v>25</v>
      </c>
      <c r="C217" s="1">
        <v>43522</v>
      </c>
      <c r="D217" s="1">
        <v>43617</v>
      </c>
      <c r="E217">
        <v>1</v>
      </c>
      <c r="F217" t="s">
        <v>1107</v>
      </c>
      <c r="H217" t="str">
        <f>("Any grounds")</f>
        <v>Any grounds</v>
      </c>
      <c r="I217" t="s">
        <v>1108</v>
      </c>
      <c r="J217" t="s">
        <v>1109</v>
      </c>
      <c r="K217">
        <v>0</v>
      </c>
      <c r="M217" t="s">
        <v>1110</v>
      </c>
      <c r="N217" t="str">
        <f>("Medical practitioner")</f>
        <v>Medical practitioner</v>
      </c>
      <c r="O217" t="s">
        <v>1111</v>
      </c>
      <c r="Q217" t="str">
        <f t="shared" si="13"/>
        <v>None</v>
      </c>
      <c r="T217" t="str">
        <f>("Required location not specified")</f>
        <v>Required location not specified</v>
      </c>
      <c r="V217" t="s">
        <v>1112</v>
      </c>
      <c r="W217" t="str">
        <f>("Any individual who causes an unlawful abortion")</f>
        <v>Any individual who causes an unlawful abortion</v>
      </c>
      <c r="X217" t="s">
        <v>1113</v>
      </c>
    </row>
    <row r="218" spans="1:25" x14ac:dyDescent="0.35">
      <c r="A218" t="s">
        <v>1114</v>
      </c>
      <c r="B218" t="s">
        <v>25</v>
      </c>
      <c r="C218" s="1">
        <v>42492</v>
      </c>
      <c r="D218" s="1">
        <v>43617</v>
      </c>
      <c r="E218">
        <v>1</v>
      </c>
      <c r="F218" t="s">
        <v>1115</v>
      </c>
      <c r="H218" t="str">
        <f>("Economic reasons , Social reasons, Fetal impairment, Rape, Life")</f>
        <v>Economic reasons , Social reasons, Fetal impairment, Rape, Life</v>
      </c>
      <c r="I218" t="s">
        <v>1116</v>
      </c>
      <c r="K218">
        <v>1</v>
      </c>
      <c r="L218" t="s">
        <v>1116</v>
      </c>
      <c r="M218" t="s">
        <v>1117</v>
      </c>
      <c r="N218" t="str">
        <f>("Permitted health care professionals not specified")</f>
        <v>Permitted health care professionals not specified</v>
      </c>
      <c r="Q218" t="str">
        <f t="shared" si="13"/>
        <v>None</v>
      </c>
      <c r="T218" t="str">
        <f>("Required location not specified")</f>
        <v>Required location not specified</v>
      </c>
      <c r="W218"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218" t="s">
        <v>1118</v>
      </c>
    </row>
    <row r="219" spans="1:25" x14ac:dyDescent="0.35">
      <c r="A219" t="s">
        <v>1119</v>
      </c>
      <c r="B219" t="s">
        <v>25</v>
      </c>
      <c r="C219" s="1">
        <v>43252</v>
      </c>
      <c r="D219" s="1">
        <v>43617</v>
      </c>
      <c r="E219">
        <v>1</v>
      </c>
      <c r="F219" t="s">
        <v>1120</v>
      </c>
      <c r="H219" t="str">
        <f>("Rape, Health, Life")</f>
        <v>Rape, Health, Life</v>
      </c>
      <c r="I219" t="s">
        <v>1121</v>
      </c>
      <c r="K219">
        <v>1</v>
      </c>
      <c r="L219" t="s">
        <v>1121</v>
      </c>
      <c r="M219" t="s">
        <v>1122</v>
      </c>
      <c r="N219" t="str">
        <f>("Permitted health care professionals not specified")</f>
        <v>Permitted health care professionals not specified</v>
      </c>
      <c r="Q219" t="str">
        <f t="shared" si="13"/>
        <v>None</v>
      </c>
      <c r="T219" t="str">
        <f>("Required location not specified")</f>
        <v>Required location not specified</v>
      </c>
      <c r="W219" t="str">
        <f>("Any individual who causes an unlawful abortion, Pregnant person, Health care professional who provides surgical abortion, Health care professional who provides abortion drugs")</f>
        <v>Any individual who causes an unlawful abortion, Pregnant person, Health care professional who provides surgical abortion, Health care professional who provides abortion drugs</v>
      </c>
      <c r="X219" t="s">
        <v>1123</v>
      </c>
      <c r="Y219" t="s">
        <v>1124</v>
      </c>
    </row>
    <row r="220" spans="1:25" x14ac:dyDescent="0.35">
      <c r="A220" t="s">
        <v>1125</v>
      </c>
      <c r="B220" t="s">
        <v>31</v>
      </c>
      <c r="C220" s="1">
        <v>38353</v>
      </c>
      <c r="D220" s="1">
        <v>43617</v>
      </c>
      <c r="E220">
        <v>1</v>
      </c>
      <c r="F220" t="s">
        <v>1126</v>
      </c>
      <c r="H220" t="str">
        <f>("Fetal impairment, Rape, Health, Life")</f>
        <v>Fetal impairment, Rape, Health, Life</v>
      </c>
      <c r="I220" t="s">
        <v>1127</v>
      </c>
      <c r="J220" t="s">
        <v>1128</v>
      </c>
      <c r="K220">
        <v>1</v>
      </c>
      <c r="L220" t="s">
        <v>1129</v>
      </c>
      <c r="M220" t="s">
        <v>1130</v>
      </c>
      <c r="N220" t="str">
        <f>("Medical practitioner")</f>
        <v>Medical practitioner</v>
      </c>
      <c r="O220" t="s">
        <v>1131</v>
      </c>
      <c r="Q220" t="str">
        <f t="shared" si="13"/>
        <v>None</v>
      </c>
      <c r="T220" t="str">
        <f>("Hospital")</f>
        <v>Hospital</v>
      </c>
      <c r="U220" t="s">
        <v>1132</v>
      </c>
      <c r="W220" t="str">
        <f>("Any individual who causes an unlawful abortion, Pregnant person, Individual who provides abortion drugs, Individual who provides substances, Individual who provides instruments for abortion")</f>
        <v>Any individual who causes an unlawful abortion, Pregnant person, Individual who provides abortion drugs, Individual who provides substances, Individual who provides instruments for abortion</v>
      </c>
      <c r="X220" t="s">
        <v>1133</v>
      </c>
    </row>
    <row r="221" spans="1:25" x14ac:dyDescent="0.35">
      <c r="A221" t="s">
        <v>1134</v>
      </c>
      <c r="B221" t="s">
        <v>31</v>
      </c>
      <c r="C221" s="1">
        <v>38506</v>
      </c>
      <c r="D221" s="1">
        <v>43617</v>
      </c>
      <c r="E221">
        <v>1</v>
      </c>
      <c r="F221" t="s">
        <v>1135</v>
      </c>
      <c r="H221" t="str">
        <f>("Fetal impairment, Rape, Incest, Physical health, Life")</f>
        <v>Fetal impairment, Rape, Incest, Physical health, Life</v>
      </c>
      <c r="I221" t="s">
        <v>1136</v>
      </c>
      <c r="K221">
        <v>1</v>
      </c>
      <c r="L221" t="s">
        <v>1137</v>
      </c>
      <c r="M221" t="s">
        <v>1138</v>
      </c>
      <c r="N221" t="str">
        <f>("Medical practitioner")</f>
        <v>Medical practitioner</v>
      </c>
      <c r="O221" t="s">
        <v>1139</v>
      </c>
      <c r="Q221" t="str">
        <f t="shared" si="13"/>
        <v>None</v>
      </c>
      <c r="T221" t="str">
        <f>("Health facility specifically designated to provide abortions")</f>
        <v>Health facility specifically designated to provide abortions</v>
      </c>
      <c r="U221" t="s">
        <v>1139</v>
      </c>
      <c r="W221" t="str">
        <f>("Any individual who causes an unlawful abortion")</f>
        <v>Any individual who causes an unlawful abortion</v>
      </c>
      <c r="X221" t="s">
        <v>1140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Hess</dc:creator>
  <cp:lastModifiedBy>Alexandra Nicole Hess</cp:lastModifiedBy>
  <dcterms:created xsi:type="dcterms:W3CDTF">2020-04-02T16:59:40Z</dcterms:created>
  <dcterms:modified xsi:type="dcterms:W3CDTF">2020-04-02T17:02:01Z</dcterms:modified>
</cp:coreProperties>
</file>