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user\Desktop\work\Data Analyst\"/>
    </mc:Choice>
  </mc:AlternateContent>
  <xr:revisionPtr revIDLastSave="0" documentId="13_ncr:1_{B0DF051B-5591-4970-B5BF-10B9C65E8C90}" xr6:coauthVersionLast="47" xr6:coauthVersionMax="47" xr10:uidLastSave="{00000000-0000-0000-0000-000000000000}"/>
  <bookViews>
    <workbookView xWindow="-120" yWindow="-120" windowWidth="29040" windowHeight="15840" xr2:uid="{97459996-51D8-4E0E-B15B-AF07C7C1DB03}"/>
  </bookViews>
  <sheets>
    <sheet name="Dashboard" sheetId="26" r:id="rId1"/>
    <sheet name="Total Sales Overview" sheetId="17" r:id="rId2"/>
    <sheet name="Orders Overview" sheetId="18" r:id="rId3"/>
    <sheet name="AOV Overview" sheetId="19" r:id="rId4"/>
    <sheet name="Sales by Category" sheetId="21" r:id="rId5"/>
    <sheet name="Payment Overview" sheetId="22" r:id="rId6"/>
    <sheet name="Sales by Location" sheetId="24" r:id="rId7"/>
    <sheet name="MoM" sheetId="29" r:id="rId8"/>
    <sheet name="amazon_sales_data 2025_cleaned" sheetId="4" r:id="rId9"/>
    <sheet name="Issue Log" sheetId="3" r:id="rId10"/>
    <sheet name="amazon_sales_data 2025_original" sheetId="1" r:id="rId11"/>
  </sheets>
  <definedNames>
    <definedName name="_xlnm._FilterDatabase" localSheetId="8" hidden="1">'amazon_sales_data 2025_cleaned'!$A$1:$O$251</definedName>
    <definedName name="_xlchart.v1.0" hidden="1">'Sales by Location'!$A$20:$A$29</definedName>
    <definedName name="_xlchart.v1.1" hidden="1">'Sales by Location'!$B$19</definedName>
    <definedName name="_xlchart.v1.2" hidden="1">'Sales by Location'!$B$20:$B$29</definedName>
    <definedName name="_xlchart.v1.3" hidden="1">'Sales by Location'!$A$50:$A$59</definedName>
    <definedName name="_xlchart.v1.4" hidden="1">'Sales by Location'!$B$49</definedName>
    <definedName name="_xlchart.v1.5" hidden="1">'Sales by Location'!$B$50:$B$59</definedName>
    <definedName name="Slicer_Month_added">#N/A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29" l="1"/>
  <c r="E33" i="29" s="1"/>
  <c r="M9" i="26" s="1"/>
  <c r="L9" i="26" s="1"/>
  <c r="D16" i="21"/>
  <c r="C4" i="19"/>
  <c r="B51" i="24"/>
  <c r="B52" i="24"/>
  <c r="B53" i="24"/>
  <c r="B54" i="24"/>
  <c r="B55" i="24"/>
  <c r="B56" i="24"/>
  <c r="B57" i="24"/>
  <c r="B58" i="24"/>
  <c r="B59" i="24"/>
  <c r="B50" i="24"/>
  <c r="B21" i="24"/>
  <c r="B22" i="24"/>
  <c r="B23" i="24"/>
  <c r="B24" i="24"/>
  <c r="B25" i="24"/>
  <c r="B26" i="24"/>
  <c r="B27" i="24"/>
  <c r="B28" i="24"/>
  <c r="B29" i="24"/>
  <c r="B20" i="24"/>
  <c r="E5" i="19"/>
  <c r="D5" i="19"/>
  <c r="E4" i="19"/>
  <c r="D4" i="19"/>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3" i="4"/>
  <c r="E4" i="4"/>
  <c r="E5" i="4"/>
  <c r="E6" i="4"/>
  <c r="E7" i="4"/>
  <c r="E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 i="4"/>
  <c r="C33" i="29" l="1"/>
  <c r="G9" i="26" s="1"/>
  <c r="F9" i="26" s="1"/>
  <c r="B33" i="29"/>
  <c r="D9" i="26" s="1"/>
  <c r="C9" i="26" s="1"/>
  <c r="D33" i="29"/>
  <c r="J9" i="26" s="1"/>
  <c r="I9" i="26" s="1"/>
  <c r="D104" i="4"/>
  <c r="D145" i="4"/>
  <c r="D7" i="4"/>
  <c r="D53" i="4"/>
  <c r="D87" i="4"/>
  <c r="D132" i="4"/>
  <c r="D93" i="4"/>
  <c r="D2" i="4"/>
  <c r="D22" i="4"/>
  <c r="D158" i="4"/>
  <c r="D216" i="4"/>
  <c r="D4" i="4"/>
  <c r="D64" i="4"/>
  <c r="D180" i="4"/>
  <c r="D45" i="4"/>
  <c r="D25" i="4"/>
  <c r="D46" i="4"/>
  <c r="D183" i="4"/>
  <c r="D199" i="4"/>
  <c r="D8" i="4"/>
  <c r="D99" i="4"/>
  <c r="D43" i="4"/>
  <c r="D15" i="4"/>
  <c r="D84" i="4"/>
  <c r="D65" i="4"/>
  <c r="D200" i="4"/>
  <c r="D75" i="4"/>
  <c r="D19" i="4"/>
  <c r="D11" i="4"/>
  <c r="D12" i="4"/>
  <c r="D59" i="4"/>
  <c r="D120" i="4"/>
  <c r="D221" i="4"/>
  <c r="D9" i="4"/>
  <c r="D222" i="4"/>
  <c r="D159" i="4"/>
  <c r="D136" i="4"/>
  <c r="D50" i="4"/>
  <c r="D201" i="4"/>
  <c r="D113" i="4"/>
  <c r="D39" i="4"/>
  <c r="D223" i="4"/>
  <c r="D78" i="4"/>
  <c r="D139" i="4"/>
  <c r="D105" i="4"/>
  <c r="D150" i="4"/>
  <c r="D195" i="4"/>
  <c r="D202" i="4"/>
  <c r="D114" i="4"/>
  <c r="D115" i="4"/>
  <c r="D152" i="4"/>
  <c r="D116" i="4"/>
  <c r="D94" i="4"/>
  <c r="D5" i="4"/>
  <c r="D88" i="4"/>
  <c r="D82" i="4"/>
  <c r="D66" i="4"/>
  <c r="D241" i="4"/>
  <c r="D91" i="4"/>
  <c r="D125" i="4"/>
  <c r="D106" i="4"/>
  <c r="D247" i="4"/>
  <c r="D184" i="4"/>
  <c r="D207" i="4"/>
  <c r="D76" i="4"/>
  <c r="D126" i="4"/>
  <c r="D47" i="4"/>
  <c r="D160" i="4"/>
  <c r="D210" i="4"/>
  <c r="D217" i="4"/>
  <c r="D196" i="4"/>
  <c r="D167" i="4"/>
  <c r="D146" i="4"/>
  <c r="D62" i="4"/>
  <c r="D185" i="4"/>
  <c r="D218" i="4"/>
  <c r="D197" i="4"/>
  <c r="D230" i="4"/>
  <c r="D100" i="4"/>
  <c r="D32" i="4"/>
  <c r="D208" i="4"/>
  <c r="D95" i="4"/>
  <c r="D33" i="4"/>
  <c r="D224" i="4"/>
  <c r="D203" i="4"/>
  <c r="D16" i="4"/>
  <c r="D117" i="4"/>
  <c r="D40" i="4"/>
  <c r="D211" i="4"/>
  <c r="D133" i="4"/>
  <c r="D242" i="4"/>
  <c r="D212" i="4"/>
  <c r="D101" i="4"/>
  <c r="D140" i="4"/>
  <c r="D92" i="4"/>
  <c r="D161" i="4"/>
  <c r="D231" i="4"/>
  <c r="D107" i="4"/>
  <c r="D177" i="4"/>
  <c r="D127" i="4"/>
  <c r="D118" i="4"/>
  <c r="D153" i="4"/>
  <c r="D128" i="4"/>
  <c r="D137" i="4"/>
  <c r="D141" i="4"/>
  <c r="D248" i="4"/>
  <c r="D41" i="4"/>
  <c r="D154" i="4"/>
  <c r="D186" i="4"/>
  <c r="D173" i="4"/>
  <c r="D155" i="4"/>
  <c r="D226" i="4"/>
  <c r="D67" i="4"/>
  <c r="D129" i="4"/>
  <c r="D121" i="4"/>
  <c r="D142" i="4"/>
  <c r="D238" i="4"/>
  <c r="D187" i="4"/>
  <c r="D68" i="4"/>
  <c r="D188" i="4"/>
  <c r="D20" i="4"/>
  <c r="D143" i="4"/>
  <c r="D192" i="4"/>
  <c r="D219" i="4"/>
  <c r="D69" i="4"/>
  <c r="D220" i="4"/>
  <c r="D48" i="4"/>
  <c r="D189" i="4"/>
  <c r="D44" i="4"/>
  <c r="D70" i="4"/>
  <c r="D79" i="4"/>
  <c r="D168" i="4"/>
  <c r="D80" i="4"/>
  <c r="D147" i="4"/>
  <c r="D156" i="4"/>
  <c r="D174" i="4"/>
  <c r="D119" i="4"/>
  <c r="D249" i="4"/>
  <c r="D227" i="4"/>
  <c r="D54" i="4"/>
  <c r="D213" i="4"/>
  <c r="D26" i="4"/>
  <c r="D34" i="4"/>
  <c r="D169" i="4"/>
  <c r="D51" i="4"/>
  <c r="D239" i="4"/>
  <c r="D232" i="4"/>
  <c r="D190" i="4"/>
  <c r="D3" i="4"/>
  <c r="D27" i="4"/>
  <c r="D130" i="4"/>
  <c r="D52" i="4"/>
  <c r="D198" i="4"/>
  <c r="D122" i="4"/>
  <c r="D35" i="4"/>
  <c r="D178" i="4"/>
  <c r="D60" i="4"/>
  <c r="D162" i="4"/>
  <c r="D209" i="4"/>
  <c r="D108" i="4"/>
  <c r="D243" i="4"/>
  <c r="D170" i="4"/>
  <c r="D204" i="4"/>
  <c r="D42" i="4"/>
  <c r="D233" i="4"/>
  <c r="D234" i="4"/>
  <c r="D89" i="4"/>
  <c r="D235" i="4"/>
  <c r="D96" i="4"/>
  <c r="D205" i="4"/>
  <c r="D229" i="4"/>
  <c r="D109" i="4"/>
  <c r="D36" i="4"/>
  <c r="D214" i="4"/>
  <c r="D23" i="4"/>
  <c r="D18" i="4"/>
  <c r="D13" i="4"/>
  <c r="D215" i="4"/>
  <c r="D134" i="4"/>
  <c r="D181" i="4"/>
  <c r="D10" i="4"/>
  <c r="D97" i="4"/>
  <c r="D102" i="4"/>
  <c r="D71" i="4"/>
  <c r="D191" i="4"/>
  <c r="D236" i="4"/>
  <c r="D250" i="4"/>
  <c r="D244" i="4"/>
  <c r="D163" i="4"/>
  <c r="D77" i="4"/>
  <c r="D24" i="4"/>
  <c r="D90" i="4"/>
  <c r="D164" i="4"/>
  <c r="D179" i="4"/>
  <c r="D72" i="4"/>
  <c r="D17" i="4"/>
  <c r="D171" i="4"/>
  <c r="D172" i="4"/>
  <c r="D55" i="4"/>
  <c r="D228" i="4"/>
  <c r="D85" i="4"/>
  <c r="D175" i="4"/>
  <c r="D6" i="4"/>
  <c r="D240" i="4"/>
  <c r="D193" i="4"/>
  <c r="D98" i="4"/>
  <c r="D63" i="4"/>
  <c r="D37" i="4"/>
  <c r="D144" i="4"/>
  <c r="D49" i="4"/>
  <c r="D225" i="4"/>
  <c r="D157" i="4"/>
  <c r="D112" i="4"/>
  <c r="D135" i="4"/>
  <c r="D73" i="4"/>
  <c r="D237" i="4"/>
  <c r="D123" i="4"/>
  <c r="D206" i="4"/>
  <c r="D148" i="4"/>
  <c r="D83" i="4"/>
  <c r="D28" i="4"/>
  <c r="D14" i="4"/>
  <c r="D86" i="4"/>
  <c r="D176" i="4"/>
  <c r="D251" i="4"/>
  <c r="D124" i="4"/>
  <c r="D110" i="4"/>
  <c r="D165" i="4"/>
  <c r="D56" i="4"/>
  <c r="D194" i="4"/>
  <c r="D29" i="4"/>
  <c r="D81" i="4"/>
  <c r="D131" i="4"/>
  <c r="D182" i="4"/>
  <c r="D61" i="4"/>
  <c r="D245" i="4"/>
  <c r="D57" i="4"/>
  <c r="D30" i="4"/>
  <c r="D38" i="4"/>
  <c r="D21" i="4"/>
  <c r="D138" i="4"/>
  <c r="D246" i="4"/>
  <c r="D31" i="4"/>
  <c r="D58" i="4"/>
  <c r="D151" i="4"/>
  <c r="D103" i="4"/>
  <c r="D166" i="4"/>
  <c r="D111" i="4"/>
  <c r="D149" i="4"/>
  <c r="D74" i="4"/>
</calcChain>
</file>

<file path=xl/sharedStrings.xml><?xml version="1.0" encoding="utf-8"?>
<sst xmlns="http://schemas.openxmlformats.org/spreadsheetml/2006/main" count="3960" uniqueCount="382">
  <si>
    <t>Order ID</t>
  </si>
  <si>
    <t>Date</t>
  </si>
  <si>
    <t>Product</t>
  </si>
  <si>
    <t>Category</t>
  </si>
  <si>
    <t>Price</t>
  </si>
  <si>
    <t>Quantity</t>
  </si>
  <si>
    <t>Total Sales</t>
  </si>
  <si>
    <t>Customer Name</t>
  </si>
  <si>
    <t>Customer Location</t>
  </si>
  <si>
    <t>Payment Method</t>
  </si>
  <si>
    <t>Status</t>
  </si>
  <si>
    <t>ORD0001</t>
  </si>
  <si>
    <t>14-03-25</t>
  </si>
  <si>
    <t>Running Shoes</t>
  </si>
  <si>
    <t>Footwear</t>
  </si>
  <si>
    <t>Emma Clark</t>
  </si>
  <si>
    <t>New York</t>
  </si>
  <si>
    <t>Debit Card</t>
  </si>
  <si>
    <t>Cancelled</t>
  </si>
  <si>
    <t>ORD0002</t>
  </si>
  <si>
    <t>20-03-25</t>
  </si>
  <si>
    <t>Headphones</t>
  </si>
  <si>
    <t>Electronics</t>
  </si>
  <si>
    <t>Emily Johnson</t>
  </si>
  <si>
    <t>San Francisco</t>
  </si>
  <si>
    <t>Pending</t>
  </si>
  <si>
    <t>ORD0003</t>
  </si>
  <si>
    <t>15-02-25</t>
  </si>
  <si>
    <t>John Doe</t>
  </si>
  <si>
    <t>Denver</t>
  </si>
  <si>
    <t>Amazon Pay</t>
  </si>
  <si>
    <t>ORD0004</t>
  </si>
  <si>
    <t>19-02-25</t>
  </si>
  <si>
    <t>Olivia Wilson</t>
  </si>
  <si>
    <t>Dallas</t>
  </si>
  <si>
    <t>Credit Card</t>
  </si>
  <si>
    <t>ORD0005</t>
  </si>
  <si>
    <t>Smartwatch</t>
  </si>
  <si>
    <t>ORD0006</t>
  </si>
  <si>
    <t>T-Shirt</t>
  </si>
  <si>
    <t>Clothing</t>
  </si>
  <si>
    <t>ORD0007</t>
  </si>
  <si>
    <t>18-03-25</t>
  </si>
  <si>
    <t>Houston</t>
  </si>
  <si>
    <t>PayPal</t>
  </si>
  <si>
    <t>Completed</t>
  </si>
  <si>
    <t>ORD0008</t>
  </si>
  <si>
    <t>Smartphone</t>
  </si>
  <si>
    <t>Sophia Miller</t>
  </si>
  <si>
    <t>Miami</t>
  </si>
  <si>
    <t>ORD0009</t>
  </si>
  <si>
    <t>Boston</t>
  </si>
  <si>
    <t>ORD0010</t>
  </si>
  <si>
    <t>ORD0011</t>
  </si>
  <si>
    <t>17-02-25</t>
  </si>
  <si>
    <t>Book</t>
  </si>
  <si>
    <t>Books</t>
  </si>
  <si>
    <t>David Lee</t>
  </si>
  <si>
    <t>ORD0012</t>
  </si>
  <si>
    <t>13-03-25</t>
  </si>
  <si>
    <t>Jeans</t>
  </si>
  <si>
    <t>Michael Brown</t>
  </si>
  <si>
    <t>ORD0013</t>
  </si>
  <si>
    <t>Laptop</t>
  </si>
  <si>
    <t>Daniel Harris</t>
  </si>
  <si>
    <t>Gift Card</t>
  </si>
  <si>
    <t>ORD0014</t>
  </si>
  <si>
    <t>Washing Machine</t>
  </si>
  <si>
    <t>Home Appliances</t>
  </si>
  <si>
    <t>ORD0015</t>
  </si>
  <si>
    <t>20-02-25</t>
  </si>
  <si>
    <t>Seattle</t>
  </si>
  <si>
    <t>ORD0016</t>
  </si>
  <si>
    <t>26-02-25</t>
  </si>
  <si>
    <t>Refrigerator</t>
  </si>
  <si>
    <t>ORD0017</t>
  </si>
  <si>
    <t>ORD0018</t>
  </si>
  <si>
    <t>Los Angeles</t>
  </si>
  <si>
    <t>ORD0019</t>
  </si>
  <si>
    <t>22-03-25</t>
  </si>
  <si>
    <t>ORD0020</t>
  </si>
  <si>
    <t>ORD0021</t>
  </si>
  <si>
    <t>Chris White</t>
  </si>
  <si>
    <t>ORD0022</t>
  </si>
  <si>
    <t>ORD0023</t>
  </si>
  <si>
    <t>23-02-25</t>
  </si>
  <si>
    <t>ORD0024</t>
  </si>
  <si>
    <t>24-03-25</t>
  </si>
  <si>
    <t>ORD0025</t>
  </si>
  <si>
    <t>ORD0026</t>
  </si>
  <si>
    <t>14-02-25</t>
  </si>
  <si>
    <t>ORD0027</t>
  </si>
  <si>
    <t>ORD0028</t>
  </si>
  <si>
    <t>Jane Smith</t>
  </si>
  <si>
    <t>Chicago</t>
  </si>
  <si>
    <t>ORD0029</t>
  </si>
  <si>
    <t>ORD0030</t>
  </si>
  <si>
    <t>ORD0031</t>
  </si>
  <si>
    <t>ORD0032</t>
  </si>
  <si>
    <t>ORD0033</t>
  </si>
  <si>
    <t>ORD0034</t>
  </si>
  <si>
    <t>ORD0035</t>
  </si>
  <si>
    <t>ORD0036</t>
  </si>
  <si>
    <t>ORD0037</t>
  </si>
  <si>
    <t>16-02-25</t>
  </si>
  <si>
    <t>ORD0038</t>
  </si>
  <si>
    <t>26-03-25</t>
  </si>
  <si>
    <t>ORD0039</t>
  </si>
  <si>
    <t>ORD0040</t>
  </si>
  <si>
    <t>ORD0041</t>
  </si>
  <si>
    <t>ORD0042</t>
  </si>
  <si>
    <t>17-03-25</t>
  </si>
  <si>
    <t>ORD0043</t>
  </si>
  <si>
    <t>ORD0044</t>
  </si>
  <si>
    <t>ORD0045</t>
  </si>
  <si>
    <t>15-03-25</t>
  </si>
  <si>
    <t>ORD0046</t>
  </si>
  <si>
    <t>ORD0047</t>
  </si>
  <si>
    <t>ORD0048</t>
  </si>
  <si>
    <t>ORD0049</t>
  </si>
  <si>
    <t>18-02-25</t>
  </si>
  <si>
    <t>ORD0050</t>
  </si>
  <si>
    <t>ORD0051</t>
  </si>
  <si>
    <t>ORD0052</t>
  </si>
  <si>
    <t>24-02-25</t>
  </si>
  <si>
    <t>ORD0053</t>
  </si>
  <si>
    <t>ORD0054</t>
  </si>
  <si>
    <t>ORD0055</t>
  </si>
  <si>
    <t>ORD0056</t>
  </si>
  <si>
    <t>19-03-25</t>
  </si>
  <si>
    <t>ORD0057</t>
  </si>
  <si>
    <t>ORD0058</t>
  </si>
  <si>
    <t>ORD0059</t>
  </si>
  <si>
    <t>ORD0060</t>
  </si>
  <si>
    <t>ORD0061</t>
  </si>
  <si>
    <t>ORD0062</t>
  </si>
  <si>
    <t>ORD0063</t>
  </si>
  <si>
    <t>30-03-25</t>
  </si>
  <si>
    <t>ORD0064</t>
  </si>
  <si>
    <t>13-02-25</t>
  </si>
  <si>
    <t>ORD0065</t>
  </si>
  <si>
    <t>16-03-25</t>
  </si>
  <si>
    <t>ORD0066</t>
  </si>
  <si>
    <t>ORD0067</t>
  </si>
  <si>
    <t>31-03-25</t>
  </si>
  <si>
    <t>ORD0068</t>
  </si>
  <si>
    <t>ORD0069</t>
  </si>
  <si>
    <t>25-02-25</t>
  </si>
  <si>
    <t>ORD0070</t>
  </si>
  <si>
    <t>ORD0071</t>
  </si>
  <si>
    <t>ORD0072</t>
  </si>
  <si>
    <t>ORD0073</t>
  </si>
  <si>
    <t>ORD0074</t>
  </si>
  <si>
    <t>25-03-25</t>
  </si>
  <si>
    <t>ORD0075</t>
  </si>
  <si>
    <t>ORD0076</t>
  </si>
  <si>
    <t>ORD0077</t>
  </si>
  <si>
    <t>ORD0078</t>
  </si>
  <si>
    <t>ORD0079</t>
  </si>
  <si>
    <t>ORD0080</t>
  </si>
  <si>
    <t>ORD0081</t>
  </si>
  <si>
    <t>ORD0082</t>
  </si>
  <si>
    <t>ORD0083</t>
  </si>
  <si>
    <t>28-02-25</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</si>
  <si>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</si>
  <si>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</si>
  <si>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</si>
  <si>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</si>
  <si>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</si>
  <si>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</si>
  <si>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</si>
  <si>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</si>
  <si>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</si>
  <si>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</si>
  <si>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</si>
  <si>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</si>
  <si>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</si>
  <si>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</si>
  <si>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</si>
  <si>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</si>
  <si>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</si>
  <si>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</si>
  <si>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</si>
  <si>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</si>
  <si>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</si>
  <si>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22-02-25</t>
  </si>
  <si>
    <t>ORD0105</t>
  </si>
  <si>
    <t>ORD0106</t>
  </si>
  <si>
    <t>ORD0107</t>
  </si>
  <si>
    <t>ORD0108</t>
  </si>
  <si>
    <t>ORD0109</t>
  </si>
  <si>
    <t>ORD0110</t>
  </si>
  <si>
    <t>ORD0111</t>
  </si>
  <si>
    <t>ORD0112</t>
  </si>
  <si>
    <t>ORD0113</t>
  </si>
  <si>
    <t>ORD0114</t>
  </si>
  <si>
    <t>ORD0115</t>
  </si>
  <si>
    <t>21-03-25</t>
  </si>
  <si>
    <t>ORD0116</t>
  </si>
  <si>
    <t>ORD0117</t>
  </si>
  <si>
    <t>27-02-25</t>
  </si>
  <si>
    <t>ORD0118</t>
  </si>
  <si>
    <t>ORD0119</t>
  </si>
  <si>
    <t>ORD0120</t>
  </si>
  <si>
    <t>ORD0121</t>
  </si>
  <si>
    <t>ORD0122</t>
  </si>
  <si>
    <t>28-03-25</t>
  </si>
  <si>
    <t>ORD0123</t>
  </si>
  <si>
    <t>ORD0124</t>
  </si>
  <si>
    <t>ORD0125</t>
  </si>
  <si>
    <t>ORD0126</t>
  </si>
  <si>
    <t>ORD0127</t>
  </si>
  <si>
    <t>ORD0128</t>
  </si>
  <si>
    <t>23-03-25</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</si>
  <si>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</si>
  <si>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</si>
  <si>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</si>
  <si>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</si>
  <si>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</si>
  <si>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</si>
  <si>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</si>
  <si>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</si>
  <si>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</si>
  <si>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</si>
  <si>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</si>
  <si>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</si>
  <si>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</si>
  <si>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</si>
  <si>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</si>
  <si>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</si>
  <si>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</si>
  <si>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</si>
  <si>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</si>
  <si>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</si>
  <si>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</si>
  <si>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</si>
  <si>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</si>
  <si>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29-03-25</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</si>
  <si>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</si>
  <si>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</si>
  <si>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</si>
  <si>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</si>
  <si>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</si>
  <si>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</si>
  <si>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</si>
  <si>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</si>
  <si>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</si>
  <si>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</si>
  <si>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</si>
  <si>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</si>
  <si>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</si>
  <si>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</si>
  <si>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</si>
  <si>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</si>
  <si>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</si>
  <si>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</si>
  <si>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</si>
  <si>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</si>
  <si>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</si>
  <si>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</si>
  <si>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</si>
  <si>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</si>
  <si>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</si>
  <si>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27-03-25</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</si>
  <si>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</si>
  <si>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</si>
  <si>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</si>
  <si>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</si>
  <si>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</si>
  <si>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</si>
  <si>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</si>
  <si>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</si>
  <si>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</si>
  <si>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</si>
  <si>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</si>
  <si>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</si>
  <si>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</si>
  <si>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</si>
  <si>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</si>
  <si>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</si>
  <si>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</si>
  <si>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</si>
  <si>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</si>
  <si>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</si>
  <si>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</si>
  <si>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</si>
  <si>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</si>
  <si>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</si>
  <si>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</si>
  <si>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</si>
  <si>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21-02-25</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</si>
  <si>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</si>
  <si>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</si>
  <si>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</si>
  <si>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</si>
  <si>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</si>
  <si>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</si>
  <si>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</si>
  <si>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</si>
  <si>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</si>
  <si>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</si>
  <si>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</si>
  <si>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</si>
  <si>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</si>
  <si>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</si>
  <si>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</si>
  <si>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</si>
  <si>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</si>
  <si>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</si>
  <si>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</si>
  <si>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</si>
  <si>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</si>
  <si>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</si>
  <si>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</si>
  <si>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</si>
  <si>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</si>
  <si>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</si>
  <si>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</si>
  <si>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</si>
  <si>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</si>
  <si>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</si>
  <si>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</si>
  <si>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</si>
  <si>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</si>
  <si>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</si>
  <si>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</si>
  <si>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</si>
  <si>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</si>
  <si>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</si>
  <si>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</si>
  <si>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</si>
  <si>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</si>
  <si>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</si>
  <si>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</si>
  <si>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</si>
  <si>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</si>
  <si>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</si>
  <si>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</si>
  <si>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</si>
  <si>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columns</t>
    <phoneticPr fontId="18" type="noConversion"/>
  </si>
  <si>
    <t>issue</t>
    <phoneticPr fontId="18" type="noConversion"/>
  </si>
  <si>
    <t>row count</t>
    <phoneticPr fontId="18" type="noConversion"/>
  </si>
  <si>
    <t>solvable?</t>
    <phoneticPr fontId="18" type="noConversion"/>
  </si>
  <si>
    <t>resolution</t>
    <phoneticPr fontId="18" type="noConversion"/>
  </si>
  <si>
    <t>Date</t>
    <phoneticPr fontId="18" type="noConversion"/>
  </si>
  <si>
    <t>Inconsistent data formats</t>
    <phoneticPr fontId="18" type="noConversion"/>
  </si>
  <si>
    <t>Y</t>
    <phoneticPr fontId="18" type="noConversion"/>
  </si>
  <si>
    <t>Date_cleaned</t>
    <phoneticPr fontId="18" type="noConversion"/>
  </si>
  <si>
    <t>14-03-25</t>
    <phoneticPr fontId="18" type="noConversion"/>
  </si>
  <si>
    <t>used DATE, IF, IFERROR functions to reformat the data correctly
*IFERROR(IF(FIND("-",B2),DATE(CONCAT(20,RIGHT(B2,2)),MID(B2,4,2),LEFT(B2,2))),B2)</t>
    <phoneticPr fontId="18" type="noConversion"/>
  </si>
  <si>
    <t>Grand Total</t>
  </si>
  <si>
    <t>Row Labels</t>
  </si>
  <si>
    <t>Sum of Total Sales</t>
  </si>
  <si>
    <t>Sales by Category</t>
    <phoneticPr fontId="18" type="noConversion"/>
  </si>
  <si>
    <t>Sales by Product</t>
    <phoneticPr fontId="18" type="noConversion"/>
  </si>
  <si>
    <t>Total Sales_completed</t>
    <phoneticPr fontId="18" type="noConversion"/>
  </si>
  <si>
    <t>Sum of Total Sales_completed</t>
  </si>
  <si>
    <t>Order ID_completed (boolean)</t>
    <phoneticPr fontId="18" type="noConversion"/>
  </si>
  <si>
    <t>Average of Total Sales</t>
  </si>
  <si>
    <t>Average of Total Sales_completed</t>
  </si>
  <si>
    <t>Average of Total Sales</t>
    <phoneticPr fontId="18" type="noConversion"/>
  </si>
  <si>
    <t>Average of Total Sales_completed</t>
    <phoneticPr fontId="18" type="noConversion"/>
  </si>
  <si>
    <t>Month_added</t>
    <phoneticPr fontId="18" type="noConversion"/>
  </si>
  <si>
    <t>All Orders</t>
  </si>
  <si>
    <t>Completed Orders</t>
  </si>
  <si>
    <t>Sum of Total Sales_completed</t>
    <phoneticPr fontId="18" type="noConversion"/>
  </si>
  <si>
    <t>Jan</t>
  </si>
  <si>
    <t>Feb</t>
  </si>
  <si>
    <t>Mar</t>
  </si>
  <si>
    <t>Apr</t>
  </si>
  <si>
    <t>May</t>
  </si>
  <si>
    <t>Jun</t>
  </si>
  <si>
    <t>Jul</t>
  </si>
  <si>
    <t>Aug</t>
  </si>
  <si>
    <t>Sep</t>
  </si>
  <si>
    <t>Oct</t>
  </si>
  <si>
    <t>Nov</t>
  </si>
  <si>
    <t>Dec</t>
  </si>
  <si>
    <t>Count of Order ID</t>
  </si>
  <si>
    <t>Sum of Order ID_completed (boolean)</t>
  </si>
  <si>
    <t>MoM</t>
    <phoneticPr fontId="18" type="noConversion"/>
  </si>
  <si>
    <t>2025 Amazon Sales Dashboard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</si>
</sst>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76" formatCode="[$-409]mmm;@"/>
    <numFmt numFmtId="177" formatCode="&quot;$&quot;#,##0"/>
    <numFmt numFmtId="178" formatCode="&quot;$&quot;#,##0.00"/>
    <numFmt numFmtId="179" formatCode="\(0%\)"/>
    <numFmt numFmtId="180" formatCode="[Green]\▲0.00%;[Red]\▼0.00%"/>
    <numFmt numFmtId="181" formatCode="[Green]\ \▲0.0%;[Red]\ \▼0.0%"/>
  </numFmts>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i/>
      <sz val="11"/>
      <color theme="1"/>
      <name val="맑은 고딕"/>
      <family val="3"/>
      <charset val="129"/>
      <scheme val="minor"/>
    </font>
    <font>
      <sz val="11"/>
      <color theme="0"/>
      <name val="Noto Sans KR Black"/>
      <family val="3"/>
      <charset val="129"/>
    </font>
    <font>
      <sz val="11"/>
      <color theme="0"/>
      <name val="Noto Sans KR"/>
      <family val="3"/>
      <charset val="129"/>
    </font>
    <font>
      <sz val="20"/>
      <color rgb="FFFF900C"/>
      <name val="Noto Sans KR Black"/>
      <family val="3"/>
      <charset val="129"/>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0000"/>
        <bgColor indexed="64"/>
      </patternFill>
    </fill>
    <fill>
      <patternFill patternType="solid">
        <fgColor rgb="FF2C2F37"/>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9" fontId="1" fillId="0" borderId="0" applyFont="0" applyFill="0" applyBorder="0" applyAlignment="0" applyProtection="0">
      <alignment vertical="center"/>
    </xf>
    <xf numFmtId="44" fontId="1" fillId="0" borderId="0" applyFont="0" applyFill="0" applyBorder="0" applyAlignment="0" applyProtection="0">
      <alignment vertical="center"/>
    </xf>
  </cellStyleXfs>
  <cellXfs count="26">
    <xf numFmtId="0" fontId="0" fillId="0" borderId="0" xfId="0">
      <alignment vertical="center"/>
    </xf>
    <xf numFmtId="14" fontId="0" fillId="0" borderId="0" xfId="0" applyNumberFormat="1">
      <alignment vertical="center"/>
    </xf>
    <xf numFmtId="0" fontId="0" fillId="0" borderId="0" xfId="0" applyAlignment="1">
      <alignment vertical="center" wrapText="1"/>
    </xf>
    <xf numFmtId="0" fontId="19" fillId="0" borderId="0" xfId="0" applyFont="1">
      <alignment vertical="center"/>
    </xf>
    <xf numFmtId="0" fontId="0" fillId="0" borderId="0" xfId="0" pivotButton="1">
      <alignment vertical="center"/>
    </xf>
    <xf numFmtId="0" fontId="0" fillId="0" borderId="0" xfId="0" applyAlignment="1">
      <alignment horizontal="left" vertical="center"/>
    </xf>
    <xf numFmtId="0" fontId="16" fillId="33" borderId="10" xfId="0" applyFont="1" applyFill="1" applyBorder="1">
      <alignment vertical="center"/>
    </xf>
    <xf numFmtId="14" fontId="0" fillId="0" borderId="0" xfId="0" applyNumberFormat="1" applyAlignment="1">
      <alignment horizontal="left" vertical="center"/>
    </xf>
    <xf numFmtId="0" fontId="14" fillId="34" borderId="0" xfId="0" applyFont="1" applyFill="1">
      <alignment vertical="center"/>
    </xf>
    <xf numFmtId="0" fontId="14" fillId="35" borderId="0" xfId="0" applyFont="1" applyFill="1">
      <alignment vertical="center"/>
    </xf>
    <xf numFmtId="44" fontId="0" fillId="0" borderId="0" xfId="0" applyNumberFormat="1">
      <alignment vertical="center"/>
    </xf>
    <xf numFmtId="177" fontId="0" fillId="0" borderId="0" xfId="0" applyNumberFormat="1">
      <alignment vertical="center"/>
    </xf>
    <xf numFmtId="178" fontId="0" fillId="0" borderId="0" xfId="0" applyNumberFormat="1">
      <alignment vertical="center"/>
    </xf>
    <xf numFmtId="44" fontId="0" fillId="0" borderId="0" xfId="43" applyFont="1">
      <alignment vertical="center"/>
    </xf>
    <xf numFmtId="179" fontId="0" fillId="0" borderId="0" xfId="42" applyNumberFormat="1" applyFont="1">
      <alignment vertical="center"/>
    </xf>
    <xf numFmtId="0" fontId="14" fillId="36" borderId="0" xfId="0" applyFont="1" applyFill="1">
      <alignment vertical="center"/>
    </xf>
    <xf numFmtId="176" fontId="0" fillId="0" borderId="0" xfId="0" applyNumberFormat="1" applyAlignment="1">
      <alignment horizontal="left" vertical="center"/>
    </xf>
    <xf numFmtId="9" fontId="0" fillId="0" borderId="0" xfId="42" applyFont="1">
      <alignment vertical="center"/>
    </xf>
    <xf numFmtId="180" fontId="0" fillId="0" borderId="0" xfId="42" applyNumberFormat="1" applyFont="1">
      <alignment vertical="center"/>
    </xf>
    <xf numFmtId="181" fontId="14" fillId="35" borderId="0" xfId="0" applyNumberFormat="1" applyFont="1" applyFill="1">
      <alignment vertical="center"/>
    </xf>
    <xf numFmtId="181" fontId="14" fillId="35" borderId="0" xfId="0" applyNumberFormat="1" applyFont="1" applyFill="1" applyAlignment="1">
      <alignment horizontal="left" vertical="center"/>
    </xf>
    <xf numFmtId="181" fontId="14" fillId="35" borderId="0" xfId="42" applyNumberFormat="1" applyFont="1" applyFill="1" applyAlignment="1">
      <alignment horizontal="left" vertical="center"/>
    </xf>
    <xf numFmtId="0" fontId="21" fillId="35" borderId="0" xfId="0" applyFont="1" applyFill="1">
      <alignment vertical="center"/>
    </xf>
    <xf numFmtId="0" fontId="20" fillId="35" borderId="0" xfId="0" applyFont="1" applyFill="1" applyAlignment="1">
      <alignment horizontal="center" vertical="center"/>
    </xf>
    <xf numFmtId="0" fontId="14" fillId="35" borderId="11" xfId="0" applyFont="1" applyFill="1" applyBorder="1">
      <alignment vertical="center"/>
    </xf>
    <xf numFmtId="0" fontId="22" fillId="36"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
    <dxf>
      <numFmt numFmtId="34" formatCode="_(&quot;$&quot;* #,##0.00_);_(&quot;$&quot;* \(#,##0.00\);_(&quot;$&quot;* &quot;-&quot;??_);_(@_)"/>
    </dxf>
    <dxf>
      <numFmt numFmtId="34" formatCode="_(&quot;$&quot;* #,##0.00_);_(&quot;$&quot;* \(#,##0.00\);_(&quot;$&quot;* &quot;-&quot;??_);_(@_)"/>
    </dxf>
    <dxf>
      <numFmt numFmtId="34" formatCode="_(&quot;$&quot;* #,##0.00_);_(&quot;$&quot;* \(#,##0.00\);_(&quot;$&quot;* &quot;-&quot;??_);_(@_)"/>
    </dxf>
    <dxf>
      <font>
        <b/>
        <color theme="1"/>
      </font>
      <border>
        <bottom style="thin">
          <color theme="0" tint="-0.34998626667073579"/>
        </bottom>
        <vertical/>
        <horizontal/>
      </border>
    </dxf>
    <dxf>
      <font>
        <color theme="0"/>
        <name val="Noto Sans KR"/>
        <family val="3"/>
        <charset val="129"/>
        <scheme val="none"/>
      </font>
      <fill>
        <patternFill>
          <bgColor rgb="FF2C2F37"/>
        </patternFill>
      </fill>
      <border>
        <vertical/>
        <horizontal/>
      </border>
    </dxf>
  </dxfs>
  <tableStyles count="1" defaultTableStyle="TableStyleMedium2" defaultPivotStyle="PivotStyleLight16">
    <tableStyle name="SlicerStyleOther1 2" pivot="0" table="0" count="10" xr9:uid="{B36A4418-A901-4128-89E7-FA9C20AE9715}">
      <tableStyleElement type="wholeTable" dxfId="4"/>
      <tableStyleElement type="headerRow" dxfId="3"/>
    </tableStyle>
  </tableStyles>
  <colors>
    <mruColors>
      <color rgb="FF000000"/>
      <color rgb="FF2C2F37"/>
      <color rgb="FF646463"/>
      <color rgb="FFFF900C"/>
      <color rgb="FF4385F3"/>
      <color rgb="FF4EC4FA"/>
      <color rgb="FF584930"/>
      <color rgb="FFFFFFFF"/>
      <color rgb="FFFF010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[data_analysis_amazon_sales_2025.xlsx]Orders Overview!PivotTable1</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90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385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90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385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90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385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Overview'!$B$3</c:f>
              <c:strCache>
                <c:ptCount val="1"/>
                <c:pt idx="0">
                  <c:v>All Orders</c:v>
                </c:pt>
              </c:strCache>
            </c:strRef>
          </c:tx>
          <c:spPr>
            <a:ln w="28575" cap="rnd">
              <a:solidFill>
                <a:srgbClr val="FF900C"/>
              </a:solidFill>
              <a:round/>
            </a:ln>
            <a:effectLst/>
          </c:spPr>
          <c:marker>
            <c:symbol val="none"/>
          </c:marker>
          <c:cat>
            <c:strRef>
              <c:f>'Orders Overview'!$A$4:$A$6</c:f>
              <c:strCache>
                <c:ptCount val="2"/>
                <c:pt idx="0">
                  <c:v>1/3/2025</c:v>
                </c:pt>
                <c:pt idx="1">
                  <c:v>1/4/2025</c:v>
                </c:pt>
              </c:strCache>
            </c:strRef>
          </c:cat>
          <c:val>
            <c:numRef>
              <c:f>'Orders Overview'!$B$4:$B$6</c:f>
              <c:numCache>
                <c:formatCode>General</c:formatCode>
                <c:ptCount val="2"/>
                <c:pt idx="0">
                  <c:v>2</c:v>
                </c:pt>
                <c:pt idx="1">
                  <c:v>2</c:v>
                </c:pt>
              </c:numCache>
            </c:numRef>
          </c:val>
          <c:smooth val="0"/>
          <c:extLst>
            <c:ext xmlns:c16="http://schemas.microsoft.com/office/drawing/2014/chart" uri="{C3380CC4-5D6E-409C-BE32-E72D297353CC}">
              <c16:uniqueId val="{00000000-4204-4C70-884D-28DC23461899}"/>
            </c:ext>
          </c:extLst>
        </c:ser>
        <c:ser>
          <c:idx val="1"/>
          <c:order val="1"/>
          <c:tx>
            <c:strRef>
              <c:f>'Orders Overview'!$C$3</c:f>
              <c:strCache>
                <c:ptCount val="1"/>
                <c:pt idx="0">
                  <c:v>Completed Orders</c:v>
                </c:pt>
              </c:strCache>
            </c:strRef>
          </c:tx>
          <c:spPr>
            <a:ln w="28575" cap="rnd">
              <a:solidFill>
                <a:srgbClr val="4385F3"/>
              </a:solidFill>
              <a:round/>
            </a:ln>
            <a:effectLst/>
          </c:spPr>
          <c:marker>
            <c:symbol val="none"/>
          </c:marker>
          <c:cat>
            <c:strRef>
              <c:f>'Orders Overview'!$A$4:$A$6</c:f>
              <c:strCache>
                <c:ptCount val="2"/>
                <c:pt idx="0">
                  <c:v>1/3/2025</c:v>
                </c:pt>
                <c:pt idx="1">
                  <c:v>1/4/2025</c:v>
                </c:pt>
              </c:strCache>
            </c:strRef>
          </c:cat>
          <c:val>
            <c:numRef>
              <c:f>'Orders Overview'!$C$4:$C$6</c:f>
              <c:numCache>
                <c:formatCode>General</c:formatCode>
                <c:ptCount val="2"/>
                <c:pt idx="0">
                  <c:v>1</c:v>
                </c:pt>
                <c:pt idx="1">
                  <c:v>1</c:v>
                </c:pt>
              </c:numCache>
            </c:numRef>
          </c:val>
          <c:smooth val="0"/>
          <c:extLst>
            <c:ext xmlns:c16="http://schemas.microsoft.com/office/drawing/2014/chart" uri="{C3380CC4-5D6E-409C-BE32-E72D297353CC}">
              <c16:uniqueId val="{00000001-4204-4C70-884D-28DC23461899}"/>
            </c:ext>
          </c:extLst>
        </c:ser>
        <c:dLbls>
          <c:showLegendKey val="0"/>
          <c:showVal val="0"/>
          <c:showCatName val="0"/>
          <c:showSerName val="0"/>
          <c:showPercent val="0"/>
          <c:showBubbleSize val="0"/>
        </c:dLbls>
        <c:smooth val="0"/>
        <c:axId val="696927263"/>
        <c:axId val="696921983"/>
      </c:lineChart>
      <c:catAx>
        <c:axId val="696927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crossAx val="696921983"/>
        <c:crosses val="autoZero"/>
        <c:auto val="1"/>
        <c:lblAlgn val="ctr"/>
        <c:lblOffset val="100"/>
        <c:tickLblSkip val="18"/>
        <c:tickMarkSkip val="18"/>
        <c:noMultiLvlLbl val="0"/>
      </c:catAx>
      <c:valAx>
        <c:axId val="696921983"/>
        <c:scaling>
          <c:orientation val="minMax"/>
        </c:scaling>
        <c:delete val="0"/>
        <c:axPos val="l"/>
        <c:majorGridlines>
          <c:spPr>
            <a:ln w="9525" cap="flat" cmpd="sng" algn="ctr">
              <a:solidFill>
                <a:srgbClr val="646463"/>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crossAx val="69692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Noto Sans KR Thin" panose="020B0200000000000000" pitchFamily="50" charset="-127"/>
          <a:ea typeface="Noto Sans KR Thin" panose="020B0200000000000000" pitchFamily="50" charset="-127"/>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[data_analysis_amazon_sales_2025.xlsx]Sales by Category!PivotTable3</c:name>
    <c:fmtId val="15"/>
  </c:pivotSource>
  <c:chart>
    <c:autoTitleDeleted val="0"/>
    <c:pivotFmts>
      <c:pivotFmt>
        <c:idx val="0"/>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Category'!$B$4</c:f>
              <c:strCache>
                <c:ptCount val="1"/>
                <c:pt idx="0">
                  <c:v>Completed Orders</c:v>
                </c:pt>
              </c:strCache>
            </c:strRef>
          </c:tx>
          <c:spPr>
            <a:solidFill>
              <a:srgbClr val="4385F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Category'!$A$5:$A$7</c:f>
              <c:strCache>
                <c:ptCount val="2"/>
                <c:pt idx="0">
                  <c:v>Clothing</c:v>
                </c:pt>
                <c:pt idx="1">
                  <c:v>Electronics</c:v>
                </c:pt>
              </c:strCache>
            </c:strRef>
          </c:cat>
          <c:val>
            <c:numRef>
              <c:f>'Sales by Category'!$B$5:$B$7</c:f>
              <c:numCache>
                <c:formatCode>"$"#,##0</c:formatCode>
                <c:ptCount val="2"/>
                <c:pt idx="0">
                  <c:v>20</c:v>
                </c:pt>
                <c:pt idx="1">
                  <c:v>200</c:v>
                </c:pt>
              </c:numCache>
            </c:numRef>
          </c:val>
          <c:extLst>
            <c:ext xmlns:c16="http://schemas.microsoft.com/office/drawing/2014/chart" uri="{C3380CC4-5D6E-409C-BE32-E72D297353CC}">
              <c16:uniqueId val="{00000000-D606-4E65-853E-FB351F52A3AD}"/>
            </c:ext>
          </c:extLst>
        </c:ser>
        <c:ser>
          <c:idx val="1"/>
          <c:order val="1"/>
          <c:tx>
            <c:strRef>
              <c:f>'Sales by Category'!$C$4</c:f>
              <c:strCache>
                <c:ptCount val="1"/>
                <c:pt idx="0">
                  <c:v>All Orders</c:v>
                </c:pt>
              </c:strCache>
            </c:strRef>
          </c:tx>
          <c:spPr>
            <a:solidFill>
              <a:srgbClr val="FF900C"/>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Category'!$A$5:$A$7</c:f>
              <c:strCache>
                <c:ptCount val="2"/>
                <c:pt idx="0">
                  <c:v>Clothing</c:v>
                </c:pt>
                <c:pt idx="1">
                  <c:v>Electronics</c:v>
                </c:pt>
              </c:strCache>
            </c:strRef>
          </c:cat>
          <c:val>
            <c:numRef>
              <c:f>'Sales by Category'!$C$5:$C$7</c:f>
              <c:numCache>
                <c:formatCode>"$"#,##0</c:formatCode>
                <c:ptCount val="2"/>
                <c:pt idx="0">
                  <c:v>20</c:v>
                </c:pt>
                <c:pt idx="1">
                  <c:v>2100</c:v>
                </c:pt>
              </c:numCache>
            </c:numRef>
          </c:val>
          <c:extLst>
            <c:ext xmlns:c16="http://schemas.microsoft.com/office/drawing/2014/chart" uri="{C3380CC4-5D6E-409C-BE32-E72D297353CC}">
              <c16:uniqueId val="{00000001-D606-4E65-853E-FB351F52A3AD}"/>
            </c:ext>
          </c:extLst>
        </c:ser>
        <c:dLbls>
          <c:dLblPos val="outEnd"/>
          <c:showLegendKey val="0"/>
          <c:showVal val="1"/>
          <c:showCatName val="0"/>
          <c:showSerName val="0"/>
          <c:showPercent val="0"/>
          <c:showBubbleSize val="0"/>
        </c:dLbls>
        <c:gapWidth val="182"/>
        <c:axId val="1468364783"/>
        <c:axId val="1468374863"/>
      </c:barChart>
      <c:catAx>
        <c:axId val="1468364783"/>
        <c:scaling>
          <c:orientation val="minMax"/>
        </c:scaling>
        <c:delete val="0"/>
        <c:axPos val="l"/>
        <c:numFmt formatCode="General" sourceLinked="1"/>
        <c:majorTickMark val="none"/>
        <c:minorTickMark val="none"/>
        <c:tickLblPos val="nextTo"/>
        <c:spPr>
          <a:noFill/>
          <a:ln w="9525" cap="flat" cmpd="sng" algn="ctr">
            <a:solidFill>
              <a:srgbClr val="646463"/>
            </a:solidFill>
            <a:round/>
          </a:ln>
          <a:effectLst/>
        </c:spPr>
        <c:txPr>
          <a:bodyPr rot="-6000000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crossAx val="1468374863"/>
        <c:crosses val="autoZero"/>
        <c:auto val="1"/>
        <c:lblAlgn val="ctr"/>
        <c:lblOffset val="100"/>
        <c:noMultiLvlLbl val="0"/>
      </c:catAx>
      <c:valAx>
        <c:axId val="1468374863"/>
        <c:scaling>
          <c:orientation val="minMax"/>
        </c:scaling>
        <c:delete val="1"/>
        <c:axPos val="b"/>
        <c:numFmt formatCode="&quot;$&quot;#,##0" sourceLinked="1"/>
        <c:majorTickMark val="none"/>
        <c:minorTickMark val="none"/>
        <c:tickLblPos val="nextTo"/>
        <c:crossAx val="146836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Noto Sans KR Thin" panose="020B0200000000000000" pitchFamily="50" charset="-127"/>
          <a:ea typeface="Noto Sans KR Thin" panose="020B0200000000000000" pitchFamily="50" charset="-127"/>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[data_analysis_amazon_sales_2025.xlsx]Sales by Category!PivotTable4</c:name>
    <c:fmtId val="11"/>
  </c:pivotSource>
  <c:chart>
    <c:autoTitleDeleted val="0"/>
    <c:pivotFmts>
      <c:pivotFmt>
        <c:idx val="0"/>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Category'!$B$15</c:f>
              <c:strCache>
                <c:ptCount val="1"/>
                <c:pt idx="0">
                  <c:v>Completed Orders</c:v>
                </c:pt>
              </c:strCache>
            </c:strRef>
          </c:tx>
          <c:spPr>
            <a:solidFill>
              <a:srgbClr val="4385F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Category'!$A$16:$A$20</c:f>
              <c:strCache>
                <c:ptCount val="4"/>
                <c:pt idx="0">
                  <c:v>Headphones</c:v>
                </c:pt>
                <c:pt idx="1">
                  <c:v>Laptop</c:v>
                </c:pt>
                <c:pt idx="2">
                  <c:v>Smartwatch</c:v>
                </c:pt>
                <c:pt idx="3">
                  <c:v>T-Shirt</c:v>
                </c:pt>
              </c:strCache>
            </c:strRef>
          </c:cat>
          <c:val>
            <c:numRef>
              <c:f>'Sales by Category'!$B$16:$B$20</c:f>
              <c:numCache>
                <c:formatCode>"$"#,##0</c:formatCode>
                <c:ptCount val="4"/>
                <c:pt idx="0">
                  <c:v>200</c:v>
                </c:pt>
                <c:pt idx="1">
                  <c:v>0</c:v>
                </c:pt>
                <c:pt idx="2">
                  <c:v>0</c:v>
                </c:pt>
                <c:pt idx="3">
                  <c:v>20</c:v>
                </c:pt>
              </c:numCache>
            </c:numRef>
          </c:val>
          <c:extLst>
            <c:ext xmlns:c16="http://schemas.microsoft.com/office/drawing/2014/chart" uri="{C3380CC4-5D6E-409C-BE32-E72D297353CC}">
              <c16:uniqueId val="{00000000-1B7B-46E9-AA27-3903EF42527D}"/>
            </c:ext>
          </c:extLst>
        </c:ser>
        <c:ser>
          <c:idx val="1"/>
          <c:order val="1"/>
          <c:tx>
            <c:strRef>
              <c:f>'Sales by Category'!$C$15</c:f>
              <c:strCache>
                <c:ptCount val="1"/>
                <c:pt idx="0">
                  <c:v>All Orders</c:v>
                </c:pt>
              </c:strCache>
            </c:strRef>
          </c:tx>
          <c:spPr>
            <a:solidFill>
              <a:srgbClr val="FF900C"/>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Category'!$A$16:$A$20</c:f>
              <c:strCache>
                <c:ptCount val="4"/>
                <c:pt idx="0">
                  <c:v>Headphones</c:v>
                </c:pt>
                <c:pt idx="1">
                  <c:v>Laptop</c:v>
                </c:pt>
                <c:pt idx="2">
                  <c:v>Smartwatch</c:v>
                </c:pt>
                <c:pt idx="3">
                  <c:v>T-Shirt</c:v>
                </c:pt>
              </c:strCache>
            </c:strRef>
          </c:cat>
          <c:val>
            <c:numRef>
              <c:f>'Sales by Category'!$C$16:$C$20</c:f>
              <c:numCache>
                <c:formatCode>"$"#,##0</c:formatCode>
                <c:ptCount val="4"/>
                <c:pt idx="0">
                  <c:v>200</c:v>
                </c:pt>
                <c:pt idx="1">
                  <c:v>1600</c:v>
                </c:pt>
                <c:pt idx="2">
                  <c:v>300</c:v>
                </c:pt>
                <c:pt idx="3">
                  <c:v>20</c:v>
                </c:pt>
              </c:numCache>
            </c:numRef>
          </c:val>
          <c:extLst>
            <c:ext xmlns:c16="http://schemas.microsoft.com/office/drawing/2014/chart" uri="{C3380CC4-5D6E-409C-BE32-E72D297353CC}">
              <c16:uniqueId val="{00000001-1B7B-46E9-AA27-3903EF42527D}"/>
            </c:ext>
          </c:extLst>
        </c:ser>
        <c:dLbls>
          <c:dLblPos val="outEnd"/>
          <c:showLegendKey val="0"/>
          <c:showVal val="1"/>
          <c:showCatName val="0"/>
          <c:showSerName val="0"/>
          <c:showPercent val="0"/>
          <c:showBubbleSize val="0"/>
        </c:dLbls>
        <c:gapWidth val="182"/>
        <c:axId val="1468384943"/>
        <c:axId val="1468354703"/>
      </c:barChart>
      <c:catAx>
        <c:axId val="1468384943"/>
        <c:scaling>
          <c:orientation val="minMax"/>
        </c:scaling>
        <c:delete val="0"/>
        <c:axPos val="l"/>
        <c:numFmt formatCode="General" sourceLinked="1"/>
        <c:majorTickMark val="none"/>
        <c:minorTickMark val="none"/>
        <c:tickLblPos val="nextTo"/>
        <c:spPr>
          <a:noFill/>
          <a:ln w="9525" cap="flat" cmpd="sng" algn="ctr">
            <a:solidFill>
              <a:srgbClr val="646463"/>
            </a:solidFill>
            <a:round/>
          </a:ln>
          <a:effectLst/>
        </c:spPr>
        <c:txPr>
          <a:bodyPr rot="-6000000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crossAx val="1468354703"/>
        <c:crosses val="autoZero"/>
        <c:auto val="1"/>
        <c:lblAlgn val="ctr"/>
        <c:lblOffset val="100"/>
        <c:noMultiLvlLbl val="0"/>
      </c:catAx>
      <c:valAx>
        <c:axId val="1468354703"/>
        <c:scaling>
          <c:orientation val="minMax"/>
        </c:scaling>
        <c:delete val="1"/>
        <c:axPos val="b"/>
        <c:numFmt formatCode="&quot;$&quot;#,##0" sourceLinked="1"/>
        <c:majorTickMark val="none"/>
        <c:minorTickMark val="none"/>
        <c:tickLblPos val="nextTo"/>
        <c:crossAx val="146838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Noto Sans KR Thin" panose="020B0200000000000000" pitchFamily="50" charset="-127"/>
          <a:ea typeface="Noto Sans KR Thin" panose="020B0200000000000000" pitchFamily="50" charset="-127"/>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'AOV Overview'!$D$3</c:f>
              <c:strCache>
                <c:ptCount val="1"/>
                <c:pt idx="0">
                  <c:v>Average of Total Sales</c:v>
                </c:pt>
              </c:strCache>
            </c:strRef>
          </c:tx>
          <c:spPr>
            <a:ln>
              <a:noFill/>
            </a:ln>
          </c:spPr>
          <c:dPt>
            <c:idx val="0"/>
            <c:bubble3D val="0"/>
            <c:spPr>
              <a:solidFill>
                <a:srgbClr val="FF900C"/>
              </a:solidFill>
              <a:ln w="19050">
                <a:noFill/>
              </a:ln>
              <a:effectLst/>
            </c:spPr>
            <c:extLst>
              <c:ext xmlns:c16="http://schemas.microsoft.com/office/drawing/2014/chart" uri="{C3380CC4-5D6E-409C-BE32-E72D297353CC}">
                <c16:uniqueId val="{00000001-34A1-4BB8-AF68-5340252E53AA}"/>
              </c:ext>
            </c:extLst>
          </c:dPt>
          <c:dPt>
            <c:idx val="1"/>
            <c:bubble3D val="0"/>
            <c:spPr>
              <a:noFill/>
              <a:ln w="19050">
                <a:noFill/>
              </a:ln>
              <a:effectLst/>
            </c:spPr>
            <c:extLst>
              <c:ext xmlns:c16="http://schemas.microsoft.com/office/drawing/2014/chart" uri="{C3380CC4-5D6E-409C-BE32-E72D297353CC}">
                <c16:uniqueId val="{00000003-34A1-4BB8-AF68-5340252E53AA}"/>
              </c:ext>
            </c:extLst>
          </c:dPt>
          <c:val>
            <c:numRef>
              <c:f>'AOV Overview'!$D$4:$D$5</c:f>
              <c:numCache>
                <c:formatCode>_("$"* #,##0.00_);_("$"* \(#,##0.00\);_("$"* "-"??_);_(@_)</c:formatCode>
                <c:ptCount val="2"/>
                <c:pt idx="0">
                  <c:v>530</c:v>
                </c:pt>
                <c:pt idx="1">
                  <c:v>530</c:v>
                </c:pt>
              </c:numCache>
            </c:numRef>
          </c:val>
          <c:extLst>
            <c:ext xmlns:c16="http://schemas.microsoft.com/office/drawing/2014/chart" uri="{C3380CC4-5D6E-409C-BE32-E72D297353CC}">
              <c16:uniqueId val="{00000004-34A1-4BB8-AF68-5340252E53AA}"/>
            </c:ext>
          </c:extLst>
        </c:ser>
        <c:dLbls>
          <c:showLegendKey val="0"/>
          <c:showVal val="0"/>
          <c:showCatName val="0"/>
          <c:showSerName val="0"/>
          <c:showPercent val="0"/>
          <c:showBubbleSize val="0"/>
          <c:showLeaderLines val="1"/>
        </c:dLbls>
        <c:firstSliceAng val="270"/>
        <c:holeSize val="85"/>
      </c:doughnutChart>
      <c:doughnutChart>
        <c:varyColors val="1"/>
        <c:ser>
          <c:idx val="1"/>
          <c:order val="1"/>
          <c:tx>
            <c:strRef>
              <c:f>'AOV Overview'!$E$3</c:f>
              <c:strCache>
                <c:ptCount val="1"/>
                <c:pt idx="0">
                  <c:v>Average of Total Sales_completed</c:v>
                </c:pt>
              </c:strCache>
            </c:strRef>
          </c:tx>
          <c:spPr>
            <a:ln>
              <a:noFill/>
            </a:ln>
          </c:spPr>
          <c:dPt>
            <c:idx val="0"/>
            <c:bubble3D val="0"/>
            <c:spPr>
              <a:solidFill>
                <a:srgbClr val="4385F3"/>
              </a:solidFill>
              <a:ln w="19050">
                <a:noFill/>
              </a:ln>
              <a:effectLst/>
            </c:spPr>
            <c:extLst>
              <c:ext xmlns:c16="http://schemas.microsoft.com/office/drawing/2014/chart" uri="{C3380CC4-5D6E-409C-BE32-E72D297353CC}">
                <c16:uniqueId val="{00000006-34A1-4BB8-AF68-5340252E53AA}"/>
              </c:ext>
            </c:extLst>
          </c:dPt>
          <c:dPt>
            <c:idx val="1"/>
            <c:bubble3D val="0"/>
            <c:spPr>
              <a:noFill/>
              <a:ln w="19050">
                <a:noFill/>
              </a:ln>
              <a:effectLst/>
            </c:spPr>
            <c:extLst>
              <c:ext xmlns:c16="http://schemas.microsoft.com/office/drawing/2014/chart" uri="{C3380CC4-5D6E-409C-BE32-E72D297353CC}">
                <c16:uniqueId val="{00000008-34A1-4BB8-AF68-5340252E53AA}"/>
              </c:ext>
            </c:extLst>
          </c:dPt>
          <c:val>
            <c:numRef>
              <c:f>'AOV Overview'!$E$4:$E$5</c:f>
              <c:numCache>
                <c:formatCode>_("$"* #,##0.00_);_("$"* \(#,##0.00\);_("$"* "-"??_);_(@_)</c:formatCode>
                <c:ptCount val="2"/>
                <c:pt idx="0">
                  <c:v>55</c:v>
                </c:pt>
                <c:pt idx="1">
                  <c:v>1049.6226415094341</c:v>
                </c:pt>
              </c:numCache>
            </c:numRef>
          </c:val>
          <c:extLst>
            <c:ext xmlns:c16="http://schemas.microsoft.com/office/drawing/2014/chart" uri="{C3380CC4-5D6E-409C-BE32-E72D297353CC}">
              <c16:uniqueId val="{00000009-34A1-4BB8-AF68-5340252E53AA}"/>
            </c:ext>
          </c:extLst>
        </c:ser>
        <c:dLbls>
          <c:showLegendKey val="0"/>
          <c:showVal val="0"/>
          <c:showCatName val="0"/>
          <c:showSerName val="0"/>
          <c:showPercent val="0"/>
          <c:showBubbleSize val="0"/>
          <c:showLeaderLines val="0"/>
        </c:dLbls>
        <c:firstSliceAng val="27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[data_analysis_amazon_sales_2025.xlsx]Payment Overview!PivotTable7</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385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0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385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0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385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0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4385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90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4385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90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4385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90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438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900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Overview'!$B$4</c:f>
              <c:strCache>
                <c:ptCount val="1"/>
                <c:pt idx="0">
                  <c:v>Completed Orders</c:v>
                </c:pt>
              </c:strCache>
            </c:strRef>
          </c:tx>
          <c:spPr>
            <a:solidFill>
              <a:srgbClr val="4385F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Overview'!$A$5:$A$9</c:f>
              <c:strCache>
                <c:ptCount val="4"/>
                <c:pt idx="0">
                  <c:v>Amazon Pay</c:v>
                </c:pt>
                <c:pt idx="1">
                  <c:v>Credit Card</c:v>
                </c:pt>
                <c:pt idx="2">
                  <c:v>Debit Card</c:v>
                </c:pt>
                <c:pt idx="3">
                  <c:v>Gift Card</c:v>
                </c:pt>
              </c:strCache>
            </c:strRef>
          </c:cat>
          <c:val>
            <c:numRef>
              <c:f>'Payment Overview'!$B$5:$B$9</c:f>
              <c:numCache>
                <c:formatCode>General</c:formatCode>
                <c:ptCount val="4"/>
                <c:pt idx="0">
                  <c:v>1</c:v>
                </c:pt>
                <c:pt idx="1">
                  <c:v>0</c:v>
                </c:pt>
                <c:pt idx="2">
                  <c:v>1</c:v>
                </c:pt>
                <c:pt idx="3">
                  <c:v>0</c:v>
                </c:pt>
              </c:numCache>
            </c:numRef>
          </c:val>
          <c:extLst>
            <c:ext xmlns:c16="http://schemas.microsoft.com/office/drawing/2014/chart" uri="{C3380CC4-5D6E-409C-BE32-E72D297353CC}">
              <c16:uniqueId val="{00000000-40E9-479D-985C-DCFDD5201DEB}"/>
            </c:ext>
          </c:extLst>
        </c:ser>
        <c:ser>
          <c:idx val="1"/>
          <c:order val="1"/>
          <c:tx>
            <c:strRef>
              <c:f>'Payment Overview'!$C$4</c:f>
              <c:strCache>
                <c:ptCount val="1"/>
                <c:pt idx="0">
                  <c:v>All Orders</c:v>
                </c:pt>
              </c:strCache>
            </c:strRef>
          </c:tx>
          <c:spPr>
            <a:solidFill>
              <a:srgbClr val="FF900C"/>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Overview'!$A$5:$A$9</c:f>
              <c:strCache>
                <c:ptCount val="4"/>
                <c:pt idx="0">
                  <c:v>Amazon Pay</c:v>
                </c:pt>
                <c:pt idx="1">
                  <c:v>Credit Card</c:v>
                </c:pt>
                <c:pt idx="2">
                  <c:v>Debit Card</c:v>
                </c:pt>
                <c:pt idx="3">
                  <c:v>Gift Card</c:v>
                </c:pt>
              </c:strCache>
            </c:strRef>
          </c:cat>
          <c:val>
            <c:numRef>
              <c:f>'Payment Overview'!$C$5:$C$9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1-40E9-479D-985C-DCFDD5201DEB}"/>
            </c:ext>
          </c:extLst>
        </c:ser>
        <c:dLbls>
          <c:dLblPos val="outEnd"/>
          <c:showLegendKey val="0"/>
          <c:showVal val="1"/>
          <c:showCatName val="0"/>
          <c:showSerName val="0"/>
          <c:showPercent val="0"/>
          <c:showBubbleSize val="0"/>
        </c:dLbls>
        <c:gapWidth val="182"/>
        <c:axId val="1999520559"/>
        <c:axId val="1999528719"/>
      </c:barChart>
      <c:catAx>
        <c:axId val="1999520559"/>
        <c:scaling>
          <c:orientation val="minMax"/>
        </c:scaling>
        <c:delete val="0"/>
        <c:axPos val="l"/>
        <c:numFmt formatCode="General" sourceLinked="1"/>
        <c:majorTickMark val="none"/>
        <c:minorTickMark val="none"/>
        <c:tickLblPos val="nextTo"/>
        <c:spPr>
          <a:noFill/>
          <a:ln w="9525" cap="flat" cmpd="sng" algn="ctr">
            <a:solidFill>
              <a:srgbClr val="646463"/>
            </a:solidFill>
            <a:round/>
          </a:ln>
          <a:effectLst/>
        </c:spPr>
        <c:txPr>
          <a:bodyPr rot="-6000000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crossAx val="1999528719"/>
        <c:crosses val="autoZero"/>
        <c:auto val="1"/>
        <c:lblAlgn val="ctr"/>
        <c:lblOffset val="100"/>
        <c:noMultiLvlLbl val="0"/>
      </c:catAx>
      <c:valAx>
        <c:axId val="1999528719"/>
        <c:scaling>
          <c:orientation val="minMax"/>
        </c:scaling>
        <c:delete val="1"/>
        <c:axPos val="b"/>
        <c:numFmt formatCode="General" sourceLinked="1"/>
        <c:majorTickMark val="none"/>
        <c:minorTickMark val="none"/>
        <c:tickLblPos val="nextTo"/>
        <c:crossAx val="19995205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Noto Sans KR Thin" panose="020B0200000000000000" pitchFamily="50" charset="-127"/>
          <a:ea typeface="Noto Sans KR Thin" panose="020B0200000000000000" pitchFamily="50" charset="-127"/>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[data_analysis_amazon_sales_2025.xlsx]Total Sales Overview!PivotTable3</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90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385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90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385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90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385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Overview'!$B$3</c:f>
              <c:strCache>
                <c:ptCount val="1"/>
                <c:pt idx="0">
                  <c:v>All Orders</c:v>
                </c:pt>
              </c:strCache>
            </c:strRef>
          </c:tx>
          <c:spPr>
            <a:ln w="28575" cap="rnd">
              <a:solidFill>
                <a:srgbClr val="FF900C"/>
              </a:solidFill>
              <a:round/>
            </a:ln>
            <a:effectLst/>
          </c:spPr>
          <c:marker>
            <c:symbol val="none"/>
          </c:marker>
          <c:cat>
            <c:strRef>
              <c:f>'Total Sales Overview'!$A$4:$A$6</c:f>
              <c:strCache>
                <c:ptCount val="2"/>
                <c:pt idx="0">
                  <c:v>1/3/2025</c:v>
                </c:pt>
                <c:pt idx="1">
                  <c:v>1/4/2025</c:v>
                </c:pt>
              </c:strCache>
            </c:strRef>
          </c:cat>
          <c:val>
            <c:numRef>
              <c:f>'Total Sales Overview'!$B$4:$B$6</c:f>
              <c:numCache>
                <c:formatCode>_("$"* #,##0.00_);_("$"* \(#,##0.00\);_("$"* "-"??_);_(@_)</c:formatCode>
                <c:ptCount val="2"/>
                <c:pt idx="0">
                  <c:v>1800</c:v>
                </c:pt>
                <c:pt idx="1">
                  <c:v>320</c:v>
                </c:pt>
              </c:numCache>
            </c:numRef>
          </c:val>
          <c:smooth val="0"/>
          <c:extLst>
            <c:ext xmlns:c16="http://schemas.microsoft.com/office/drawing/2014/chart" uri="{C3380CC4-5D6E-409C-BE32-E72D297353CC}">
              <c16:uniqueId val="{00000000-3DEE-4B75-8C1E-9D41253F433E}"/>
            </c:ext>
          </c:extLst>
        </c:ser>
        <c:ser>
          <c:idx val="1"/>
          <c:order val="1"/>
          <c:tx>
            <c:strRef>
              <c:f>'Total Sales Overview'!$C$3</c:f>
              <c:strCache>
                <c:ptCount val="1"/>
                <c:pt idx="0">
                  <c:v>Completed Orders</c:v>
                </c:pt>
              </c:strCache>
            </c:strRef>
          </c:tx>
          <c:spPr>
            <a:ln w="28575" cap="rnd">
              <a:solidFill>
                <a:srgbClr val="4385F3"/>
              </a:solidFill>
              <a:round/>
            </a:ln>
            <a:effectLst/>
          </c:spPr>
          <c:marker>
            <c:symbol val="none"/>
          </c:marker>
          <c:cat>
            <c:strRef>
              <c:f>'Total Sales Overview'!$A$4:$A$6</c:f>
              <c:strCache>
                <c:ptCount val="2"/>
                <c:pt idx="0">
                  <c:v>1/3/2025</c:v>
                </c:pt>
                <c:pt idx="1">
                  <c:v>1/4/2025</c:v>
                </c:pt>
              </c:strCache>
            </c:strRef>
          </c:cat>
          <c:val>
            <c:numRef>
              <c:f>'Total Sales Overview'!$C$4:$C$6</c:f>
              <c:numCache>
                <c:formatCode>_("$"* #,##0.00_);_("$"* \(#,##0.00\);_("$"* "-"??_);_(@_)</c:formatCode>
                <c:ptCount val="2"/>
                <c:pt idx="0">
                  <c:v>200</c:v>
                </c:pt>
                <c:pt idx="1">
                  <c:v>20</c:v>
                </c:pt>
              </c:numCache>
            </c:numRef>
          </c:val>
          <c:smooth val="0"/>
          <c:extLst>
            <c:ext xmlns:c16="http://schemas.microsoft.com/office/drawing/2014/chart" uri="{C3380CC4-5D6E-409C-BE32-E72D297353CC}">
              <c16:uniqueId val="{00000001-3DEE-4B75-8C1E-9D41253F433E}"/>
            </c:ext>
          </c:extLst>
        </c:ser>
        <c:dLbls>
          <c:showLegendKey val="0"/>
          <c:showVal val="0"/>
          <c:showCatName val="0"/>
          <c:showSerName val="0"/>
          <c:showPercent val="0"/>
          <c:showBubbleSize val="0"/>
        </c:dLbls>
        <c:smooth val="0"/>
        <c:axId val="818799136"/>
        <c:axId val="818801056"/>
      </c:lineChart>
      <c:dateAx>
        <c:axId val="818799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crossAx val="818801056"/>
        <c:crosses val="autoZero"/>
        <c:auto val="0"/>
        <c:lblOffset val="100"/>
        <c:baseTimeUnit val="days"/>
        <c:majorUnit val="18"/>
        <c:minorUnit val="18"/>
      </c:dateAx>
      <c:valAx>
        <c:axId val="818801056"/>
        <c:scaling>
          <c:orientation val="minMax"/>
        </c:scaling>
        <c:delete val="0"/>
        <c:axPos val="l"/>
        <c:majorGridlines>
          <c:spPr>
            <a:ln w="9525" cap="flat" cmpd="sng" algn="ctr">
              <a:solidFill>
                <a:srgbClr val="646463"/>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Noto Sans KR Thin" panose="020B0200000000000000" pitchFamily="50" charset="-127"/>
                <a:ea typeface="Noto Sans KR Thin" panose="020B0200000000000000" pitchFamily="50" charset="-127"/>
                <a:cs typeface="+mn-cs"/>
              </a:defRPr>
            </a:pPr>
            <a:endParaRPr lang="ko-KR"/>
          </a:p>
        </c:txPr>
        <c:crossAx val="8187991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Noto Sans KR Thin" panose="020B0200000000000000" pitchFamily="50" charset="-127"/>
          <a:ea typeface="Noto Sans KR Thin" panose="020B0200000000000000" pitchFamily="50" charset="-127"/>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plotSurface>
          <cx:spPr>
            <a:noFill/>
            <a:ln>
              <a:noFill/>
            </a:ln>
          </cx:spPr>
        </cx:plotSurface>
        <cx:series layoutId="treemap" uniqueId="{E7D570FB-CB55-40B7-A08F-2C6621E3403D}">
          <cx:tx>
            <cx:txData>
              <cx:f>_xlchart.v1.1</cx:f>
              <cx:v>Sum of Total Sales</cx:v>
            </cx:txData>
          </cx:tx>
          <cx:spPr>
            <a:ln>
              <a:noFill/>
            </a:ln>
          </cx:spPr>
          <cx:dataLabels>
            <cx:numFmt formatCode="$#,##0.00_);[Red]($#,##0.00)" sourceLinked="0"/>
            <cx:spPr>
              <a:noFill/>
              <a:ln>
                <a:noFill/>
              </a:ln>
            </cx:spPr>
            <cx:txPr>
              <a:bodyPr spcFirstLastPara="1" vertOverflow="ellipsis" horzOverflow="overflow" wrap="square" lIns="0" tIns="0" rIns="0" bIns="0" anchor="ctr" anchorCtr="1"/>
              <a:lstStyle/>
              <a:p>
                <a:pPr algn="ctr" rtl="0">
                  <a:defRPr sz="900">
                    <a:ln>
                      <a:noFill/>
                    </a:ln>
                    <a:latin typeface="Noto Sans KR Thin" panose="020B0200000000000000" pitchFamily="50" charset="-127"/>
                    <a:ea typeface="Noto Sans KR Thin" panose="020B0200000000000000" pitchFamily="50" charset="-127"/>
                    <a:cs typeface="Noto Sans KR Thin" panose="020B0200000000000000" pitchFamily="50" charset="-127"/>
                  </a:defRPr>
                </a:pPr>
                <a:endParaRPr lang="en-US" altLang="ko-KR" sz="900" b="0" i="0" u="none" strike="noStrike" baseline="0">
                  <a:ln>
                    <a:noFill/>
                  </a:ln>
                  <a:solidFill>
                    <a:sysClr val="window" lastClr="FFFFFF"/>
                  </a:solidFill>
                  <a:latin typeface="Noto Sans KR Thin" panose="020B0200000000000000" pitchFamily="50" charset="-127"/>
                  <a:ea typeface="Noto Sans KR Thin" panose="020B0200000000000000" pitchFamily="50" charset="-127"/>
                </a:endParaRPr>
              </a:p>
            </cx:txPr>
            <cx:visibility seriesName="0" categoryName="1" value="1"/>
            <cx:separator>, </cx:separator>
          </cx:dataLabels>
          <cx:dataId val="0"/>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plotSurface>
          <cx:spPr>
            <a:ln>
              <a:noFill/>
            </a:ln>
          </cx:spPr>
        </cx:plotSurface>
        <cx:series layoutId="treemap" uniqueId="{DAEDEC7D-BD94-4319-8003-BC77ECA07649}">
          <cx:tx>
            <cx:txData>
              <cx:f>_xlchart.v1.4</cx:f>
              <cx:v>Sum of Total Sales_completed</cx:v>
            </cx:txData>
          </cx:tx>
          <cx:spPr>
            <a:ln>
              <a:noFill/>
            </a:ln>
          </cx:spPr>
          <cx:dataLabels>
            <cx:numFmt formatCode="$#,##0.00_);[Red]($#,##0.00)" sourceLinked="0"/>
            <cx:spPr>
              <a:ln>
                <a:noFill/>
              </a:ln>
            </cx:spPr>
            <cx:txPr>
              <a:bodyPr spcFirstLastPara="1" vertOverflow="ellipsis" horzOverflow="overflow" wrap="square" lIns="0" tIns="0" rIns="0" bIns="0" anchor="ctr" anchorCtr="1"/>
              <a:lstStyle/>
              <a:p>
                <a:pPr algn="ctr" rtl="0">
                  <a:defRPr sz="1000">
                    <a:latin typeface="Noto Sans KR Thin" panose="020B0200000000000000" pitchFamily="50" charset="-127"/>
                    <a:ea typeface="Noto Sans KR Thin" panose="020B0200000000000000" pitchFamily="50" charset="-127"/>
                    <a:cs typeface="Noto Sans KR Thin" panose="020B0200000000000000" pitchFamily="50" charset="-127"/>
                  </a:defRPr>
                </a:pPr>
                <a:endParaRPr lang="en-US" altLang="ko-KR" sz="1000" b="0" i="0" u="none" strike="noStrike" baseline="0">
                  <a:solidFill>
                    <a:sysClr val="window" lastClr="FFFFFF"/>
                  </a:solidFill>
                  <a:latin typeface="Noto Sans KR Thin" panose="020B0200000000000000" pitchFamily="50" charset="-127"/>
                  <a:ea typeface="Noto Sans KR Thin" panose="020B0200000000000000" pitchFamily="50" charset="-127"/>
                </a:endParaRPr>
              </a:p>
            </cx:txPr>
            <cx:visibility seriesName="0" categoryName="1" value="1"/>
            <cx:separator>, </cx:separator>
          </cx:dataLabels>
          <cx:dataId val="0"/>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582705</xdr:colOff>
      <xdr:row>15</xdr:row>
      <xdr:rowOff>71717</xdr:rowOff>
    </xdr:from>
    <xdr:to>
      <xdr:col>13</xdr:col>
      <xdr:colOff>317529</xdr:colOff>
      <xdr:row>20</xdr:row>
      <xdr:rowOff>33618</xdr:rowOff>
    </xdr:to>
    <xdr:sp macro="" textlink="">
      <xdr:nvSpPr>
        <xdr:cNvPr id="58" name="Rectangle: Rounded Corners 57">
          <a:extLst>
            <a:ext uri="{FF2B5EF4-FFF2-40B4-BE49-F238E27FC236}">
              <a16:creationId xmlns:a16="http://schemas.microsoft.com/office/drawing/2014/main" id="{F11FA758-A890-1151-8101-C2A5D16ADC5F}"/>
            </a:ext>
          </a:extLst>
        </xdr:cNvPr>
        <xdr:cNvSpPr/>
      </xdr:nvSpPr>
      <xdr:spPr>
        <a:xfrm>
          <a:off x="5145180" y="3253067"/>
          <a:ext cx="3849624" cy="1009651"/>
        </a:xfrm>
        <a:prstGeom prst="roundRect">
          <a:avLst>
            <a:gd name="adj" fmla="val 18489"/>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Noto Sans KR Black" panose="020B0200000000000000" pitchFamily="50" charset="-127"/>
            <a:ea typeface="Noto Sans KR Black" panose="020B0200000000000000" pitchFamily="50" charset="-127"/>
          </a:endParaRPr>
        </a:p>
      </xdr:txBody>
    </xdr:sp>
    <xdr:clientData/>
  </xdr:twoCellAnchor>
  <xdr:twoCellAnchor>
    <xdr:from>
      <xdr:col>7</xdr:col>
      <xdr:colOff>582704</xdr:colOff>
      <xdr:row>4</xdr:row>
      <xdr:rowOff>19049</xdr:rowOff>
    </xdr:from>
    <xdr:to>
      <xdr:col>8</xdr:col>
      <xdr:colOff>19049</xdr:colOff>
      <xdr:row>17</xdr:row>
      <xdr:rowOff>85724</xdr:rowOff>
    </xdr:to>
    <xdr:sp macro="" textlink="">
      <xdr:nvSpPr>
        <xdr:cNvPr id="59" name="Rectangle 58">
          <a:extLst>
            <a:ext uri="{FF2B5EF4-FFF2-40B4-BE49-F238E27FC236}">
              <a16:creationId xmlns:a16="http://schemas.microsoft.com/office/drawing/2014/main" id="{F0536257-6B84-9BA9-60B2-F628DE36489E}"/>
            </a:ext>
          </a:extLst>
        </xdr:cNvPr>
        <xdr:cNvSpPr/>
      </xdr:nvSpPr>
      <xdr:spPr>
        <a:xfrm>
          <a:off x="5145179" y="895349"/>
          <a:ext cx="122145" cy="2790825"/>
        </a:xfrm>
        <a:prstGeom prst="rect">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ltLang="en-US" sz="2000" b="0" i="0" u="none" strike="noStrike">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12</xdr:col>
      <xdr:colOff>790575</xdr:colOff>
      <xdr:row>4</xdr:row>
      <xdr:rowOff>19050</xdr:rowOff>
    </xdr:from>
    <xdr:to>
      <xdr:col>13</xdr:col>
      <xdr:colOff>317529</xdr:colOff>
      <xdr:row>17</xdr:row>
      <xdr:rowOff>208359</xdr:rowOff>
    </xdr:to>
    <xdr:sp macro="" textlink="">
      <xdr:nvSpPr>
        <xdr:cNvPr id="60" name="Rectangle 59">
          <a:extLst>
            <a:ext uri="{FF2B5EF4-FFF2-40B4-BE49-F238E27FC236}">
              <a16:creationId xmlns:a16="http://schemas.microsoft.com/office/drawing/2014/main" id="{4BF3D741-99B6-D095-A9F3-EC8F3077C307}"/>
            </a:ext>
          </a:extLst>
        </xdr:cNvPr>
        <xdr:cNvSpPr/>
      </xdr:nvSpPr>
      <xdr:spPr>
        <a:xfrm>
          <a:off x="9886950" y="895350"/>
          <a:ext cx="374679" cy="2932509"/>
        </a:xfrm>
        <a:prstGeom prst="rect">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ltLang="en-US" sz="2000" b="0" i="0" u="none" strike="noStrike">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1</xdr:col>
      <xdr:colOff>73399</xdr:colOff>
      <xdr:row>4</xdr:row>
      <xdr:rowOff>19049</xdr:rowOff>
    </xdr:from>
    <xdr:to>
      <xdr:col>2</xdr:col>
      <xdr:colOff>17859</xdr:colOff>
      <xdr:row>19</xdr:row>
      <xdr:rowOff>123824</xdr:rowOff>
    </xdr:to>
    <xdr:sp macro="" textlink="">
      <xdr:nvSpPr>
        <xdr:cNvPr id="56" name="Rectangle 55">
          <a:extLst>
            <a:ext uri="{FF2B5EF4-FFF2-40B4-BE49-F238E27FC236}">
              <a16:creationId xmlns:a16="http://schemas.microsoft.com/office/drawing/2014/main" id="{59983943-9B7E-E234-7786-29AC32ECDA22}"/>
            </a:ext>
          </a:extLst>
        </xdr:cNvPr>
        <xdr:cNvSpPr/>
      </xdr:nvSpPr>
      <xdr:spPr>
        <a:xfrm>
          <a:off x="1954587" y="888205"/>
          <a:ext cx="99241" cy="3230166"/>
        </a:xfrm>
        <a:prstGeom prst="rect">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ltLang="en-US" sz="2000" b="0" i="0" u="none" strike="noStrike">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6</xdr:col>
      <xdr:colOff>943208</xdr:colOff>
      <xdr:row>4</xdr:row>
      <xdr:rowOff>104775</xdr:rowOff>
    </xdr:from>
    <xdr:to>
      <xdr:col>7</xdr:col>
      <xdr:colOff>495302</xdr:colOff>
      <xdr:row>19</xdr:row>
      <xdr:rowOff>123825</xdr:rowOff>
    </xdr:to>
    <xdr:sp macro="" textlink="">
      <xdr:nvSpPr>
        <xdr:cNvPr id="57" name="Rectangle 56">
          <a:extLst>
            <a:ext uri="{FF2B5EF4-FFF2-40B4-BE49-F238E27FC236}">
              <a16:creationId xmlns:a16="http://schemas.microsoft.com/office/drawing/2014/main" id="{442D9D5F-AC7C-D62E-E65F-A387FC21A786}"/>
            </a:ext>
          </a:extLst>
        </xdr:cNvPr>
        <xdr:cNvSpPr/>
      </xdr:nvSpPr>
      <xdr:spPr>
        <a:xfrm>
          <a:off x="4544123" y="978287"/>
          <a:ext cx="513886" cy="3155331"/>
        </a:xfrm>
        <a:prstGeom prst="rect">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ltLang="en-US" sz="2000" b="0" i="0" u="none" strike="noStrike">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editAs="oneCell">
    <xdr:from>
      <xdr:col>0</xdr:col>
      <xdr:colOff>19050</xdr:colOff>
      <xdr:row>8</xdr:row>
      <xdr:rowOff>3175</xdr:rowOff>
    </xdr:from>
    <xdr:to>
      <xdr:col>1</xdr:col>
      <xdr:colOff>0</xdr:colOff>
      <xdr:row>32</xdr:row>
      <xdr:rowOff>184702</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B55CB2F0-5BBF-4E34-A1FB-58AB4EA8034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9050" y="1717675"/>
              <a:ext cx="923925" cy="5229777"/>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73399</xdr:colOff>
      <xdr:row>3</xdr:row>
      <xdr:rowOff>19050</xdr:rowOff>
    </xdr:from>
    <xdr:to>
      <xdr:col>7</xdr:col>
      <xdr:colOff>495301</xdr:colOff>
      <xdr:row>6</xdr:row>
      <xdr:rowOff>152400</xdr:rowOff>
    </xdr:to>
    <xdr:sp macro="" textlink="">
      <xdr:nvSpPr>
        <xdr:cNvPr id="3" name="Rectangle: Rounded Corners 2">
          <a:extLst>
            <a:ext uri="{FF2B5EF4-FFF2-40B4-BE49-F238E27FC236}">
              <a16:creationId xmlns:a16="http://schemas.microsoft.com/office/drawing/2014/main" id="{E908157C-58EE-4E57-8471-DA28FE71CE0F}"/>
            </a:ext>
          </a:extLst>
        </xdr:cNvPr>
        <xdr:cNvSpPr/>
      </xdr:nvSpPr>
      <xdr:spPr>
        <a:xfrm>
          <a:off x="1016374" y="666750"/>
          <a:ext cx="3850902" cy="781050"/>
        </a:xfrm>
        <a:prstGeom prst="roundRect">
          <a:avLst>
            <a:gd name="adj" fmla="val 21411"/>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latin typeface="Noto Sans KR Black" panose="020B0200000000000000" pitchFamily="50" charset="-127"/>
              <a:ea typeface="Noto Sans KR Black" panose="020B0200000000000000" pitchFamily="50" charset="-127"/>
            </a:rPr>
            <a:t>Total Sales</a:t>
          </a:r>
          <a:endParaRPr lang="ko-KR" altLang="en-US" sz="1100">
            <a:latin typeface="Noto Sans KR Black" panose="020B0200000000000000" pitchFamily="50" charset="-127"/>
            <a:ea typeface="Noto Sans KR Black" panose="020B0200000000000000" pitchFamily="50" charset="-127"/>
          </a:endParaRPr>
        </a:p>
      </xdr:txBody>
    </xdr:sp>
    <xdr:clientData/>
  </xdr:twoCellAnchor>
  <xdr:twoCellAnchor>
    <xdr:from>
      <xdr:col>1</xdr:col>
      <xdr:colOff>73399</xdr:colOff>
      <xdr:row>20</xdr:row>
      <xdr:rowOff>171449</xdr:rowOff>
    </xdr:from>
    <xdr:to>
      <xdr:col>7</xdr:col>
      <xdr:colOff>495301</xdr:colOff>
      <xdr:row>32</xdr:row>
      <xdr:rowOff>9525</xdr:rowOff>
    </xdr:to>
    <xdr:sp macro="" textlink="">
      <xdr:nvSpPr>
        <xdr:cNvPr id="4" name="Rectangle: Rounded Corners 3">
          <a:extLst>
            <a:ext uri="{FF2B5EF4-FFF2-40B4-BE49-F238E27FC236}">
              <a16:creationId xmlns:a16="http://schemas.microsoft.com/office/drawing/2014/main" id="{247CF65E-AA48-40EF-8A92-D81B2458779E}"/>
            </a:ext>
          </a:extLst>
        </xdr:cNvPr>
        <xdr:cNvSpPr/>
      </xdr:nvSpPr>
      <xdr:spPr>
        <a:xfrm>
          <a:off x="1397374" y="4400549"/>
          <a:ext cx="3850902" cy="2352676"/>
        </a:xfrm>
        <a:prstGeom prst="roundRect">
          <a:avLst>
            <a:gd name="adj" fmla="val 8387"/>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latin typeface="Noto Sans KR Black" panose="020B0200000000000000" pitchFamily="50" charset="-127"/>
              <a:ea typeface="Noto Sans KR Black" panose="020B0200000000000000" pitchFamily="50" charset="-127"/>
            </a:rPr>
            <a:t>Best</a:t>
          </a:r>
          <a:r>
            <a:rPr lang="en-US" altLang="ko-KR" sz="1100" baseline="0">
              <a:latin typeface="Noto Sans KR Black" panose="020B0200000000000000" pitchFamily="50" charset="-127"/>
              <a:ea typeface="Noto Sans KR Black" panose="020B0200000000000000" pitchFamily="50" charset="-127"/>
            </a:rPr>
            <a:t> Sales Category</a:t>
          </a:r>
          <a:endParaRPr lang="en-US" altLang="ko-KR" sz="1100">
            <a:latin typeface="Noto Sans KR Black" panose="020B0200000000000000" pitchFamily="50" charset="-127"/>
            <a:ea typeface="Noto Sans KR Black" panose="020B0200000000000000" pitchFamily="50" charset="-127"/>
          </a:endParaRPr>
        </a:p>
      </xdr:txBody>
    </xdr:sp>
    <xdr:clientData/>
  </xdr:twoCellAnchor>
  <xdr:twoCellAnchor>
    <xdr:from>
      <xdr:col>7</xdr:col>
      <xdr:colOff>582705</xdr:colOff>
      <xdr:row>3</xdr:row>
      <xdr:rowOff>19049</xdr:rowOff>
    </xdr:from>
    <xdr:to>
      <xdr:col>13</xdr:col>
      <xdr:colOff>317529</xdr:colOff>
      <xdr:row>7</xdr:row>
      <xdr:rowOff>171450</xdr:rowOff>
    </xdr:to>
    <xdr:sp macro="" textlink="">
      <xdr:nvSpPr>
        <xdr:cNvPr id="5" name="Rectangle: Rounded Corners 4">
          <a:extLst>
            <a:ext uri="{FF2B5EF4-FFF2-40B4-BE49-F238E27FC236}">
              <a16:creationId xmlns:a16="http://schemas.microsoft.com/office/drawing/2014/main" id="{B90AA4C1-0309-452B-B542-4C863B53E240}"/>
            </a:ext>
          </a:extLst>
        </xdr:cNvPr>
        <xdr:cNvSpPr/>
      </xdr:nvSpPr>
      <xdr:spPr>
        <a:xfrm>
          <a:off x="5145180" y="666749"/>
          <a:ext cx="3849624" cy="1009651"/>
        </a:xfrm>
        <a:prstGeom prst="roundRect">
          <a:avLst>
            <a:gd name="adj" fmla="val 18489"/>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latin typeface="Noto Sans KR Black" panose="020B0200000000000000" pitchFamily="50" charset="-127"/>
              <a:ea typeface="Noto Sans KR Black" panose="020B0200000000000000" pitchFamily="50" charset="-127"/>
            </a:rPr>
            <a:t>Orders</a:t>
          </a:r>
          <a:endParaRPr lang="ko-KR" altLang="en-US" sz="1100">
            <a:latin typeface="Noto Sans KR Black" panose="020B0200000000000000" pitchFamily="50" charset="-127"/>
            <a:ea typeface="Noto Sans KR Black" panose="020B0200000000000000" pitchFamily="50" charset="-127"/>
          </a:endParaRPr>
        </a:p>
      </xdr:txBody>
    </xdr:sp>
    <xdr:clientData/>
  </xdr:twoCellAnchor>
  <xdr:twoCellAnchor>
    <xdr:from>
      <xdr:col>7</xdr:col>
      <xdr:colOff>582705</xdr:colOff>
      <xdr:row>20</xdr:row>
      <xdr:rowOff>171449</xdr:rowOff>
    </xdr:from>
    <xdr:to>
      <xdr:col>13</xdr:col>
      <xdr:colOff>317529</xdr:colOff>
      <xdr:row>32</xdr:row>
      <xdr:rowOff>9525</xdr:rowOff>
    </xdr:to>
    <xdr:sp macro="" textlink="">
      <xdr:nvSpPr>
        <xdr:cNvPr id="6" name="Rectangle: Rounded Corners 5">
          <a:extLst>
            <a:ext uri="{FF2B5EF4-FFF2-40B4-BE49-F238E27FC236}">
              <a16:creationId xmlns:a16="http://schemas.microsoft.com/office/drawing/2014/main" id="{5705D279-0B39-4E77-96FD-67E4DA3EE43D}"/>
            </a:ext>
          </a:extLst>
        </xdr:cNvPr>
        <xdr:cNvSpPr/>
      </xdr:nvSpPr>
      <xdr:spPr>
        <a:xfrm>
          <a:off x="5335680" y="4400549"/>
          <a:ext cx="3849624" cy="2352676"/>
        </a:xfrm>
        <a:prstGeom prst="roundRect">
          <a:avLst>
            <a:gd name="adj" fmla="val 6767"/>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Noto Sans KR Black" panose="020B0200000000000000" pitchFamily="50" charset="-127"/>
            <a:ea typeface="Noto Sans KR Black" panose="020B0200000000000000" pitchFamily="50" charset="-127"/>
          </a:endParaRPr>
        </a:p>
      </xdr:txBody>
    </xdr:sp>
    <xdr:clientData/>
  </xdr:twoCellAnchor>
  <xdr:twoCellAnchor>
    <xdr:from>
      <xdr:col>13</xdr:col>
      <xdr:colOff>397853</xdr:colOff>
      <xdr:row>11</xdr:row>
      <xdr:rowOff>179295</xdr:rowOff>
    </xdr:from>
    <xdr:to>
      <xdr:col>18</xdr:col>
      <xdr:colOff>666751</xdr:colOff>
      <xdr:row>32</xdr:row>
      <xdr:rowOff>6858</xdr:rowOff>
    </xdr:to>
    <xdr:sp macro="" textlink="">
      <xdr:nvSpPr>
        <xdr:cNvPr id="7" name="Rectangle: Rounded Corners 6">
          <a:extLst>
            <a:ext uri="{FF2B5EF4-FFF2-40B4-BE49-F238E27FC236}">
              <a16:creationId xmlns:a16="http://schemas.microsoft.com/office/drawing/2014/main" id="{0565DAD8-AA99-41AB-9E8C-91D1E88079AF}"/>
            </a:ext>
          </a:extLst>
        </xdr:cNvPr>
        <xdr:cNvSpPr/>
      </xdr:nvSpPr>
      <xdr:spPr>
        <a:xfrm>
          <a:off x="9265628" y="2522445"/>
          <a:ext cx="4383698" cy="4228113"/>
        </a:xfrm>
        <a:prstGeom prst="roundRect">
          <a:avLst>
            <a:gd name="adj" fmla="val 3977"/>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latin typeface="Noto Sans KR Black" panose="020B0200000000000000" pitchFamily="50" charset="-127"/>
              <a:ea typeface="Noto Sans KR Black" panose="020B0200000000000000" pitchFamily="50" charset="-127"/>
            </a:rPr>
            <a:t>All Orders Location</a:t>
          </a:r>
          <a:endParaRPr lang="ko-KR" altLang="en-US" sz="1100">
            <a:latin typeface="Noto Sans KR Black" panose="020B0200000000000000" pitchFamily="50" charset="-127"/>
            <a:ea typeface="Noto Sans KR Black" panose="020B0200000000000000" pitchFamily="50" charset="-127"/>
          </a:endParaRPr>
        </a:p>
      </xdr:txBody>
    </xdr:sp>
    <xdr:clientData/>
  </xdr:twoCellAnchor>
  <xdr:twoCellAnchor>
    <xdr:from>
      <xdr:col>13</xdr:col>
      <xdr:colOff>398369</xdr:colOff>
      <xdr:row>3</xdr:row>
      <xdr:rowOff>19049</xdr:rowOff>
    </xdr:from>
    <xdr:to>
      <xdr:col>18</xdr:col>
      <xdr:colOff>667267</xdr:colOff>
      <xdr:row>11</xdr:row>
      <xdr:rowOff>38100</xdr:rowOff>
    </xdr:to>
    <xdr:sp macro="" textlink="">
      <xdr:nvSpPr>
        <xdr:cNvPr id="8" name="Rectangle: Rounded Corners 7">
          <a:extLst>
            <a:ext uri="{FF2B5EF4-FFF2-40B4-BE49-F238E27FC236}">
              <a16:creationId xmlns:a16="http://schemas.microsoft.com/office/drawing/2014/main" id="{04EA8324-9AC1-4732-A0C2-7CA3F1D51DAB}"/>
            </a:ext>
          </a:extLst>
        </xdr:cNvPr>
        <xdr:cNvSpPr/>
      </xdr:nvSpPr>
      <xdr:spPr>
        <a:xfrm>
          <a:off x="9266144" y="666749"/>
          <a:ext cx="4383698" cy="1714501"/>
        </a:xfrm>
        <a:prstGeom prst="roundRect">
          <a:avLst>
            <a:gd name="adj" fmla="val 11005"/>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latin typeface="Noto Sans KR Black" panose="020B0200000000000000" pitchFamily="50" charset="-127"/>
              <a:ea typeface="Noto Sans KR Black" panose="020B0200000000000000" pitchFamily="50" charset="-127"/>
            </a:rPr>
            <a:t>AOV</a:t>
          </a:r>
          <a:endParaRPr lang="ko-KR" altLang="en-US" sz="1100">
            <a:latin typeface="Noto Sans KR Black" panose="020B0200000000000000" pitchFamily="50" charset="-127"/>
            <a:ea typeface="Noto Sans KR Black" panose="020B0200000000000000" pitchFamily="50" charset="-127"/>
          </a:endParaRPr>
        </a:p>
      </xdr:txBody>
    </xdr:sp>
    <xdr:clientData/>
  </xdr:twoCellAnchor>
  <xdr:twoCellAnchor>
    <xdr:from>
      <xdr:col>1</xdr:col>
      <xdr:colOff>19049</xdr:colOff>
      <xdr:row>5</xdr:row>
      <xdr:rowOff>104775</xdr:rowOff>
    </xdr:from>
    <xdr:to>
      <xdr:col>4</xdr:col>
      <xdr:colOff>619124</xdr:colOff>
      <xdr:row>8</xdr:row>
      <xdr:rowOff>123825</xdr:rowOff>
    </xdr:to>
    <xdr:sp macro="" textlink="'Total Sales Overview'!A68">
      <xdr:nvSpPr>
        <xdr:cNvPr id="10" name="Rectangle 9">
          <a:extLst>
            <a:ext uri="{FF2B5EF4-FFF2-40B4-BE49-F238E27FC236}">
              <a16:creationId xmlns:a16="http://schemas.microsoft.com/office/drawing/2014/main" id="{2BF37B12-28D8-453A-BBCB-D4AB3C158CDB}"/>
            </a:ext>
          </a:extLst>
        </xdr:cNvPr>
        <xdr:cNvSpPr/>
      </xdr:nvSpPr>
      <xdr:spPr>
        <a:xfrm>
          <a:off x="962024" y="1190625"/>
          <a:ext cx="2447925" cy="647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8AD4D7C-7C03-4F03-940E-7D69C4A7F8E5}" type="TxLink">
            <a:rPr lang="en-US" altLang="en-US" sz="2000" b="0" i="0" u="none" strike="noStrike">
              <a:solidFill>
                <a:schemeClr val="bg1"/>
              </a:solidFill>
              <a:latin typeface="Noto Sans KR Black" panose="020B0200000000000000" pitchFamily="50" charset="-127"/>
              <a:ea typeface="Noto Sans KR Black" panose="020B0200000000000000" pitchFamily="50" charset="-127"/>
            </a:rPr>
            <a:pPr algn="l"/>
            <a:t> $2,120.00 </a:t>
          </a:fld>
          <a:endParaRPr lang="ko-KR" altLang="en-US" sz="2000">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1</xdr:col>
      <xdr:colOff>112175</xdr:colOff>
      <xdr:row>4</xdr:row>
      <xdr:rowOff>180975</xdr:rowOff>
    </xdr:from>
    <xdr:to>
      <xdr:col>4</xdr:col>
      <xdr:colOff>259298</xdr:colOff>
      <xdr:row>6</xdr:row>
      <xdr:rowOff>95250</xdr:rowOff>
    </xdr:to>
    <xdr:sp macro="" textlink="">
      <xdr:nvSpPr>
        <xdr:cNvPr id="11" name="Rectangle 10">
          <a:extLst>
            <a:ext uri="{FF2B5EF4-FFF2-40B4-BE49-F238E27FC236}">
              <a16:creationId xmlns:a16="http://schemas.microsoft.com/office/drawing/2014/main" id="{5E8797E0-C699-4C3F-BC9B-FCD5383E4950}"/>
            </a:ext>
          </a:extLst>
        </xdr:cNvPr>
        <xdr:cNvSpPr/>
      </xdr:nvSpPr>
      <xdr:spPr>
        <a:xfrm>
          <a:off x="1055150" y="1057275"/>
          <a:ext cx="1680648" cy="3333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ko-KR" sz="1100">
              <a:latin typeface="Noto Sans KR Light" panose="020B0200000000000000" pitchFamily="50" charset="-127"/>
              <a:ea typeface="Noto Sans KR Light" panose="020B0200000000000000" pitchFamily="50" charset="-127"/>
            </a:rPr>
            <a:t>All Orders</a:t>
          </a:r>
          <a:endParaRPr lang="ko-KR" altLang="en-US" sz="1100">
            <a:latin typeface="Noto Sans KR Light" panose="020B0200000000000000" pitchFamily="50" charset="-127"/>
            <a:ea typeface="Noto Sans KR Light" panose="020B0200000000000000" pitchFamily="50" charset="-127"/>
          </a:endParaRPr>
        </a:p>
      </xdr:txBody>
    </xdr:sp>
    <xdr:clientData/>
  </xdr:twoCellAnchor>
  <xdr:twoCellAnchor>
    <xdr:from>
      <xdr:col>4</xdr:col>
      <xdr:colOff>523874</xdr:colOff>
      <xdr:row>5</xdr:row>
      <xdr:rowOff>95250</xdr:rowOff>
    </xdr:from>
    <xdr:to>
      <xdr:col>7</xdr:col>
      <xdr:colOff>438149</xdr:colOff>
      <xdr:row>8</xdr:row>
      <xdr:rowOff>114300</xdr:rowOff>
    </xdr:to>
    <xdr:sp macro="" textlink="'Total Sales Overview'!A73">
      <xdr:nvSpPr>
        <xdr:cNvPr id="12" name="Rectangle 11">
          <a:extLst>
            <a:ext uri="{FF2B5EF4-FFF2-40B4-BE49-F238E27FC236}">
              <a16:creationId xmlns:a16="http://schemas.microsoft.com/office/drawing/2014/main" id="{0056A825-AE1D-4423-8726-8AAC8AED5475}"/>
            </a:ext>
          </a:extLst>
        </xdr:cNvPr>
        <xdr:cNvSpPr/>
      </xdr:nvSpPr>
      <xdr:spPr>
        <a:xfrm>
          <a:off x="3000374" y="1181100"/>
          <a:ext cx="2219325" cy="647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27E32E0-B9FA-4F60-B1FA-5898EF1A3EA5}" type="TxLink">
            <a:rPr lang="en-US" altLang="en-US" sz="2000" b="0" i="0" u="none" strike="noStrike">
              <a:solidFill>
                <a:schemeClr val="bg1"/>
              </a:solidFill>
              <a:latin typeface="Noto Sans KR Black" panose="020B0200000000000000" pitchFamily="50" charset="-127"/>
              <a:ea typeface="Noto Sans KR Black" panose="020B0200000000000000" pitchFamily="50" charset="-127"/>
            </a:rPr>
            <a:pPr algn="l"/>
            <a:t> $220.00 </a:t>
          </a:fld>
          <a:endParaRPr lang="ko-KR" altLang="en-US" sz="2000">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4</xdr:col>
      <xdr:colOff>578900</xdr:colOff>
      <xdr:row>4</xdr:row>
      <xdr:rowOff>171450</xdr:rowOff>
    </xdr:from>
    <xdr:to>
      <xdr:col>7</xdr:col>
      <xdr:colOff>40223</xdr:colOff>
      <xdr:row>6</xdr:row>
      <xdr:rowOff>85725</xdr:rowOff>
    </xdr:to>
    <xdr:sp macro="" textlink="">
      <xdr:nvSpPr>
        <xdr:cNvPr id="13" name="Rectangle 12">
          <a:extLst>
            <a:ext uri="{FF2B5EF4-FFF2-40B4-BE49-F238E27FC236}">
              <a16:creationId xmlns:a16="http://schemas.microsoft.com/office/drawing/2014/main" id="{8904E35A-7511-4FC1-ABE7-69BDAB978E1C}"/>
            </a:ext>
          </a:extLst>
        </xdr:cNvPr>
        <xdr:cNvSpPr/>
      </xdr:nvSpPr>
      <xdr:spPr>
        <a:xfrm>
          <a:off x="3055400" y="1047750"/>
          <a:ext cx="1766373" cy="3333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ko-KR" sz="1100">
              <a:latin typeface="Noto Sans KR Light" panose="020B0200000000000000" pitchFamily="50" charset="-127"/>
              <a:ea typeface="Noto Sans KR Light" panose="020B0200000000000000" pitchFamily="50" charset="-127"/>
            </a:rPr>
            <a:t>Completed Orders</a:t>
          </a:r>
          <a:endParaRPr lang="ko-KR" altLang="en-US" sz="1100">
            <a:latin typeface="Noto Sans KR Light" panose="020B0200000000000000" pitchFamily="50" charset="-127"/>
            <a:ea typeface="Noto Sans KR Light" panose="020B0200000000000000" pitchFamily="50" charset="-127"/>
          </a:endParaRPr>
        </a:p>
      </xdr:txBody>
    </xdr:sp>
    <xdr:clientData/>
  </xdr:twoCellAnchor>
  <xdr:twoCellAnchor>
    <xdr:from>
      <xdr:col>7</xdr:col>
      <xdr:colOff>651285</xdr:colOff>
      <xdr:row>9</xdr:row>
      <xdr:rowOff>171450</xdr:rowOff>
    </xdr:from>
    <xdr:to>
      <xdr:col>13</xdr:col>
      <xdr:colOff>247650</xdr:colOff>
      <xdr:row>20</xdr:row>
      <xdr:rowOff>60960</xdr:rowOff>
    </xdr:to>
    <xdr:graphicFrame macro="">
      <xdr:nvGraphicFramePr>
        <xdr:cNvPr id="14" name="Chart 13">
          <a:extLst>
            <a:ext uri="{FF2B5EF4-FFF2-40B4-BE49-F238E27FC236}">
              <a16:creationId xmlns:a16="http://schemas.microsoft.com/office/drawing/2014/main" id="{D05F3C3D-AC15-4185-BC30-1ACD5C6FE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657224</xdr:colOff>
      <xdr:row>5</xdr:row>
      <xdr:rowOff>104775</xdr:rowOff>
    </xdr:from>
    <xdr:to>
      <xdr:col>10</xdr:col>
      <xdr:colOff>266699</xdr:colOff>
      <xdr:row>8</xdr:row>
      <xdr:rowOff>123825</xdr:rowOff>
    </xdr:to>
    <xdr:sp macro="" textlink="'Orders Overview'!A69">
      <xdr:nvSpPr>
        <xdr:cNvPr id="15" name="Rectangle 14">
          <a:extLst>
            <a:ext uri="{FF2B5EF4-FFF2-40B4-BE49-F238E27FC236}">
              <a16:creationId xmlns:a16="http://schemas.microsoft.com/office/drawing/2014/main" id="{842FDE1E-D539-4720-BA5E-E63FA8E37556}"/>
            </a:ext>
          </a:extLst>
        </xdr:cNvPr>
        <xdr:cNvSpPr/>
      </xdr:nvSpPr>
      <xdr:spPr>
        <a:xfrm>
          <a:off x="6000749" y="1190625"/>
          <a:ext cx="2114550" cy="647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0DF130D6-2785-4E18-B93C-48A9C5D5208C}" type="TxLink">
            <a:rPr lang="en-US" altLang="en-US" sz="2000" b="0" i="0" u="none" strike="noStrike">
              <a:solidFill>
                <a:schemeClr val="bg1"/>
              </a:solidFill>
              <a:latin typeface="Noto Sans KR Black" panose="020B0200000000000000" pitchFamily="50" charset="-127"/>
              <a:ea typeface="Noto Sans KR Black" panose="020B0200000000000000" pitchFamily="50" charset="-127"/>
            </a:rPr>
            <a:pPr algn="l"/>
            <a:t>4</a:t>
          </a:fld>
          <a:endParaRPr lang="ko-KR" altLang="en-US" sz="2000">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7</xdr:col>
      <xdr:colOff>674150</xdr:colOff>
      <xdr:row>4</xdr:row>
      <xdr:rowOff>180975</xdr:rowOff>
    </xdr:from>
    <xdr:to>
      <xdr:col>10</xdr:col>
      <xdr:colOff>135473</xdr:colOff>
      <xdr:row>6</xdr:row>
      <xdr:rowOff>95250</xdr:rowOff>
    </xdr:to>
    <xdr:sp macro="" textlink="">
      <xdr:nvSpPr>
        <xdr:cNvPr id="16" name="Rectangle 15">
          <a:extLst>
            <a:ext uri="{FF2B5EF4-FFF2-40B4-BE49-F238E27FC236}">
              <a16:creationId xmlns:a16="http://schemas.microsoft.com/office/drawing/2014/main" id="{2749B73D-2D1E-42AD-86DB-0D03D0666525}"/>
            </a:ext>
          </a:extLst>
        </xdr:cNvPr>
        <xdr:cNvSpPr/>
      </xdr:nvSpPr>
      <xdr:spPr>
        <a:xfrm>
          <a:off x="6017675" y="1057275"/>
          <a:ext cx="1966398" cy="3333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ko-KR" sz="1100">
              <a:latin typeface="Noto Sans KR Light" panose="020B0200000000000000" pitchFamily="50" charset="-127"/>
              <a:ea typeface="Noto Sans KR Light" panose="020B0200000000000000" pitchFamily="50" charset="-127"/>
            </a:rPr>
            <a:t>All Orders</a:t>
          </a:r>
          <a:endParaRPr lang="ko-KR" altLang="en-US" sz="1100">
            <a:latin typeface="Noto Sans KR Light" panose="020B0200000000000000" pitchFamily="50" charset="-127"/>
            <a:ea typeface="Noto Sans KR Light" panose="020B0200000000000000" pitchFamily="50" charset="-127"/>
          </a:endParaRPr>
        </a:p>
      </xdr:txBody>
    </xdr:sp>
    <xdr:clientData/>
  </xdr:twoCellAnchor>
  <xdr:twoCellAnchor>
    <xdr:from>
      <xdr:col>10</xdr:col>
      <xdr:colOff>266699</xdr:colOff>
      <xdr:row>5</xdr:row>
      <xdr:rowOff>95250</xdr:rowOff>
    </xdr:from>
    <xdr:to>
      <xdr:col>13</xdr:col>
      <xdr:colOff>361949</xdr:colOff>
      <xdr:row>8</xdr:row>
      <xdr:rowOff>114300</xdr:rowOff>
    </xdr:to>
    <xdr:sp macro="" textlink="'Orders Overview'!A74">
      <xdr:nvSpPr>
        <xdr:cNvPr id="17" name="Rectangle 16">
          <a:extLst>
            <a:ext uri="{FF2B5EF4-FFF2-40B4-BE49-F238E27FC236}">
              <a16:creationId xmlns:a16="http://schemas.microsoft.com/office/drawing/2014/main" id="{4D85ECD0-C4CE-45FC-BAF4-4CB75D7A3158}"/>
            </a:ext>
          </a:extLst>
        </xdr:cNvPr>
        <xdr:cNvSpPr/>
      </xdr:nvSpPr>
      <xdr:spPr>
        <a:xfrm>
          <a:off x="8115299" y="1181100"/>
          <a:ext cx="2124075" cy="647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DE9F1FF-2AB9-4A96-88D7-87BDF768CEA4}" type="TxLink">
            <a:rPr lang="en-US" altLang="en-US" sz="2000" b="0" i="0" u="none" strike="noStrike">
              <a:solidFill>
                <a:schemeClr val="bg1"/>
              </a:solidFill>
              <a:latin typeface="Noto Sans KR Black" panose="020B0200000000000000" pitchFamily="50" charset="-127"/>
              <a:ea typeface="Noto Sans KR Black" panose="020B0200000000000000" pitchFamily="50" charset="-127"/>
            </a:rPr>
            <a:pPr algn="l"/>
            <a:t>2</a:t>
          </a:fld>
          <a:endParaRPr lang="ko-KR" altLang="en-US" sz="2000">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10</xdr:col>
      <xdr:colOff>264575</xdr:colOff>
      <xdr:row>4</xdr:row>
      <xdr:rowOff>171450</xdr:rowOff>
    </xdr:from>
    <xdr:to>
      <xdr:col>12</xdr:col>
      <xdr:colOff>564098</xdr:colOff>
      <xdr:row>6</xdr:row>
      <xdr:rowOff>85725</xdr:rowOff>
    </xdr:to>
    <xdr:sp macro="" textlink="">
      <xdr:nvSpPr>
        <xdr:cNvPr id="18" name="Rectangle 17">
          <a:extLst>
            <a:ext uri="{FF2B5EF4-FFF2-40B4-BE49-F238E27FC236}">
              <a16:creationId xmlns:a16="http://schemas.microsoft.com/office/drawing/2014/main" id="{9A237D89-BE64-42ED-813D-152426743DF1}"/>
            </a:ext>
          </a:extLst>
        </xdr:cNvPr>
        <xdr:cNvSpPr/>
      </xdr:nvSpPr>
      <xdr:spPr>
        <a:xfrm>
          <a:off x="8113175" y="1047750"/>
          <a:ext cx="1480623" cy="3333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ko-KR" sz="1100">
              <a:latin typeface="Noto Sans KR Light" panose="020B0200000000000000" pitchFamily="50" charset="-127"/>
              <a:ea typeface="Noto Sans KR Light" panose="020B0200000000000000" pitchFamily="50" charset="-127"/>
            </a:rPr>
            <a:t>Completed Orders</a:t>
          </a:r>
          <a:endParaRPr lang="ko-KR" altLang="en-US" sz="1100">
            <a:latin typeface="Noto Sans KR Light" panose="020B0200000000000000" pitchFamily="50" charset="-127"/>
            <a:ea typeface="Noto Sans KR Light" panose="020B0200000000000000" pitchFamily="50" charset="-127"/>
          </a:endParaRPr>
        </a:p>
      </xdr:txBody>
    </xdr:sp>
    <xdr:clientData/>
  </xdr:twoCellAnchor>
  <xdr:twoCellAnchor>
    <xdr:from>
      <xdr:col>1</xdr:col>
      <xdr:colOff>136991</xdr:colOff>
      <xdr:row>21</xdr:row>
      <xdr:rowOff>182218</xdr:rowOff>
    </xdr:from>
    <xdr:to>
      <xdr:col>7</xdr:col>
      <xdr:colOff>495300</xdr:colOff>
      <xdr:row>32</xdr:row>
      <xdr:rowOff>0</xdr:rowOff>
    </xdr:to>
    <xdr:graphicFrame macro="">
      <xdr:nvGraphicFramePr>
        <xdr:cNvPr id="19" name="Chart 18">
          <a:extLst>
            <a:ext uri="{FF2B5EF4-FFF2-40B4-BE49-F238E27FC236}">
              <a16:creationId xmlns:a16="http://schemas.microsoft.com/office/drawing/2014/main" id="{CE694DE0-EBC5-45E5-AD90-9AC76E6B2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658353</xdr:colOff>
      <xdr:row>21</xdr:row>
      <xdr:rowOff>178978</xdr:rowOff>
    </xdr:from>
    <xdr:to>
      <xdr:col>13</xdr:col>
      <xdr:colOff>285750</xdr:colOff>
      <xdr:row>31</xdr:row>
      <xdr:rowOff>204886</xdr:rowOff>
    </xdr:to>
    <xdr:graphicFrame macro="">
      <xdr:nvGraphicFramePr>
        <xdr:cNvPr id="20" name="Chart 19">
          <a:extLst>
            <a:ext uri="{FF2B5EF4-FFF2-40B4-BE49-F238E27FC236}">
              <a16:creationId xmlns:a16="http://schemas.microsoft.com/office/drawing/2014/main" id="{62235825-4A52-46AA-8BC9-31FF6A678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654993</xdr:colOff>
      <xdr:row>21</xdr:row>
      <xdr:rowOff>95250</xdr:rowOff>
    </xdr:from>
    <xdr:to>
      <xdr:col>11</xdr:col>
      <xdr:colOff>402790</xdr:colOff>
      <xdr:row>22</xdr:row>
      <xdr:rowOff>111816</xdr:rowOff>
    </xdr:to>
    <xdr:sp macro="" textlink="'Sales by Category'!D16">
      <xdr:nvSpPr>
        <xdr:cNvPr id="21" name="Rectangle 20">
          <a:extLst>
            <a:ext uri="{FF2B5EF4-FFF2-40B4-BE49-F238E27FC236}">
              <a16:creationId xmlns:a16="http://schemas.microsoft.com/office/drawing/2014/main" id="{40EEC069-776B-470C-81DC-7B9BF4069C4D}"/>
            </a:ext>
          </a:extLst>
        </xdr:cNvPr>
        <xdr:cNvSpPr/>
      </xdr:nvSpPr>
      <xdr:spPr>
        <a:xfrm>
          <a:off x="5407968" y="4533900"/>
          <a:ext cx="2490997" cy="226116"/>
        </a:xfrm>
        <a:prstGeom prst="rect">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C62ED6B-32DB-41A3-9CA8-2CAFF63F912D}" type="TxLink">
            <a:rPr lang="en-US" altLang="en-US" sz="1100" b="0" i="0" u="none" strike="noStrike">
              <a:solidFill>
                <a:schemeClr val="bg1"/>
              </a:solidFill>
              <a:latin typeface="Noto Sans KR Black" panose="020B0200000000000000" pitchFamily="50" charset="-127"/>
              <a:ea typeface="Noto Sans KR Black" panose="020B0200000000000000" pitchFamily="50" charset="-127"/>
            </a:rPr>
            <a:pPr algn="l"/>
            <a:t>Best Sales Product</a:t>
          </a:fld>
          <a:endParaRPr lang="ko-KR" altLang="en-US" sz="1100">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13</xdr:col>
      <xdr:colOff>502629</xdr:colOff>
      <xdr:row>13</xdr:row>
      <xdr:rowOff>148659</xdr:rowOff>
    </xdr:from>
    <xdr:to>
      <xdr:col>18</xdr:col>
      <xdr:colOff>561975</xdr:colOff>
      <xdr:row>31</xdr:row>
      <xdr:rowOff>124765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F79D6FD-4033-4A8B-B9A2-0542C72E08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60979" y="2929959"/>
              <a:ext cx="3488346" cy="3748006"/>
            </a:xfrm>
            <a:prstGeom prst="rect">
              <a:avLst/>
            </a:prstGeom>
            <a:solidFill>
              <a:prstClr val="white"/>
            </a:solidFill>
            <a:ln w="1">
              <a:solidFill>
                <a:prstClr val="green"/>
              </a:solidFill>
            </a:ln>
          </xdr:spPr>
          <xdr:txBody>
            <a:bodyPr vertOverflow="clip" horzOverflow="clip"/>
            <a:lstStyle/>
            <a:p>
              <a:r>
                <a:rPr lang="ko-KR"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225653</xdr:colOff>
      <xdr:row>0</xdr:row>
      <xdr:rowOff>67235</xdr:rowOff>
    </xdr:from>
    <xdr:to>
      <xdr:col>17</xdr:col>
      <xdr:colOff>380999</xdr:colOff>
      <xdr:row>18</xdr:row>
      <xdr:rowOff>134471</xdr:rowOff>
    </xdr:to>
    <xdr:graphicFrame macro="">
      <xdr:nvGraphicFramePr>
        <xdr:cNvPr id="25" name="Chart 24">
          <a:extLst>
            <a:ext uri="{FF2B5EF4-FFF2-40B4-BE49-F238E27FC236}">
              <a16:creationId xmlns:a16="http://schemas.microsoft.com/office/drawing/2014/main" id="{EF71E57D-ABD9-497B-8D07-094BCC729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577781</xdr:colOff>
      <xdr:row>5</xdr:row>
      <xdr:rowOff>9524</xdr:rowOff>
    </xdr:from>
    <xdr:to>
      <xdr:col>19</xdr:col>
      <xdr:colOff>39104</xdr:colOff>
      <xdr:row>8</xdr:row>
      <xdr:rowOff>186016</xdr:rowOff>
    </xdr:to>
    <xdr:sp macro="" textlink="">
      <xdr:nvSpPr>
        <xdr:cNvPr id="26" name="Rectangle 25">
          <a:extLst>
            <a:ext uri="{FF2B5EF4-FFF2-40B4-BE49-F238E27FC236}">
              <a16:creationId xmlns:a16="http://schemas.microsoft.com/office/drawing/2014/main" id="{14D41B66-1A41-434D-AE62-E81ABFAEB47C}"/>
            </a:ext>
          </a:extLst>
        </xdr:cNvPr>
        <xdr:cNvSpPr/>
      </xdr:nvSpPr>
      <xdr:spPr>
        <a:xfrm>
          <a:off x="12188756" y="1095374"/>
          <a:ext cx="1518723" cy="8051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solidFill>
                <a:schemeClr val="bg1"/>
              </a:solidFill>
              <a:latin typeface="Noto Sans KR Light" panose="020B0200000000000000" pitchFamily="50" charset="-127"/>
              <a:ea typeface="Noto Sans KR Light" panose="020B0200000000000000" pitchFamily="50" charset="-127"/>
            </a:rPr>
            <a:t>All Orders </a:t>
          </a:r>
        </a:p>
        <a:p>
          <a:pPr algn="ctr"/>
          <a:r>
            <a:rPr lang="en-US" altLang="ko-KR" sz="1000">
              <a:solidFill>
                <a:schemeClr val="bg1"/>
              </a:solidFill>
              <a:latin typeface="Noto Sans KR Light" panose="020B0200000000000000" pitchFamily="50" charset="-127"/>
              <a:ea typeface="Noto Sans KR Light" panose="020B0200000000000000" pitchFamily="50" charset="-127"/>
            </a:rPr>
            <a:t>Average</a:t>
          </a:r>
          <a:endParaRPr lang="ko-KR" altLang="en-US" sz="1000">
            <a:solidFill>
              <a:schemeClr val="bg1"/>
            </a:solidFill>
            <a:latin typeface="Noto Sans KR Light" panose="020B0200000000000000" pitchFamily="50" charset="-127"/>
            <a:ea typeface="Noto Sans KR Light" panose="020B0200000000000000" pitchFamily="50" charset="-127"/>
          </a:endParaRPr>
        </a:p>
      </xdr:txBody>
    </xdr:sp>
    <xdr:clientData/>
  </xdr:twoCellAnchor>
  <xdr:twoCellAnchor>
    <xdr:from>
      <xdr:col>14</xdr:col>
      <xdr:colOff>312083</xdr:colOff>
      <xdr:row>7</xdr:row>
      <xdr:rowOff>117660</xdr:rowOff>
    </xdr:from>
    <xdr:to>
      <xdr:col>16</xdr:col>
      <xdr:colOff>226358</xdr:colOff>
      <xdr:row>10</xdr:row>
      <xdr:rowOff>136711</xdr:rowOff>
    </xdr:to>
    <xdr:sp macro="" textlink="'AOV Overview'!E4">
      <xdr:nvSpPr>
        <xdr:cNvPr id="27" name="Rectangle 26">
          <a:extLst>
            <a:ext uri="{FF2B5EF4-FFF2-40B4-BE49-F238E27FC236}">
              <a16:creationId xmlns:a16="http://schemas.microsoft.com/office/drawing/2014/main" id="{B10D595C-B08E-4A8B-B960-E39DE485C3EF}"/>
            </a:ext>
          </a:extLst>
        </xdr:cNvPr>
        <xdr:cNvSpPr/>
      </xdr:nvSpPr>
      <xdr:spPr>
        <a:xfrm>
          <a:off x="9865658" y="1622610"/>
          <a:ext cx="1971675" cy="64770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7B7F19-B331-4199-A7CC-57009FA9A90A}" type="TxLink">
            <a:rPr lang="en-US" altLang="en-US" sz="2000" b="0" i="0" u="none" strike="noStrike">
              <a:solidFill>
                <a:schemeClr val="bg1"/>
              </a:solidFill>
              <a:latin typeface="Noto Sans KR Black" panose="020B0200000000000000" pitchFamily="50" charset="-127"/>
              <a:ea typeface="Noto Sans KR Black" panose="020B0200000000000000" pitchFamily="50" charset="-127"/>
            </a:rPr>
            <a:pPr algn="ctr"/>
            <a:t> $55.00 </a:t>
          </a:fld>
          <a:endParaRPr lang="ko-KR" altLang="en-US" sz="2000">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14</xdr:col>
      <xdr:colOff>315482</xdr:colOff>
      <xdr:row>5</xdr:row>
      <xdr:rowOff>9524</xdr:rowOff>
    </xdr:from>
    <xdr:to>
      <xdr:col>16</xdr:col>
      <xdr:colOff>223345</xdr:colOff>
      <xdr:row>8</xdr:row>
      <xdr:rowOff>186016</xdr:rowOff>
    </xdr:to>
    <xdr:sp macro="" textlink="">
      <xdr:nvSpPr>
        <xdr:cNvPr id="28" name="Rectangle 27">
          <a:extLst>
            <a:ext uri="{FF2B5EF4-FFF2-40B4-BE49-F238E27FC236}">
              <a16:creationId xmlns:a16="http://schemas.microsoft.com/office/drawing/2014/main" id="{1394BEB8-DB05-47CB-B810-A47CB8C81E54}"/>
            </a:ext>
          </a:extLst>
        </xdr:cNvPr>
        <xdr:cNvSpPr/>
      </xdr:nvSpPr>
      <xdr:spPr>
        <a:xfrm>
          <a:off x="10766706" y="1099972"/>
          <a:ext cx="1274208" cy="8071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solidFill>
                <a:schemeClr val="bg1"/>
              </a:solidFill>
              <a:latin typeface="Noto Sans KR Light" panose="020B0200000000000000" pitchFamily="50" charset="-127"/>
              <a:ea typeface="Noto Sans KR Light" panose="020B0200000000000000" pitchFamily="50" charset="-127"/>
            </a:rPr>
            <a:t>Completed Orders</a:t>
          </a:r>
        </a:p>
        <a:p>
          <a:pPr algn="ctr"/>
          <a:r>
            <a:rPr lang="en-US" altLang="ko-KR" sz="1000">
              <a:solidFill>
                <a:schemeClr val="bg1"/>
              </a:solidFill>
              <a:latin typeface="Noto Sans KR Light" panose="020B0200000000000000" pitchFamily="50" charset="-127"/>
              <a:ea typeface="Noto Sans KR Light" panose="020B0200000000000000" pitchFamily="50" charset="-127"/>
            </a:rPr>
            <a:t>Average</a:t>
          </a:r>
          <a:endParaRPr lang="ko-KR" altLang="en-US" sz="1000">
            <a:solidFill>
              <a:schemeClr val="bg1"/>
            </a:solidFill>
            <a:latin typeface="Noto Sans KR Light" panose="020B0200000000000000" pitchFamily="50" charset="-127"/>
            <a:ea typeface="Noto Sans KR Light" panose="020B0200000000000000" pitchFamily="50" charset="-127"/>
          </a:endParaRPr>
        </a:p>
      </xdr:txBody>
    </xdr:sp>
    <xdr:clientData/>
  </xdr:twoCellAnchor>
  <xdr:twoCellAnchor>
    <xdr:from>
      <xdr:col>16</xdr:col>
      <xdr:colOff>352426</xdr:colOff>
      <xdr:row>7</xdr:row>
      <xdr:rowOff>117660</xdr:rowOff>
    </xdr:from>
    <xdr:to>
      <xdr:col>19</xdr:col>
      <xdr:colOff>266700</xdr:colOff>
      <xdr:row>10</xdr:row>
      <xdr:rowOff>136711</xdr:rowOff>
    </xdr:to>
    <xdr:sp macro="" textlink="'AOV Overview'!D4">
      <xdr:nvSpPr>
        <xdr:cNvPr id="29" name="Rectangle 28">
          <a:extLst>
            <a:ext uri="{FF2B5EF4-FFF2-40B4-BE49-F238E27FC236}">
              <a16:creationId xmlns:a16="http://schemas.microsoft.com/office/drawing/2014/main" id="{5C4CB305-A6CC-489F-96C2-4152D073ECC7}"/>
            </a:ext>
          </a:extLst>
        </xdr:cNvPr>
        <xdr:cNvSpPr/>
      </xdr:nvSpPr>
      <xdr:spPr>
        <a:xfrm>
          <a:off x="12068176" y="1622610"/>
          <a:ext cx="1971674" cy="6667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874A4C-A913-4A5D-AB56-3C00C73BCD4D}" type="TxLink">
            <a:rPr lang="en-US" altLang="en-US" sz="1800" b="0" i="0" u="none" strike="noStrike">
              <a:solidFill>
                <a:schemeClr val="bg1"/>
              </a:solidFill>
              <a:latin typeface="Noto Sans KR Black" panose="020B0200000000000000" pitchFamily="50" charset="-127"/>
              <a:ea typeface="Noto Sans KR Black" panose="020B0200000000000000" pitchFamily="50" charset="-127"/>
            </a:rPr>
            <a:pPr algn="ctr"/>
            <a:t> $530.00 </a:t>
          </a:fld>
          <a:endParaRPr lang="ko-KR" altLang="en-US" sz="1800">
            <a:solidFill>
              <a:schemeClr val="bg1"/>
            </a:solidFill>
            <a:latin typeface="Noto Sans KR Black" panose="020B0200000000000000" pitchFamily="50" charset="-127"/>
            <a:ea typeface="Noto Sans KR Black" panose="020B0200000000000000" pitchFamily="50" charset="-127"/>
          </a:endParaRPr>
        </a:p>
      </xdr:txBody>
    </xdr:sp>
    <xdr:clientData/>
  </xdr:twoCellAnchor>
  <xdr:twoCellAnchor>
    <xdr:from>
      <xdr:col>19</xdr:col>
      <xdr:colOff>83528</xdr:colOff>
      <xdr:row>11</xdr:row>
      <xdr:rowOff>179295</xdr:rowOff>
    </xdr:from>
    <xdr:to>
      <xdr:col>24</xdr:col>
      <xdr:colOff>352426</xdr:colOff>
      <xdr:row>32</xdr:row>
      <xdr:rowOff>6858</xdr:rowOff>
    </xdr:to>
    <xdr:sp macro="" textlink="">
      <xdr:nvSpPr>
        <xdr:cNvPr id="41" name="Rectangle: Rounded Corners 40">
          <a:extLst>
            <a:ext uri="{FF2B5EF4-FFF2-40B4-BE49-F238E27FC236}">
              <a16:creationId xmlns:a16="http://schemas.microsoft.com/office/drawing/2014/main" id="{9B347434-F34C-14B5-2D2A-CF8D2808F89D}"/>
            </a:ext>
          </a:extLst>
        </xdr:cNvPr>
        <xdr:cNvSpPr/>
      </xdr:nvSpPr>
      <xdr:spPr>
        <a:xfrm>
          <a:off x="13370903" y="2522445"/>
          <a:ext cx="4383698" cy="4228113"/>
        </a:xfrm>
        <a:prstGeom prst="roundRect">
          <a:avLst>
            <a:gd name="adj" fmla="val 3977"/>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latin typeface="Noto Sans KR Black" panose="020B0200000000000000" pitchFamily="50" charset="-127"/>
              <a:ea typeface="Noto Sans KR Black" panose="020B0200000000000000" pitchFamily="50" charset="-127"/>
            </a:rPr>
            <a:t>Completed Orders Location</a:t>
          </a:r>
          <a:endParaRPr lang="ko-KR" altLang="en-US" sz="1100">
            <a:latin typeface="Noto Sans KR Black" panose="020B0200000000000000" pitchFamily="50" charset="-127"/>
            <a:ea typeface="Noto Sans KR Black" panose="020B0200000000000000" pitchFamily="50" charset="-127"/>
          </a:endParaRPr>
        </a:p>
      </xdr:txBody>
    </xdr:sp>
    <xdr:clientData/>
  </xdr:twoCellAnchor>
  <xdr:twoCellAnchor>
    <xdr:from>
      <xdr:col>19</xdr:col>
      <xdr:colOff>178778</xdr:colOff>
      <xdr:row>13</xdr:row>
      <xdr:rowOff>148659</xdr:rowOff>
    </xdr:from>
    <xdr:to>
      <xdr:col>24</xdr:col>
      <xdr:colOff>242786</xdr:colOff>
      <xdr:row>31</xdr:row>
      <xdr:rowOff>125799</xdr:rowOff>
    </xdr:to>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C28D8392-6758-48DC-A51C-D6B0FC4992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951928" y="2929959"/>
              <a:ext cx="3493008" cy="3749040"/>
            </a:xfrm>
            <a:prstGeom prst="rect">
              <a:avLst/>
            </a:prstGeom>
            <a:solidFill>
              <a:prstClr val="white"/>
            </a:solidFill>
            <a:ln w="1">
              <a:solidFill>
                <a:prstClr val="green"/>
              </a:solidFill>
            </a:ln>
          </xdr:spPr>
          <xdr:txBody>
            <a:bodyPr vertOverflow="clip" horzOverflow="clip"/>
            <a:lstStyle/>
            <a:p>
              <a:r>
                <a:rPr lang="ko-KR"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83528</xdr:colOff>
      <xdr:row>3</xdr:row>
      <xdr:rowOff>19049</xdr:rowOff>
    </xdr:from>
    <xdr:to>
      <xdr:col>24</xdr:col>
      <xdr:colOff>352426</xdr:colOff>
      <xdr:row>11</xdr:row>
      <xdr:rowOff>38100</xdr:rowOff>
    </xdr:to>
    <xdr:sp macro="" textlink="">
      <xdr:nvSpPr>
        <xdr:cNvPr id="44" name="Rectangle: Rounded Corners 43">
          <a:extLst>
            <a:ext uri="{FF2B5EF4-FFF2-40B4-BE49-F238E27FC236}">
              <a16:creationId xmlns:a16="http://schemas.microsoft.com/office/drawing/2014/main" id="{6CC73642-CC94-428B-5DF8-515037F64520}"/>
            </a:ext>
          </a:extLst>
        </xdr:cNvPr>
        <xdr:cNvSpPr/>
      </xdr:nvSpPr>
      <xdr:spPr>
        <a:xfrm>
          <a:off x="13370903" y="666749"/>
          <a:ext cx="4383698" cy="1714501"/>
        </a:xfrm>
        <a:prstGeom prst="roundRect">
          <a:avLst>
            <a:gd name="adj" fmla="val 11005"/>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latin typeface="Noto Sans KR Black" panose="020B0200000000000000" pitchFamily="50" charset="-127"/>
              <a:ea typeface="Noto Sans KR Black" panose="020B0200000000000000" pitchFamily="50" charset="-127"/>
            </a:rPr>
            <a:t>Payment</a:t>
          </a:r>
          <a:endParaRPr lang="ko-KR" altLang="en-US" sz="1100">
            <a:latin typeface="Noto Sans KR Black" panose="020B0200000000000000" pitchFamily="50" charset="-127"/>
            <a:ea typeface="Noto Sans KR Black" panose="020B0200000000000000" pitchFamily="50" charset="-127"/>
          </a:endParaRPr>
        </a:p>
      </xdr:txBody>
    </xdr:sp>
    <xdr:clientData/>
  </xdr:twoCellAnchor>
  <xdr:twoCellAnchor>
    <xdr:from>
      <xdr:col>19</xdr:col>
      <xdr:colOff>150204</xdr:colOff>
      <xdr:row>4</xdr:row>
      <xdr:rowOff>104774</xdr:rowOff>
    </xdr:from>
    <xdr:to>
      <xdr:col>24</xdr:col>
      <xdr:colOff>342900</xdr:colOff>
      <xdr:row>11</xdr:row>
      <xdr:rowOff>74519</xdr:rowOff>
    </xdr:to>
    <xdr:graphicFrame macro="">
      <xdr:nvGraphicFramePr>
        <xdr:cNvPr id="45" name="Chart 44">
          <a:extLst>
            <a:ext uri="{FF2B5EF4-FFF2-40B4-BE49-F238E27FC236}">
              <a16:creationId xmlns:a16="http://schemas.microsoft.com/office/drawing/2014/main" id="{D7BE8074-3E65-4F9F-8F7E-BC2A78DA7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73399</xdr:colOff>
      <xdr:row>16</xdr:row>
      <xdr:rowOff>90768</xdr:rowOff>
    </xdr:from>
    <xdr:to>
      <xdr:col>7</xdr:col>
      <xdr:colOff>495301</xdr:colOff>
      <xdr:row>20</xdr:row>
      <xdr:rowOff>33618</xdr:rowOff>
    </xdr:to>
    <xdr:sp macro="" textlink="">
      <xdr:nvSpPr>
        <xdr:cNvPr id="54" name="Rectangle: Rounded Corners 53">
          <a:extLst>
            <a:ext uri="{FF2B5EF4-FFF2-40B4-BE49-F238E27FC236}">
              <a16:creationId xmlns:a16="http://schemas.microsoft.com/office/drawing/2014/main" id="{9B0239E7-E3CD-5AF9-7F80-A6B68BCC567E}"/>
            </a:ext>
          </a:extLst>
        </xdr:cNvPr>
        <xdr:cNvSpPr/>
      </xdr:nvSpPr>
      <xdr:spPr>
        <a:xfrm>
          <a:off x="1016374" y="3481668"/>
          <a:ext cx="4041402" cy="781050"/>
        </a:xfrm>
        <a:prstGeom prst="roundRect">
          <a:avLst>
            <a:gd name="adj" fmla="val 21411"/>
          </a:avLst>
        </a:prstGeom>
        <a:solidFill>
          <a:srgbClr val="2C2F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Noto Sans KR Black" panose="020B0200000000000000" pitchFamily="50" charset="-127"/>
            <a:ea typeface="Noto Sans KR Black" panose="020B0200000000000000" pitchFamily="50" charset="-127"/>
          </a:endParaRPr>
        </a:p>
      </xdr:txBody>
    </xdr:sp>
    <xdr:clientData/>
  </xdr:twoCellAnchor>
  <xdr:twoCellAnchor>
    <xdr:from>
      <xdr:col>1</xdr:col>
      <xdr:colOff>130549</xdr:colOff>
      <xdr:row>9</xdr:row>
      <xdr:rowOff>171450</xdr:rowOff>
    </xdr:from>
    <xdr:to>
      <xdr:col>7</xdr:col>
      <xdr:colOff>425087</xdr:colOff>
      <xdr:row>20</xdr:row>
      <xdr:rowOff>57150</xdr:rowOff>
    </xdr:to>
    <xdr:graphicFrame macro="">
      <xdr:nvGraphicFramePr>
        <xdr:cNvPr id="9" name="Chart 8">
          <a:extLst>
            <a:ext uri="{FF2B5EF4-FFF2-40B4-BE49-F238E27FC236}">
              <a16:creationId xmlns:a16="http://schemas.microsoft.com/office/drawing/2014/main" id="{4CFCF1CD-B5E9-43E6-9946-108545135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68228</xdr:colOff>
      <xdr:row>3</xdr:row>
      <xdr:rowOff>150760</xdr:rowOff>
    </xdr:from>
    <xdr:to>
      <xdr:col>0</xdr:col>
      <xdr:colOff>183251</xdr:colOff>
      <xdr:row>4</xdr:row>
      <xdr:rowOff>34213</xdr:rowOff>
    </xdr:to>
    <xdr:sp macro="" textlink="">
      <xdr:nvSpPr>
        <xdr:cNvPr id="32" name="Oval 31">
          <a:extLst>
            <a:ext uri="{FF2B5EF4-FFF2-40B4-BE49-F238E27FC236}">
              <a16:creationId xmlns:a16="http://schemas.microsoft.com/office/drawing/2014/main" id="{7D56B8FC-B0DF-45AC-A869-857B2DC84A5C}"/>
            </a:ext>
          </a:extLst>
        </xdr:cNvPr>
        <xdr:cNvSpPr/>
      </xdr:nvSpPr>
      <xdr:spPr>
        <a:xfrm>
          <a:off x="68228" y="796803"/>
          <a:ext cx="115023" cy="115367"/>
        </a:xfrm>
        <a:prstGeom prst="ellipse">
          <a:avLst/>
        </a:prstGeom>
        <a:solidFill>
          <a:srgbClr val="FF900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188170</xdr:colOff>
      <xdr:row>3</xdr:row>
      <xdr:rowOff>44327</xdr:rowOff>
    </xdr:from>
    <xdr:to>
      <xdr:col>1</xdr:col>
      <xdr:colOff>78118</xdr:colOff>
      <xdr:row>4</xdr:row>
      <xdr:rowOff>143961</xdr:rowOff>
    </xdr:to>
    <xdr:sp macro="" textlink="">
      <xdr:nvSpPr>
        <xdr:cNvPr id="33" name="Rectangle 32">
          <a:extLst>
            <a:ext uri="{FF2B5EF4-FFF2-40B4-BE49-F238E27FC236}">
              <a16:creationId xmlns:a16="http://schemas.microsoft.com/office/drawing/2014/main" id="{C4A25C9C-1BD1-49E8-897B-B033D7C4BCBF}"/>
            </a:ext>
          </a:extLst>
        </xdr:cNvPr>
        <xdr:cNvSpPr/>
      </xdr:nvSpPr>
      <xdr:spPr>
        <a:xfrm>
          <a:off x="188170" y="690370"/>
          <a:ext cx="834165" cy="33154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ko-KR" sz="800">
              <a:latin typeface="Noto Sans KR Light" panose="020B0200000000000000" pitchFamily="50" charset="-127"/>
              <a:ea typeface="Noto Sans KR Light" panose="020B0200000000000000" pitchFamily="50" charset="-127"/>
            </a:rPr>
            <a:t>All Orders</a:t>
          </a:r>
          <a:endParaRPr lang="ko-KR" altLang="en-US" sz="800">
            <a:latin typeface="Noto Sans KR Light" panose="020B0200000000000000" pitchFamily="50" charset="-127"/>
            <a:ea typeface="Noto Sans KR Light" panose="020B0200000000000000" pitchFamily="50" charset="-127"/>
          </a:endParaRPr>
        </a:p>
      </xdr:txBody>
    </xdr:sp>
    <xdr:clientData/>
  </xdr:twoCellAnchor>
  <xdr:twoCellAnchor>
    <xdr:from>
      <xdr:col>0</xdr:col>
      <xdr:colOff>61658</xdr:colOff>
      <xdr:row>5</xdr:row>
      <xdr:rowOff>92311</xdr:rowOff>
    </xdr:from>
    <xdr:to>
      <xdr:col>0</xdr:col>
      <xdr:colOff>180802</xdr:colOff>
      <xdr:row>6</xdr:row>
      <xdr:rowOff>2583</xdr:rowOff>
    </xdr:to>
    <xdr:sp macro="" textlink="">
      <xdr:nvSpPr>
        <xdr:cNvPr id="34" name="Oval 33">
          <a:extLst>
            <a:ext uri="{FF2B5EF4-FFF2-40B4-BE49-F238E27FC236}">
              <a16:creationId xmlns:a16="http://schemas.microsoft.com/office/drawing/2014/main" id="{475AA7BC-0E79-471F-8CEB-8A6EC7624B48}"/>
            </a:ext>
          </a:extLst>
        </xdr:cNvPr>
        <xdr:cNvSpPr/>
      </xdr:nvSpPr>
      <xdr:spPr>
        <a:xfrm>
          <a:off x="61658" y="1177333"/>
          <a:ext cx="119144" cy="117337"/>
        </a:xfrm>
        <a:prstGeom prst="ellipse">
          <a:avLst/>
        </a:prstGeom>
        <a:solidFill>
          <a:srgbClr val="4385F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188170</xdr:colOff>
      <xdr:row>4</xdr:row>
      <xdr:rowOff>104034</xdr:rowOff>
    </xdr:from>
    <xdr:to>
      <xdr:col>2</xdr:col>
      <xdr:colOff>615639</xdr:colOff>
      <xdr:row>7</xdr:row>
      <xdr:rowOff>156584</xdr:rowOff>
    </xdr:to>
    <xdr:sp macro="" textlink="">
      <xdr:nvSpPr>
        <xdr:cNvPr id="35" name="Rectangle 34">
          <a:extLst>
            <a:ext uri="{FF2B5EF4-FFF2-40B4-BE49-F238E27FC236}">
              <a16:creationId xmlns:a16="http://schemas.microsoft.com/office/drawing/2014/main" id="{7706A520-63EE-4C1F-AF93-51058D39FBB9}"/>
            </a:ext>
          </a:extLst>
        </xdr:cNvPr>
        <xdr:cNvSpPr/>
      </xdr:nvSpPr>
      <xdr:spPr>
        <a:xfrm>
          <a:off x="188170" y="981991"/>
          <a:ext cx="1520773" cy="67374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ko-KR" sz="800" baseline="0">
              <a:latin typeface="Noto Sans KR Light" panose="020B0200000000000000" pitchFamily="50" charset="-127"/>
              <a:ea typeface="Noto Sans KR Light" panose="020B0200000000000000" pitchFamily="50" charset="-127"/>
            </a:rPr>
            <a:t>Completed</a:t>
          </a:r>
          <a:r>
            <a:rPr lang="en-US" altLang="ko-KR" sz="800">
              <a:latin typeface="Noto Sans KR Light" panose="020B0200000000000000" pitchFamily="50" charset="-127"/>
              <a:ea typeface="Noto Sans KR Light" panose="020B0200000000000000" pitchFamily="50" charset="-127"/>
            </a:rPr>
            <a:t> </a:t>
          </a:r>
        </a:p>
        <a:p>
          <a:pPr algn="l"/>
          <a:r>
            <a:rPr lang="en-US" altLang="ko-KR" sz="800">
              <a:latin typeface="Noto Sans KR Light" panose="020B0200000000000000" pitchFamily="50" charset="-127"/>
              <a:ea typeface="Noto Sans KR Light" panose="020B0200000000000000" pitchFamily="50" charset="-127"/>
            </a:rPr>
            <a:t>Orders</a:t>
          </a:r>
          <a:endParaRPr lang="ko-KR" altLang="en-US" sz="800">
            <a:latin typeface="Noto Sans KR Light" panose="020B0200000000000000" pitchFamily="50" charset="-127"/>
            <a:ea typeface="Noto Sans KR Light" panose="020B0200000000000000" pitchFamily="50" charset="-127"/>
          </a:endParaRPr>
        </a:p>
      </xdr:txBody>
    </xdr:sp>
    <xdr:clientData/>
  </xdr:twoCellAnchor>
  <xdr:twoCellAnchor>
    <xdr:from>
      <xdr:col>0</xdr:col>
      <xdr:colOff>0</xdr:colOff>
      <xdr:row>7</xdr:row>
      <xdr:rowOff>47421</xdr:rowOff>
    </xdr:from>
    <xdr:to>
      <xdr:col>1</xdr:col>
      <xdr:colOff>28372</xdr:colOff>
      <xdr:row>7</xdr:row>
      <xdr:rowOff>162128</xdr:rowOff>
    </xdr:to>
    <xdr:sp macro="" textlink="">
      <xdr:nvSpPr>
        <xdr:cNvPr id="66" name="Rectangle 65">
          <a:extLst>
            <a:ext uri="{FF2B5EF4-FFF2-40B4-BE49-F238E27FC236}">
              <a16:creationId xmlns:a16="http://schemas.microsoft.com/office/drawing/2014/main" id="{7F58F1F7-5627-347E-0826-15A5D1529913}"/>
            </a:ext>
          </a:extLst>
        </xdr:cNvPr>
        <xdr:cNvSpPr/>
      </xdr:nvSpPr>
      <xdr:spPr>
        <a:xfrm>
          <a:off x="0" y="1555208"/>
          <a:ext cx="972766" cy="114707"/>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ltLang="en-US" sz="2000" b="0" i="0" u="none" strike="noStrike">
            <a:solidFill>
              <a:schemeClr val="bg1"/>
            </a:solidFill>
            <a:latin typeface="Noto Sans KR Black" panose="020B0200000000000000" pitchFamily="50" charset="-127"/>
            <a:ea typeface="Noto Sans KR Black" panose="020B0200000000000000" pitchFamily="50" charset="-127"/>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2.699635300924" createdVersion="8" refreshedVersion="8" minRefreshableVersion="3" recordCount="250" xr:uid="{85991290-366D-4611-A9CE-1FC5208B9B4F}">
  <cacheSource type="worksheet">
    <worksheetSource ref="A1:O251" sheet="amazon_sales_data 2025_cleaned"/>
  </cacheSource>
  <cacheFields count="17">
    <cacheField name="Order ID" numFmtId="0">
      <sharedItems/>
    </cacheField>
    <cacheField name="Order ID_completed (boolean)" numFmtId="0">
      <sharedItems containsSemiMixedTypes="0" containsString="0" containsNumber="1" containsInteger="1" minValue="0" maxValue="1"/>
    </cacheField>
    <cacheField name="Date" numFmtId="0">
      <sharedItems containsDate="1" containsMixedTypes="1" minDate="2025-01-03T00:00:00" maxDate="2025-12-04T00:00:00"/>
    </cacheField>
    <cacheField name="Date_cleaned" numFmtId="14">
      <sharedItems containsSemiMixedTypes="0" containsNonDate="0" containsDate="1" containsString="0" minDate="2025-01-03T00:00:00" maxDate="2025-12-04T00:00:00" count="60">
        <d v="2025-01-03T00:00:00"/>
        <d v="2025-01-04T00:00:00"/>
        <d v="2025-02-02T00:00:00"/>
        <d v="2025-02-03T00:00:00"/>
        <d v="2025-02-04T00:00:00"/>
        <d v="2025-03-02T00:00:00"/>
        <d v="2025-03-03T00:00:00"/>
        <d v="2025-04-02T00:00:00"/>
        <d v="2025-04-03T00:00:00"/>
        <d v="2025-05-02T00:00:00"/>
        <d v="2025-05-03T00:00:00"/>
        <d v="2025-06-02T00:00:00"/>
        <d v="2025-06-03T00:00:00"/>
        <d v="2025-07-02T00:00:00"/>
        <d v="2025-07-03T00:00:00"/>
        <d v="2025-08-02T00:00:00"/>
        <d v="2025-08-03T00:00:00"/>
        <d v="2025-09-02T00:00:00"/>
        <d v="2025-09-03T00:00:00"/>
        <d v="2025-10-02T00:00:00"/>
        <d v="2025-10-03T00:00:00"/>
        <d v="2025-11-02T00:00:00"/>
        <d v="2025-11-03T00:00:00"/>
        <d v="2025-12-02T00:00:00"/>
        <d v="2025-12-03T00:00:00"/>
        <d v="2025-02-13T00:00:00"/>
        <d v="2025-03-13T00:00:00"/>
        <d v="2025-02-14T00:00:00"/>
        <d v="2025-03-14T00:00:00"/>
        <d v="2025-02-15T00:00:00"/>
        <d v="2025-03-15T00:00:00"/>
        <d v="2025-02-16T00:00:00"/>
        <d v="2025-03-16T00:00:00"/>
        <d v="2025-02-17T00:00:00"/>
        <d v="2025-03-17T00:00:00"/>
        <d v="2025-02-18T00:00:00"/>
        <d v="2025-03-18T00:00:00"/>
        <d v="2025-02-19T00:00:00"/>
        <d v="2025-03-19T00:00:00"/>
        <d v="2025-02-20T00:00:00"/>
        <d v="2025-03-20T00:00:00"/>
        <d v="2025-02-21T00:00:00"/>
        <d v="2025-03-21T00:00:00"/>
        <d v="2025-02-22T00:00:00"/>
        <d v="2025-03-22T00:00:00"/>
        <d v="2025-02-23T00:00:00"/>
        <d v="2025-03-23T00:00:00"/>
        <d v="2025-02-24T00:00:00"/>
        <d v="2025-03-24T00:00:00"/>
        <d v="2025-02-25T00:00:00"/>
        <d v="2025-03-25T00:00:00"/>
        <d v="2025-02-26T00:00:00"/>
        <d v="2025-03-26T00:00:00"/>
        <d v="2025-02-27T00:00:00"/>
        <d v="2025-03-27T00:00:00"/>
        <d v="2025-02-28T00:00:00"/>
        <d v="2025-03-28T00:00:00"/>
        <d v="2025-03-29T00:00:00"/>
        <d v="2025-03-30T00:00:00"/>
        <d v="2025-03-31T00:00:00"/>
      </sharedItems>
      <fieldGroup par="16"/>
    </cacheField>
    <cacheField name="Month_added" numFmtId="0">
      <sharedItems count="12">
        <s v="Jan"/>
        <s v="Feb"/>
        <s v="Mar"/>
        <s v="Apr"/>
        <s v="May"/>
        <s v="Jun"/>
        <s v="Jul"/>
        <s v="Aug"/>
        <s v="Sep"/>
        <s v="Oct"/>
        <s v="Nov"/>
        <s v="Dec"/>
      </sharedItems>
    </cacheField>
    <cacheField name="Product" numFmtId="0">
      <sharedItems count="10">
        <s v="Laptop"/>
        <s v="Headphones"/>
        <s v="T-Shirt"/>
        <s v="Smartwatch"/>
        <s v="Refrigerator"/>
        <s v="Smartphone"/>
        <s v="Book"/>
        <s v="Washing Machine"/>
        <s v="Running Shoes"/>
        <s v="Jeans"/>
      </sharedItems>
    </cacheField>
    <cacheField name="Category" numFmtId="0">
      <sharedItems count="5">
        <s v="Electronics"/>
        <s v="Clothing"/>
        <s v="Home Appliances"/>
        <s v="Books"/>
        <s v="Footwear"/>
      </sharedItems>
    </cacheField>
    <cacheField name="Price" numFmtId="0">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5" maxValue="6000"/>
    </cacheField>
    <cacheField name="Total Sales_completed" numFmtId="0">
      <sharedItems containsSemiMixedTypes="0" containsString="0" containsNumber="1" containsInteger="1" minValue="0" maxValue="4000"/>
    </cacheField>
    <cacheField name="Customer Name" numFmtId="0">
      <sharedItems/>
    </cacheField>
    <cacheField name="Customer Location" numFmtId="0">
      <sharedItems count="10">
        <s v="San Francisco"/>
        <s v="Denver"/>
        <s v="New York"/>
        <s v="Dallas"/>
        <s v="Miami"/>
        <s v="Seattle"/>
        <s v="Chicago"/>
        <s v="Houston"/>
        <s v="Los Angeles"/>
        <s v="Boston"/>
      </sharedItems>
    </cacheField>
    <cacheField name="Payment Method" numFmtId="0">
      <sharedItems count="5">
        <s v="Gift Card"/>
        <s v="Debit Card"/>
        <s v="Amazon Pay"/>
        <s v="Credit Card"/>
        <s v="PayPal"/>
      </sharedItems>
    </cacheField>
    <cacheField name="Status" numFmtId="0">
      <sharedItems/>
    </cacheField>
    <cacheField name="Days (Date_cleaned)" numFmtId="0" databaseField="0">
      <fieldGroup base="3">
        <rangePr groupBy="days" startDate="2025-01-03T00:00:00" endDate="2025-12-04T00:00:00"/>
        <groupItems count="368">
          <s v="&lt;1/3/2025"/>
          <s v="1월1일"/>
          <s v="1월2일"/>
          <s v="1월3일"/>
          <s v="1월4일"/>
          <s v="1월5일"/>
          <s v="1월6일"/>
          <s v="1월7일"/>
          <s v="1월8일"/>
          <s v="1월9일"/>
          <s v="1월10일"/>
          <s v="1월11일"/>
          <s v="1월12일"/>
          <s v="1월13일"/>
          <s v="1월14일"/>
          <s v="1월15일"/>
          <s v="1월16일"/>
          <s v="1월17일"/>
          <s v="1월18일"/>
          <s v="1월19일"/>
          <s v="1월20일"/>
          <s v="1월21일"/>
          <s v="1월22일"/>
          <s v="1월23일"/>
          <s v="1월24일"/>
          <s v="1월25일"/>
          <s v="1월26일"/>
          <s v="1월27일"/>
          <s v="1월28일"/>
          <s v="1월29일"/>
          <s v="1월30일"/>
          <s v="1월31일"/>
          <s v="2월1일"/>
          <s v="2월2일"/>
          <s v="2월3일"/>
          <s v="2월4일"/>
          <s v="2월5일"/>
          <s v="2월6일"/>
          <s v="2월7일"/>
          <s v="2월8일"/>
          <s v="2월9일"/>
          <s v="2월10일"/>
          <s v="2월11일"/>
          <s v="2월12일"/>
          <s v="2월13일"/>
          <s v="2월14일"/>
          <s v="2월15일"/>
          <s v="2월16일"/>
          <s v="2월17일"/>
          <s v="2월18일"/>
          <s v="2월19일"/>
          <s v="2월20일"/>
          <s v="2월21일"/>
          <s v="2월22일"/>
          <s v="2월23일"/>
          <s v="2월24일"/>
          <s v="2월25일"/>
          <s v="2월26일"/>
          <s v="2월27일"/>
          <s v="2월28일"/>
          <s v="2월29일"/>
          <s v="3월1일"/>
          <s v="3월2일"/>
          <s v="3월3일"/>
          <s v="3월4일"/>
          <s v="3월5일"/>
          <s v="3월6일"/>
          <s v="3월7일"/>
          <s v="3월8일"/>
          <s v="3월9일"/>
          <s v="3월10일"/>
          <s v="3월11일"/>
          <s v="3월12일"/>
          <s v="3월13일"/>
          <s v="3월14일"/>
          <s v="3월15일"/>
          <s v="3월16일"/>
          <s v="3월17일"/>
          <s v="3월18일"/>
          <s v="3월19일"/>
          <s v="3월20일"/>
          <s v="3월21일"/>
          <s v="3월22일"/>
          <s v="3월23일"/>
          <s v="3월24일"/>
          <s v="3월25일"/>
          <s v="3월26일"/>
          <s v="3월27일"/>
          <s v="3월28일"/>
          <s v="3월29일"/>
          <s v="3월30일"/>
          <s v="3월31일"/>
          <s v="4월1일"/>
          <s v="4월2일"/>
          <s v="4월3일"/>
          <s v="4월4일"/>
          <s v="4월5일"/>
          <s v="4월6일"/>
          <s v="4월7일"/>
          <s v="4월8일"/>
          <s v="4월9일"/>
          <s v="4월10일"/>
          <s v="4월11일"/>
          <s v="4월12일"/>
          <s v="4월13일"/>
          <s v="4월14일"/>
          <s v="4월15일"/>
          <s v="4월16일"/>
          <s v="4월17일"/>
          <s v="4월18일"/>
          <s v="4월19일"/>
          <s v="4월20일"/>
          <s v="4월21일"/>
          <s v="4월22일"/>
          <s v="4월23일"/>
          <s v="4월24일"/>
          <s v="4월25일"/>
          <s v="4월26일"/>
          <s v="4월27일"/>
          <s v="4월28일"/>
          <s v="4월29일"/>
          <s v="4월30일"/>
          <s v="5월1일"/>
          <s v="5월2일"/>
          <s v="5월3일"/>
          <s v="5월4일"/>
          <s v="5월5일"/>
          <s v="5월6일"/>
          <s v="5월7일"/>
          <s v="5월8일"/>
          <s v="5월9일"/>
          <s v="5월10일"/>
          <s v="5월11일"/>
          <s v="5월12일"/>
          <s v="5월13일"/>
          <s v="5월14일"/>
          <s v="5월15일"/>
          <s v="5월16일"/>
          <s v="5월17일"/>
          <s v="5월18일"/>
          <s v="5월19일"/>
          <s v="5월20일"/>
          <s v="5월21일"/>
          <s v="5월22일"/>
          <s v="5월23일"/>
          <s v="5월24일"/>
          <s v="5월25일"/>
          <s v="5월26일"/>
          <s v="5월27일"/>
          <s v="5월28일"/>
          <s v="5월29일"/>
          <s v="5월30일"/>
          <s v="5월31일"/>
          <s v="6월1일"/>
          <s v="6월2일"/>
          <s v="6월3일"/>
          <s v="6월4일"/>
          <s v="6월5일"/>
          <s v="6월6일"/>
          <s v="6월7일"/>
          <s v="6월8일"/>
          <s v="6월9일"/>
          <s v="6월10일"/>
          <s v="6월11일"/>
          <s v="6월12일"/>
          <s v="6월13일"/>
          <s v="6월14일"/>
          <s v="6월15일"/>
          <s v="6월16일"/>
          <s v="6월17일"/>
          <s v="6월18일"/>
          <s v="6월19일"/>
          <s v="6월20일"/>
          <s v="6월21일"/>
          <s v="6월22일"/>
          <s v="6월23일"/>
          <s v="6월24일"/>
          <s v="6월25일"/>
          <s v="6월26일"/>
          <s v="6월27일"/>
          <s v="6월28일"/>
          <s v="6월29일"/>
          <s v="6월30일"/>
          <s v="7월1일"/>
          <s v="7월2일"/>
          <s v="7월3일"/>
          <s v="7월4일"/>
          <s v="7월5일"/>
          <s v="7월6일"/>
          <s v="7월7일"/>
          <s v="7월8일"/>
          <s v="7월9일"/>
          <s v="7월10일"/>
          <s v="7월11일"/>
          <s v="7월12일"/>
          <s v="7월13일"/>
          <s v="7월14일"/>
          <s v="7월15일"/>
          <s v="7월16일"/>
          <s v="7월17일"/>
          <s v="7월18일"/>
          <s v="7월19일"/>
          <s v="7월20일"/>
          <s v="7월21일"/>
          <s v="7월22일"/>
          <s v="7월23일"/>
          <s v="7월24일"/>
          <s v="7월25일"/>
          <s v="7월26일"/>
          <s v="7월27일"/>
          <s v="7월28일"/>
          <s v="7월29일"/>
          <s v="7월30일"/>
          <s v="7월31일"/>
          <s v="8월1일"/>
          <s v="8월2일"/>
          <s v="8월3일"/>
          <s v="8월4일"/>
          <s v="8월5일"/>
          <s v="8월6일"/>
          <s v="8월7일"/>
          <s v="8월8일"/>
          <s v="8월9일"/>
          <s v="8월10일"/>
          <s v="8월11일"/>
          <s v="8월12일"/>
          <s v="8월13일"/>
          <s v="8월14일"/>
          <s v="8월15일"/>
          <s v="8월16일"/>
          <s v="8월17일"/>
          <s v="8월18일"/>
          <s v="8월19일"/>
          <s v="8월20일"/>
          <s v="8월21일"/>
          <s v="8월22일"/>
          <s v="8월23일"/>
          <s v="8월24일"/>
          <s v="8월25일"/>
          <s v="8월26일"/>
          <s v="8월27일"/>
          <s v="8월28일"/>
          <s v="8월29일"/>
          <s v="8월30일"/>
          <s v="8월31일"/>
          <s v="9월1일"/>
          <s v="9월2일"/>
          <s v="9월3일"/>
          <s v="9월4일"/>
          <s v="9월5일"/>
          <s v="9월6일"/>
          <s v="9월7일"/>
          <s v="9월8일"/>
          <s v="9월9일"/>
          <s v="9월10일"/>
          <s v="9월11일"/>
          <s v="9월12일"/>
          <s v="9월13일"/>
          <s v="9월14일"/>
          <s v="9월15일"/>
          <s v="9월16일"/>
          <s v="9월17일"/>
          <s v="9월18일"/>
          <s v="9월19일"/>
          <s v="9월20일"/>
          <s v="9월21일"/>
          <s v="9월22일"/>
          <s v="9월23일"/>
          <s v="9월24일"/>
          <s v="9월25일"/>
          <s v="9월26일"/>
          <s v="9월27일"/>
          <s v="9월28일"/>
          <s v="9월29일"/>
          <s v="9월30일"/>
          <s v="10월1일"/>
          <s v="10월2일"/>
          <s v="10월3일"/>
          <s v="10월4일"/>
          <s v="10월5일"/>
          <s v="10월6일"/>
          <s v="10월7일"/>
          <s v="10월8일"/>
          <s v="10월9일"/>
          <s v="10월10일"/>
          <s v="10월11일"/>
          <s v="10월12일"/>
          <s v="10월13일"/>
          <s v="10월14일"/>
          <s v="10월15일"/>
          <s v="10월16일"/>
          <s v="10월17일"/>
          <s v="10월18일"/>
          <s v="10월19일"/>
          <s v="10월20일"/>
          <s v="10월21일"/>
          <s v="10월22일"/>
          <s v="10월23일"/>
          <s v="10월24일"/>
          <s v="10월25일"/>
          <s v="10월26일"/>
          <s v="10월27일"/>
          <s v="10월28일"/>
          <s v="10월29일"/>
          <s v="10월30일"/>
          <s v="10월31일"/>
          <s v="11월1일"/>
          <s v="11월2일"/>
          <s v="11월3일"/>
          <s v="11월4일"/>
          <s v="11월5일"/>
          <s v="11월6일"/>
          <s v="11월7일"/>
          <s v="11월8일"/>
          <s v="11월9일"/>
          <s v="11월10일"/>
          <s v="11월11일"/>
          <s v="11월12일"/>
          <s v="11월13일"/>
          <s v="11월14일"/>
          <s v="11월15일"/>
          <s v="11월16일"/>
          <s v="11월17일"/>
          <s v="11월18일"/>
          <s v="11월19일"/>
          <s v="11월20일"/>
          <s v="11월21일"/>
          <s v="11월22일"/>
          <s v="11월23일"/>
          <s v="11월24일"/>
          <s v="11월25일"/>
          <s v="11월26일"/>
          <s v="11월27일"/>
          <s v="11월28일"/>
          <s v="11월29일"/>
          <s v="11월30일"/>
          <s v="12월1일"/>
          <s v="12월2일"/>
          <s v="12월3일"/>
          <s v="12월4일"/>
          <s v="12월5일"/>
          <s v="12월6일"/>
          <s v="12월7일"/>
          <s v="12월8일"/>
          <s v="12월9일"/>
          <s v="12월10일"/>
          <s v="12월11일"/>
          <s v="12월12일"/>
          <s v="12월13일"/>
          <s v="12월14일"/>
          <s v="12월15일"/>
          <s v="12월16일"/>
          <s v="12월17일"/>
          <s v="12월18일"/>
          <s v="12월19일"/>
          <s v="12월20일"/>
          <s v="12월21일"/>
          <s v="12월22일"/>
          <s v="12월23일"/>
          <s v="12월24일"/>
          <s v="12월25일"/>
          <s v="12월26일"/>
          <s v="12월27일"/>
          <s v="12월28일"/>
          <s v="12월29일"/>
          <s v="12월30일"/>
          <s v="12월31일"/>
          <s v="&gt;12/4/2025"/>
        </groupItems>
      </fieldGroup>
    </cacheField>
    <cacheField name="Months (Date_cleaned)" numFmtId="0" databaseField="0">
      <fieldGroup base="3">
        <rangePr groupBy="months" startDate="2025-01-03T00:00:00" endDate="2025-12-04T00:00:00"/>
        <groupItems count="14">
          <s v="&lt;1/3/2025"/>
          <s v="1월"/>
          <s v="2월"/>
          <s v="3월"/>
          <s v="4월"/>
          <s v="5월"/>
          <s v="6월"/>
          <s v="7월"/>
          <s v="8월"/>
          <s v="9월"/>
          <s v="10월"/>
          <s v="11월"/>
          <s v="12월"/>
          <s v="&gt;12/4/2025"/>
        </groupItems>
      </fieldGroup>
    </cacheField>
  </cacheFields>
  <extLst>
    <ext xmlns:x14="http://schemas.microsoft.com/office/spreadsheetml/2009/9/main" uri="{725AE2AE-9491-48be-B2B4-4EB974FC3084}">
      <x14:pivotCacheDefinition pivotCacheId="904288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ORD0013"/>
    <n v="0"/>
    <d v="2025-01-03T00:00:00"/>
    <x v="0"/>
    <x v="0"/>
    <x v="0"/>
    <x v="0"/>
    <n v="800"/>
    <n v="2"/>
    <n v="1600"/>
    <n v="0"/>
    <s v="Daniel Harris"/>
    <x v="0"/>
    <x v="0"/>
    <s v="Pending"/>
  </r>
  <r>
    <s v="ORD0154"/>
    <n v="1"/>
    <d v="2025-01-03T00:00:00"/>
    <x v="0"/>
    <x v="0"/>
    <x v="1"/>
    <x v="0"/>
    <n v="100"/>
    <n v="2"/>
    <n v="200"/>
    <n v="200"/>
    <s v="John Doe"/>
    <x v="1"/>
    <x v="1"/>
    <s v="Completed"/>
  </r>
  <r>
    <s v="ORD0017"/>
    <n v="1"/>
    <d v="2025-01-04T00:00:00"/>
    <x v="1"/>
    <x v="0"/>
    <x v="2"/>
    <x v="1"/>
    <n v="20"/>
    <n v="1"/>
    <n v="20"/>
    <n v="20"/>
    <s v="Emma Clark"/>
    <x v="2"/>
    <x v="2"/>
    <s v="Completed"/>
  </r>
  <r>
    <s v="ORD0059"/>
    <n v="0"/>
    <d v="2025-01-04T00:00:00"/>
    <x v="1"/>
    <x v="0"/>
    <x v="3"/>
    <x v="0"/>
    <n v="150"/>
    <n v="2"/>
    <n v="300"/>
    <n v="0"/>
    <s v="Daniel Harris"/>
    <x v="3"/>
    <x v="3"/>
    <s v="Cancelled"/>
  </r>
  <r>
    <s v="ORD0208"/>
    <n v="1"/>
    <d v="2025-02-02T00:00:00"/>
    <x v="2"/>
    <x v="1"/>
    <x v="4"/>
    <x v="2"/>
    <n v="1200"/>
    <n v="3"/>
    <n v="3600"/>
    <n v="3600"/>
    <s v="John Doe"/>
    <x v="4"/>
    <x v="4"/>
    <s v="Completed"/>
  </r>
  <r>
    <s v="ORD0008"/>
    <n v="1"/>
    <d v="2025-02-03T00:00:00"/>
    <x v="3"/>
    <x v="1"/>
    <x v="5"/>
    <x v="0"/>
    <n v="500"/>
    <n v="1"/>
    <n v="500"/>
    <n v="500"/>
    <s v="Sophia Miller"/>
    <x v="4"/>
    <x v="4"/>
    <s v="Completed"/>
  </r>
  <r>
    <s v="ORD0025"/>
    <n v="1"/>
    <d v="2025-02-03T00:00:00"/>
    <x v="3"/>
    <x v="1"/>
    <x v="6"/>
    <x v="3"/>
    <n v="15"/>
    <n v="5"/>
    <n v="75"/>
    <n v="75"/>
    <s v="Sophia Miller"/>
    <x v="5"/>
    <x v="2"/>
    <s v="Completed"/>
  </r>
  <r>
    <s v="ORD0039"/>
    <n v="1"/>
    <d v="2025-02-03T00:00:00"/>
    <x v="3"/>
    <x v="1"/>
    <x v="0"/>
    <x v="0"/>
    <n v="800"/>
    <n v="2"/>
    <n v="1600"/>
    <n v="1600"/>
    <s v="Olivia Wilson"/>
    <x v="0"/>
    <x v="4"/>
    <s v="Completed"/>
  </r>
  <r>
    <s v="ORD0186"/>
    <n v="1"/>
    <d v="2025-02-03T00:00:00"/>
    <x v="3"/>
    <x v="1"/>
    <x v="7"/>
    <x v="2"/>
    <n v="600"/>
    <n v="4"/>
    <n v="2400"/>
    <n v="2400"/>
    <s v="Michael Brown"/>
    <x v="2"/>
    <x v="4"/>
    <s v="Completed"/>
  </r>
  <r>
    <s v="ORD0034"/>
    <n v="0"/>
    <d v="2025-02-04T00:00:00"/>
    <x v="4"/>
    <x v="1"/>
    <x v="2"/>
    <x v="1"/>
    <n v="20"/>
    <n v="5"/>
    <n v="100"/>
    <n v="0"/>
    <s v="Jane Smith"/>
    <x v="2"/>
    <x v="3"/>
    <s v="Pending"/>
  </r>
  <r>
    <s v="ORD0035"/>
    <n v="1"/>
    <d v="2025-02-04T00:00:00"/>
    <x v="4"/>
    <x v="1"/>
    <x v="0"/>
    <x v="0"/>
    <n v="800"/>
    <n v="3"/>
    <n v="2400"/>
    <n v="2400"/>
    <s v="Emma Clark"/>
    <x v="1"/>
    <x v="2"/>
    <s v="Completed"/>
  </r>
  <r>
    <s v="ORD0182"/>
    <n v="1"/>
    <d v="2025-02-04T00:00:00"/>
    <x v="4"/>
    <x v="1"/>
    <x v="2"/>
    <x v="1"/>
    <n v="20"/>
    <n v="5"/>
    <n v="100"/>
    <n v="100"/>
    <s v="Emma Clark"/>
    <x v="1"/>
    <x v="4"/>
    <s v="Completed"/>
  </r>
  <r>
    <s v="ORD0227"/>
    <n v="0"/>
    <d v="2025-02-04T00:00:00"/>
    <x v="4"/>
    <x v="1"/>
    <x v="1"/>
    <x v="0"/>
    <n v="100"/>
    <n v="5"/>
    <n v="500"/>
    <n v="0"/>
    <s v="Emma Clark"/>
    <x v="4"/>
    <x v="2"/>
    <s v="Cancelled"/>
  </r>
  <r>
    <s v="ORD0028"/>
    <n v="1"/>
    <d v="2025-03-02T00:00:00"/>
    <x v="5"/>
    <x v="2"/>
    <x v="1"/>
    <x v="0"/>
    <n v="100"/>
    <n v="1"/>
    <n v="100"/>
    <n v="100"/>
    <s v="Jane Smith"/>
    <x v="6"/>
    <x v="2"/>
    <s v="Completed"/>
  </r>
  <r>
    <s v="ORD0091"/>
    <n v="0"/>
    <d v="2025-03-02T00:00:00"/>
    <x v="5"/>
    <x v="2"/>
    <x v="0"/>
    <x v="0"/>
    <n v="800"/>
    <n v="4"/>
    <n v="3200"/>
    <n v="0"/>
    <s v="Daniel Harris"/>
    <x v="7"/>
    <x v="0"/>
    <s v="Pending"/>
  </r>
  <r>
    <s v="ORD0201"/>
    <n v="1"/>
    <d v="2025-03-02T00:00:00"/>
    <x v="5"/>
    <x v="2"/>
    <x v="6"/>
    <x v="3"/>
    <n v="15"/>
    <n v="4"/>
    <n v="60"/>
    <n v="60"/>
    <s v="Michael Brown"/>
    <x v="0"/>
    <x v="3"/>
    <s v="Completed"/>
  </r>
  <r>
    <s v="ORD0181"/>
    <n v="0"/>
    <d v="2025-03-03T00:00:00"/>
    <x v="6"/>
    <x v="2"/>
    <x v="8"/>
    <x v="4"/>
    <n v="60"/>
    <n v="2"/>
    <n v="120"/>
    <n v="0"/>
    <s v="David Lee"/>
    <x v="8"/>
    <x v="1"/>
    <s v="Cancelled"/>
  </r>
  <r>
    <s v="ORD0033"/>
    <n v="0"/>
    <d v="2025-04-02T00:00:00"/>
    <x v="7"/>
    <x v="3"/>
    <x v="6"/>
    <x v="3"/>
    <n v="15"/>
    <n v="1"/>
    <n v="15"/>
    <n v="0"/>
    <s v="Olivia Wilson"/>
    <x v="2"/>
    <x v="1"/>
    <s v="Cancelled"/>
  </r>
  <r>
    <s v="ORD0126"/>
    <n v="0"/>
    <d v="2025-04-02T00:00:00"/>
    <x v="7"/>
    <x v="3"/>
    <x v="4"/>
    <x v="2"/>
    <n v="1200"/>
    <n v="5"/>
    <n v="6000"/>
    <n v="0"/>
    <s v="Olivia Wilson"/>
    <x v="6"/>
    <x v="0"/>
    <s v="Pending"/>
  </r>
  <r>
    <s v="ORD0245"/>
    <n v="0"/>
    <d v="2025-04-02T00:00:00"/>
    <x v="7"/>
    <x v="3"/>
    <x v="0"/>
    <x v="0"/>
    <n v="800"/>
    <n v="1"/>
    <n v="800"/>
    <n v="0"/>
    <s v="Michael Brown"/>
    <x v="8"/>
    <x v="3"/>
    <s v="Cancelled"/>
  </r>
  <r>
    <s v="ORD0014"/>
    <n v="0"/>
    <d v="2025-04-03T00:00:00"/>
    <x v="8"/>
    <x v="3"/>
    <x v="7"/>
    <x v="2"/>
    <n v="600"/>
    <n v="3"/>
    <n v="1800"/>
    <n v="0"/>
    <s v="Michael Brown"/>
    <x v="4"/>
    <x v="3"/>
    <s v="Cancelled"/>
  </r>
  <r>
    <s v="ORD0180"/>
    <n v="1"/>
    <d v="2025-04-03T00:00:00"/>
    <x v="8"/>
    <x v="3"/>
    <x v="4"/>
    <x v="2"/>
    <n v="1200"/>
    <n v="3"/>
    <n v="3600"/>
    <n v="3600"/>
    <s v="David Lee"/>
    <x v="9"/>
    <x v="0"/>
    <s v="Completed"/>
  </r>
  <r>
    <s v="ORD0196"/>
    <n v="0"/>
    <d v="2025-04-03T00:00:00"/>
    <x v="8"/>
    <x v="3"/>
    <x v="1"/>
    <x v="0"/>
    <n v="100"/>
    <n v="5"/>
    <n v="500"/>
    <n v="0"/>
    <s v="Daniel Harris"/>
    <x v="5"/>
    <x v="1"/>
    <s v="Pending"/>
  </r>
  <r>
    <s v="ORD0021"/>
    <n v="0"/>
    <d v="2025-05-02T00:00:00"/>
    <x v="9"/>
    <x v="4"/>
    <x v="1"/>
    <x v="0"/>
    <n v="100"/>
    <n v="3"/>
    <n v="300"/>
    <n v="0"/>
    <s v="Chris White"/>
    <x v="4"/>
    <x v="1"/>
    <s v="Cancelled"/>
  </r>
  <r>
    <s v="ORD0147"/>
    <n v="0"/>
    <d v="2025-05-02T00:00:00"/>
    <x v="9"/>
    <x v="4"/>
    <x v="8"/>
    <x v="4"/>
    <n v="60"/>
    <n v="5"/>
    <n v="300"/>
    <n v="0"/>
    <s v="Jane Smith"/>
    <x v="3"/>
    <x v="4"/>
    <s v="Pending"/>
  </r>
  <r>
    <s v="ORD0155"/>
    <n v="0"/>
    <d v="2025-05-02T00:00:00"/>
    <x v="9"/>
    <x v="4"/>
    <x v="4"/>
    <x v="2"/>
    <n v="1200"/>
    <n v="4"/>
    <n v="4800"/>
    <n v="0"/>
    <s v="Sophia Miller"/>
    <x v="5"/>
    <x v="3"/>
    <s v="Pending"/>
  </r>
  <r>
    <s v="ORD0226"/>
    <n v="1"/>
    <d v="2025-05-03T00:00:00"/>
    <x v="10"/>
    <x v="4"/>
    <x v="8"/>
    <x v="4"/>
    <n v="60"/>
    <n v="4"/>
    <n v="240"/>
    <n v="240"/>
    <s v="Chris White"/>
    <x v="6"/>
    <x v="2"/>
    <s v="Completed"/>
  </r>
  <r>
    <s v="ORD0236"/>
    <n v="1"/>
    <d v="2025-05-03T00:00:00"/>
    <x v="10"/>
    <x v="4"/>
    <x v="5"/>
    <x v="0"/>
    <n v="500"/>
    <n v="5"/>
    <n v="2500"/>
    <n v="2500"/>
    <s v="John Doe"/>
    <x v="9"/>
    <x v="4"/>
    <s v="Completed"/>
  </r>
  <r>
    <s v="ORD0243"/>
    <n v="1"/>
    <d v="2025-05-03T00:00:00"/>
    <x v="10"/>
    <x v="4"/>
    <x v="8"/>
    <x v="4"/>
    <n v="60"/>
    <n v="2"/>
    <n v="120"/>
    <n v="120"/>
    <s v="Chris White"/>
    <x v="7"/>
    <x v="2"/>
    <s v="Completed"/>
  </r>
  <r>
    <s v="ORD0248"/>
    <n v="0"/>
    <d v="2025-05-03T00:00:00"/>
    <x v="10"/>
    <x v="4"/>
    <x v="2"/>
    <x v="1"/>
    <n v="20"/>
    <n v="2"/>
    <n v="40"/>
    <n v="0"/>
    <s v="Chris White"/>
    <x v="1"/>
    <x v="1"/>
    <s v="Cancelled"/>
  </r>
  <r>
    <s v="ORD0085"/>
    <n v="1"/>
    <d v="2025-06-02T00:00:00"/>
    <x v="11"/>
    <x v="5"/>
    <x v="5"/>
    <x v="0"/>
    <n v="500"/>
    <n v="5"/>
    <n v="2500"/>
    <n v="2500"/>
    <s v="Michael Brown"/>
    <x v="7"/>
    <x v="4"/>
    <s v="Completed"/>
  </r>
  <r>
    <s v="ORD0088"/>
    <n v="0"/>
    <d v="2025-06-02T00:00:00"/>
    <x v="11"/>
    <x v="5"/>
    <x v="4"/>
    <x v="2"/>
    <n v="1200"/>
    <n v="2"/>
    <n v="2400"/>
    <n v="0"/>
    <s v="Chris White"/>
    <x v="5"/>
    <x v="1"/>
    <s v="Pending"/>
  </r>
  <r>
    <s v="ORD0148"/>
    <n v="0"/>
    <d v="2025-06-02T00:00:00"/>
    <x v="11"/>
    <x v="5"/>
    <x v="1"/>
    <x v="0"/>
    <n v="100"/>
    <n v="4"/>
    <n v="400"/>
    <n v="0"/>
    <s v="Emily Johnson"/>
    <x v="8"/>
    <x v="2"/>
    <s v="Cancelled"/>
  </r>
  <r>
    <s v="ORD0160"/>
    <n v="0"/>
    <d v="2025-06-02T00:00:00"/>
    <x v="11"/>
    <x v="5"/>
    <x v="7"/>
    <x v="2"/>
    <n v="600"/>
    <n v="3"/>
    <n v="1800"/>
    <n v="0"/>
    <s v="Olivia Wilson"/>
    <x v="1"/>
    <x v="0"/>
    <s v="Cancelled"/>
  </r>
  <r>
    <s v="ORD0178"/>
    <n v="1"/>
    <d v="2025-06-02T00:00:00"/>
    <x v="11"/>
    <x v="5"/>
    <x v="5"/>
    <x v="0"/>
    <n v="500"/>
    <n v="3"/>
    <n v="1500"/>
    <n v="1500"/>
    <s v="Emily Johnson"/>
    <x v="6"/>
    <x v="4"/>
    <s v="Completed"/>
  </r>
  <r>
    <s v="ORD0213"/>
    <n v="0"/>
    <d v="2025-06-02T00:00:00"/>
    <x v="11"/>
    <x v="5"/>
    <x v="0"/>
    <x v="0"/>
    <n v="800"/>
    <n v="1"/>
    <n v="800"/>
    <n v="0"/>
    <s v="Jane Smith"/>
    <x v="8"/>
    <x v="2"/>
    <s v="Cancelled"/>
  </r>
  <r>
    <s v="ORD0244"/>
    <n v="1"/>
    <d v="2025-06-02T00:00:00"/>
    <x v="11"/>
    <x v="5"/>
    <x v="5"/>
    <x v="0"/>
    <n v="500"/>
    <n v="4"/>
    <n v="2000"/>
    <n v="2000"/>
    <s v="Emma Clark"/>
    <x v="7"/>
    <x v="3"/>
    <s v="Completed"/>
  </r>
  <r>
    <s v="ORD0046"/>
    <n v="0"/>
    <d v="2025-06-03T00:00:00"/>
    <x v="12"/>
    <x v="5"/>
    <x v="8"/>
    <x v="4"/>
    <n v="60"/>
    <n v="2"/>
    <n v="120"/>
    <n v="0"/>
    <s v="David Lee"/>
    <x v="7"/>
    <x v="1"/>
    <s v="Cancelled"/>
  </r>
  <r>
    <s v="ORD0093"/>
    <n v="0"/>
    <d v="2025-06-03T00:00:00"/>
    <x v="12"/>
    <x v="5"/>
    <x v="4"/>
    <x v="2"/>
    <n v="1200"/>
    <n v="5"/>
    <n v="6000"/>
    <n v="0"/>
    <s v="David Lee"/>
    <x v="1"/>
    <x v="4"/>
    <s v="Cancelled"/>
  </r>
  <r>
    <s v="ORD0112"/>
    <n v="0"/>
    <d v="2025-06-03T00:00:00"/>
    <x v="12"/>
    <x v="5"/>
    <x v="7"/>
    <x v="2"/>
    <n v="600"/>
    <n v="2"/>
    <n v="1200"/>
    <n v="0"/>
    <s v="David Lee"/>
    <x v="3"/>
    <x v="0"/>
    <s v="Cancelled"/>
  </r>
  <r>
    <s v="ORD0169"/>
    <n v="1"/>
    <d v="2025-06-03T00:00:00"/>
    <x v="12"/>
    <x v="5"/>
    <x v="4"/>
    <x v="2"/>
    <n v="1200"/>
    <n v="2"/>
    <n v="2400"/>
    <n v="2400"/>
    <s v="John Doe"/>
    <x v="1"/>
    <x v="4"/>
    <s v="Completed"/>
  </r>
  <r>
    <s v="ORD0027"/>
    <n v="0"/>
    <d v="2025-07-02T00:00:00"/>
    <x v="13"/>
    <x v="6"/>
    <x v="2"/>
    <x v="1"/>
    <n v="20"/>
    <n v="1"/>
    <n v="20"/>
    <n v="0"/>
    <s v="Daniel Harris"/>
    <x v="2"/>
    <x v="2"/>
    <s v="Pending"/>
  </r>
  <r>
    <s v="ORD0134"/>
    <n v="0"/>
    <d v="2025-07-02T00:00:00"/>
    <x v="13"/>
    <x v="6"/>
    <x v="5"/>
    <x v="0"/>
    <n v="500"/>
    <n v="5"/>
    <n v="2500"/>
    <n v="0"/>
    <s v="David Lee"/>
    <x v="6"/>
    <x v="0"/>
    <s v="Pending"/>
  </r>
  <r>
    <s v="ORD0020"/>
    <n v="0"/>
    <d v="2025-07-03T00:00:00"/>
    <x v="14"/>
    <x v="6"/>
    <x v="1"/>
    <x v="0"/>
    <n v="100"/>
    <n v="4"/>
    <n v="400"/>
    <n v="0"/>
    <s v="Olivia Wilson"/>
    <x v="5"/>
    <x v="1"/>
    <s v="Pending"/>
  </r>
  <r>
    <s v="ORD0022"/>
    <n v="0"/>
    <d v="2025-07-03T00:00:00"/>
    <x v="14"/>
    <x v="6"/>
    <x v="4"/>
    <x v="2"/>
    <n v="1200"/>
    <n v="4"/>
    <n v="4800"/>
    <n v="0"/>
    <s v="Olivia Wilson"/>
    <x v="7"/>
    <x v="3"/>
    <s v="Pending"/>
  </r>
  <r>
    <s v="ORD0072"/>
    <n v="0"/>
    <d v="2025-07-03T00:00:00"/>
    <x v="14"/>
    <x v="6"/>
    <x v="0"/>
    <x v="0"/>
    <n v="800"/>
    <n v="3"/>
    <n v="2400"/>
    <n v="0"/>
    <s v="Daniel Harris"/>
    <x v="7"/>
    <x v="3"/>
    <s v="Pending"/>
  </r>
  <r>
    <s v="ORD0132"/>
    <n v="0"/>
    <d v="2025-07-03T00:00:00"/>
    <x v="14"/>
    <x v="6"/>
    <x v="5"/>
    <x v="0"/>
    <n v="500"/>
    <n v="2"/>
    <n v="1000"/>
    <n v="0"/>
    <s v="Olivia Wilson"/>
    <x v="6"/>
    <x v="1"/>
    <s v="Pending"/>
  </r>
  <r>
    <s v="ORD0215"/>
    <n v="1"/>
    <d v="2025-07-03T00:00:00"/>
    <x v="14"/>
    <x v="6"/>
    <x v="8"/>
    <x v="4"/>
    <n v="60"/>
    <n v="1"/>
    <n v="60"/>
    <n v="60"/>
    <s v="Emma Clark"/>
    <x v="7"/>
    <x v="4"/>
    <s v="Completed"/>
  </r>
  <r>
    <s v="ORD0043"/>
    <n v="0"/>
    <d v="2025-08-02T00:00:00"/>
    <x v="15"/>
    <x v="7"/>
    <x v="2"/>
    <x v="1"/>
    <n v="20"/>
    <n v="4"/>
    <n v="80"/>
    <n v="0"/>
    <s v="Jane Smith"/>
    <x v="1"/>
    <x v="3"/>
    <s v="Pending"/>
  </r>
  <r>
    <s v="ORD0150"/>
    <n v="0"/>
    <d v="2025-08-02T00:00:00"/>
    <x v="15"/>
    <x v="7"/>
    <x v="6"/>
    <x v="3"/>
    <n v="15"/>
    <n v="4"/>
    <n v="60"/>
    <n v="0"/>
    <s v="Daniel Harris"/>
    <x v="6"/>
    <x v="0"/>
    <s v="Cancelled"/>
  </r>
  <r>
    <s v="ORD0157"/>
    <n v="0"/>
    <d v="2025-08-02T00:00:00"/>
    <x v="15"/>
    <x v="7"/>
    <x v="5"/>
    <x v="0"/>
    <n v="500"/>
    <n v="3"/>
    <n v="1500"/>
    <n v="0"/>
    <s v="Sophia Miller"/>
    <x v="1"/>
    <x v="3"/>
    <s v="Pending"/>
  </r>
  <r>
    <s v="ORD0009"/>
    <n v="1"/>
    <d v="2025-08-03T00:00:00"/>
    <x v="16"/>
    <x v="7"/>
    <x v="2"/>
    <x v="1"/>
    <n v="20"/>
    <n v="3"/>
    <n v="60"/>
    <n v="60"/>
    <s v="Sophia Miller"/>
    <x v="9"/>
    <x v="4"/>
    <s v="Completed"/>
  </r>
  <r>
    <s v="ORD0145"/>
    <n v="0"/>
    <d v="2025-08-03T00:00:00"/>
    <x v="16"/>
    <x v="7"/>
    <x v="3"/>
    <x v="0"/>
    <n v="150"/>
    <n v="2"/>
    <n v="300"/>
    <n v="0"/>
    <s v="Michael Brown"/>
    <x v="5"/>
    <x v="1"/>
    <s v="Cancelled"/>
  </r>
  <r>
    <s v="ORD0204"/>
    <n v="0"/>
    <d v="2025-08-03T00:00:00"/>
    <x v="16"/>
    <x v="7"/>
    <x v="8"/>
    <x v="4"/>
    <n v="60"/>
    <n v="5"/>
    <n v="300"/>
    <n v="0"/>
    <s v="Jane Smith"/>
    <x v="4"/>
    <x v="0"/>
    <s v="Pending"/>
  </r>
  <r>
    <s v="ORD0234"/>
    <n v="0"/>
    <d v="2025-08-03T00:00:00"/>
    <x v="16"/>
    <x v="7"/>
    <x v="6"/>
    <x v="3"/>
    <n v="15"/>
    <n v="1"/>
    <n v="15"/>
    <n v="0"/>
    <s v="Jane Smith"/>
    <x v="4"/>
    <x v="2"/>
    <s v="Cancelled"/>
  </r>
  <r>
    <s v="ORD0242"/>
    <n v="0"/>
    <d v="2025-08-03T00:00:00"/>
    <x v="16"/>
    <x v="7"/>
    <x v="5"/>
    <x v="0"/>
    <n v="500"/>
    <n v="4"/>
    <n v="2000"/>
    <n v="0"/>
    <s v="Chris White"/>
    <x v="9"/>
    <x v="0"/>
    <s v="Pending"/>
  </r>
  <r>
    <s v="ORD0249"/>
    <n v="0"/>
    <d v="2025-08-03T00:00:00"/>
    <x v="16"/>
    <x v="7"/>
    <x v="3"/>
    <x v="0"/>
    <n v="150"/>
    <n v="3"/>
    <n v="450"/>
    <n v="0"/>
    <s v="Emily Johnson"/>
    <x v="2"/>
    <x v="1"/>
    <s v="Cancelled"/>
  </r>
  <r>
    <s v="ORD0036"/>
    <n v="0"/>
    <d v="2025-09-02T00:00:00"/>
    <x v="17"/>
    <x v="8"/>
    <x v="4"/>
    <x v="2"/>
    <n v="1200"/>
    <n v="2"/>
    <n v="2400"/>
    <n v="0"/>
    <s v="Sophia Miller"/>
    <x v="9"/>
    <x v="4"/>
    <s v="Cancelled"/>
  </r>
  <r>
    <s v="ORD0162"/>
    <n v="1"/>
    <d v="2025-09-02T00:00:00"/>
    <x v="17"/>
    <x v="8"/>
    <x v="5"/>
    <x v="0"/>
    <n v="500"/>
    <n v="2"/>
    <n v="1000"/>
    <n v="1000"/>
    <s v="Olivia Wilson"/>
    <x v="6"/>
    <x v="3"/>
    <s v="Completed"/>
  </r>
  <r>
    <s v="ORD0240"/>
    <n v="0"/>
    <d v="2025-09-02T00:00:00"/>
    <x v="17"/>
    <x v="8"/>
    <x v="3"/>
    <x v="0"/>
    <n v="150"/>
    <n v="1"/>
    <n v="150"/>
    <n v="0"/>
    <s v="John Doe"/>
    <x v="1"/>
    <x v="0"/>
    <s v="Pending"/>
  </r>
  <r>
    <s v="ORD0079"/>
    <n v="0"/>
    <d v="2025-09-03T00:00:00"/>
    <x v="18"/>
    <x v="8"/>
    <x v="8"/>
    <x v="4"/>
    <n v="60"/>
    <n v="2"/>
    <n v="120"/>
    <n v="0"/>
    <s v="Emily Johnson"/>
    <x v="1"/>
    <x v="0"/>
    <s v="Cancelled"/>
  </r>
  <r>
    <s v="ORD0212"/>
    <n v="1"/>
    <d v="2025-09-03T00:00:00"/>
    <x v="18"/>
    <x v="8"/>
    <x v="2"/>
    <x v="1"/>
    <n v="20"/>
    <n v="4"/>
    <n v="80"/>
    <n v="80"/>
    <s v="Emma Clark"/>
    <x v="7"/>
    <x v="1"/>
    <s v="Completed"/>
  </r>
  <r>
    <s v="ORD0018"/>
    <n v="1"/>
    <d v="2025-10-02T00:00:00"/>
    <x v="19"/>
    <x v="9"/>
    <x v="5"/>
    <x v="0"/>
    <n v="500"/>
    <n v="2"/>
    <n v="1000"/>
    <n v="1000"/>
    <s v="Michael Brown"/>
    <x v="8"/>
    <x v="2"/>
    <s v="Completed"/>
  </r>
  <r>
    <s v="ORD0030"/>
    <n v="0"/>
    <d v="2025-10-02T00:00:00"/>
    <x v="19"/>
    <x v="9"/>
    <x v="7"/>
    <x v="2"/>
    <n v="600"/>
    <n v="3"/>
    <n v="1800"/>
    <n v="0"/>
    <s v="Emily Johnson"/>
    <x v="3"/>
    <x v="0"/>
    <s v="Cancelled"/>
  </r>
  <r>
    <s v="ORD0062"/>
    <n v="1"/>
    <d v="2025-10-02T00:00:00"/>
    <x v="19"/>
    <x v="9"/>
    <x v="0"/>
    <x v="0"/>
    <n v="800"/>
    <n v="5"/>
    <n v="4000"/>
    <n v="4000"/>
    <s v="Olivia Wilson"/>
    <x v="0"/>
    <x v="4"/>
    <s v="Completed"/>
  </r>
  <r>
    <s v="ORD0118"/>
    <n v="1"/>
    <d v="2025-10-02T00:00:00"/>
    <x v="19"/>
    <x v="9"/>
    <x v="1"/>
    <x v="0"/>
    <n v="100"/>
    <n v="5"/>
    <n v="500"/>
    <n v="500"/>
    <s v="John Doe"/>
    <x v="7"/>
    <x v="2"/>
    <s v="Completed"/>
  </r>
  <r>
    <s v="ORD0124"/>
    <n v="0"/>
    <d v="2025-10-02T00:00:00"/>
    <x v="19"/>
    <x v="9"/>
    <x v="6"/>
    <x v="3"/>
    <n v="15"/>
    <n v="1"/>
    <n v="15"/>
    <n v="0"/>
    <s v="Emma Clark"/>
    <x v="5"/>
    <x v="0"/>
    <s v="Pending"/>
  </r>
  <r>
    <s v="ORD0130"/>
    <n v="1"/>
    <d v="2025-10-02T00:00:00"/>
    <x v="19"/>
    <x v="9"/>
    <x v="3"/>
    <x v="0"/>
    <n v="150"/>
    <n v="5"/>
    <n v="750"/>
    <n v="750"/>
    <s v="David Lee"/>
    <x v="9"/>
    <x v="4"/>
    <s v="Completed"/>
  </r>
  <r>
    <s v="ORD0135"/>
    <n v="0"/>
    <d v="2025-10-02T00:00:00"/>
    <x v="19"/>
    <x v="9"/>
    <x v="2"/>
    <x v="1"/>
    <n v="20"/>
    <n v="1"/>
    <n v="20"/>
    <n v="0"/>
    <s v="Olivia Wilson"/>
    <x v="4"/>
    <x v="3"/>
    <s v="Pending"/>
  </r>
  <r>
    <s v="ORD0189"/>
    <n v="1"/>
    <d v="2025-10-02T00:00:00"/>
    <x v="19"/>
    <x v="9"/>
    <x v="0"/>
    <x v="0"/>
    <n v="800"/>
    <n v="3"/>
    <n v="2400"/>
    <n v="2400"/>
    <s v="Jane Smith"/>
    <x v="7"/>
    <x v="2"/>
    <s v="Completed"/>
  </r>
  <r>
    <s v="ORD0200"/>
    <n v="1"/>
    <d v="2025-10-02T00:00:00"/>
    <x v="19"/>
    <x v="9"/>
    <x v="6"/>
    <x v="3"/>
    <n v="15"/>
    <n v="2"/>
    <n v="30"/>
    <n v="30"/>
    <s v="Chris White"/>
    <x v="8"/>
    <x v="1"/>
    <s v="Completed"/>
  </r>
  <r>
    <s v="ORD0220"/>
    <n v="1"/>
    <d v="2025-10-02T00:00:00"/>
    <x v="19"/>
    <x v="9"/>
    <x v="3"/>
    <x v="0"/>
    <n v="150"/>
    <n v="3"/>
    <n v="450"/>
    <n v="450"/>
    <s v="Michael Brown"/>
    <x v="1"/>
    <x v="1"/>
    <s v="Completed"/>
  </r>
  <r>
    <s v="ORD0005"/>
    <n v="0"/>
    <d v="2025-10-03T00:00:00"/>
    <x v="20"/>
    <x v="9"/>
    <x v="3"/>
    <x v="0"/>
    <n v="150"/>
    <n v="3"/>
    <n v="450"/>
    <n v="0"/>
    <s v="Emma Clark"/>
    <x v="2"/>
    <x v="1"/>
    <s v="Pending"/>
  </r>
  <r>
    <s v="ORD0032"/>
    <n v="0"/>
    <d v="2025-10-03T00:00:00"/>
    <x v="20"/>
    <x v="9"/>
    <x v="5"/>
    <x v="0"/>
    <n v="500"/>
    <n v="4"/>
    <n v="2000"/>
    <n v="0"/>
    <s v="Michael Brown"/>
    <x v="5"/>
    <x v="4"/>
    <s v="Pending"/>
  </r>
  <r>
    <s v="ORD0070"/>
    <n v="1"/>
    <d v="2025-10-03T00:00:00"/>
    <x v="20"/>
    <x v="9"/>
    <x v="6"/>
    <x v="3"/>
    <n v="15"/>
    <n v="1"/>
    <n v="15"/>
    <n v="15"/>
    <s v="Emily Johnson"/>
    <x v="9"/>
    <x v="3"/>
    <s v="Completed"/>
  </r>
  <r>
    <s v="ORD0195"/>
    <n v="0"/>
    <d v="2025-10-03T00:00:00"/>
    <x v="20"/>
    <x v="9"/>
    <x v="5"/>
    <x v="0"/>
    <n v="500"/>
    <n v="3"/>
    <n v="1500"/>
    <n v="0"/>
    <s v="Olivia Wilson"/>
    <x v="1"/>
    <x v="0"/>
    <s v="Cancelled"/>
  </r>
  <r>
    <s v="ORD0048"/>
    <n v="1"/>
    <d v="2025-11-02T00:00:00"/>
    <x v="21"/>
    <x v="10"/>
    <x v="2"/>
    <x v="1"/>
    <n v="20"/>
    <n v="5"/>
    <n v="100"/>
    <n v="100"/>
    <s v="Jane Smith"/>
    <x v="1"/>
    <x v="2"/>
    <s v="Completed"/>
  </r>
  <r>
    <s v="ORD0136"/>
    <n v="0"/>
    <d v="2025-11-02T00:00:00"/>
    <x v="21"/>
    <x v="10"/>
    <x v="4"/>
    <x v="2"/>
    <n v="1200"/>
    <n v="2"/>
    <n v="2400"/>
    <n v="0"/>
    <s v="Daniel Harris"/>
    <x v="0"/>
    <x v="4"/>
    <s v="Cancelled"/>
  </r>
  <r>
    <s v="ORD0138"/>
    <n v="0"/>
    <d v="2025-11-02T00:00:00"/>
    <x v="21"/>
    <x v="10"/>
    <x v="3"/>
    <x v="0"/>
    <n v="150"/>
    <n v="5"/>
    <n v="750"/>
    <n v="0"/>
    <s v="John Doe"/>
    <x v="8"/>
    <x v="3"/>
    <s v="Cancelled"/>
  </r>
  <r>
    <s v="ORD0237"/>
    <n v="0"/>
    <d v="2025-11-02T00:00:00"/>
    <x v="21"/>
    <x v="10"/>
    <x v="1"/>
    <x v="0"/>
    <n v="100"/>
    <n v="3"/>
    <n v="300"/>
    <n v="0"/>
    <s v="Michael Brown"/>
    <x v="7"/>
    <x v="1"/>
    <s v="Cancelled"/>
  </r>
  <r>
    <s v="ORD0061"/>
    <n v="0"/>
    <d v="2025-11-03T00:00:00"/>
    <x v="22"/>
    <x v="10"/>
    <x v="4"/>
    <x v="2"/>
    <n v="1200"/>
    <n v="1"/>
    <n v="1200"/>
    <n v="0"/>
    <s v="Jane Smith"/>
    <x v="2"/>
    <x v="4"/>
    <s v="Cancelled"/>
  </r>
  <r>
    <s v="ORD0225"/>
    <n v="0"/>
    <d v="2025-11-03T00:00:00"/>
    <x v="22"/>
    <x v="10"/>
    <x v="9"/>
    <x v="1"/>
    <n v="40"/>
    <n v="1"/>
    <n v="40"/>
    <n v="0"/>
    <s v="Sophia Miller"/>
    <x v="2"/>
    <x v="0"/>
    <s v="Cancelled"/>
  </r>
  <r>
    <s v="ORD0029"/>
    <n v="0"/>
    <d v="2025-12-02T00:00:00"/>
    <x v="23"/>
    <x v="11"/>
    <x v="5"/>
    <x v="0"/>
    <n v="500"/>
    <n v="1"/>
    <n v="500"/>
    <n v="0"/>
    <s v="Sophia Miller"/>
    <x v="1"/>
    <x v="3"/>
    <s v="Cancelled"/>
  </r>
  <r>
    <s v="ORD0206"/>
    <n v="0"/>
    <d v="2025-12-02T00:00:00"/>
    <x v="23"/>
    <x v="11"/>
    <x v="7"/>
    <x v="2"/>
    <n v="600"/>
    <n v="5"/>
    <n v="3000"/>
    <n v="0"/>
    <s v="Emma Clark"/>
    <x v="4"/>
    <x v="2"/>
    <s v="Pending"/>
  </r>
  <r>
    <s v="ORD0228"/>
    <n v="0"/>
    <d v="2025-12-02T00:00:00"/>
    <x v="23"/>
    <x v="11"/>
    <x v="8"/>
    <x v="4"/>
    <n v="60"/>
    <n v="1"/>
    <n v="60"/>
    <n v="0"/>
    <s v="David Lee"/>
    <x v="0"/>
    <x v="3"/>
    <s v="Pending"/>
  </r>
  <r>
    <s v="ORD0010"/>
    <n v="0"/>
    <d v="2025-12-03T00:00:00"/>
    <x v="24"/>
    <x v="11"/>
    <x v="5"/>
    <x v="0"/>
    <n v="500"/>
    <n v="1"/>
    <n v="500"/>
    <n v="0"/>
    <s v="Emily Johnson"/>
    <x v="0"/>
    <x v="3"/>
    <s v="Cancelled"/>
  </r>
  <r>
    <s v="ORD0060"/>
    <n v="0"/>
    <d v="2025-12-03T00:00:00"/>
    <x v="24"/>
    <x v="11"/>
    <x v="6"/>
    <x v="3"/>
    <n v="15"/>
    <n v="5"/>
    <n v="75"/>
    <n v="0"/>
    <s v="Jane Smith"/>
    <x v="3"/>
    <x v="3"/>
    <s v="Pending"/>
  </r>
  <r>
    <s v="ORD0172"/>
    <n v="0"/>
    <d v="2025-12-03T00:00:00"/>
    <x v="24"/>
    <x v="11"/>
    <x v="6"/>
    <x v="3"/>
    <n v="15"/>
    <n v="1"/>
    <n v="15"/>
    <n v="0"/>
    <s v="David Lee"/>
    <x v="4"/>
    <x v="1"/>
    <s v="Cancelled"/>
  </r>
  <r>
    <s v="ORD0197"/>
    <n v="1"/>
    <d v="2025-12-03T00:00:00"/>
    <x v="24"/>
    <x v="11"/>
    <x v="8"/>
    <x v="4"/>
    <n v="60"/>
    <n v="2"/>
    <n v="120"/>
    <n v="120"/>
    <s v="Michael Brown"/>
    <x v="1"/>
    <x v="0"/>
    <s v="Completed"/>
  </r>
  <r>
    <s v="ORD0064"/>
    <n v="0"/>
    <s v="13-02-25"/>
    <x v="25"/>
    <x v="1"/>
    <x v="4"/>
    <x v="2"/>
    <n v="1200"/>
    <n v="4"/>
    <n v="4800"/>
    <n v="0"/>
    <s v="Emily Johnson"/>
    <x v="1"/>
    <x v="4"/>
    <s v="Pending"/>
  </r>
  <r>
    <s v="ORD0100"/>
    <n v="0"/>
    <s v="13-02-25"/>
    <x v="25"/>
    <x v="1"/>
    <x v="8"/>
    <x v="4"/>
    <n v="60"/>
    <n v="1"/>
    <n v="60"/>
    <n v="0"/>
    <s v="Jane Smith"/>
    <x v="7"/>
    <x v="0"/>
    <s v="Cancelled"/>
  </r>
  <r>
    <s v="ORD0012"/>
    <n v="1"/>
    <s v="13-03-25"/>
    <x v="26"/>
    <x v="2"/>
    <x v="9"/>
    <x v="1"/>
    <n v="40"/>
    <n v="4"/>
    <n v="160"/>
    <n v="160"/>
    <s v="Michael Brown"/>
    <x v="3"/>
    <x v="3"/>
    <s v="Completed"/>
  </r>
  <r>
    <s v="ORD0058"/>
    <n v="0"/>
    <s v="13-03-25"/>
    <x v="26"/>
    <x v="2"/>
    <x v="5"/>
    <x v="0"/>
    <n v="500"/>
    <n v="1"/>
    <n v="500"/>
    <n v="0"/>
    <s v="Jane Smith"/>
    <x v="6"/>
    <x v="4"/>
    <s v="Cancelled"/>
  </r>
  <r>
    <s v="ORD0087"/>
    <n v="1"/>
    <s v="13-03-25"/>
    <x v="26"/>
    <x v="2"/>
    <x v="8"/>
    <x v="4"/>
    <n v="60"/>
    <n v="5"/>
    <n v="300"/>
    <n v="300"/>
    <s v="Emma Clark"/>
    <x v="4"/>
    <x v="1"/>
    <s v="Completed"/>
  </r>
  <r>
    <s v="ORD0174"/>
    <n v="0"/>
    <s v="13-03-25"/>
    <x v="26"/>
    <x v="2"/>
    <x v="3"/>
    <x v="0"/>
    <n v="150"/>
    <n v="2"/>
    <n v="300"/>
    <n v="0"/>
    <s v="David Lee"/>
    <x v="6"/>
    <x v="1"/>
    <s v="Pending"/>
  </r>
  <r>
    <s v="ORD0187"/>
    <n v="0"/>
    <s v="13-03-25"/>
    <x v="26"/>
    <x v="2"/>
    <x v="0"/>
    <x v="0"/>
    <n v="800"/>
    <n v="3"/>
    <n v="2400"/>
    <n v="0"/>
    <s v="John Doe"/>
    <x v="2"/>
    <x v="4"/>
    <s v="Pending"/>
  </r>
  <r>
    <s v="ORD0211"/>
    <n v="0"/>
    <s v="13-03-25"/>
    <x v="26"/>
    <x v="2"/>
    <x v="5"/>
    <x v="0"/>
    <n v="500"/>
    <n v="1"/>
    <n v="500"/>
    <n v="0"/>
    <s v="David Lee"/>
    <x v="4"/>
    <x v="0"/>
    <s v="Pending"/>
  </r>
  <r>
    <s v="ORD0026"/>
    <n v="0"/>
    <s v="14-02-25"/>
    <x v="27"/>
    <x v="1"/>
    <x v="7"/>
    <x v="2"/>
    <n v="600"/>
    <n v="1"/>
    <n v="600"/>
    <n v="0"/>
    <s v="Olivia Wilson"/>
    <x v="9"/>
    <x v="1"/>
    <s v="Cancelled"/>
  </r>
  <r>
    <s v="ORD0084"/>
    <n v="1"/>
    <s v="14-02-25"/>
    <x v="27"/>
    <x v="1"/>
    <x v="2"/>
    <x v="1"/>
    <n v="20"/>
    <n v="5"/>
    <n v="100"/>
    <n v="100"/>
    <s v="Olivia Wilson"/>
    <x v="9"/>
    <x v="4"/>
    <s v="Completed"/>
  </r>
  <r>
    <s v="ORD0098"/>
    <n v="0"/>
    <s v="14-02-25"/>
    <x v="27"/>
    <x v="1"/>
    <x v="3"/>
    <x v="0"/>
    <n v="150"/>
    <n v="2"/>
    <n v="300"/>
    <n v="0"/>
    <s v="Chris White"/>
    <x v="4"/>
    <x v="4"/>
    <s v="Pending"/>
  </r>
  <r>
    <s v="ORD0188"/>
    <n v="1"/>
    <s v="14-02-25"/>
    <x v="27"/>
    <x v="1"/>
    <x v="6"/>
    <x v="3"/>
    <n v="15"/>
    <n v="1"/>
    <n v="15"/>
    <n v="15"/>
    <s v="John Doe"/>
    <x v="9"/>
    <x v="2"/>
    <s v="Completed"/>
  </r>
  <r>
    <s v="ORD0001"/>
    <n v="0"/>
    <s v="14-03-25"/>
    <x v="28"/>
    <x v="2"/>
    <x v="8"/>
    <x v="4"/>
    <n v="60"/>
    <n v="3"/>
    <n v="180"/>
    <n v="0"/>
    <s v="Emma Clark"/>
    <x v="2"/>
    <x v="1"/>
    <s v="Cancelled"/>
  </r>
  <r>
    <s v="ORD0006"/>
    <n v="0"/>
    <s v="14-03-25"/>
    <x v="28"/>
    <x v="2"/>
    <x v="2"/>
    <x v="1"/>
    <n v="20"/>
    <n v="1"/>
    <n v="20"/>
    <n v="0"/>
    <s v="John Doe"/>
    <x v="3"/>
    <x v="3"/>
    <s v="Pending"/>
  </r>
  <r>
    <s v="ORD0050"/>
    <n v="1"/>
    <s v="14-03-25"/>
    <x v="28"/>
    <x v="2"/>
    <x v="9"/>
    <x v="1"/>
    <n v="40"/>
    <n v="3"/>
    <n v="120"/>
    <n v="120"/>
    <s v="John Doe"/>
    <x v="9"/>
    <x v="0"/>
    <s v="Completed"/>
  </r>
  <r>
    <s v="ORD0066"/>
    <n v="0"/>
    <s v="14-03-25"/>
    <x v="28"/>
    <x v="2"/>
    <x v="3"/>
    <x v="0"/>
    <n v="150"/>
    <n v="2"/>
    <n v="300"/>
    <n v="0"/>
    <s v="Michael Brown"/>
    <x v="1"/>
    <x v="4"/>
    <s v="Pending"/>
  </r>
  <r>
    <s v="ORD0103"/>
    <n v="0"/>
    <s v="14-03-25"/>
    <x v="28"/>
    <x v="2"/>
    <x v="2"/>
    <x v="1"/>
    <n v="20"/>
    <n v="2"/>
    <n v="40"/>
    <n v="0"/>
    <s v="Michael Brown"/>
    <x v="6"/>
    <x v="4"/>
    <s v="Pending"/>
  </r>
  <r>
    <s v="ORD0165"/>
    <n v="0"/>
    <s v="14-03-25"/>
    <x v="28"/>
    <x v="2"/>
    <x v="6"/>
    <x v="3"/>
    <n v="15"/>
    <n v="1"/>
    <n v="15"/>
    <n v="0"/>
    <s v="David Lee"/>
    <x v="2"/>
    <x v="2"/>
    <s v="Pending"/>
  </r>
  <r>
    <s v="ORD0177"/>
    <n v="0"/>
    <s v="14-03-25"/>
    <x v="28"/>
    <x v="2"/>
    <x v="6"/>
    <x v="3"/>
    <n v="15"/>
    <n v="5"/>
    <n v="75"/>
    <n v="0"/>
    <s v="David Lee"/>
    <x v="0"/>
    <x v="3"/>
    <s v="Pending"/>
  </r>
  <r>
    <s v="ORD0232"/>
    <n v="1"/>
    <s v="14-03-25"/>
    <x v="28"/>
    <x v="2"/>
    <x v="4"/>
    <x v="2"/>
    <n v="1200"/>
    <n v="3"/>
    <n v="3600"/>
    <n v="3600"/>
    <s v="Emma Clark"/>
    <x v="8"/>
    <x v="3"/>
    <s v="Completed"/>
  </r>
  <r>
    <s v="ORD0003"/>
    <n v="0"/>
    <s v="15-02-25"/>
    <x v="29"/>
    <x v="1"/>
    <x v="8"/>
    <x v="4"/>
    <n v="60"/>
    <n v="2"/>
    <n v="120"/>
    <n v="0"/>
    <s v="John Doe"/>
    <x v="1"/>
    <x v="2"/>
    <s v="Cancelled"/>
  </r>
  <r>
    <s v="ORD0218"/>
    <n v="0"/>
    <s v="15-02-25"/>
    <x v="29"/>
    <x v="1"/>
    <x v="1"/>
    <x v="0"/>
    <n v="100"/>
    <n v="4"/>
    <n v="400"/>
    <n v="0"/>
    <s v="Daniel Harris"/>
    <x v="2"/>
    <x v="0"/>
    <s v="Cancelled"/>
  </r>
  <r>
    <s v="ORD0045"/>
    <n v="0"/>
    <s v="15-03-25"/>
    <x v="30"/>
    <x v="2"/>
    <x v="4"/>
    <x v="2"/>
    <n v="1200"/>
    <n v="3"/>
    <n v="3600"/>
    <n v="0"/>
    <s v="Daniel Harris"/>
    <x v="2"/>
    <x v="3"/>
    <s v="Pending"/>
  </r>
  <r>
    <s v="ORD0054"/>
    <n v="0"/>
    <s v="15-03-25"/>
    <x v="30"/>
    <x v="2"/>
    <x v="3"/>
    <x v="0"/>
    <n v="150"/>
    <n v="3"/>
    <n v="450"/>
    <n v="0"/>
    <s v="David Lee"/>
    <x v="9"/>
    <x v="0"/>
    <s v="Pending"/>
  </r>
  <r>
    <s v="ORD0055"/>
    <n v="1"/>
    <s v="15-03-25"/>
    <x v="30"/>
    <x v="2"/>
    <x v="9"/>
    <x v="1"/>
    <n v="40"/>
    <n v="2"/>
    <n v="80"/>
    <n v="80"/>
    <s v="Sophia Miller"/>
    <x v="3"/>
    <x v="4"/>
    <s v="Completed"/>
  </r>
  <r>
    <s v="ORD0057"/>
    <n v="0"/>
    <s v="15-03-25"/>
    <x v="30"/>
    <x v="2"/>
    <x v="5"/>
    <x v="0"/>
    <n v="500"/>
    <n v="1"/>
    <n v="500"/>
    <n v="0"/>
    <s v="Jane Smith"/>
    <x v="8"/>
    <x v="1"/>
    <s v="Cancelled"/>
  </r>
  <r>
    <s v="ORD0092"/>
    <n v="0"/>
    <s v="15-03-25"/>
    <x v="30"/>
    <x v="2"/>
    <x v="5"/>
    <x v="0"/>
    <n v="500"/>
    <n v="2"/>
    <n v="1000"/>
    <n v="0"/>
    <s v="Olivia Wilson"/>
    <x v="9"/>
    <x v="4"/>
    <s v="Cancelled"/>
  </r>
  <r>
    <s v="ORD0106"/>
    <n v="0"/>
    <s v="15-03-25"/>
    <x v="30"/>
    <x v="2"/>
    <x v="2"/>
    <x v="1"/>
    <n v="20"/>
    <n v="3"/>
    <n v="60"/>
    <n v="0"/>
    <s v="Olivia Wilson"/>
    <x v="6"/>
    <x v="4"/>
    <s v="Pending"/>
  </r>
  <r>
    <s v="ORD0142"/>
    <n v="1"/>
    <s v="15-03-25"/>
    <x v="30"/>
    <x v="2"/>
    <x v="5"/>
    <x v="0"/>
    <n v="500"/>
    <n v="3"/>
    <n v="1500"/>
    <n v="1500"/>
    <s v="Sophia Miller"/>
    <x v="4"/>
    <x v="0"/>
    <s v="Completed"/>
  </r>
  <r>
    <s v="ORD0037"/>
    <n v="0"/>
    <s v="16-02-25"/>
    <x v="31"/>
    <x v="1"/>
    <x v="1"/>
    <x v="0"/>
    <n v="100"/>
    <n v="3"/>
    <n v="300"/>
    <n v="0"/>
    <s v="Michael Brown"/>
    <x v="2"/>
    <x v="1"/>
    <s v="Cancelled"/>
  </r>
  <r>
    <s v="ORD0120"/>
    <n v="1"/>
    <s v="16-02-25"/>
    <x v="31"/>
    <x v="1"/>
    <x v="0"/>
    <x v="0"/>
    <n v="800"/>
    <n v="5"/>
    <n v="4000"/>
    <n v="4000"/>
    <s v="Emily Johnson"/>
    <x v="1"/>
    <x v="4"/>
    <s v="Completed"/>
  </r>
  <r>
    <s v="ORD0159"/>
    <n v="0"/>
    <s v="16-02-25"/>
    <x v="31"/>
    <x v="1"/>
    <x v="2"/>
    <x v="1"/>
    <n v="20"/>
    <n v="2"/>
    <n v="40"/>
    <n v="0"/>
    <s v="David Lee"/>
    <x v="3"/>
    <x v="0"/>
    <s v="Cancelled"/>
  </r>
  <r>
    <s v="ORD0222"/>
    <n v="0"/>
    <s v="16-02-25"/>
    <x v="31"/>
    <x v="1"/>
    <x v="7"/>
    <x v="2"/>
    <n v="600"/>
    <n v="2"/>
    <n v="1200"/>
    <n v="0"/>
    <s v="Chris White"/>
    <x v="5"/>
    <x v="4"/>
    <s v="Cancelled"/>
  </r>
  <r>
    <s v="ORD0231"/>
    <n v="0"/>
    <s v="16-02-25"/>
    <x v="31"/>
    <x v="1"/>
    <x v="0"/>
    <x v="0"/>
    <n v="800"/>
    <n v="5"/>
    <n v="4000"/>
    <n v="0"/>
    <s v="Jane Smith"/>
    <x v="9"/>
    <x v="3"/>
    <s v="Cancelled"/>
  </r>
  <r>
    <s v="ORD0065"/>
    <n v="0"/>
    <s v="16-03-25"/>
    <x v="32"/>
    <x v="2"/>
    <x v="6"/>
    <x v="3"/>
    <n v="15"/>
    <n v="3"/>
    <n v="45"/>
    <n v="0"/>
    <s v="Emma Clark"/>
    <x v="0"/>
    <x v="2"/>
    <s v="Pending"/>
  </r>
  <r>
    <s v="ORD0071"/>
    <n v="0"/>
    <s v="16-03-25"/>
    <x v="32"/>
    <x v="2"/>
    <x v="3"/>
    <x v="0"/>
    <n v="150"/>
    <n v="5"/>
    <n v="750"/>
    <n v="0"/>
    <s v="John Doe"/>
    <x v="1"/>
    <x v="3"/>
    <s v="Pending"/>
  </r>
  <r>
    <s v="ORD0105"/>
    <n v="0"/>
    <s v="16-03-25"/>
    <x v="32"/>
    <x v="2"/>
    <x v="9"/>
    <x v="1"/>
    <n v="40"/>
    <n v="1"/>
    <n v="40"/>
    <n v="0"/>
    <s v="Jane Smith"/>
    <x v="9"/>
    <x v="1"/>
    <s v="Pending"/>
  </r>
  <r>
    <s v="ORD0108"/>
    <n v="0"/>
    <s v="16-03-25"/>
    <x v="32"/>
    <x v="2"/>
    <x v="1"/>
    <x v="0"/>
    <n v="100"/>
    <n v="2"/>
    <n v="200"/>
    <n v="0"/>
    <s v="Daniel Harris"/>
    <x v="4"/>
    <x v="4"/>
    <s v="Pending"/>
  </r>
  <r>
    <s v="ORD0119"/>
    <n v="0"/>
    <s v="16-03-25"/>
    <x v="32"/>
    <x v="2"/>
    <x v="5"/>
    <x v="0"/>
    <n v="500"/>
    <n v="2"/>
    <n v="1000"/>
    <n v="0"/>
    <s v="Chris White"/>
    <x v="6"/>
    <x v="4"/>
    <s v="Pending"/>
  </r>
  <r>
    <s v="ORD0156"/>
    <n v="0"/>
    <s v="16-03-25"/>
    <x v="32"/>
    <x v="2"/>
    <x v="3"/>
    <x v="0"/>
    <n v="150"/>
    <n v="4"/>
    <n v="600"/>
    <n v="0"/>
    <s v="Olivia Wilson"/>
    <x v="4"/>
    <x v="4"/>
    <s v="Cancelled"/>
  </r>
  <r>
    <s v="ORD0238"/>
    <n v="1"/>
    <s v="16-03-25"/>
    <x v="32"/>
    <x v="2"/>
    <x v="1"/>
    <x v="0"/>
    <n v="100"/>
    <n v="1"/>
    <n v="100"/>
    <n v="100"/>
    <s v="Olivia Wilson"/>
    <x v="1"/>
    <x v="4"/>
    <s v="Completed"/>
  </r>
  <r>
    <s v="ORD0011"/>
    <n v="0"/>
    <s v="17-02-25"/>
    <x v="33"/>
    <x v="1"/>
    <x v="6"/>
    <x v="3"/>
    <n v="15"/>
    <n v="2"/>
    <n v="30"/>
    <n v="0"/>
    <s v="David Lee"/>
    <x v="9"/>
    <x v="2"/>
    <s v="Pending"/>
  </r>
  <r>
    <s v="ORD0095"/>
    <n v="0"/>
    <s v="17-02-25"/>
    <x v="33"/>
    <x v="1"/>
    <x v="3"/>
    <x v="0"/>
    <n v="150"/>
    <n v="4"/>
    <n v="600"/>
    <n v="0"/>
    <s v="Chris White"/>
    <x v="2"/>
    <x v="1"/>
    <s v="Cancelled"/>
  </r>
  <r>
    <s v="ORD0184"/>
    <n v="0"/>
    <s v="17-02-25"/>
    <x v="33"/>
    <x v="1"/>
    <x v="6"/>
    <x v="3"/>
    <n v="15"/>
    <n v="5"/>
    <n v="75"/>
    <n v="0"/>
    <s v="Daniel Harris"/>
    <x v="4"/>
    <x v="1"/>
    <s v="Pending"/>
  </r>
  <r>
    <s v="ORD0219"/>
    <n v="0"/>
    <s v="17-02-25"/>
    <x v="33"/>
    <x v="1"/>
    <x v="1"/>
    <x v="0"/>
    <n v="100"/>
    <n v="3"/>
    <n v="300"/>
    <n v="0"/>
    <s v="David Lee"/>
    <x v="7"/>
    <x v="4"/>
    <s v="Cancelled"/>
  </r>
  <r>
    <s v="ORD0042"/>
    <n v="0"/>
    <s v="17-03-25"/>
    <x v="34"/>
    <x v="2"/>
    <x v="1"/>
    <x v="0"/>
    <n v="100"/>
    <n v="3"/>
    <n v="300"/>
    <n v="0"/>
    <s v="Jane Smith"/>
    <x v="6"/>
    <x v="2"/>
    <s v="Cancelled"/>
  </r>
  <r>
    <s v="ORD0109"/>
    <n v="1"/>
    <s v="17-03-25"/>
    <x v="34"/>
    <x v="2"/>
    <x v="9"/>
    <x v="1"/>
    <n v="40"/>
    <n v="5"/>
    <n v="200"/>
    <n v="200"/>
    <s v="Michael Brown"/>
    <x v="2"/>
    <x v="4"/>
    <s v="Completed"/>
  </r>
  <r>
    <s v="ORD0246"/>
    <n v="0"/>
    <s v="17-03-25"/>
    <x v="34"/>
    <x v="2"/>
    <x v="2"/>
    <x v="1"/>
    <n v="20"/>
    <n v="2"/>
    <n v="40"/>
    <n v="0"/>
    <s v="Daniel Harris"/>
    <x v="4"/>
    <x v="1"/>
    <s v="Cancelled"/>
  </r>
  <r>
    <s v="ORD0049"/>
    <n v="1"/>
    <s v="18-02-25"/>
    <x v="35"/>
    <x v="1"/>
    <x v="5"/>
    <x v="0"/>
    <n v="500"/>
    <n v="4"/>
    <n v="2000"/>
    <n v="2000"/>
    <s v="Emma Clark"/>
    <x v="6"/>
    <x v="1"/>
    <s v="Completed"/>
  </r>
  <r>
    <s v="ORD0099"/>
    <n v="1"/>
    <s v="18-02-25"/>
    <x v="35"/>
    <x v="1"/>
    <x v="7"/>
    <x v="2"/>
    <n v="600"/>
    <n v="5"/>
    <n v="3000"/>
    <n v="3000"/>
    <s v="Michael Brown"/>
    <x v="5"/>
    <x v="1"/>
    <s v="Completed"/>
  </r>
  <r>
    <s v="ORD0110"/>
    <n v="0"/>
    <s v="18-02-25"/>
    <x v="35"/>
    <x v="1"/>
    <x v="5"/>
    <x v="0"/>
    <n v="500"/>
    <n v="5"/>
    <n v="2500"/>
    <n v="0"/>
    <s v="Olivia Wilson"/>
    <x v="3"/>
    <x v="2"/>
    <s v="Pending"/>
  </r>
  <r>
    <s v="ORD0121"/>
    <n v="0"/>
    <s v="18-02-25"/>
    <x v="35"/>
    <x v="1"/>
    <x v="5"/>
    <x v="0"/>
    <n v="500"/>
    <n v="1"/>
    <n v="500"/>
    <n v="0"/>
    <s v="John Doe"/>
    <x v="3"/>
    <x v="0"/>
    <s v="Pending"/>
  </r>
  <r>
    <s v="ORD0127"/>
    <n v="1"/>
    <s v="18-02-25"/>
    <x v="35"/>
    <x v="1"/>
    <x v="2"/>
    <x v="1"/>
    <n v="20"/>
    <n v="3"/>
    <n v="60"/>
    <n v="60"/>
    <s v="Emma Clark"/>
    <x v="3"/>
    <x v="1"/>
    <s v="Completed"/>
  </r>
  <r>
    <s v="ORD0214"/>
    <n v="1"/>
    <s v="18-02-25"/>
    <x v="35"/>
    <x v="1"/>
    <x v="3"/>
    <x v="0"/>
    <n v="150"/>
    <n v="5"/>
    <n v="750"/>
    <n v="750"/>
    <s v="Emily Johnson"/>
    <x v="7"/>
    <x v="1"/>
    <s v="Completed"/>
  </r>
  <r>
    <s v="ORD0007"/>
    <n v="1"/>
    <s v="18-03-25"/>
    <x v="36"/>
    <x v="2"/>
    <x v="3"/>
    <x v="0"/>
    <n v="150"/>
    <n v="4"/>
    <n v="600"/>
    <n v="600"/>
    <s v="Emma Clark"/>
    <x v="7"/>
    <x v="4"/>
    <s v="Completed"/>
  </r>
  <r>
    <s v="ORD0078"/>
    <n v="0"/>
    <s v="18-03-25"/>
    <x v="36"/>
    <x v="2"/>
    <x v="3"/>
    <x v="0"/>
    <n v="150"/>
    <n v="2"/>
    <n v="300"/>
    <n v="0"/>
    <s v="Emma Clark"/>
    <x v="8"/>
    <x v="0"/>
    <s v="Cancelled"/>
  </r>
  <r>
    <s v="ORD0139"/>
    <n v="0"/>
    <s v="18-03-25"/>
    <x v="36"/>
    <x v="2"/>
    <x v="0"/>
    <x v="0"/>
    <n v="800"/>
    <n v="2"/>
    <n v="1600"/>
    <n v="0"/>
    <s v="Michael Brown"/>
    <x v="1"/>
    <x v="4"/>
    <s v="Cancelled"/>
  </r>
  <r>
    <s v="ORD0224"/>
    <n v="1"/>
    <s v="18-03-25"/>
    <x v="36"/>
    <x v="2"/>
    <x v="4"/>
    <x v="2"/>
    <n v="1200"/>
    <n v="1"/>
    <n v="1200"/>
    <n v="1200"/>
    <s v="Jane Smith"/>
    <x v="4"/>
    <x v="4"/>
    <s v="Completed"/>
  </r>
  <r>
    <s v="ORD0004"/>
    <n v="0"/>
    <s v="19-02-25"/>
    <x v="37"/>
    <x v="1"/>
    <x v="8"/>
    <x v="4"/>
    <n v="60"/>
    <n v="3"/>
    <n v="180"/>
    <n v="0"/>
    <s v="Olivia Wilson"/>
    <x v="3"/>
    <x v="3"/>
    <s v="Pending"/>
  </r>
  <r>
    <s v="ORD0051"/>
    <n v="0"/>
    <s v="19-02-25"/>
    <x v="37"/>
    <x v="1"/>
    <x v="6"/>
    <x v="3"/>
    <n v="15"/>
    <n v="1"/>
    <n v="15"/>
    <n v="0"/>
    <s v="Emma Clark"/>
    <x v="7"/>
    <x v="0"/>
    <s v="Cancelled"/>
  </r>
  <r>
    <s v="ORD0250"/>
    <n v="1"/>
    <s v="19-02-25"/>
    <x v="37"/>
    <x v="1"/>
    <x v="5"/>
    <x v="0"/>
    <n v="500"/>
    <n v="4"/>
    <n v="2000"/>
    <n v="2000"/>
    <s v="Emily Johnson"/>
    <x v="5"/>
    <x v="2"/>
    <s v="Completed"/>
  </r>
  <r>
    <s v="ORD0056"/>
    <n v="1"/>
    <s v="19-03-25"/>
    <x v="38"/>
    <x v="2"/>
    <x v="3"/>
    <x v="0"/>
    <n v="150"/>
    <n v="2"/>
    <n v="300"/>
    <n v="300"/>
    <s v="Emma Clark"/>
    <x v="3"/>
    <x v="3"/>
    <s v="Completed"/>
  </r>
  <r>
    <s v="ORD0107"/>
    <n v="0"/>
    <s v="19-03-25"/>
    <x v="38"/>
    <x v="2"/>
    <x v="9"/>
    <x v="1"/>
    <n v="40"/>
    <n v="3"/>
    <n v="120"/>
    <n v="0"/>
    <s v="Olivia Wilson"/>
    <x v="3"/>
    <x v="3"/>
    <s v="Cancelled"/>
  </r>
  <r>
    <s v="ORD0113"/>
    <n v="0"/>
    <s v="19-03-25"/>
    <x v="38"/>
    <x v="2"/>
    <x v="6"/>
    <x v="3"/>
    <n v="15"/>
    <n v="5"/>
    <n v="75"/>
    <n v="0"/>
    <s v="David Lee"/>
    <x v="0"/>
    <x v="1"/>
    <s v="Pending"/>
  </r>
  <r>
    <s v="ORD0116"/>
    <n v="1"/>
    <s v="19-03-25"/>
    <x v="38"/>
    <x v="2"/>
    <x v="0"/>
    <x v="0"/>
    <n v="800"/>
    <n v="4"/>
    <n v="3200"/>
    <n v="3200"/>
    <s v="Emma Clark"/>
    <x v="8"/>
    <x v="2"/>
    <s v="Completed"/>
  </r>
  <r>
    <s v="ORD0140"/>
    <n v="1"/>
    <s v="19-03-25"/>
    <x v="38"/>
    <x v="2"/>
    <x v="3"/>
    <x v="0"/>
    <n v="150"/>
    <n v="2"/>
    <n v="300"/>
    <n v="300"/>
    <s v="Olivia Wilson"/>
    <x v="4"/>
    <x v="1"/>
    <s v="Completed"/>
  </r>
  <r>
    <s v="ORD0217"/>
    <n v="0"/>
    <s v="19-03-25"/>
    <x v="38"/>
    <x v="2"/>
    <x v="8"/>
    <x v="4"/>
    <n v="60"/>
    <n v="2"/>
    <n v="120"/>
    <n v="0"/>
    <s v="Emma Clark"/>
    <x v="9"/>
    <x v="0"/>
    <s v="Pending"/>
  </r>
  <r>
    <s v="ORD0015"/>
    <n v="1"/>
    <s v="20-02-25"/>
    <x v="39"/>
    <x v="1"/>
    <x v="3"/>
    <x v="0"/>
    <n v="150"/>
    <n v="4"/>
    <n v="600"/>
    <n v="600"/>
    <s v="John Doe"/>
    <x v="5"/>
    <x v="3"/>
    <s v="Completed"/>
  </r>
  <r>
    <s v="ORD0041"/>
    <n v="0"/>
    <s v="20-02-25"/>
    <x v="39"/>
    <x v="1"/>
    <x v="6"/>
    <x v="3"/>
    <n v="15"/>
    <n v="1"/>
    <n v="15"/>
    <n v="0"/>
    <s v="Jane Smith"/>
    <x v="4"/>
    <x v="3"/>
    <s v="Cancelled"/>
  </r>
  <r>
    <s v="ORD0073"/>
    <n v="0"/>
    <s v="20-02-25"/>
    <x v="39"/>
    <x v="1"/>
    <x v="5"/>
    <x v="0"/>
    <n v="500"/>
    <n v="5"/>
    <n v="2500"/>
    <n v="0"/>
    <s v="Emily Johnson"/>
    <x v="4"/>
    <x v="3"/>
    <s v="Cancelled"/>
  </r>
  <r>
    <s v="ORD0101"/>
    <n v="0"/>
    <s v="20-02-25"/>
    <x v="39"/>
    <x v="1"/>
    <x v="6"/>
    <x v="3"/>
    <n v="15"/>
    <n v="5"/>
    <n v="75"/>
    <n v="0"/>
    <s v="John Doe"/>
    <x v="1"/>
    <x v="4"/>
    <s v="Pending"/>
  </r>
  <r>
    <s v="ORD0163"/>
    <n v="1"/>
    <s v="20-02-25"/>
    <x v="39"/>
    <x v="1"/>
    <x v="8"/>
    <x v="4"/>
    <n v="60"/>
    <n v="2"/>
    <n v="120"/>
    <n v="120"/>
    <s v="Chris White"/>
    <x v="7"/>
    <x v="4"/>
    <s v="Completed"/>
  </r>
  <r>
    <s v="ORD0194"/>
    <n v="0"/>
    <s v="20-02-25"/>
    <x v="39"/>
    <x v="1"/>
    <x v="9"/>
    <x v="1"/>
    <n v="40"/>
    <n v="4"/>
    <n v="160"/>
    <n v="0"/>
    <s v="John Doe"/>
    <x v="0"/>
    <x v="1"/>
    <s v="Cancelled"/>
  </r>
  <r>
    <s v="ORD0198"/>
    <n v="0"/>
    <s v="20-02-25"/>
    <x v="39"/>
    <x v="1"/>
    <x v="0"/>
    <x v="0"/>
    <n v="800"/>
    <n v="4"/>
    <n v="3200"/>
    <n v="0"/>
    <s v="Jane Smith"/>
    <x v="5"/>
    <x v="2"/>
    <s v="Pending"/>
  </r>
  <r>
    <s v="ORD0233"/>
    <n v="0"/>
    <s v="20-02-25"/>
    <x v="39"/>
    <x v="1"/>
    <x v="8"/>
    <x v="4"/>
    <n v="60"/>
    <n v="1"/>
    <n v="60"/>
    <n v="0"/>
    <s v="David Lee"/>
    <x v="9"/>
    <x v="4"/>
    <s v="Cancelled"/>
  </r>
  <r>
    <s v="ORD0002"/>
    <n v="0"/>
    <s v="20-03-25"/>
    <x v="40"/>
    <x v="2"/>
    <x v="1"/>
    <x v="0"/>
    <n v="100"/>
    <n v="4"/>
    <n v="400"/>
    <n v="0"/>
    <s v="Emily Johnson"/>
    <x v="0"/>
    <x v="1"/>
    <s v="Pending"/>
  </r>
  <r>
    <s v="ORD0077"/>
    <n v="1"/>
    <s v="20-03-25"/>
    <x v="40"/>
    <x v="2"/>
    <x v="1"/>
    <x v="0"/>
    <n v="100"/>
    <n v="2"/>
    <n v="200"/>
    <n v="200"/>
    <s v="Daniel Harris"/>
    <x v="7"/>
    <x v="3"/>
    <s v="Completed"/>
  </r>
  <r>
    <s v="ORD0137"/>
    <n v="1"/>
    <s v="20-03-25"/>
    <x v="40"/>
    <x v="2"/>
    <x v="3"/>
    <x v="0"/>
    <n v="150"/>
    <n v="3"/>
    <n v="450"/>
    <n v="450"/>
    <s v="Sophia Miller"/>
    <x v="0"/>
    <x v="1"/>
    <s v="Completed"/>
  </r>
  <r>
    <s v="ORD0149"/>
    <n v="0"/>
    <s v="20-03-25"/>
    <x v="40"/>
    <x v="2"/>
    <x v="8"/>
    <x v="4"/>
    <n v="60"/>
    <n v="3"/>
    <n v="180"/>
    <n v="0"/>
    <s v="Michael Brown"/>
    <x v="2"/>
    <x v="0"/>
    <s v="Pending"/>
  </r>
  <r>
    <s v="ORD0167"/>
    <n v="1"/>
    <s v="20-03-25"/>
    <x v="40"/>
    <x v="2"/>
    <x v="4"/>
    <x v="2"/>
    <n v="1200"/>
    <n v="2"/>
    <n v="2400"/>
    <n v="2400"/>
    <s v="Olivia Wilson"/>
    <x v="5"/>
    <x v="3"/>
    <s v="Completed"/>
  </r>
  <r>
    <s v="ORD0202"/>
    <n v="0"/>
    <s v="21-02-25"/>
    <x v="41"/>
    <x v="1"/>
    <x v="5"/>
    <x v="0"/>
    <n v="500"/>
    <n v="2"/>
    <n v="1000"/>
    <n v="0"/>
    <s v="Daniel Harris"/>
    <x v="4"/>
    <x v="3"/>
    <s v="Cancelled"/>
  </r>
  <r>
    <s v="ORD0203"/>
    <n v="1"/>
    <s v="21-02-25"/>
    <x v="41"/>
    <x v="1"/>
    <x v="4"/>
    <x v="2"/>
    <n v="1200"/>
    <n v="3"/>
    <n v="3600"/>
    <n v="3600"/>
    <s v="John Doe"/>
    <x v="3"/>
    <x v="1"/>
    <s v="Completed"/>
  </r>
  <r>
    <s v="ORD0115"/>
    <n v="1"/>
    <s v="21-03-25"/>
    <x v="42"/>
    <x v="2"/>
    <x v="8"/>
    <x v="4"/>
    <n v="60"/>
    <n v="3"/>
    <n v="180"/>
    <n v="180"/>
    <s v="Olivia Wilson"/>
    <x v="4"/>
    <x v="2"/>
    <s v="Completed"/>
  </r>
  <r>
    <s v="ORD0141"/>
    <n v="1"/>
    <s v="21-03-25"/>
    <x v="42"/>
    <x v="2"/>
    <x v="5"/>
    <x v="0"/>
    <n v="500"/>
    <n v="2"/>
    <n v="1000"/>
    <n v="1000"/>
    <s v="John Doe"/>
    <x v="4"/>
    <x v="4"/>
    <s v="Completed"/>
  </r>
  <r>
    <s v="ORD0207"/>
    <n v="1"/>
    <s v="21-03-25"/>
    <x v="42"/>
    <x v="2"/>
    <x v="7"/>
    <x v="2"/>
    <n v="600"/>
    <n v="1"/>
    <n v="600"/>
    <n v="600"/>
    <s v="John Doe"/>
    <x v="4"/>
    <x v="3"/>
    <s v="Completed"/>
  </r>
  <r>
    <s v="ORD0229"/>
    <n v="0"/>
    <s v="21-03-25"/>
    <x v="42"/>
    <x v="2"/>
    <x v="8"/>
    <x v="4"/>
    <n v="60"/>
    <n v="3"/>
    <n v="180"/>
    <n v="0"/>
    <s v="Emma Clark"/>
    <x v="0"/>
    <x v="3"/>
    <s v="Pending"/>
  </r>
  <r>
    <s v="ORD0104"/>
    <n v="0"/>
    <s v="22-02-25"/>
    <x v="43"/>
    <x v="1"/>
    <x v="9"/>
    <x v="1"/>
    <n v="40"/>
    <n v="5"/>
    <n v="200"/>
    <n v="0"/>
    <s v="Jane Smith"/>
    <x v="3"/>
    <x v="1"/>
    <s v="Pending"/>
  </r>
  <r>
    <s v="ORD0161"/>
    <n v="1"/>
    <s v="22-02-25"/>
    <x v="43"/>
    <x v="1"/>
    <x v="1"/>
    <x v="0"/>
    <n v="100"/>
    <n v="1"/>
    <n v="100"/>
    <n v="100"/>
    <s v="Emily Johnson"/>
    <x v="8"/>
    <x v="3"/>
    <s v="Completed"/>
  </r>
  <r>
    <s v="ORD0199"/>
    <n v="1"/>
    <s v="22-02-25"/>
    <x v="43"/>
    <x v="1"/>
    <x v="5"/>
    <x v="0"/>
    <n v="500"/>
    <n v="3"/>
    <n v="1500"/>
    <n v="1500"/>
    <s v="Chris White"/>
    <x v="3"/>
    <x v="3"/>
    <s v="Completed"/>
  </r>
  <r>
    <s v="ORD0019"/>
    <n v="1"/>
    <s v="22-03-25"/>
    <x v="44"/>
    <x v="2"/>
    <x v="8"/>
    <x v="4"/>
    <n v="60"/>
    <n v="3"/>
    <n v="180"/>
    <n v="180"/>
    <s v="Olivia Wilson"/>
    <x v="7"/>
    <x v="3"/>
    <s v="Completed"/>
  </r>
  <r>
    <s v="ORD0185"/>
    <n v="1"/>
    <s v="22-03-25"/>
    <x v="44"/>
    <x v="2"/>
    <x v="2"/>
    <x v="1"/>
    <n v="20"/>
    <n v="1"/>
    <n v="20"/>
    <n v="20"/>
    <s v="Chris White"/>
    <x v="3"/>
    <x v="1"/>
    <s v="Completed"/>
  </r>
  <r>
    <s v="ORD0239"/>
    <n v="1"/>
    <s v="22-03-25"/>
    <x v="44"/>
    <x v="2"/>
    <x v="3"/>
    <x v="0"/>
    <n v="150"/>
    <n v="5"/>
    <n v="750"/>
    <n v="750"/>
    <s v="Daniel Harris"/>
    <x v="7"/>
    <x v="2"/>
    <s v="Completed"/>
  </r>
  <r>
    <s v="ORD0023"/>
    <n v="0"/>
    <s v="23-02-25"/>
    <x v="45"/>
    <x v="1"/>
    <x v="6"/>
    <x v="3"/>
    <n v="15"/>
    <n v="1"/>
    <n v="15"/>
    <n v="0"/>
    <s v="Emma Clark"/>
    <x v="7"/>
    <x v="3"/>
    <s v="Pending"/>
  </r>
  <r>
    <s v="ORD0068"/>
    <n v="0"/>
    <s v="23-02-25"/>
    <x v="45"/>
    <x v="1"/>
    <x v="1"/>
    <x v="0"/>
    <n v="100"/>
    <n v="1"/>
    <n v="100"/>
    <n v="0"/>
    <s v="David Lee"/>
    <x v="7"/>
    <x v="1"/>
    <s v="Cancelled"/>
  </r>
  <r>
    <s v="ORD0080"/>
    <n v="0"/>
    <s v="23-02-25"/>
    <x v="45"/>
    <x v="1"/>
    <x v="8"/>
    <x v="4"/>
    <n v="60"/>
    <n v="4"/>
    <n v="240"/>
    <n v="0"/>
    <s v="Sophia Miller"/>
    <x v="0"/>
    <x v="1"/>
    <s v="Pending"/>
  </r>
  <r>
    <s v="ORD0114"/>
    <n v="0"/>
    <s v="23-02-25"/>
    <x v="45"/>
    <x v="1"/>
    <x v="8"/>
    <x v="4"/>
    <n v="60"/>
    <n v="1"/>
    <n v="60"/>
    <n v="0"/>
    <s v="Emma Clark"/>
    <x v="7"/>
    <x v="3"/>
    <s v="Pending"/>
  </r>
  <r>
    <s v="ORD0123"/>
    <n v="0"/>
    <s v="23-02-25"/>
    <x v="45"/>
    <x v="1"/>
    <x v="6"/>
    <x v="3"/>
    <n v="15"/>
    <n v="3"/>
    <n v="45"/>
    <n v="0"/>
    <s v="Chris White"/>
    <x v="9"/>
    <x v="0"/>
    <s v="Cancelled"/>
  </r>
  <r>
    <s v="ORD0125"/>
    <n v="1"/>
    <s v="23-02-25"/>
    <x v="45"/>
    <x v="1"/>
    <x v="5"/>
    <x v="0"/>
    <n v="500"/>
    <n v="1"/>
    <n v="500"/>
    <n v="500"/>
    <s v="Emily Johnson"/>
    <x v="1"/>
    <x v="2"/>
    <s v="Completed"/>
  </r>
  <r>
    <s v="ORD0133"/>
    <n v="0"/>
    <s v="23-02-25"/>
    <x v="45"/>
    <x v="1"/>
    <x v="0"/>
    <x v="0"/>
    <n v="800"/>
    <n v="1"/>
    <n v="800"/>
    <n v="0"/>
    <s v="Emily Johnson"/>
    <x v="2"/>
    <x v="2"/>
    <s v="Pending"/>
  </r>
  <r>
    <s v="ORD0153"/>
    <n v="0"/>
    <s v="23-02-25"/>
    <x v="45"/>
    <x v="1"/>
    <x v="3"/>
    <x v="0"/>
    <n v="150"/>
    <n v="5"/>
    <n v="750"/>
    <n v="0"/>
    <s v="Sophia Miller"/>
    <x v="0"/>
    <x v="4"/>
    <s v="Pending"/>
  </r>
  <r>
    <s v="ORD0190"/>
    <n v="1"/>
    <s v="23-02-25"/>
    <x v="45"/>
    <x v="1"/>
    <x v="8"/>
    <x v="4"/>
    <n v="60"/>
    <n v="1"/>
    <n v="60"/>
    <n v="60"/>
    <s v="Sophia Miller"/>
    <x v="7"/>
    <x v="4"/>
    <s v="Completed"/>
  </r>
  <r>
    <s v="ORD0128"/>
    <n v="0"/>
    <s v="23-03-25"/>
    <x v="46"/>
    <x v="2"/>
    <x v="3"/>
    <x v="0"/>
    <n v="150"/>
    <n v="2"/>
    <n v="300"/>
    <n v="0"/>
    <s v="Emily Johnson"/>
    <x v="3"/>
    <x v="4"/>
    <s v="Cancelled"/>
  </r>
  <r>
    <s v="ORD0210"/>
    <n v="1"/>
    <s v="23-03-25"/>
    <x v="46"/>
    <x v="2"/>
    <x v="0"/>
    <x v="0"/>
    <n v="800"/>
    <n v="3"/>
    <n v="2400"/>
    <n v="2400"/>
    <s v="Jane Smith"/>
    <x v="2"/>
    <x v="4"/>
    <s v="Completed"/>
  </r>
  <r>
    <s v="ORD0235"/>
    <n v="1"/>
    <s v="23-03-25"/>
    <x v="46"/>
    <x v="2"/>
    <x v="4"/>
    <x v="2"/>
    <n v="1200"/>
    <n v="1"/>
    <n v="1200"/>
    <n v="1200"/>
    <s v="Daniel Harris"/>
    <x v="3"/>
    <x v="4"/>
    <s v="Completed"/>
  </r>
  <r>
    <s v="ORD0052"/>
    <n v="0"/>
    <s v="24-02-25"/>
    <x v="47"/>
    <x v="1"/>
    <x v="0"/>
    <x v="0"/>
    <n v="800"/>
    <n v="3"/>
    <n v="2400"/>
    <n v="0"/>
    <s v="John Doe"/>
    <x v="0"/>
    <x v="3"/>
    <s v="Pending"/>
  </r>
  <r>
    <s v="ORD0076"/>
    <n v="1"/>
    <s v="24-02-25"/>
    <x v="47"/>
    <x v="1"/>
    <x v="7"/>
    <x v="2"/>
    <n v="600"/>
    <n v="1"/>
    <n v="600"/>
    <n v="600"/>
    <s v="Jane Smith"/>
    <x v="3"/>
    <x v="2"/>
    <s v="Completed"/>
  </r>
  <r>
    <s v="ORD0082"/>
    <n v="0"/>
    <s v="24-02-25"/>
    <x v="47"/>
    <x v="1"/>
    <x v="5"/>
    <x v="0"/>
    <n v="500"/>
    <n v="3"/>
    <n v="1500"/>
    <n v="0"/>
    <s v="Jane Smith"/>
    <x v="5"/>
    <x v="1"/>
    <s v="Cancelled"/>
  </r>
  <r>
    <s v="ORD0158"/>
    <n v="0"/>
    <s v="24-02-25"/>
    <x v="47"/>
    <x v="1"/>
    <x v="0"/>
    <x v="0"/>
    <n v="800"/>
    <n v="3"/>
    <n v="2400"/>
    <n v="0"/>
    <s v="Chris White"/>
    <x v="4"/>
    <x v="1"/>
    <s v="Pending"/>
  </r>
  <r>
    <s v="ORD0024"/>
    <n v="0"/>
    <s v="24-03-25"/>
    <x v="48"/>
    <x v="2"/>
    <x v="4"/>
    <x v="2"/>
    <n v="1200"/>
    <n v="3"/>
    <n v="3600"/>
    <n v="0"/>
    <s v="Chris White"/>
    <x v="3"/>
    <x v="3"/>
    <s v="Cancelled"/>
  </r>
  <r>
    <s v="ORD0031"/>
    <n v="0"/>
    <s v="24-03-25"/>
    <x v="48"/>
    <x v="2"/>
    <x v="5"/>
    <x v="0"/>
    <n v="500"/>
    <n v="1"/>
    <n v="500"/>
    <n v="0"/>
    <s v="John Doe"/>
    <x v="7"/>
    <x v="0"/>
    <s v="Pending"/>
  </r>
  <r>
    <s v="ORD0044"/>
    <n v="0"/>
    <s v="24-03-25"/>
    <x v="48"/>
    <x v="2"/>
    <x v="3"/>
    <x v="0"/>
    <n v="150"/>
    <n v="1"/>
    <n v="150"/>
    <n v="0"/>
    <s v="Chris White"/>
    <x v="7"/>
    <x v="1"/>
    <s v="Pending"/>
  </r>
  <r>
    <s v="ORD0053"/>
    <n v="1"/>
    <s v="24-03-25"/>
    <x v="48"/>
    <x v="2"/>
    <x v="8"/>
    <x v="4"/>
    <n v="60"/>
    <n v="4"/>
    <n v="240"/>
    <n v="240"/>
    <s v="Emily Johnson"/>
    <x v="8"/>
    <x v="4"/>
    <s v="Completed"/>
  </r>
  <r>
    <s v="ORD0090"/>
    <n v="1"/>
    <s v="24-03-25"/>
    <x v="48"/>
    <x v="2"/>
    <x v="3"/>
    <x v="0"/>
    <n v="150"/>
    <n v="5"/>
    <n v="750"/>
    <n v="750"/>
    <s v="Emily Johnson"/>
    <x v="7"/>
    <x v="2"/>
    <s v="Completed"/>
  </r>
  <r>
    <s v="ORD0168"/>
    <n v="0"/>
    <s v="24-03-25"/>
    <x v="48"/>
    <x v="2"/>
    <x v="0"/>
    <x v="0"/>
    <n v="800"/>
    <n v="5"/>
    <n v="4000"/>
    <n v="0"/>
    <s v="Michael Brown"/>
    <x v="4"/>
    <x v="1"/>
    <s v="Pending"/>
  </r>
  <r>
    <s v="ORD0175"/>
    <n v="0"/>
    <s v="24-03-25"/>
    <x v="48"/>
    <x v="2"/>
    <x v="9"/>
    <x v="1"/>
    <n v="40"/>
    <n v="5"/>
    <n v="200"/>
    <n v="0"/>
    <s v="David Lee"/>
    <x v="2"/>
    <x v="1"/>
    <s v="Cancelled"/>
  </r>
  <r>
    <s v="ORD0223"/>
    <n v="0"/>
    <s v="24-03-25"/>
    <x v="48"/>
    <x v="2"/>
    <x v="9"/>
    <x v="1"/>
    <n v="40"/>
    <n v="2"/>
    <n v="80"/>
    <n v="0"/>
    <s v="David Lee"/>
    <x v="1"/>
    <x v="2"/>
    <s v="Cancelled"/>
  </r>
  <r>
    <s v="ORD0069"/>
    <n v="0"/>
    <s v="25-02-25"/>
    <x v="49"/>
    <x v="1"/>
    <x v="4"/>
    <x v="2"/>
    <n v="1200"/>
    <n v="4"/>
    <n v="4800"/>
    <n v="0"/>
    <s v="David Lee"/>
    <x v="9"/>
    <x v="0"/>
    <s v="Pending"/>
  </r>
  <r>
    <s v="ORD0086"/>
    <n v="0"/>
    <s v="25-02-25"/>
    <x v="49"/>
    <x v="1"/>
    <x v="3"/>
    <x v="0"/>
    <n v="150"/>
    <n v="5"/>
    <n v="750"/>
    <n v="0"/>
    <s v="Jane Smith"/>
    <x v="3"/>
    <x v="4"/>
    <s v="Cancelled"/>
  </r>
  <r>
    <s v="ORD0164"/>
    <n v="0"/>
    <s v="25-02-25"/>
    <x v="49"/>
    <x v="1"/>
    <x v="3"/>
    <x v="0"/>
    <n v="150"/>
    <n v="5"/>
    <n v="750"/>
    <n v="0"/>
    <s v="Michael Brown"/>
    <x v="9"/>
    <x v="1"/>
    <s v="Pending"/>
  </r>
  <r>
    <s v="ORD0074"/>
    <n v="0"/>
    <s v="25-03-25"/>
    <x v="50"/>
    <x v="2"/>
    <x v="4"/>
    <x v="2"/>
    <n v="1200"/>
    <n v="4"/>
    <n v="4800"/>
    <n v="0"/>
    <s v="Jane Smith"/>
    <x v="3"/>
    <x v="0"/>
    <s v="Cancelled"/>
  </r>
  <r>
    <s v="ORD0094"/>
    <n v="0"/>
    <s v="25-03-25"/>
    <x v="50"/>
    <x v="2"/>
    <x v="9"/>
    <x v="1"/>
    <n v="40"/>
    <n v="5"/>
    <n v="200"/>
    <n v="0"/>
    <s v="Daniel Harris"/>
    <x v="5"/>
    <x v="3"/>
    <s v="Cancelled"/>
  </r>
  <r>
    <s v="ORD0097"/>
    <n v="0"/>
    <s v="25-03-25"/>
    <x v="50"/>
    <x v="2"/>
    <x v="6"/>
    <x v="3"/>
    <n v="15"/>
    <n v="5"/>
    <n v="75"/>
    <n v="0"/>
    <s v="Olivia Wilson"/>
    <x v="6"/>
    <x v="2"/>
    <s v="Pending"/>
  </r>
  <r>
    <s v="ORD0146"/>
    <n v="1"/>
    <s v="25-03-25"/>
    <x v="50"/>
    <x v="2"/>
    <x v="3"/>
    <x v="0"/>
    <n v="150"/>
    <n v="2"/>
    <n v="300"/>
    <n v="300"/>
    <s v="Emma Clark"/>
    <x v="9"/>
    <x v="1"/>
    <s v="Completed"/>
  </r>
  <r>
    <s v="ORD0179"/>
    <n v="0"/>
    <s v="25-03-25"/>
    <x v="50"/>
    <x v="2"/>
    <x v="9"/>
    <x v="1"/>
    <n v="40"/>
    <n v="1"/>
    <n v="40"/>
    <n v="0"/>
    <s v="Olivia Wilson"/>
    <x v="5"/>
    <x v="4"/>
    <s v="Cancelled"/>
  </r>
  <r>
    <s v="ORD0183"/>
    <n v="0"/>
    <s v="25-03-25"/>
    <x v="50"/>
    <x v="2"/>
    <x v="7"/>
    <x v="2"/>
    <n v="600"/>
    <n v="1"/>
    <n v="600"/>
    <n v="0"/>
    <s v="Emma Clark"/>
    <x v="5"/>
    <x v="1"/>
    <s v="Pending"/>
  </r>
  <r>
    <s v="ORD0016"/>
    <n v="0"/>
    <s v="26-02-25"/>
    <x v="51"/>
    <x v="1"/>
    <x v="4"/>
    <x v="2"/>
    <n v="1200"/>
    <n v="1"/>
    <n v="1200"/>
    <n v="0"/>
    <s v="John Doe"/>
    <x v="9"/>
    <x v="3"/>
    <s v="Cancelled"/>
  </r>
  <r>
    <s v="ORD0075"/>
    <n v="0"/>
    <s v="26-02-25"/>
    <x v="51"/>
    <x v="1"/>
    <x v="1"/>
    <x v="0"/>
    <n v="100"/>
    <n v="2"/>
    <n v="200"/>
    <n v="0"/>
    <s v="Daniel Harris"/>
    <x v="9"/>
    <x v="4"/>
    <s v="Pending"/>
  </r>
  <r>
    <s v="ORD0081"/>
    <n v="0"/>
    <s v="26-02-25"/>
    <x v="51"/>
    <x v="1"/>
    <x v="1"/>
    <x v="0"/>
    <n v="100"/>
    <n v="3"/>
    <n v="300"/>
    <n v="0"/>
    <s v="Michael Brown"/>
    <x v="6"/>
    <x v="4"/>
    <s v="Cancelled"/>
  </r>
  <r>
    <s v="ORD0129"/>
    <n v="0"/>
    <s v="26-02-25"/>
    <x v="51"/>
    <x v="1"/>
    <x v="9"/>
    <x v="1"/>
    <n v="40"/>
    <n v="5"/>
    <n v="200"/>
    <n v="0"/>
    <s v="Emily Johnson"/>
    <x v="2"/>
    <x v="1"/>
    <s v="Pending"/>
  </r>
  <r>
    <s v="ORD0131"/>
    <n v="0"/>
    <s v="26-02-25"/>
    <x v="51"/>
    <x v="1"/>
    <x v="9"/>
    <x v="1"/>
    <n v="40"/>
    <n v="2"/>
    <n v="80"/>
    <n v="0"/>
    <s v="Daniel Harris"/>
    <x v="6"/>
    <x v="3"/>
    <s v="Pending"/>
  </r>
  <r>
    <s v="ORD0038"/>
    <n v="1"/>
    <s v="26-03-25"/>
    <x v="52"/>
    <x v="2"/>
    <x v="0"/>
    <x v="0"/>
    <n v="800"/>
    <n v="3"/>
    <n v="2400"/>
    <n v="2400"/>
    <s v="Olivia Wilson"/>
    <x v="6"/>
    <x v="2"/>
    <s v="Completed"/>
  </r>
  <r>
    <s v="ORD0040"/>
    <n v="0"/>
    <s v="26-03-25"/>
    <x v="52"/>
    <x v="2"/>
    <x v="3"/>
    <x v="0"/>
    <n v="150"/>
    <n v="1"/>
    <n v="150"/>
    <n v="0"/>
    <s v="Emily Johnson"/>
    <x v="5"/>
    <x v="0"/>
    <s v="Pending"/>
  </r>
  <r>
    <s v="ORD0047"/>
    <n v="0"/>
    <s v="26-03-25"/>
    <x v="52"/>
    <x v="2"/>
    <x v="2"/>
    <x v="1"/>
    <n v="20"/>
    <n v="2"/>
    <n v="40"/>
    <n v="0"/>
    <s v="Chris White"/>
    <x v="4"/>
    <x v="0"/>
    <s v="Cancelled"/>
  </r>
  <r>
    <s v="ORD0089"/>
    <n v="0"/>
    <s v="26-03-25"/>
    <x v="52"/>
    <x v="2"/>
    <x v="8"/>
    <x v="4"/>
    <n v="60"/>
    <n v="5"/>
    <n v="300"/>
    <n v="0"/>
    <s v="Emma Clark"/>
    <x v="8"/>
    <x v="3"/>
    <s v="Cancelled"/>
  </r>
  <r>
    <s v="ORD0216"/>
    <n v="1"/>
    <s v="26-03-25"/>
    <x v="52"/>
    <x v="2"/>
    <x v="9"/>
    <x v="1"/>
    <n v="40"/>
    <n v="2"/>
    <n v="80"/>
    <n v="80"/>
    <s v="Chris White"/>
    <x v="6"/>
    <x v="3"/>
    <s v="Completed"/>
  </r>
  <r>
    <s v="ORD0117"/>
    <n v="1"/>
    <s v="27-02-25"/>
    <x v="53"/>
    <x v="1"/>
    <x v="2"/>
    <x v="1"/>
    <n v="20"/>
    <n v="1"/>
    <n v="20"/>
    <n v="20"/>
    <s v="Daniel Harris"/>
    <x v="2"/>
    <x v="3"/>
    <s v="Completed"/>
  </r>
  <r>
    <s v="ORD0144"/>
    <n v="0"/>
    <s v="27-02-25"/>
    <x v="53"/>
    <x v="1"/>
    <x v="9"/>
    <x v="1"/>
    <n v="40"/>
    <n v="2"/>
    <n v="80"/>
    <n v="0"/>
    <s v="Michael Brown"/>
    <x v="8"/>
    <x v="0"/>
    <s v="Cancelled"/>
  </r>
  <r>
    <s v="ORD0205"/>
    <n v="1"/>
    <s v="27-02-25"/>
    <x v="53"/>
    <x v="1"/>
    <x v="1"/>
    <x v="0"/>
    <n v="100"/>
    <n v="2"/>
    <n v="200"/>
    <n v="200"/>
    <s v="David Lee"/>
    <x v="7"/>
    <x v="4"/>
    <s v="Completed"/>
  </r>
  <r>
    <s v="ORD0176"/>
    <n v="1"/>
    <s v="27-03-25"/>
    <x v="54"/>
    <x v="2"/>
    <x v="6"/>
    <x v="3"/>
    <n v="15"/>
    <n v="1"/>
    <n v="15"/>
    <n v="15"/>
    <s v="Michael Brown"/>
    <x v="9"/>
    <x v="2"/>
    <s v="Completed"/>
  </r>
  <r>
    <s v="ORD0083"/>
    <n v="0"/>
    <s v="28-02-25"/>
    <x v="55"/>
    <x v="1"/>
    <x v="7"/>
    <x v="2"/>
    <n v="600"/>
    <n v="4"/>
    <n v="2400"/>
    <n v="0"/>
    <s v="Emma Clark"/>
    <x v="7"/>
    <x v="0"/>
    <s v="Cancelled"/>
  </r>
  <r>
    <s v="ORD0102"/>
    <n v="0"/>
    <s v="28-02-25"/>
    <x v="55"/>
    <x v="1"/>
    <x v="5"/>
    <x v="0"/>
    <n v="500"/>
    <n v="2"/>
    <n v="1000"/>
    <n v="0"/>
    <s v="David Lee"/>
    <x v="9"/>
    <x v="4"/>
    <s v="Pending"/>
  </r>
  <r>
    <s v="ORD0152"/>
    <n v="1"/>
    <s v="28-02-25"/>
    <x v="55"/>
    <x v="1"/>
    <x v="3"/>
    <x v="0"/>
    <n v="150"/>
    <n v="1"/>
    <n v="150"/>
    <n v="150"/>
    <s v="John Doe"/>
    <x v="5"/>
    <x v="0"/>
    <s v="Completed"/>
  </r>
  <r>
    <s v="ORD0170"/>
    <n v="0"/>
    <s v="28-02-25"/>
    <x v="55"/>
    <x v="1"/>
    <x v="0"/>
    <x v="0"/>
    <n v="800"/>
    <n v="1"/>
    <n v="800"/>
    <n v="0"/>
    <s v="Emma Clark"/>
    <x v="0"/>
    <x v="0"/>
    <s v="Pending"/>
  </r>
  <r>
    <s v="ORD0171"/>
    <n v="1"/>
    <s v="28-02-25"/>
    <x v="55"/>
    <x v="1"/>
    <x v="3"/>
    <x v="0"/>
    <n v="150"/>
    <n v="2"/>
    <n v="300"/>
    <n v="300"/>
    <s v="Daniel Harris"/>
    <x v="7"/>
    <x v="4"/>
    <s v="Completed"/>
  </r>
  <r>
    <s v="ORD0173"/>
    <n v="1"/>
    <s v="28-02-25"/>
    <x v="55"/>
    <x v="1"/>
    <x v="4"/>
    <x v="2"/>
    <n v="1200"/>
    <n v="1"/>
    <n v="1200"/>
    <n v="1200"/>
    <s v="Olivia Wilson"/>
    <x v="5"/>
    <x v="4"/>
    <s v="Completed"/>
  </r>
  <r>
    <s v="ORD0191"/>
    <n v="0"/>
    <s v="28-02-25"/>
    <x v="55"/>
    <x v="1"/>
    <x v="9"/>
    <x v="1"/>
    <n v="40"/>
    <n v="4"/>
    <n v="160"/>
    <n v="0"/>
    <s v="John Doe"/>
    <x v="5"/>
    <x v="2"/>
    <s v="Pending"/>
  </r>
  <r>
    <s v="ORD0221"/>
    <n v="0"/>
    <s v="28-02-25"/>
    <x v="55"/>
    <x v="1"/>
    <x v="7"/>
    <x v="2"/>
    <n v="600"/>
    <n v="2"/>
    <n v="1200"/>
    <n v="0"/>
    <s v="Emily Johnson"/>
    <x v="6"/>
    <x v="0"/>
    <s v="Cancelled"/>
  </r>
  <r>
    <s v="ORD0122"/>
    <n v="0"/>
    <s v="28-03-25"/>
    <x v="56"/>
    <x v="2"/>
    <x v="0"/>
    <x v="0"/>
    <n v="800"/>
    <n v="3"/>
    <n v="2400"/>
    <n v="0"/>
    <s v="John Doe"/>
    <x v="4"/>
    <x v="3"/>
    <s v="Cancelled"/>
  </r>
  <r>
    <s v="ORD0151"/>
    <n v="0"/>
    <s v="29-03-25"/>
    <x v="57"/>
    <x v="2"/>
    <x v="7"/>
    <x v="2"/>
    <n v="600"/>
    <n v="4"/>
    <n v="2400"/>
    <n v="0"/>
    <s v="Jane Smith"/>
    <x v="8"/>
    <x v="2"/>
    <s v="Pending"/>
  </r>
  <r>
    <s v="ORD0209"/>
    <n v="1"/>
    <s v="29-03-25"/>
    <x v="57"/>
    <x v="2"/>
    <x v="9"/>
    <x v="1"/>
    <n v="40"/>
    <n v="5"/>
    <n v="200"/>
    <n v="200"/>
    <s v="Daniel Harris"/>
    <x v="3"/>
    <x v="4"/>
    <s v="Completed"/>
  </r>
  <r>
    <s v="ORD0063"/>
    <n v="1"/>
    <s v="30-03-25"/>
    <x v="58"/>
    <x v="2"/>
    <x v="5"/>
    <x v="0"/>
    <n v="500"/>
    <n v="5"/>
    <n v="2500"/>
    <n v="2500"/>
    <s v="Emma Clark"/>
    <x v="4"/>
    <x v="0"/>
    <s v="Completed"/>
  </r>
  <r>
    <s v="ORD0096"/>
    <n v="1"/>
    <s v="30-03-25"/>
    <x v="58"/>
    <x v="2"/>
    <x v="3"/>
    <x v="0"/>
    <n v="150"/>
    <n v="3"/>
    <n v="450"/>
    <n v="450"/>
    <s v="Jane Smith"/>
    <x v="2"/>
    <x v="2"/>
    <s v="Completed"/>
  </r>
  <r>
    <s v="ORD0166"/>
    <n v="0"/>
    <s v="30-03-25"/>
    <x v="58"/>
    <x v="2"/>
    <x v="7"/>
    <x v="2"/>
    <n v="600"/>
    <n v="4"/>
    <n v="2400"/>
    <n v="0"/>
    <s v="Chris White"/>
    <x v="7"/>
    <x v="3"/>
    <s v="Pending"/>
  </r>
  <r>
    <s v="ORD0193"/>
    <n v="0"/>
    <s v="30-03-25"/>
    <x v="58"/>
    <x v="2"/>
    <x v="6"/>
    <x v="3"/>
    <n v="15"/>
    <n v="5"/>
    <n v="75"/>
    <n v="0"/>
    <s v="David Lee"/>
    <x v="6"/>
    <x v="2"/>
    <s v="Pending"/>
  </r>
  <r>
    <s v="ORD0241"/>
    <n v="0"/>
    <s v="30-03-25"/>
    <x v="58"/>
    <x v="2"/>
    <x v="5"/>
    <x v="0"/>
    <n v="500"/>
    <n v="4"/>
    <n v="2000"/>
    <n v="0"/>
    <s v="Olivia Wilson"/>
    <x v="2"/>
    <x v="3"/>
    <s v="Pending"/>
  </r>
  <r>
    <s v="ORD0247"/>
    <n v="0"/>
    <s v="30-03-25"/>
    <x v="58"/>
    <x v="2"/>
    <x v="9"/>
    <x v="1"/>
    <n v="40"/>
    <n v="1"/>
    <n v="40"/>
    <n v="0"/>
    <s v="Sophia Miller"/>
    <x v="3"/>
    <x v="1"/>
    <s v="Cancelled"/>
  </r>
  <r>
    <s v="ORD0067"/>
    <n v="0"/>
    <s v="31-03-25"/>
    <x v="59"/>
    <x v="2"/>
    <x v="1"/>
    <x v="0"/>
    <n v="100"/>
    <n v="3"/>
    <n v="300"/>
    <n v="0"/>
    <s v="Chris White"/>
    <x v="2"/>
    <x v="1"/>
    <s v="Pending"/>
  </r>
  <r>
    <s v="ORD0111"/>
    <n v="1"/>
    <s v="31-03-25"/>
    <x v="59"/>
    <x v="2"/>
    <x v="0"/>
    <x v="0"/>
    <n v="800"/>
    <n v="4"/>
    <n v="3200"/>
    <n v="3200"/>
    <s v="Emma Clark"/>
    <x v="8"/>
    <x v="3"/>
    <s v="Completed"/>
  </r>
  <r>
    <s v="ORD0143"/>
    <n v="0"/>
    <s v="31-03-25"/>
    <x v="59"/>
    <x v="2"/>
    <x v="4"/>
    <x v="2"/>
    <n v="1200"/>
    <n v="2"/>
    <n v="2400"/>
    <n v="0"/>
    <s v="Jane Smith"/>
    <x v="3"/>
    <x v="4"/>
    <s v="Cancelled"/>
  </r>
  <r>
    <s v="ORD0192"/>
    <n v="0"/>
    <s v="31-03-25"/>
    <x v="59"/>
    <x v="2"/>
    <x v="1"/>
    <x v="0"/>
    <n v="100"/>
    <n v="3"/>
    <n v="300"/>
    <n v="0"/>
    <s v="Sophia Miller"/>
    <x v="3"/>
    <x v="0"/>
    <s v="Pending"/>
  </r>
  <r>
    <s v="ORD0230"/>
    <n v="0"/>
    <s v="31-03-25"/>
    <x v="59"/>
    <x v="2"/>
    <x v="1"/>
    <x v="0"/>
    <n v="100"/>
    <n v="4"/>
    <n v="400"/>
    <n v="0"/>
    <s v="Jane Smith"/>
    <x v="0"/>
    <x v="2"/>
    <s v="Pend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6489E-BCB4-4DDE-BA9A-B6FA864E7FE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2:A73" firstHeaderRow="1" firstDataRow="1" firstDataCol="0"/>
  <pivotFields count="17">
    <pivotField showAll="0"/>
    <pivotField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showAll="0"/>
    <pivotField dataField="1" showAll="0"/>
    <pivotField showAll="0"/>
    <pivotField showAll="0"/>
    <pivotField showAll="0"/>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Total Sales_completed" fld="10" baseField="0" baseItem="0"/>
  </dataFields>
  <formats count="1">
    <format dxfId="0">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DE4DE7-48EA-4933-815D-E08AC83DE96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C9" firstHeaderRow="0" firstDataRow="1" firstDataCol="1"/>
  <pivotFields count="17">
    <pivotField dataField="1" showAll="0"/>
    <pivotField dataField="1"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showAll="0"/>
    <pivotField showAll="0"/>
    <pivotField showAll="0"/>
    <pivotField showAll="0"/>
    <pivotField axis="axisRow" showAll="0">
      <items count="6">
        <item x="2"/>
        <item x="3"/>
        <item x="1"/>
        <item x="0"/>
        <item x="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i>
    <i>
      <x v="1"/>
    </i>
    <i>
      <x v="2"/>
    </i>
    <i>
      <x v="3"/>
    </i>
    <i t="grand">
      <x/>
    </i>
  </rowItems>
  <colFields count="1">
    <field x="-2"/>
  </colFields>
  <colItems count="2">
    <i>
      <x/>
    </i>
    <i i="1">
      <x v="1"/>
    </i>
  </colItems>
  <dataFields count="2">
    <dataField name="Completed Orders" fld="1" baseField="0" baseItem="0"/>
    <dataField name="All Orders" fld="0" subtotal="count" baseField="0" baseItem="0"/>
  </dataFields>
  <chartFormats count="2">
    <chartFormat chart="21" format="16" series="1">
      <pivotArea type="data" outline="0" fieldPosition="0">
        <references count="1">
          <reference field="4294967294" count="1" selected="0">
            <x v="0"/>
          </reference>
        </references>
      </pivotArea>
    </chartFormat>
    <chartFormat chart="21"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4F7FA9-3FDF-489D-AB6F-CAA0181AD3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9" firstHeaderRow="1" firstDataRow="1" firstDataCol="1"/>
  <pivotFields count="17">
    <pivotField showAll="0"/>
    <pivotField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dataField="1" showAll="0"/>
    <pivotField showAll="0"/>
    <pivotField showAll="0"/>
    <pivotField axis="axisRow" showAll="0">
      <items count="11">
        <item x="9"/>
        <item x="6"/>
        <item x="3"/>
        <item x="1"/>
        <item x="7"/>
        <item x="8"/>
        <item x="4"/>
        <item x="2"/>
        <item x="0"/>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5">
    <i>
      <x v="2"/>
    </i>
    <i>
      <x v="3"/>
    </i>
    <i>
      <x v="7"/>
    </i>
    <i>
      <x v="8"/>
    </i>
    <i t="grand">
      <x/>
    </i>
  </rowItems>
  <colItems count="1">
    <i/>
  </colItems>
  <dataFields count="1">
    <dataField name="Sum of Total Sales"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B15580-2F51-4DC7-8B9D-7A8B3F259AD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B38" firstHeaderRow="1" firstDataRow="1" firstDataCol="1"/>
  <pivotFields count="17">
    <pivotField showAll="0"/>
    <pivotField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showAll="0"/>
    <pivotField dataField="1" showAll="0"/>
    <pivotField showAll="0"/>
    <pivotField axis="axisRow" showAll="0">
      <items count="11">
        <item x="9"/>
        <item x="6"/>
        <item x="3"/>
        <item x="1"/>
        <item x="7"/>
        <item x="8"/>
        <item x="4"/>
        <item x="2"/>
        <item x="0"/>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5">
    <i>
      <x v="2"/>
    </i>
    <i>
      <x v="3"/>
    </i>
    <i>
      <x v="7"/>
    </i>
    <i>
      <x v="8"/>
    </i>
    <i t="grand">
      <x/>
    </i>
  </rowItems>
  <colItems count="1">
    <i/>
  </colItems>
  <dataFields count="1">
    <dataField name="Sum of Total Sales_completed" fld="10"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8F7EF6D-409D-4F32-80BE-A8E769C4F33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0:E32" firstHeaderRow="0" firstDataRow="1" firstDataCol="1"/>
  <pivotFields count="17">
    <pivotField dataField="1" showAll="0"/>
    <pivotField dataField="1"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 dataField="1"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2">
    <i>
      <x/>
    </i>
    <i>
      <x v="1"/>
    </i>
    <i>
      <x v="2"/>
    </i>
    <i>
      <x v="3"/>
    </i>
    <i>
      <x v="4"/>
    </i>
    <i>
      <x v="5"/>
    </i>
    <i>
      <x v="6"/>
    </i>
    <i>
      <x v="7"/>
    </i>
    <i>
      <x v="8"/>
    </i>
    <i>
      <x v="9"/>
    </i>
    <i>
      <x v="10"/>
    </i>
    <i>
      <x v="11"/>
    </i>
  </rowItems>
  <colFields count="1">
    <field x="-2"/>
  </colFields>
  <colItems count="4">
    <i>
      <x/>
    </i>
    <i i="1">
      <x v="1"/>
    </i>
    <i i="2">
      <x v="2"/>
    </i>
    <i i="3">
      <x v="3"/>
    </i>
  </colItems>
  <dataFields count="4">
    <dataField name="Sum of Total Sales" fld="9" baseField="0" baseItem="0"/>
    <dataField name="Sum of Total Sales_completed" fld="10" baseField="0" baseItem="0"/>
    <dataField name="Count of Order ID" fld="0" subtotal="count" baseField="0" baseItem="0"/>
    <dataField name="Sum of Order ID_completed (boolea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AE778F-DB4C-401D-BBFD-133758349DB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E4" firstHeaderRow="0" firstDataRow="1" firstDataCol="1"/>
  <pivotFields count="17">
    <pivotField dataField="1" showAll="0"/>
    <pivotField dataField="1"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axis="axisRow"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dataField="1" showAll="0"/>
    <pivotField dataField="1" showAll="0"/>
    <pivotField showAll="0"/>
    <pivotField showAll="0">
      <items count="11">
        <item x="9"/>
        <item x="6"/>
        <item x="3"/>
        <item x="1"/>
        <item x="7"/>
        <item x="8"/>
        <item x="4"/>
        <item x="2"/>
        <item x="0"/>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
    <i>
      <x/>
    </i>
  </rowItems>
  <colFields count="1">
    <field x="-2"/>
  </colFields>
  <colItems count="4">
    <i>
      <x/>
    </i>
    <i i="1">
      <x v="1"/>
    </i>
    <i i="2">
      <x v="2"/>
    </i>
    <i i="3">
      <x v="3"/>
    </i>
  </colItems>
  <dataFields count="4">
    <dataField name="Sum of Total Sales" fld="9" baseField="0" baseItem="0"/>
    <dataField name="Sum of Total Sales_completed" fld="10" baseField="0" baseItem="0"/>
    <dataField name="Count of Order ID" fld="0" subtotal="count" baseField="0" baseItem="0"/>
    <dataField name="Sum of Order ID_completed (boolean)"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B27B8F-F2E0-45F0-B825-6C89A30E5D4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7:A68" firstHeaderRow="1" firstDataRow="1" firstDataCol="0"/>
  <pivotFields count="17">
    <pivotField showAll="0"/>
    <pivotField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dataField="1" showAll="0"/>
    <pivotField showAll="0"/>
    <pivotField showAll="0"/>
    <pivotField showAll="0"/>
    <pivotField showAll="0"/>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Total Sales" fld="9" baseField="0" baseItem="0"/>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194930-F114-4BCD-B165-1DE4996154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6" firstHeaderRow="0" firstDataRow="1" firstDataCol="1"/>
  <pivotFields count="17">
    <pivotField showAll="0"/>
    <pivotField showAll="0"/>
    <pivotField showAll="0"/>
    <pivotField axis="axisRow"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i>
    <i>
      <x v="1"/>
    </i>
    <i t="grand">
      <x/>
    </i>
  </rowItems>
  <colFields count="1">
    <field x="-2"/>
  </colFields>
  <colItems count="2">
    <i>
      <x/>
    </i>
    <i i="1">
      <x v="1"/>
    </i>
  </colItems>
  <dataFields count="2">
    <dataField name="All Orders" fld="9" baseField="3" baseItem="0"/>
    <dataField name="Completed Orders" fld="10" baseField="3" baseItem="0"/>
  </dataFields>
  <formats count="1">
    <format dxfId="2">
      <pivotArea outline="0" collapsedLevelsAreSubtotals="1" fieldPosition="0"/>
    </format>
  </formats>
  <chartFormats count="2">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DF58D0-FCF9-40B6-9766-BC51E19CFE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6" firstHeaderRow="0" firstDataRow="1" firstDataCol="1"/>
  <pivotFields count="17">
    <pivotField dataField="1" showAll="0"/>
    <pivotField dataField="1" showAll="0"/>
    <pivotField showAll="0"/>
    <pivotField axis="axisRow"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i>
    <i>
      <x v="1"/>
    </i>
    <i t="grand">
      <x/>
    </i>
  </rowItems>
  <colFields count="1">
    <field x="-2"/>
  </colFields>
  <colItems count="2">
    <i>
      <x/>
    </i>
    <i i="1">
      <x v="1"/>
    </i>
  </colItems>
  <dataFields count="2">
    <dataField name="All Orders" fld="0" subtotal="count" baseField="3" baseItem="23"/>
    <dataField name="Completed Orders" fld="1" baseField="3" baseItem="23"/>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99214C-BCED-41CF-88B2-3293717733F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3:A74" firstHeaderRow="1" firstDataRow="1" firstDataCol="0"/>
  <pivotFields count="17">
    <pivotField showAll="0"/>
    <pivotField dataField="1"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mpleted Orders" fld="1" baseField="3" baseItem="23"/>
  </dataFields>
  <chartFormats count="2">
    <chartFormat chart="4"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4898FC-0264-4C3F-894F-0F2498C8902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8:A69" firstHeaderRow="1" firstDataRow="1" firstDataCol="0"/>
  <pivotFields count="17">
    <pivotField dataField="1" showAll="0"/>
    <pivotField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ll Orders" fld="0" subtotal="count" baseField="3" baseItem="23"/>
  </dataFields>
  <chartFormats count="2">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A2C432-3567-43A6-8F96-8E11A594C3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 firstHeaderRow="0" firstDataRow="1" firstDataCol="0"/>
  <pivotFields count="17">
    <pivotField showAll="0"/>
    <pivotField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showAll="0"/>
    <pivotField showAll="0"/>
    <pivotField showAll="0"/>
    <pivotField dataField="1" showAll="0"/>
    <pivotField dataField="1"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Average of Total Sales" fld="9" subtotal="average" baseField="0" baseItem="1" numFmtId="178"/>
    <dataField name="Average of Total Sales_completed" fld="10" subtotal="average" baseField="0" baseItem="1" numFmtId="178"/>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4BF2DA-E9A4-4DD3-BAE0-A1695EC487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C7" firstHeaderRow="0" firstDataRow="1" firstDataCol="1"/>
  <pivotFields count="17">
    <pivotField showAll="0"/>
    <pivotField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showAll="0"/>
    <pivotField axis="axisRow" showAll="0">
      <items count="6">
        <item x="3"/>
        <item x="1"/>
        <item x="0"/>
        <item x="4"/>
        <item x="2"/>
        <item t="default"/>
      </items>
    </pivotField>
    <pivotField showAll="0"/>
    <pivotField showAll="0"/>
    <pivotField dataField="1" showAll="0" sumSubtotal="1"/>
    <pivotField dataField="1"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v="1"/>
    </i>
    <i>
      <x v="2"/>
    </i>
    <i t="grand">
      <x/>
    </i>
  </rowItems>
  <colFields count="1">
    <field x="-2"/>
  </colFields>
  <colItems count="2">
    <i>
      <x/>
    </i>
    <i i="1">
      <x v="1"/>
    </i>
  </colItems>
  <dataFields count="2">
    <dataField name="Completed Orders" fld="10" baseField="6" baseItem="2" numFmtId="177"/>
    <dataField name="All Orders" fld="9" baseField="6" baseItem="2" numFmtId="177"/>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D4924A-6CA2-44AE-93CD-4C96947C90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5:C20" firstHeaderRow="0" firstDataRow="1" firstDataCol="1"/>
  <pivotFields count="17">
    <pivotField showAll="0"/>
    <pivotField showAll="0"/>
    <pivotField showAll="0"/>
    <pivotField numFmtId="14" showAll="0">
      <items count="61">
        <item x="0"/>
        <item x="1"/>
        <item x="2"/>
        <item x="3"/>
        <item x="4"/>
        <item x="25"/>
        <item x="27"/>
        <item x="29"/>
        <item x="31"/>
        <item x="33"/>
        <item x="35"/>
        <item x="37"/>
        <item x="39"/>
        <item x="41"/>
        <item x="43"/>
        <item x="45"/>
        <item x="47"/>
        <item x="49"/>
        <item x="51"/>
        <item x="53"/>
        <item x="55"/>
        <item x="5"/>
        <item x="6"/>
        <item x="26"/>
        <item x="28"/>
        <item x="30"/>
        <item x="32"/>
        <item x="34"/>
        <item x="36"/>
        <item x="38"/>
        <item x="40"/>
        <item x="42"/>
        <item x="44"/>
        <item x="46"/>
        <item x="48"/>
        <item x="50"/>
        <item x="52"/>
        <item x="54"/>
        <item x="56"/>
        <item x="57"/>
        <item x="58"/>
        <item x="59"/>
        <item x="7"/>
        <item x="8"/>
        <item x="9"/>
        <item x="10"/>
        <item x="11"/>
        <item x="12"/>
        <item x="13"/>
        <item x="14"/>
        <item x="15"/>
        <item x="16"/>
        <item x="17"/>
        <item x="18"/>
        <item x="19"/>
        <item x="20"/>
        <item x="21"/>
        <item x="22"/>
        <item x="23"/>
        <item x="24"/>
        <item t="default"/>
      </items>
    </pivotField>
    <pivotField numFmtId="176" showAll="0">
      <items count="13">
        <item x="0"/>
        <item h="1" x="1"/>
        <item h="1" x="2"/>
        <item h="1" x="3"/>
        <item h="1" x="4"/>
        <item h="1" x="5"/>
        <item h="1" x="6"/>
        <item h="1" x="7"/>
        <item h="1" x="8"/>
        <item h="1" x="9"/>
        <item h="1" x="10"/>
        <item h="1" x="11"/>
        <item t="default"/>
      </items>
    </pivotField>
    <pivotField axis="axisRow" showAll="0" measureFilter="1">
      <items count="11">
        <item x="6"/>
        <item x="1"/>
        <item x="9"/>
        <item x="0"/>
        <item x="4"/>
        <item x="8"/>
        <item x="5"/>
        <item x="3"/>
        <item x="2"/>
        <item x="7"/>
        <item t="default"/>
      </items>
    </pivotField>
    <pivotField showAll="0"/>
    <pivotField showAll="0"/>
    <pivotField showAll="0"/>
    <pivotField dataField="1" showAll="0"/>
    <pivotField dataField="1"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v="1"/>
    </i>
    <i>
      <x v="3"/>
    </i>
    <i>
      <x v="7"/>
    </i>
    <i>
      <x v="8"/>
    </i>
    <i t="grand">
      <x/>
    </i>
  </rowItems>
  <colFields count="1">
    <field x="-2"/>
  </colFields>
  <colItems count="2">
    <i>
      <x/>
    </i>
    <i i="1">
      <x v="1"/>
    </i>
  </colItems>
  <dataFields count="2">
    <dataField name="Completed Orders" fld="10" baseField="5" baseItem="2" numFmtId="177"/>
    <dataField name="All Orders" fld="9" baseField="5" baseItem="2" numFmtId="177"/>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added" xr10:uid="{24C07DD1-9DB9-4693-9426-2E79AD9FE924}" sourceName="Month_added">
  <pivotTables>
    <pivotTable tabId="17" name="PivotTable3"/>
    <pivotTable tabId="18" name="PivotTable1"/>
    <pivotTable tabId="19" name="PivotTable2"/>
    <pivotTable tabId="21" name="PivotTable3"/>
    <pivotTable tabId="21" name="PivotTable4"/>
    <pivotTable tabId="24" name="PivotTable5"/>
    <pivotTable tabId="24" name="PivotTable6"/>
    <pivotTable tabId="22" name="PivotTable7"/>
    <pivotTable tabId="17" name="PivotTable8"/>
    <pivotTable tabId="17" name="PivotTable9"/>
    <pivotTable tabId="18" name="PivotTable11"/>
    <pivotTable tabId="18" name="PivotTable12"/>
    <pivotTable tabId="29" name="PivotTable2"/>
  </pivotTables>
  <data>
    <tabular pivotCacheId="904288927">
      <items count="12">
        <i x="0" s="1"/>
        <i x="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F263F18-76EE-40FC-AE7D-1FACE9FB5A4A}" cache="Slicer_Month_added" style="SlicerStyleOther1 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316A-CACE-4C96-85D0-745578052EE2}">
  <sheetPr>
    <tabColor rgb="FF000000"/>
  </sheetPr>
  <dimension ref="A1:X32"/>
  <sheetViews>
    <sheetView tabSelected="1" zoomScaleNormal="100" workbookViewId="0">
      <selection activeCell="L34" sqref="L34"/>
    </sheetView>
  </sheetViews>
  <sheetFormatPr defaultRowHeight="16.5" x14ac:dyDescent="0.3"/>
  <cols>
    <col min="1" max="1" width="12.375" style="8" customWidth="1"/>
    <col min="2" max="2" width="2" style="8" customWidth="1"/>
    <col min="3" max="3" width="12.125" style="8" customWidth="1"/>
    <col min="4" max="4" width="10.125" style="8" customWidth="1"/>
    <col min="5" max="5" width="4.5" style="8" customWidth="1"/>
    <col min="6" max="7" width="12.25" style="8" bestFit="1" customWidth="1"/>
    <col min="8" max="8" width="9" style="8"/>
    <col min="9" max="9" width="12.75" style="8" bestFit="1" customWidth="1"/>
    <col min="10" max="10" width="11.125" style="8" bestFit="1" customWidth="1"/>
    <col min="11" max="11" width="4.375" style="8" customWidth="1"/>
    <col min="12" max="12" width="12.75" style="8" bestFit="1" customWidth="1"/>
    <col min="13" max="13" width="11.125" style="8" bestFit="1" customWidth="1"/>
    <col min="14" max="16384" width="9" style="8"/>
  </cols>
  <sheetData>
    <row r="1" spans="1:24" s="15" customFormat="1" x14ac:dyDescent="0.3">
      <c r="A1" s="25" t="s">
        <v>381</v>
      </c>
      <c r="B1" s="25"/>
      <c r="C1" s="25"/>
      <c r="D1" s="25"/>
      <c r="E1" s="25"/>
      <c r="F1" s="25"/>
      <c r="G1" s="25"/>
      <c r="H1" s="25"/>
      <c r="I1" s="25"/>
      <c r="J1" s="25"/>
      <c r="K1" s="25"/>
      <c r="L1" s="25"/>
      <c r="M1" s="25"/>
      <c r="N1" s="25"/>
      <c r="O1" s="25"/>
      <c r="P1" s="25"/>
      <c r="Q1" s="25"/>
      <c r="R1" s="25"/>
      <c r="S1" s="25"/>
      <c r="T1" s="25"/>
      <c r="U1" s="25"/>
      <c r="V1" s="25"/>
      <c r="W1" s="25"/>
      <c r="X1" s="25"/>
    </row>
    <row r="2" spans="1:24" s="15" customFormat="1" ht="18" customHeight="1" x14ac:dyDescent="0.3">
      <c r="A2" s="25"/>
      <c r="B2" s="25"/>
      <c r="C2" s="25"/>
      <c r="D2" s="25"/>
      <c r="E2" s="25"/>
      <c r="F2" s="25"/>
      <c r="G2" s="25"/>
      <c r="H2" s="25"/>
      <c r="I2" s="25"/>
      <c r="J2" s="25"/>
      <c r="K2" s="25"/>
      <c r="L2" s="25"/>
      <c r="M2" s="25"/>
      <c r="N2" s="25"/>
      <c r="O2" s="25"/>
      <c r="P2" s="25"/>
      <c r="Q2" s="25"/>
      <c r="R2" s="25"/>
      <c r="S2" s="25"/>
      <c r="T2" s="25"/>
      <c r="U2" s="25"/>
      <c r="V2" s="25"/>
      <c r="W2" s="25"/>
      <c r="X2" s="25"/>
    </row>
    <row r="3" spans="1:24" s="15" customFormat="1" x14ac:dyDescent="0.3">
      <c r="A3" s="25"/>
      <c r="B3" s="25"/>
      <c r="C3" s="25"/>
      <c r="D3" s="25"/>
      <c r="E3" s="25"/>
      <c r="F3" s="25"/>
      <c r="G3" s="25"/>
      <c r="H3" s="25"/>
      <c r="I3" s="25"/>
      <c r="J3" s="25"/>
      <c r="K3" s="25"/>
      <c r="L3" s="25"/>
      <c r="M3" s="25"/>
      <c r="N3" s="25"/>
      <c r="O3" s="25"/>
      <c r="P3" s="25"/>
      <c r="Q3" s="25"/>
      <c r="R3" s="25"/>
      <c r="S3" s="25"/>
      <c r="T3" s="25"/>
      <c r="U3" s="25"/>
      <c r="V3" s="25"/>
      <c r="W3" s="25"/>
      <c r="X3" s="25"/>
    </row>
    <row r="4" spans="1:24" ht="18" x14ac:dyDescent="0.3">
      <c r="A4" s="23"/>
    </row>
    <row r="5" spans="1:24" x14ac:dyDescent="0.3">
      <c r="A5" s="9"/>
    </row>
    <row r="6" spans="1:24" x14ac:dyDescent="0.3">
      <c r="A6" s="9"/>
      <c r="D6" s="9"/>
      <c r="E6" s="9"/>
      <c r="F6" s="9"/>
      <c r="G6" s="9"/>
    </row>
    <row r="7" spans="1:24" x14ac:dyDescent="0.3">
      <c r="A7" s="9"/>
      <c r="C7" s="9"/>
      <c r="D7" s="9"/>
      <c r="E7" s="9"/>
      <c r="F7" s="9"/>
      <c r="G7" s="9"/>
    </row>
    <row r="8" spans="1:24" x14ac:dyDescent="0.3">
      <c r="A8" s="24"/>
      <c r="C8" s="9"/>
      <c r="D8" s="9"/>
      <c r="E8" s="9"/>
      <c r="F8" s="9"/>
      <c r="G8" s="9"/>
      <c r="I8" s="9"/>
      <c r="J8" s="9"/>
      <c r="K8" s="9"/>
      <c r="L8" s="9"/>
      <c r="M8" s="9"/>
    </row>
    <row r="9" spans="1:24" ht="18" x14ac:dyDescent="0.3">
      <c r="A9" s="9"/>
      <c r="C9" s="22" t="str">
        <f ca="1">IF(D9="","","MoM Growth")</f>
        <v/>
      </c>
      <c r="D9" s="21" t="str">
        <f ca="1">MoM!B33</f>
        <v/>
      </c>
      <c r="E9" s="9"/>
      <c r="F9" s="22" t="str">
        <f ca="1">IF(G9="","","MoM Growth")</f>
        <v/>
      </c>
      <c r="G9" s="21" t="str">
        <f ca="1">MoM!C33</f>
        <v/>
      </c>
      <c r="I9" s="22" t="str">
        <f ca="1">IF(J9="","","MoM Growth")</f>
        <v/>
      </c>
      <c r="J9" s="19" t="str">
        <f ca="1">MoM!D33</f>
        <v/>
      </c>
      <c r="K9" s="19"/>
      <c r="L9" s="22" t="str">
        <f ca="1">IF(M9="","","MoM Growth")</f>
        <v/>
      </c>
      <c r="M9" s="20" t="str">
        <f ca="1">MoM!E33</f>
        <v/>
      </c>
    </row>
    <row r="10" spans="1:24" x14ac:dyDescent="0.3">
      <c r="A10" s="9"/>
      <c r="C10" s="9"/>
      <c r="D10" s="9"/>
      <c r="E10" s="9"/>
      <c r="F10" s="9"/>
      <c r="G10" s="9"/>
      <c r="I10" s="9"/>
      <c r="J10" s="9"/>
      <c r="K10" s="9"/>
      <c r="L10" s="9"/>
      <c r="M10" s="9"/>
    </row>
    <row r="11" spans="1:24" x14ac:dyDescent="0.3">
      <c r="A11" s="9"/>
      <c r="C11" s="9"/>
      <c r="D11" s="9"/>
      <c r="E11" s="9"/>
      <c r="F11" s="9"/>
      <c r="G11" s="9"/>
      <c r="I11" s="9"/>
      <c r="J11" s="9"/>
      <c r="K11" s="9"/>
      <c r="L11" s="9"/>
      <c r="M11" s="9"/>
    </row>
    <row r="12" spans="1:24" x14ac:dyDescent="0.3">
      <c r="A12" s="9"/>
      <c r="C12" s="9"/>
      <c r="D12" s="9"/>
      <c r="E12" s="9"/>
      <c r="F12" s="9"/>
      <c r="G12" s="9"/>
      <c r="I12" s="9"/>
      <c r="J12" s="9"/>
      <c r="K12" s="9"/>
      <c r="L12" s="9"/>
      <c r="M12" s="9"/>
    </row>
    <row r="13" spans="1:24" x14ac:dyDescent="0.3">
      <c r="A13" s="9"/>
      <c r="C13" s="9"/>
      <c r="D13" s="9"/>
      <c r="E13" s="9"/>
      <c r="F13" s="9"/>
      <c r="G13" s="9"/>
      <c r="I13" s="9"/>
      <c r="J13" s="9"/>
      <c r="K13" s="9"/>
      <c r="L13" s="9"/>
      <c r="M13" s="9"/>
    </row>
    <row r="14" spans="1:24" x14ac:dyDescent="0.3">
      <c r="A14" s="9"/>
      <c r="C14" s="9"/>
      <c r="D14" s="9"/>
      <c r="E14" s="9"/>
      <c r="F14" s="9"/>
      <c r="G14" s="9"/>
      <c r="I14" s="9"/>
      <c r="J14" s="9"/>
      <c r="K14" s="9"/>
      <c r="L14" s="9"/>
      <c r="M14" s="9"/>
    </row>
    <row r="15" spans="1:24" x14ac:dyDescent="0.3">
      <c r="A15" s="9"/>
      <c r="C15" s="9"/>
      <c r="D15" s="9"/>
      <c r="E15" s="9"/>
      <c r="F15" s="9"/>
      <c r="G15" s="9"/>
      <c r="I15" s="9"/>
      <c r="J15" s="9"/>
      <c r="K15" s="9"/>
      <c r="L15" s="9"/>
      <c r="M15" s="9"/>
    </row>
    <row r="16" spans="1:24" x14ac:dyDescent="0.3">
      <c r="A16" s="9"/>
      <c r="C16" s="9"/>
      <c r="D16" s="9"/>
      <c r="E16" s="9"/>
      <c r="F16" s="9"/>
      <c r="G16" s="9"/>
      <c r="I16" s="9"/>
      <c r="J16" s="9"/>
      <c r="K16" s="9"/>
      <c r="L16" s="9"/>
      <c r="M16" s="9"/>
    </row>
    <row r="17" spans="1:7" x14ac:dyDescent="0.3">
      <c r="A17" s="9"/>
      <c r="C17" s="9"/>
      <c r="D17" s="9"/>
      <c r="E17" s="9"/>
      <c r="F17" s="9"/>
      <c r="G17" s="9"/>
    </row>
    <row r="18" spans="1:7" x14ac:dyDescent="0.3">
      <c r="A18" s="9"/>
      <c r="C18" s="9"/>
    </row>
    <row r="19" spans="1:7" x14ac:dyDescent="0.3">
      <c r="A19" s="9"/>
    </row>
    <row r="20" spans="1:7" x14ac:dyDescent="0.3">
      <c r="A20" s="9"/>
    </row>
    <row r="21" spans="1:7" x14ac:dyDescent="0.3">
      <c r="A21" s="9"/>
    </row>
    <row r="22" spans="1:7" x14ac:dyDescent="0.3">
      <c r="A22" s="9"/>
    </row>
    <row r="23" spans="1:7" x14ac:dyDescent="0.3">
      <c r="A23" s="9"/>
    </row>
    <row r="24" spans="1:7" x14ac:dyDescent="0.3">
      <c r="A24" s="9"/>
    </row>
    <row r="25" spans="1:7" x14ac:dyDescent="0.3">
      <c r="A25" s="9"/>
    </row>
    <row r="26" spans="1:7" x14ac:dyDescent="0.3">
      <c r="A26" s="9"/>
    </row>
    <row r="27" spans="1:7" x14ac:dyDescent="0.3">
      <c r="A27" s="9"/>
    </row>
    <row r="28" spans="1:7" x14ac:dyDescent="0.3">
      <c r="A28" s="9"/>
    </row>
    <row r="29" spans="1:7" x14ac:dyDescent="0.3">
      <c r="A29" s="9"/>
    </row>
    <row r="30" spans="1:7" x14ac:dyDescent="0.3">
      <c r="A30" s="9"/>
    </row>
    <row r="31" spans="1:7" x14ac:dyDescent="0.3">
      <c r="A31" s="9"/>
    </row>
    <row r="32" spans="1:7" x14ac:dyDescent="0.3">
      <c r="A32" s="9"/>
    </row>
  </sheetData>
  <mergeCells count="1">
    <mergeCell ref="A1:X3"/>
  </mergeCells>
  <phoneticPr fontId="18"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E0BFC-DC25-4219-9357-CA30B62DDF9E}">
  <dimension ref="A2:E3"/>
  <sheetViews>
    <sheetView workbookViewId="0">
      <selection activeCell="E3" sqref="E3"/>
    </sheetView>
  </sheetViews>
  <sheetFormatPr defaultRowHeight="16.5" x14ac:dyDescent="0.3"/>
  <cols>
    <col min="1" max="1" width="8.625" bestFit="1" customWidth="1"/>
    <col min="2" max="2" width="24.375" bestFit="1" customWidth="1"/>
    <col min="3" max="3" width="10.125" bestFit="1" customWidth="1"/>
    <col min="4" max="4" width="9.25" bestFit="1" customWidth="1"/>
    <col min="5" max="5" width="126" customWidth="1"/>
  </cols>
  <sheetData>
    <row r="2" spans="1:5" x14ac:dyDescent="0.3">
      <c r="A2" t="s">
        <v>339</v>
      </c>
      <c r="B2" t="s">
        <v>340</v>
      </c>
      <c r="C2" t="s">
        <v>341</v>
      </c>
      <c r="D2" t="s">
        <v>342</v>
      </c>
      <c r="E2" t="s">
        <v>343</v>
      </c>
    </row>
    <row r="3" spans="1:5" ht="33" x14ac:dyDescent="0.3">
      <c r="A3" t="s">
        <v>344</v>
      </c>
      <c r="B3" t="s">
        <v>345</v>
      </c>
      <c r="C3">
        <v>161</v>
      </c>
      <c r="D3" t="s">
        <v>346</v>
      </c>
      <c r="E3" s="2" t="s">
        <v>349</v>
      </c>
    </row>
  </sheetData>
  <phoneticPr fontId="1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27880-0E87-4DB1-A871-BBED7E4642D4}">
  <dimension ref="A1:K251"/>
  <sheetViews>
    <sheetView zoomScaleNormal="100" workbookViewId="0">
      <selection activeCell="O9" sqref="O9"/>
    </sheetView>
  </sheetViews>
  <sheetFormatPr defaultRowHeight="16.5" x14ac:dyDescent="0.3"/>
  <cols>
    <col min="1" max="1" width="9.5" bestFit="1" customWidth="1"/>
    <col min="2" max="2" width="10" bestFit="1" customWidth="1"/>
    <col min="3" max="3" width="17.625" bestFit="1" customWidth="1"/>
    <col min="4" max="4" width="17.25" bestFit="1" customWidth="1"/>
    <col min="5" max="5" width="5.625" bestFit="1" customWidth="1"/>
    <col min="6" max="6" width="8.875" bestFit="1" customWidth="1"/>
    <col min="7" max="7" width="10.625" bestFit="1" customWidth="1"/>
    <col min="8" max="8" width="15.875" bestFit="1" customWidth="1"/>
    <col min="9" max="9" width="18.375" bestFit="1" customWidth="1"/>
    <col min="10" max="10" width="16.875" bestFit="1" customWidth="1"/>
    <col min="11" max="11" width="11"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t="s">
        <v>14</v>
      </c>
      <c r="E2">
        <v>60</v>
      </c>
      <c r="F2">
        <v>3</v>
      </c>
      <c r="G2">
        <v>180</v>
      </c>
      <c r="H2" t="s">
        <v>15</v>
      </c>
      <c r="I2" t="s">
        <v>16</v>
      </c>
      <c r="J2" t="s">
        <v>17</v>
      </c>
      <c r="K2" t="s">
        <v>18</v>
      </c>
    </row>
    <row r="3" spans="1:11" x14ac:dyDescent="0.3">
      <c r="A3" t="s">
        <v>19</v>
      </c>
      <c r="B3" t="s">
        <v>20</v>
      </c>
      <c r="C3" t="s">
        <v>21</v>
      </c>
      <c r="D3" t="s">
        <v>22</v>
      </c>
      <c r="E3">
        <v>100</v>
      </c>
      <c r="F3">
        <v>4</v>
      </c>
      <c r="G3">
        <v>400</v>
      </c>
      <c r="H3" t="s">
        <v>23</v>
      </c>
      <c r="I3" t="s">
        <v>24</v>
      </c>
      <c r="J3" t="s">
        <v>17</v>
      </c>
      <c r="K3" t="s">
        <v>25</v>
      </c>
    </row>
    <row r="4" spans="1:11" x14ac:dyDescent="0.3">
      <c r="A4" t="s">
        <v>26</v>
      </c>
      <c r="B4" t="s">
        <v>27</v>
      </c>
      <c r="C4" t="s">
        <v>13</v>
      </c>
      <c r="D4" t="s">
        <v>14</v>
      </c>
      <c r="E4">
        <v>60</v>
      </c>
      <c r="F4">
        <v>2</v>
      </c>
      <c r="G4">
        <v>120</v>
      </c>
      <c r="H4" t="s">
        <v>28</v>
      </c>
      <c r="I4" t="s">
        <v>29</v>
      </c>
      <c r="J4" t="s">
        <v>30</v>
      </c>
      <c r="K4" t="s">
        <v>18</v>
      </c>
    </row>
    <row r="5" spans="1:11" x14ac:dyDescent="0.3">
      <c r="A5" t="s">
        <v>31</v>
      </c>
      <c r="B5" t="s">
        <v>32</v>
      </c>
      <c r="C5" t="s">
        <v>13</v>
      </c>
      <c r="D5" t="s">
        <v>14</v>
      </c>
      <c r="E5">
        <v>60</v>
      </c>
      <c r="F5">
        <v>3</v>
      </c>
      <c r="G5">
        <v>180</v>
      </c>
      <c r="H5" t="s">
        <v>33</v>
      </c>
      <c r="I5" t="s">
        <v>34</v>
      </c>
      <c r="J5" t="s">
        <v>35</v>
      </c>
      <c r="K5" t="s">
        <v>25</v>
      </c>
    </row>
    <row r="6" spans="1:11" x14ac:dyDescent="0.3">
      <c r="A6" t="s">
        <v>36</v>
      </c>
      <c r="B6" s="1">
        <v>45933</v>
      </c>
      <c r="C6" t="s">
        <v>37</v>
      </c>
      <c r="D6" t="s">
        <v>22</v>
      </c>
      <c r="E6">
        <v>150</v>
      </c>
      <c r="F6">
        <v>3</v>
      </c>
      <c r="G6">
        <v>450</v>
      </c>
      <c r="H6" t="s">
        <v>15</v>
      </c>
      <c r="I6" t="s">
        <v>16</v>
      </c>
      <c r="J6" t="s">
        <v>17</v>
      </c>
      <c r="K6" t="s">
        <v>25</v>
      </c>
    </row>
    <row r="7" spans="1:11" x14ac:dyDescent="0.3">
      <c r="A7" t="s">
        <v>38</v>
      </c>
      <c r="B7" t="s">
        <v>12</v>
      </c>
      <c r="C7" t="s">
        <v>39</v>
      </c>
      <c r="D7" t="s">
        <v>40</v>
      </c>
      <c r="E7">
        <v>20</v>
      </c>
      <c r="F7">
        <v>1</v>
      </c>
      <c r="G7">
        <v>20</v>
      </c>
      <c r="H7" t="s">
        <v>28</v>
      </c>
      <c r="I7" t="s">
        <v>34</v>
      </c>
      <c r="J7" t="s">
        <v>35</v>
      </c>
      <c r="K7" t="s">
        <v>25</v>
      </c>
    </row>
    <row r="8" spans="1:11" x14ac:dyDescent="0.3">
      <c r="A8" t="s">
        <v>41</v>
      </c>
      <c r="B8" t="s">
        <v>42</v>
      </c>
      <c r="C8" t="s">
        <v>37</v>
      </c>
      <c r="D8" t="s">
        <v>22</v>
      </c>
      <c r="E8">
        <v>150</v>
      </c>
      <c r="F8">
        <v>4</v>
      </c>
      <c r="G8">
        <v>600</v>
      </c>
      <c r="H8" t="s">
        <v>15</v>
      </c>
      <c r="I8" t="s">
        <v>43</v>
      </c>
      <c r="J8" t="s">
        <v>44</v>
      </c>
      <c r="K8" t="s">
        <v>45</v>
      </c>
    </row>
    <row r="9" spans="1:11" x14ac:dyDescent="0.3">
      <c r="A9" t="s">
        <v>46</v>
      </c>
      <c r="B9" s="1">
        <v>45691</v>
      </c>
      <c r="C9" t="s">
        <v>47</v>
      </c>
      <c r="D9" t="s">
        <v>22</v>
      </c>
      <c r="E9">
        <v>500</v>
      </c>
      <c r="F9">
        <v>1</v>
      </c>
      <c r="G9">
        <v>500</v>
      </c>
      <c r="H9" t="s">
        <v>48</v>
      </c>
      <c r="I9" t="s">
        <v>49</v>
      </c>
      <c r="J9" t="s">
        <v>44</v>
      </c>
      <c r="K9" t="s">
        <v>45</v>
      </c>
    </row>
    <row r="10" spans="1:11" x14ac:dyDescent="0.3">
      <c r="A10" t="s">
        <v>50</v>
      </c>
      <c r="B10" s="1">
        <v>45872</v>
      </c>
      <c r="C10" t="s">
        <v>39</v>
      </c>
      <c r="D10" t="s">
        <v>40</v>
      </c>
      <c r="E10">
        <v>20</v>
      </c>
      <c r="F10">
        <v>3</v>
      </c>
      <c r="G10">
        <v>60</v>
      </c>
      <c r="H10" t="s">
        <v>48</v>
      </c>
      <c r="I10" t="s">
        <v>51</v>
      </c>
      <c r="J10" t="s">
        <v>44</v>
      </c>
      <c r="K10" t="s">
        <v>45</v>
      </c>
    </row>
    <row r="11" spans="1:11" x14ac:dyDescent="0.3">
      <c r="A11" t="s">
        <v>52</v>
      </c>
      <c r="B11" s="1">
        <v>45994</v>
      </c>
      <c r="C11" t="s">
        <v>47</v>
      </c>
      <c r="D11" t="s">
        <v>22</v>
      </c>
      <c r="E11">
        <v>500</v>
      </c>
      <c r="F11">
        <v>1</v>
      </c>
      <c r="G11">
        <v>500</v>
      </c>
      <c r="H11" t="s">
        <v>23</v>
      </c>
      <c r="I11" t="s">
        <v>24</v>
      </c>
      <c r="J11" t="s">
        <v>35</v>
      </c>
      <c r="K11" t="s">
        <v>18</v>
      </c>
    </row>
    <row r="12" spans="1:11" x14ac:dyDescent="0.3">
      <c r="A12" t="s">
        <v>53</v>
      </c>
      <c r="B12" t="s">
        <v>54</v>
      </c>
      <c r="C12" t="s">
        <v>55</v>
      </c>
      <c r="D12" t="s">
        <v>56</v>
      </c>
      <c r="E12">
        <v>15</v>
      </c>
      <c r="F12">
        <v>2</v>
      </c>
      <c r="G12">
        <v>30</v>
      </c>
      <c r="H12" t="s">
        <v>57</v>
      </c>
      <c r="I12" t="s">
        <v>51</v>
      </c>
      <c r="J12" t="s">
        <v>30</v>
      </c>
      <c r="K12" t="s">
        <v>25</v>
      </c>
    </row>
    <row r="13" spans="1:11" x14ac:dyDescent="0.3">
      <c r="A13" t="s">
        <v>58</v>
      </c>
      <c r="B13" t="s">
        <v>59</v>
      </c>
      <c r="C13" t="s">
        <v>60</v>
      </c>
      <c r="D13" t="s">
        <v>40</v>
      </c>
      <c r="E13">
        <v>40</v>
      </c>
      <c r="F13">
        <v>4</v>
      </c>
      <c r="G13">
        <v>160</v>
      </c>
      <c r="H13" t="s">
        <v>61</v>
      </c>
      <c r="I13" t="s">
        <v>34</v>
      </c>
      <c r="J13" t="s">
        <v>35</v>
      </c>
      <c r="K13" t="s">
        <v>45</v>
      </c>
    </row>
    <row r="14" spans="1:11" x14ac:dyDescent="0.3">
      <c r="A14" t="s">
        <v>62</v>
      </c>
      <c r="B14" s="1">
        <v>45660</v>
      </c>
      <c r="C14" t="s">
        <v>63</v>
      </c>
      <c r="D14" t="s">
        <v>22</v>
      </c>
      <c r="E14">
        <v>800</v>
      </c>
      <c r="F14">
        <v>2</v>
      </c>
      <c r="G14">
        <v>1600</v>
      </c>
      <c r="H14" t="s">
        <v>64</v>
      </c>
      <c r="I14" t="s">
        <v>24</v>
      </c>
      <c r="J14" t="s">
        <v>65</v>
      </c>
      <c r="K14" t="s">
        <v>25</v>
      </c>
    </row>
    <row r="15" spans="1:11" x14ac:dyDescent="0.3">
      <c r="A15" t="s">
        <v>66</v>
      </c>
      <c r="B15" s="1">
        <v>45750</v>
      </c>
      <c r="C15" t="s">
        <v>67</v>
      </c>
      <c r="D15" t="s">
        <v>68</v>
      </c>
      <c r="E15">
        <v>600</v>
      </c>
      <c r="F15">
        <v>3</v>
      </c>
      <c r="G15">
        <v>1800</v>
      </c>
      <c r="H15" t="s">
        <v>61</v>
      </c>
      <c r="I15" t="s">
        <v>49</v>
      </c>
      <c r="J15" t="s">
        <v>35</v>
      </c>
      <c r="K15" t="s">
        <v>18</v>
      </c>
    </row>
    <row r="16" spans="1:11" x14ac:dyDescent="0.3">
      <c r="A16" t="s">
        <v>69</v>
      </c>
      <c r="B16" t="s">
        <v>70</v>
      </c>
      <c r="C16" t="s">
        <v>37</v>
      </c>
      <c r="D16" t="s">
        <v>22</v>
      </c>
      <c r="E16">
        <v>150</v>
      </c>
      <c r="F16">
        <v>4</v>
      </c>
      <c r="G16">
        <v>600</v>
      </c>
      <c r="H16" t="s">
        <v>28</v>
      </c>
      <c r="I16" t="s">
        <v>71</v>
      </c>
      <c r="J16" t="s">
        <v>35</v>
      </c>
      <c r="K16" t="s">
        <v>45</v>
      </c>
    </row>
    <row r="17" spans="1:11" x14ac:dyDescent="0.3">
      <c r="A17" t="s">
        <v>72</v>
      </c>
      <c r="B17" t="s">
        <v>73</v>
      </c>
      <c r="C17" t="s">
        <v>74</v>
      </c>
      <c r="D17" t="s">
        <v>68</v>
      </c>
      <c r="E17">
        <v>1200</v>
      </c>
      <c r="F17">
        <v>1</v>
      </c>
      <c r="G17">
        <v>1200</v>
      </c>
      <c r="H17" t="s">
        <v>28</v>
      </c>
      <c r="I17" t="s">
        <v>51</v>
      </c>
      <c r="J17" t="s">
        <v>35</v>
      </c>
      <c r="K17" t="s">
        <v>18</v>
      </c>
    </row>
    <row r="18" spans="1:11" x14ac:dyDescent="0.3">
      <c r="A18" t="s">
        <v>75</v>
      </c>
      <c r="B18" s="1">
        <v>45661</v>
      </c>
      <c r="C18" t="s">
        <v>39</v>
      </c>
      <c r="D18" t="s">
        <v>40</v>
      </c>
      <c r="E18">
        <v>20</v>
      </c>
      <c r="F18">
        <v>1</v>
      </c>
      <c r="G18">
        <v>20</v>
      </c>
      <c r="H18" t="s">
        <v>15</v>
      </c>
      <c r="I18" t="s">
        <v>16</v>
      </c>
      <c r="J18" t="s">
        <v>30</v>
      </c>
      <c r="K18" t="s">
        <v>45</v>
      </c>
    </row>
    <row r="19" spans="1:11" x14ac:dyDescent="0.3">
      <c r="A19" t="s">
        <v>76</v>
      </c>
      <c r="B19" s="1">
        <v>45932</v>
      </c>
      <c r="C19" t="s">
        <v>47</v>
      </c>
      <c r="D19" t="s">
        <v>22</v>
      </c>
      <c r="E19">
        <v>500</v>
      </c>
      <c r="F19">
        <v>2</v>
      </c>
      <c r="G19">
        <v>1000</v>
      </c>
      <c r="H19" t="s">
        <v>61</v>
      </c>
      <c r="I19" t="s">
        <v>77</v>
      </c>
      <c r="J19" t="s">
        <v>30</v>
      </c>
      <c r="K19" t="s">
        <v>45</v>
      </c>
    </row>
    <row r="20" spans="1:11" x14ac:dyDescent="0.3">
      <c r="A20" t="s">
        <v>78</v>
      </c>
      <c r="B20" t="s">
        <v>79</v>
      </c>
      <c r="C20" t="s">
        <v>13</v>
      </c>
      <c r="D20" t="s">
        <v>14</v>
      </c>
      <c r="E20">
        <v>60</v>
      </c>
      <c r="F20">
        <v>3</v>
      </c>
      <c r="G20">
        <v>180</v>
      </c>
      <c r="H20" t="s">
        <v>33</v>
      </c>
      <c r="I20" t="s">
        <v>43</v>
      </c>
      <c r="J20" t="s">
        <v>35</v>
      </c>
      <c r="K20" t="s">
        <v>45</v>
      </c>
    </row>
    <row r="21" spans="1:11" x14ac:dyDescent="0.3">
      <c r="A21" t="s">
        <v>80</v>
      </c>
      <c r="B21" s="1">
        <v>45841</v>
      </c>
      <c r="C21" t="s">
        <v>21</v>
      </c>
      <c r="D21" t="s">
        <v>22</v>
      </c>
      <c r="E21">
        <v>100</v>
      </c>
      <c r="F21">
        <v>4</v>
      </c>
      <c r="G21">
        <v>400</v>
      </c>
      <c r="H21" t="s">
        <v>33</v>
      </c>
      <c r="I21" t="s">
        <v>71</v>
      </c>
      <c r="J21" t="s">
        <v>17</v>
      </c>
      <c r="K21" t="s">
        <v>25</v>
      </c>
    </row>
    <row r="22" spans="1:11" x14ac:dyDescent="0.3">
      <c r="A22" t="s">
        <v>81</v>
      </c>
      <c r="B22" s="1">
        <v>45779</v>
      </c>
      <c r="C22" t="s">
        <v>21</v>
      </c>
      <c r="D22" t="s">
        <v>22</v>
      </c>
      <c r="E22">
        <v>100</v>
      </c>
      <c r="F22">
        <v>3</v>
      </c>
      <c r="G22">
        <v>300</v>
      </c>
      <c r="H22" t="s">
        <v>82</v>
      </c>
      <c r="I22" t="s">
        <v>49</v>
      </c>
      <c r="J22" t="s">
        <v>17</v>
      </c>
      <c r="K22" t="s">
        <v>18</v>
      </c>
    </row>
    <row r="23" spans="1:11" x14ac:dyDescent="0.3">
      <c r="A23" t="s">
        <v>83</v>
      </c>
      <c r="B23" s="1">
        <v>45841</v>
      </c>
      <c r="C23" t="s">
        <v>74</v>
      </c>
      <c r="D23" t="s">
        <v>68</v>
      </c>
      <c r="E23">
        <v>1200</v>
      </c>
      <c r="F23">
        <v>4</v>
      </c>
      <c r="G23">
        <v>4800</v>
      </c>
      <c r="H23" t="s">
        <v>33</v>
      </c>
      <c r="I23" t="s">
        <v>43</v>
      </c>
      <c r="J23" t="s">
        <v>35</v>
      </c>
      <c r="K23" t="s">
        <v>25</v>
      </c>
    </row>
    <row r="24" spans="1:11" x14ac:dyDescent="0.3">
      <c r="A24" t="s">
        <v>84</v>
      </c>
      <c r="B24" t="s">
        <v>85</v>
      </c>
      <c r="C24" t="s">
        <v>55</v>
      </c>
      <c r="D24" t="s">
        <v>56</v>
      </c>
      <c r="E24">
        <v>15</v>
      </c>
      <c r="F24">
        <v>1</v>
      </c>
      <c r="G24">
        <v>15</v>
      </c>
      <c r="H24" t="s">
        <v>15</v>
      </c>
      <c r="I24" t="s">
        <v>43</v>
      </c>
      <c r="J24" t="s">
        <v>35</v>
      </c>
      <c r="K24" t="s">
        <v>25</v>
      </c>
    </row>
    <row r="25" spans="1:11" x14ac:dyDescent="0.3">
      <c r="A25" t="s">
        <v>86</v>
      </c>
      <c r="B25" t="s">
        <v>87</v>
      </c>
      <c r="C25" t="s">
        <v>74</v>
      </c>
      <c r="D25" t="s">
        <v>68</v>
      </c>
      <c r="E25">
        <v>1200</v>
      </c>
      <c r="F25">
        <v>3</v>
      </c>
      <c r="G25">
        <v>3600</v>
      </c>
      <c r="H25" t="s">
        <v>82</v>
      </c>
      <c r="I25" t="s">
        <v>34</v>
      </c>
      <c r="J25" t="s">
        <v>35</v>
      </c>
      <c r="K25" t="s">
        <v>18</v>
      </c>
    </row>
    <row r="26" spans="1:11" x14ac:dyDescent="0.3">
      <c r="A26" t="s">
        <v>88</v>
      </c>
      <c r="B26" s="1">
        <v>45691</v>
      </c>
      <c r="C26" t="s">
        <v>55</v>
      </c>
      <c r="D26" t="s">
        <v>56</v>
      </c>
      <c r="E26">
        <v>15</v>
      </c>
      <c r="F26">
        <v>5</v>
      </c>
      <c r="G26">
        <v>75</v>
      </c>
      <c r="H26" t="s">
        <v>48</v>
      </c>
      <c r="I26" t="s">
        <v>71</v>
      </c>
      <c r="J26" t="s">
        <v>30</v>
      </c>
      <c r="K26" t="s">
        <v>45</v>
      </c>
    </row>
    <row r="27" spans="1:11" x14ac:dyDescent="0.3">
      <c r="A27" t="s">
        <v>89</v>
      </c>
      <c r="B27" t="s">
        <v>90</v>
      </c>
      <c r="C27" t="s">
        <v>67</v>
      </c>
      <c r="D27" t="s">
        <v>68</v>
      </c>
      <c r="E27">
        <v>600</v>
      </c>
      <c r="F27">
        <v>1</v>
      </c>
      <c r="G27">
        <v>600</v>
      </c>
      <c r="H27" t="s">
        <v>33</v>
      </c>
      <c r="I27" t="s">
        <v>51</v>
      </c>
      <c r="J27" t="s">
        <v>17</v>
      </c>
      <c r="K27" t="s">
        <v>18</v>
      </c>
    </row>
    <row r="28" spans="1:11" x14ac:dyDescent="0.3">
      <c r="A28" t="s">
        <v>91</v>
      </c>
      <c r="B28" s="1">
        <v>45840</v>
      </c>
      <c r="C28" t="s">
        <v>39</v>
      </c>
      <c r="D28" t="s">
        <v>40</v>
      </c>
      <c r="E28">
        <v>20</v>
      </c>
      <c r="F28">
        <v>1</v>
      </c>
      <c r="G28">
        <v>20</v>
      </c>
      <c r="H28" t="s">
        <v>64</v>
      </c>
      <c r="I28" t="s">
        <v>16</v>
      </c>
      <c r="J28" t="s">
        <v>30</v>
      </c>
      <c r="K28" t="s">
        <v>25</v>
      </c>
    </row>
    <row r="29" spans="1:11" x14ac:dyDescent="0.3">
      <c r="A29" t="s">
        <v>92</v>
      </c>
      <c r="B29" s="1">
        <v>45718</v>
      </c>
      <c r="C29" t="s">
        <v>21</v>
      </c>
      <c r="D29" t="s">
        <v>22</v>
      </c>
      <c r="E29">
        <v>100</v>
      </c>
      <c r="F29">
        <v>1</v>
      </c>
      <c r="G29">
        <v>100</v>
      </c>
      <c r="H29" t="s">
        <v>93</v>
      </c>
      <c r="I29" t="s">
        <v>94</v>
      </c>
      <c r="J29" t="s">
        <v>30</v>
      </c>
      <c r="K29" t="s">
        <v>45</v>
      </c>
    </row>
    <row r="30" spans="1:11" x14ac:dyDescent="0.3">
      <c r="A30" t="s">
        <v>95</v>
      </c>
      <c r="B30" s="1">
        <v>45993</v>
      </c>
      <c r="C30" t="s">
        <v>47</v>
      </c>
      <c r="D30" t="s">
        <v>22</v>
      </c>
      <c r="E30">
        <v>500</v>
      </c>
      <c r="F30">
        <v>1</v>
      </c>
      <c r="G30">
        <v>500</v>
      </c>
      <c r="H30" t="s">
        <v>48</v>
      </c>
      <c r="I30" t="s">
        <v>29</v>
      </c>
      <c r="J30" t="s">
        <v>35</v>
      </c>
      <c r="K30" t="s">
        <v>18</v>
      </c>
    </row>
    <row r="31" spans="1:11" x14ac:dyDescent="0.3">
      <c r="A31" t="s">
        <v>96</v>
      </c>
      <c r="B31" s="1">
        <v>45932</v>
      </c>
      <c r="C31" t="s">
        <v>67</v>
      </c>
      <c r="D31" t="s">
        <v>68</v>
      </c>
      <c r="E31">
        <v>600</v>
      </c>
      <c r="F31">
        <v>3</v>
      </c>
      <c r="G31">
        <v>1800</v>
      </c>
      <c r="H31" t="s">
        <v>23</v>
      </c>
      <c r="I31" t="s">
        <v>34</v>
      </c>
      <c r="J31" t="s">
        <v>65</v>
      </c>
      <c r="K31" t="s">
        <v>18</v>
      </c>
    </row>
    <row r="32" spans="1:11" x14ac:dyDescent="0.3">
      <c r="A32" t="s">
        <v>97</v>
      </c>
      <c r="B32" t="s">
        <v>87</v>
      </c>
      <c r="C32" t="s">
        <v>47</v>
      </c>
      <c r="D32" t="s">
        <v>22</v>
      </c>
      <c r="E32">
        <v>500</v>
      </c>
      <c r="F32">
        <v>1</v>
      </c>
      <c r="G32">
        <v>500</v>
      </c>
      <c r="H32" t="s">
        <v>28</v>
      </c>
      <c r="I32" t="s">
        <v>43</v>
      </c>
      <c r="J32" t="s">
        <v>65</v>
      </c>
      <c r="K32" t="s">
        <v>25</v>
      </c>
    </row>
    <row r="33" spans="1:11" x14ac:dyDescent="0.3">
      <c r="A33" t="s">
        <v>98</v>
      </c>
      <c r="B33" s="1">
        <v>45933</v>
      </c>
      <c r="C33" t="s">
        <v>47</v>
      </c>
      <c r="D33" t="s">
        <v>22</v>
      </c>
      <c r="E33">
        <v>500</v>
      </c>
      <c r="F33">
        <v>4</v>
      </c>
      <c r="G33">
        <v>2000</v>
      </c>
      <c r="H33" t="s">
        <v>61</v>
      </c>
      <c r="I33" t="s">
        <v>71</v>
      </c>
      <c r="J33" t="s">
        <v>44</v>
      </c>
      <c r="K33" t="s">
        <v>25</v>
      </c>
    </row>
    <row r="34" spans="1:11" x14ac:dyDescent="0.3">
      <c r="A34" t="s">
        <v>99</v>
      </c>
      <c r="B34" s="1">
        <v>45749</v>
      </c>
      <c r="C34" t="s">
        <v>55</v>
      </c>
      <c r="D34" t="s">
        <v>56</v>
      </c>
      <c r="E34">
        <v>15</v>
      </c>
      <c r="F34">
        <v>1</v>
      </c>
      <c r="G34">
        <v>15</v>
      </c>
      <c r="H34" t="s">
        <v>33</v>
      </c>
      <c r="I34" t="s">
        <v>16</v>
      </c>
      <c r="J34" t="s">
        <v>17</v>
      </c>
      <c r="K34" t="s">
        <v>18</v>
      </c>
    </row>
    <row r="35" spans="1:11" x14ac:dyDescent="0.3">
      <c r="A35" t="s">
        <v>100</v>
      </c>
      <c r="B35" s="1">
        <v>45692</v>
      </c>
      <c r="C35" t="s">
        <v>39</v>
      </c>
      <c r="D35" t="s">
        <v>40</v>
      </c>
      <c r="E35">
        <v>20</v>
      </c>
      <c r="F35">
        <v>5</v>
      </c>
      <c r="G35">
        <v>100</v>
      </c>
      <c r="H35" t="s">
        <v>93</v>
      </c>
      <c r="I35" t="s">
        <v>16</v>
      </c>
      <c r="J35" t="s">
        <v>35</v>
      </c>
      <c r="K35" t="s">
        <v>25</v>
      </c>
    </row>
    <row r="36" spans="1:11" x14ac:dyDescent="0.3">
      <c r="A36" t="s">
        <v>101</v>
      </c>
      <c r="B36" s="1">
        <v>45692</v>
      </c>
      <c r="C36" t="s">
        <v>63</v>
      </c>
      <c r="D36" t="s">
        <v>22</v>
      </c>
      <c r="E36">
        <v>800</v>
      </c>
      <c r="F36">
        <v>3</v>
      </c>
      <c r="G36">
        <v>2400</v>
      </c>
      <c r="H36" t="s">
        <v>15</v>
      </c>
      <c r="I36" t="s">
        <v>29</v>
      </c>
      <c r="J36" t="s">
        <v>30</v>
      </c>
      <c r="K36" t="s">
        <v>45</v>
      </c>
    </row>
    <row r="37" spans="1:11" x14ac:dyDescent="0.3">
      <c r="A37" t="s">
        <v>102</v>
      </c>
      <c r="B37" s="1">
        <v>45902</v>
      </c>
      <c r="C37" t="s">
        <v>74</v>
      </c>
      <c r="D37" t="s">
        <v>68</v>
      </c>
      <c r="E37">
        <v>1200</v>
      </c>
      <c r="F37">
        <v>2</v>
      </c>
      <c r="G37">
        <v>2400</v>
      </c>
      <c r="H37" t="s">
        <v>48</v>
      </c>
      <c r="I37" t="s">
        <v>51</v>
      </c>
      <c r="J37" t="s">
        <v>44</v>
      </c>
      <c r="K37" t="s">
        <v>18</v>
      </c>
    </row>
    <row r="38" spans="1:11" x14ac:dyDescent="0.3">
      <c r="A38" t="s">
        <v>103</v>
      </c>
      <c r="B38" t="s">
        <v>104</v>
      </c>
      <c r="C38" t="s">
        <v>21</v>
      </c>
      <c r="D38" t="s">
        <v>22</v>
      </c>
      <c r="E38">
        <v>100</v>
      </c>
      <c r="F38">
        <v>3</v>
      </c>
      <c r="G38">
        <v>300</v>
      </c>
      <c r="H38" t="s">
        <v>61</v>
      </c>
      <c r="I38" t="s">
        <v>16</v>
      </c>
      <c r="J38" t="s">
        <v>17</v>
      </c>
      <c r="K38" t="s">
        <v>18</v>
      </c>
    </row>
    <row r="39" spans="1:11" x14ac:dyDescent="0.3">
      <c r="A39" t="s">
        <v>105</v>
      </c>
      <c r="B39" t="s">
        <v>106</v>
      </c>
      <c r="C39" t="s">
        <v>63</v>
      </c>
      <c r="D39" t="s">
        <v>22</v>
      </c>
      <c r="E39">
        <v>800</v>
      </c>
      <c r="F39">
        <v>3</v>
      </c>
      <c r="G39">
        <v>2400</v>
      </c>
      <c r="H39" t="s">
        <v>33</v>
      </c>
      <c r="I39" t="s">
        <v>94</v>
      </c>
      <c r="J39" t="s">
        <v>30</v>
      </c>
      <c r="K39" t="s">
        <v>45</v>
      </c>
    </row>
    <row r="40" spans="1:11" x14ac:dyDescent="0.3">
      <c r="A40" t="s">
        <v>107</v>
      </c>
      <c r="B40" s="1">
        <v>45691</v>
      </c>
      <c r="C40" t="s">
        <v>63</v>
      </c>
      <c r="D40" t="s">
        <v>22</v>
      </c>
      <c r="E40">
        <v>800</v>
      </c>
      <c r="F40">
        <v>2</v>
      </c>
      <c r="G40">
        <v>1600</v>
      </c>
      <c r="H40" t="s">
        <v>33</v>
      </c>
      <c r="I40" t="s">
        <v>24</v>
      </c>
      <c r="J40" t="s">
        <v>44</v>
      </c>
      <c r="K40" t="s">
        <v>45</v>
      </c>
    </row>
    <row r="41" spans="1:11" x14ac:dyDescent="0.3">
      <c r="A41" t="s">
        <v>108</v>
      </c>
      <c r="B41" t="s">
        <v>106</v>
      </c>
      <c r="C41" t="s">
        <v>37</v>
      </c>
      <c r="D41" t="s">
        <v>22</v>
      </c>
      <c r="E41">
        <v>150</v>
      </c>
      <c r="F41">
        <v>1</v>
      </c>
      <c r="G41">
        <v>150</v>
      </c>
      <c r="H41" t="s">
        <v>23</v>
      </c>
      <c r="I41" t="s">
        <v>71</v>
      </c>
      <c r="J41" t="s">
        <v>65</v>
      </c>
      <c r="K41" t="s">
        <v>25</v>
      </c>
    </row>
    <row r="42" spans="1:11" x14ac:dyDescent="0.3">
      <c r="A42" t="s">
        <v>109</v>
      </c>
      <c r="B42" t="s">
        <v>70</v>
      </c>
      <c r="C42" t="s">
        <v>55</v>
      </c>
      <c r="D42" t="s">
        <v>56</v>
      </c>
      <c r="E42">
        <v>15</v>
      </c>
      <c r="F42">
        <v>1</v>
      </c>
      <c r="G42">
        <v>15</v>
      </c>
      <c r="H42" t="s">
        <v>93</v>
      </c>
      <c r="I42" t="s">
        <v>49</v>
      </c>
      <c r="J42" t="s">
        <v>35</v>
      </c>
      <c r="K42" t="s">
        <v>18</v>
      </c>
    </row>
    <row r="43" spans="1:11" x14ac:dyDescent="0.3">
      <c r="A43" t="s">
        <v>110</v>
      </c>
      <c r="B43" t="s">
        <v>111</v>
      </c>
      <c r="C43" t="s">
        <v>21</v>
      </c>
      <c r="D43" t="s">
        <v>22</v>
      </c>
      <c r="E43">
        <v>100</v>
      </c>
      <c r="F43">
        <v>3</v>
      </c>
      <c r="G43">
        <v>300</v>
      </c>
      <c r="H43" t="s">
        <v>93</v>
      </c>
      <c r="I43" t="s">
        <v>94</v>
      </c>
      <c r="J43" t="s">
        <v>30</v>
      </c>
      <c r="K43" t="s">
        <v>18</v>
      </c>
    </row>
    <row r="44" spans="1:11" x14ac:dyDescent="0.3">
      <c r="A44" t="s">
        <v>112</v>
      </c>
      <c r="B44" s="1">
        <v>45871</v>
      </c>
      <c r="C44" t="s">
        <v>39</v>
      </c>
      <c r="D44" t="s">
        <v>40</v>
      </c>
      <c r="E44">
        <v>20</v>
      </c>
      <c r="F44">
        <v>4</v>
      </c>
      <c r="G44">
        <v>80</v>
      </c>
      <c r="H44" t="s">
        <v>93</v>
      </c>
      <c r="I44" t="s">
        <v>29</v>
      </c>
      <c r="J44" t="s">
        <v>35</v>
      </c>
      <c r="K44" t="s">
        <v>25</v>
      </c>
    </row>
    <row r="45" spans="1:11" x14ac:dyDescent="0.3">
      <c r="A45" t="s">
        <v>113</v>
      </c>
      <c r="B45" t="s">
        <v>87</v>
      </c>
      <c r="C45" t="s">
        <v>37</v>
      </c>
      <c r="D45" t="s">
        <v>22</v>
      </c>
      <c r="E45">
        <v>150</v>
      </c>
      <c r="F45">
        <v>1</v>
      </c>
      <c r="G45">
        <v>150</v>
      </c>
      <c r="H45" t="s">
        <v>82</v>
      </c>
      <c r="I45" t="s">
        <v>43</v>
      </c>
      <c r="J45" t="s">
        <v>17</v>
      </c>
      <c r="K45" t="s">
        <v>25</v>
      </c>
    </row>
    <row r="46" spans="1:11" x14ac:dyDescent="0.3">
      <c r="A46" t="s">
        <v>114</v>
      </c>
      <c r="B46" t="s">
        <v>115</v>
      </c>
      <c r="C46" t="s">
        <v>74</v>
      </c>
      <c r="D46" t="s">
        <v>68</v>
      </c>
      <c r="E46">
        <v>1200</v>
      </c>
      <c r="F46">
        <v>3</v>
      </c>
      <c r="G46">
        <v>3600</v>
      </c>
      <c r="H46" t="s">
        <v>64</v>
      </c>
      <c r="I46" t="s">
        <v>16</v>
      </c>
      <c r="J46" t="s">
        <v>35</v>
      </c>
      <c r="K46" t="s">
        <v>25</v>
      </c>
    </row>
    <row r="47" spans="1:11" x14ac:dyDescent="0.3">
      <c r="A47" t="s">
        <v>116</v>
      </c>
      <c r="B47" s="1">
        <v>45811</v>
      </c>
      <c r="C47" t="s">
        <v>13</v>
      </c>
      <c r="D47" t="s">
        <v>14</v>
      </c>
      <c r="E47">
        <v>60</v>
      </c>
      <c r="F47">
        <v>2</v>
      </c>
      <c r="G47">
        <v>120</v>
      </c>
      <c r="H47" t="s">
        <v>57</v>
      </c>
      <c r="I47" t="s">
        <v>43</v>
      </c>
      <c r="J47" t="s">
        <v>17</v>
      </c>
      <c r="K47" t="s">
        <v>18</v>
      </c>
    </row>
    <row r="48" spans="1:11" x14ac:dyDescent="0.3">
      <c r="A48" t="s">
        <v>117</v>
      </c>
      <c r="B48" t="s">
        <v>106</v>
      </c>
      <c r="C48" t="s">
        <v>39</v>
      </c>
      <c r="D48" t="s">
        <v>40</v>
      </c>
      <c r="E48">
        <v>20</v>
      </c>
      <c r="F48">
        <v>2</v>
      </c>
      <c r="G48">
        <v>40</v>
      </c>
      <c r="H48" t="s">
        <v>82</v>
      </c>
      <c r="I48" t="s">
        <v>49</v>
      </c>
      <c r="J48" t="s">
        <v>65</v>
      </c>
      <c r="K48" t="s">
        <v>18</v>
      </c>
    </row>
    <row r="49" spans="1:11" x14ac:dyDescent="0.3">
      <c r="A49" t="s">
        <v>118</v>
      </c>
      <c r="B49" s="1">
        <v>45963</v>
      </c>
      <c r="C49" t="s">
        <v>39</v>
      </c>
      <c r="D49" t="s">
        <v>40</v>
      </c>
      <c r="E49">
        <v>20</v>
      </c>
      <c r="F49">
        <v>5</v>
      </c>
      <c r="G49">
        <v>100</v>
      </c>
      <c r="H49" t="s">
        <v>93</v>
      </c>
      <c r="I49" t="s">
        <v>29</v>
      </c>
      <c r="J49" t="s">
        <v>30</v>
      </c>
      <c r="K49" t="s">
        <v>45</v>
      </c>
    </row>
    <row r="50" spans="1:11" x14ac:dyDescent="0.3">
      <c r="A50" t="s">
        <v>119</v>
      </c>
      <c r="B50" t="s">
        <v>120</v>
      </c>
      <c r="C50" t="s">
        <v>47</v>
      </c>
      <c r="D50" t="s">
        <v>22</v>
      </c>
      <c r="E50">
        <v>500</v>
      </c>
      <c r="F50">
        <v>4</v>
      </c>
      <c r="G50">
        <v>2000</v>
      </c>
      <c r="H50" t="s">
        <v>15</v>
      </c>
      <c r="I50" t="s">
        <v>94</v>
      </c>
      <c r="J50" t="s">
        <v>17</v>
      </c>
      <c r="K50" t="s">
        <v>45</v>
      </c>
    </row>
    <row r="51" spans="1:11" x14ac:dyDescent="0.3">
      <c r="A51" t="s">
        <v>121</v>
      </c>
      <c r="B51" t="s">
        <v>12</v>
      </c>
      <c r="C51" t="s">
        <v>60</v>
      </c>
      <c r="D51" t="s">
        <v>40</v>
      </c>
      <c r="E51">
        <v>40</v>
      </c>
      <c r="F51">
        <v>3</v>
      </c>
      <c r="G51">
        <v>120</v>
      </c>
      <c r="H51" t="s">
        <v>28</v>
      </c>
      <c r="I51" t="s">
        <v>51</v>
      </c>
      <c r="J51" t="s">
        <v>65</v>
      </c>
      <c r="K51" t="s">
        <v>45</v>
      </c>
    </row>
    <row r="52" spans="1:11" x14ac:dyDescent="0.3">
      <c r="A52" t="s">
        <v>122</v>
      </c>
      <c r="B52" t="s">
        <v>32</v>
      </c>
      <c r="C52" t="s">
        <v>55</v>
      </c>
      <c r="D52" t="s">
        <v>56</v>
      </c>
      <c r="E52">
        <v>15</v>
      </c>
      <c r="F52">
        <v>1</v>
      </c>
      <c r="G52">
        <v>15</v>
      </c>
      <c r="H52" t="s">
        <v>15</v>
      </c>
      <c r="I52" t="s">
        <v>43</v>
      </c>
      <c r="J52" t="s">
        <v>65</v>
      </c>
      <c r="K52" t="s">
        <v>18</v>
      </c>
    </row>
    <row r="53" spans="1:11" x14ac:dyDescent="0.3">
      <c r="A53" t="s">
        <v>123</v>
      </c>
      <c r="B53" t="s">
        <v>124</v>
      </c>
      <c r="C53" t="s">
        <v>63</v>
      </c>
      <c r="D53" t="s">
        <v>22</v>
      </c>
      <c r="E53">
        <v>800</v>
      </c>
      <c r="F53">
        <v>3</v>
      </c>
      <c r="G53">
        <v>2400</v>
      </c>
      <c r="H53" t="s">
        <v>28</v>
      </c>
      <c r="I53" t="s">
        <v>24</v>
      </c>
      <c r="J53" t="s">
        <v>35</v>
      </c>
      <c r="K53" t="s">
        <v>25</v>
      </c>
    </row>
    <row r="54" spans="1:11" x14ac:dyDescent="0.3">
      <c r="A54" t="s">
        <v>125</v>
      </c>
      <c r="B54" t="s">
        <v>87</v>
      </c>
      <c r="C54" t="s">
        <v>13</v>
      </c>
      <c r="D54" t="s">
        <v>14</v>
      </c>
      <c r="E54">
        <v>60</v>
      </c>
      <c r="F54">
        <v>4</v>
      </c>
      <c r="G54">
        <v>240</v>
      </c>
      <c r="H54" t="s">
        <v>23</v>
      </c>
      <c r="I54" t="s">
        <v>77</v>
      </c>
      <c r="J54" t="s">
        <v>44</v>
      </c>
      <c r="K54" t="s">
        <v>45</v>
      </c>
    </row>
    <row r="55" spans="1:11" x14ac:dyDescent="0.3">
      <c r="A55" t="s">
        <v>126</v>
      </c>
      <c r="B55" t="s">
        <v>115</v>
      </c>
      <c r="C55" t="s">
        <v>37</v>
      </c>
      <c r="D55" t="s">
        <v>22</v>
      </c>
      <c r="E55">
        <v>150</v>
      </c>
      <c r="F55">
        <v>3</v>
      </c>
      <c r="G55">
        <v>450</v>
      </c>
      <c r="H55" t="s">
        <v>57</v>
      </c>
      <c r="I55" t="s">
        <v>51</v>
      </c>
      <c r="J55" t="s">
        <v>65</v>
      </c>
      <c r="K55" t="s">
        <v>25</v>
      </c>
    </row>
    <row r="56" spans="1:11" x14ac:dyDescent="0.3">
      <c r="A56" t="s">
        <v>127</v>
      </c>
      <c r="B56" t="s">
        <v>115</v>
      </c>
      <c r="C56" t="s">
        <v>60</v>
      </c>
      <c r="D56" t="s">
        <v>40</v>
      </c>
      <c r="E56">
        <v>40</v>
      </c>
      <c r="F56">
        <v>2</v>
      </c>
      <c r="G56">
        <v>80</v>
      </c>
      <c r="H56" t="s">
        <v>48</v>
      </c>
      <c r="I56" t="s">
        <v>34</v>
      </c>
      <c r="J56" t="s">
        <v>44</v>
      </c>
      <c r="K56" t="s">
        <v>45</v>
      </c>
    </row>
    <row r="57" spans="1:11" x14ac:dyDescent="0.3">
      <c r="A57" t="s">
        <v>128</v>
      </c>
      <c r="B57" t="s">
        <v>129</v>
      </c>
      <c r="C57" t="s">
        <v>37</v>
      </c>
      <c r="D57" t="s">
        <v>22</v>
      </c>
      <c r="E57">
        <v>150</v>
      </c>
      <c r="F57">
        <v>2</v>
      </c>
      <c r="G57">
        <v>300</v>
      </c>
      <c r="H57" t="s">
        <v>15</v>
      </c>
      <c r="I57" t="s">
        <v>34</v>
      </c>
      <c r="J57" t="s">
        <v>35</v>
      </c>
      <c r="K57" t="s">
        <v>45</v>
      </c>
    </row>
    <row r="58" spans="1:11" x14ac:dyDescent="0.3">
      <c r="A58" t="s">
        <v>130</v>
      </c>
      <c r="B58" t="s">
        <v>115</v>
      </c>
      <c r="C58" t="s">
        <v>47</v>
      </c>
      <c r="D58" t="s">
        <v>22</v>
      </c>
      <c r="E58">
        <v>500</v>
      </c>
      <c r="F58">
        <v>1</v>
      </c>
      <c r="G58">
        <v>500</v>
      </c>
      <c r="H58" t="s">
        <v>93</v>
      </c>
      <c r="I58" t="s">
        <v>77</v>
      </c>
      <c r="J58" t="s">
        <v>17</v>
      </c>
      <c r="K58" t="s">
        <v>18</v>
      </c>
    </row>
    <row r="59" spans="1:11" x14ac:dyDescent="0.3">
      <c r="A59" t="s">
        <v>131</v>
      </c>
      <c r="B59" t="s">
        <v>59</v>
      </c>
      <c r="C59" t="s">
        <v>47</v>
      </c>
      <c r="D59" t="s">
        <v>22</v>
      </c>
      <c r="E59">
        <v>500</v>
      </c>
      <c r="F59">
        <v>1</v>
      </c>
      <c r="G59">
        <v>500</v>
      </c>
      <c r="H59" t="s">
        <v>93</v>
      </c>
      <c r="I59" t="s">
        <v>94</v>
      </c>
      <c r="J59" t="s">
        <v>44</v>
      </c>
      <c r="K59" t="s">
        <v>18</v>
      </c>
    </row>
    <row r="60" spans="1:11" x14ac:dyDescent="0.3">
      <c r="A60" t="s">
        <v>132</v>
      </c>
      <c r="B60" s="1">
        <v>45661</v>
      </c>
      <c r="C60" t="s">
        <v>37</v>
      </c>
      <c r="D60" t="s">
        <v>22</v>
      </c>
      <c r="E60">
        <v>150</v>
      </c>
      <c r="F60">
        <v>2</v>
      </c>
      <c r="G60">
        <v>300</v>
      </c>
      <c r="H60" t="s">
        <v>64</v>
      </c>
      <c r="I60" t="s">
        <v>34</v>
      </c>
      <c r="J60" t="s">
        <v>35</v>
      </c>
      <c r="K60" t="s">
        <v>18</v>
      </c>
    </row>
    <row r="61" spans="1:11" x14ac:dyDescent="0.3">
      <c r="A61" t="s">
        <v>133</v>
      </c>
      <c r="B61" s="1">
        <v>45994</v>
      </c>
      <c r="C61" t="s">
        <v>55</v>
      </c>
      <c r="D61" t="s">
        <v>56</v>
      </c>
      <c r="E61">
        <v>15</v>
      </c>
      <c r="F61">
        <v>5</v>
      </c>
      <c r="G61">
        <v>75</v>
      </c>
      <c r="H61" t="s">
        <v>93</v>
      </c>
      <c r="I61" t="s">
        <v>34</v>
      </c>
      <c r="J61" t="s">
        <v>35</v>
      </c>
      <c r="K61" t="s">
        <v>25</v>
      </c>
    </row>
    <row r="62" spans="1:11" x14ac:dyDescent="0.3">
      <c r="A62" t="s">
        <v>134</v>
      </c>
      <c r="B62" s="1">
        <v>45964</v>
      </c>
      <c r="C62" t="s">
        <v>74</v>
      </c>
      <c r="D62" t="s">
        <v>68</v>
      </c>
      <c r="E62">
        <v>1200</v>
      </c>
      <c r="F62">
        <v>1</v>
      </c>
      <c r="G62">
        <v>1200</v>
      </c>
      <c r="H62" t="s">
        <v>93</v>
      </c>
      <c r="I62" t="s">
        <v>16</v>
      </c>
      <c r="J62" t="s">
        <v>44</v>
      </c>
      <c r="K62" t="s">
        <v>18</v>
      </c>
    </row>
    <row r="63" spans="1:11" x14ac:dyDescent="0.3">
      <c r="A63" t="s">
        <v>135</v>
      </c>
      <c r="B63" s="1">
        <v>45932</v>
      </c>
      <c r="C63" t="s">
        <v>63</v>
      </c>
      <c r="D63" t="s">
        <v>22</v>
      </c>
      <c r="E63">
        <v>800</v>
      </c>
      <c r="F63">
        <v>5</v>
      </c>
      <c r="G63">
        <v>4000</v>
      </c>
      <c r="H63" t="s">
        <v>33</v>
      </c>
      <c r="I63" t="s">
        <v>24</v>
      </c>
      <c r="J63" t="s">
        <v>44</v>
      </c>
      <c r="K63" t="s">
        <v>45</v>
      </c>
    </row>
    <row r="64" spans="1:11" x14ac:dyDescent="0.3">
      <c r="A64" t="s">
        <v>136</v>
      </c>
      <c r="B64" t="s">
        <v>137</v>
      </c>
      <c r="C64" t="s">
        <v>47</v>
      </c>
      <c r="D64" t="s">
        <v>22</v>
      </c>
      <c r="E64">
        <v>500</v>
      </c>
      <c r="F64">
        <v>5</v>
      </c>
      <c r="G64">
        <v>2500</v>
      </c>
      <c r="H64" t="s">
        <v>15</v>
      </c>
      <c r="I64" t="s">
        <v>49</v>
      </c>
      <c r="J64" t="s">
        <v>65</v>
      </c>
      <c r="K64" t="s">
        <v>45</v>
      </c>
    </row>
    <row r="65" spans="1:11" x14ac:dyDescent="0.3">
      <c r="A65" t="s">
        <v>138</v>
      </c>
      <c r="B65" t="s">
        <v>139</v>
      </c>
      <c r="C65" t="s">
        <v>74</v>
      </c>
      <c r="D65" t="s">
        <v>68</v>
      </c>
      <c r="E65">
        <v>1200</v>
      </c>
      <c r="F65">
        <v>4</v>
      </c>
      <c r="G65">
        <v>4800</v>
      </c>
      <c r="H65" t="s">
        <v>23</v>
      </c>
      <c r="I65" t="s">
        <v>29</v>
      </c>
      <c r="J65" t="s">
        <v>44</v>
      </c>
      <c r="K65" t="s">
        <v>25</v>
      </c>
    </row>
    <row r="66" spans="1:11" x14ac:dyDescent="0.3">
      <c r="A66" t="s">
        <v>140</v>
      </c>
      <c r="B66" t="s">
        <v>141</v>
      </c>
      <c r="C66" t="s">
        <v>55</v>
      </c>
      <c r="D66" t="s">
        <v>56</v>
      </c>
      <c r="E66">
        <v>15</v>
      </c>
      <c r="F66">
        <v>3</v>
      </c>
      <c r="G66">
        <v>45</v>
      </c>
      <c r="H66" t="s">
        <v>15</v>
      </c>
      <c r="I66" t="s">
        <v>24</v>
      </c>
      <c r="J66" t="s">
        <v>30</v>
      </c>
      <c r="K66" t="s">
        <v>25</v>
      </c>
    </row>
    <row r="67" spans="1:11" x14ac:dyDescent="0.3">
      <c r="A67" t="s">
        <v>142</v>
      </c>
      <c r="B67" t="s">
        <v>12</v>
      </c>
      <c r="C67" t="s">
        <v>37</v>
      </c>
      <c r="D67" t="s">
        <v>22</v>
      </c>
      <c r="E67">
        <v>150</v>
      </c>
      <c r="F67">
        <v>2</v>
      </c>
      <c r="G67">
        <v>300</v>
      </c>
      <c r="H67" t="s">
        <v>61</v>
      </c>
      <c r="I67" t="s">
        <v>29</v>
      </c>
      <c r="J67" t="s">
        <v>44</v>
      </c>
      <c r="K67" t="s">
        <v>25</v>
      </c>
    </row>
    <row r="68" spans="1:11" x14ac:dyDescent="0.3">
      <c r="A68" t="s">
        <v>143</v>
      </c>
      <c r="B68" t="s">
        <v>144</v>
      </c>
      <c r="C68" t="s">
        <v>21</v>
      </c>
      <c r="D68" t="s">
        <v>22</v>
      </c>
      <c r="E68">
        <v>100</v>
      </c>
      <c r="F68">
        <v>3</v>
      </c>
      <c r="G68">
        <v>300</v>
      </c>
      <c r="H68" t="s">
        <v>82</v>
      </c>
      <c r="I68" t="s">
        <v>16</v>
      </c>
      <c r="J68" t="s">
        <v>17</v>
      </c>
      <c r="K68" t="s">
        <v>25</v>
      </c>
    </row>
    <row r="69" spans="1:11" x14ac:dyDescent="0.3">
      <c r="A69" t="s">
        <v>145</v>
      </c>
      <c r="B69" t="s">
        <v>85</v>
      </c>
      <c r="C69" t="s">
        <v>21</v>
      </c>
      <c r="D69" t="s">
        <v>22</v>
      </c>
      <c r="E69">
        <v>100</v>
      </c>
      <c r="F69">
        <v>1</v>
      </c>
      <c r="G69">
        <v>100</v>
      </c>
      <c r="H69" t="s">
        <v>57</v>
      </c>
      <c r="I69" t="s">
        <v>43</v>
      </c>
      <c r="J69" t="s">
        <v>17</v>
      </c>
      <c r="K69" t="s">
        <v>18</v>
      </c>
    </row>
    <row r="70" spans="1:11" x14ac:dyDescent="0.3">
      <c r="A70" t="s">
        <v>146</v>
      </c>
      <c r="B70" t="s">
        <v>147</v>
      </c>
      <c r="C70" t="s">
        <v>74</v>
      </c>
      <c r="D70" t="s">
        <v>68</v>
      </c>
      <c r="E70">
        <v>1200</v>
      </c>
      <c r="F70">
        <v>4</v>
      </c>
      <c r="G70">
        <v>4800</v>
      </c>
      <c r="H70" t="s">
        <v>57</v>
      </c>
      <c r="I70" t="s">
        <v>51</v>
      </c>
      <c r="J70" t="s">
        <v>65</v>
      </c>
      <c r="K70" t="s">
        <v>25</v>
      </c>
    </row>
    <row r="71" spans="1:11" x14ac:dyDescent="0.3">
      <c r="A71" t="s">
        <v>148</v>
      </c>
      <c r="B71" s="1">
        <v>45933</v>
      </c>
      <c r="C71" t="s">
        <v>55</v>
      </c>
      <c r="D71" t="s">
        <v>56</v>
      </c>
      <c r="E71">
        <v>15</v>
      </c>
      <c r="F71">
        <v>1</v>
      </c>
      <c r="G71">
        <v>15</v>
      </c>
      <c r="H71" t="s">
        <v>23</v>
      </c>
      <c r="I71" t="s">
        <v>51</v>
      </c>
      <c r="J71" t="s">
        <v>35</v>
      </c>
      <c r="K71" t="s">
        <v>45</v>
      </c>
    </row>
    <row r="72" spans="1:11" x14ac:dyDescent="0.3">
      <c r="A72" t="s">
        <v>149</v>
      </c>
      <c r="B72" t="s">
        <v>141</v>
      </c>
      <c r="C72" t="s">
        <v>37</v>
      </c>
      <c r="D72" t="s">
        <v>22</v>
      </c>
      <c r="E72">
        <v>150</v>
      </c>
      <c r="F72">
        <v>5</v>
      </c>
      <c r="G72">
        <v>750</v>
      </c>
      <c r="H72" t="s">
        <v>28</v>
      </c>
      <c r="I72" t="s">
        <v>29</v>
      </c>
      <c r="J72" t="s">
        <v>35</v>
      </c>
      <c r="K72" t="s">
        <v>25</v>
      </c>
    </row>
    <row r="73" spans="1:11" x14ac:dyDescent="0.3">
      <c r="A73" t="s">
        <v>150</v>
      </c>
      <c r="B73" s="1">
        <v>45841</v>
      </c>
      <c r="C73" t="s">
        <v>63</v>
      </c>
      <c r="D73" t="s">
        <v>22</v>
      </c>
      <c r="E73">
        <v>800</v>
      </c>
      <c r="F73">
        <v>3</v>
      </c>
      <c r="G73">
        <v>2400</v>
      </c>
      <c r="H73" t="s">
        <v>64</v>
      </c>
      <c r="I73" t="s">
        <v>43</v>
      </c>
      <c r="J73" t="s">
        <v>35</v>
      </c>
      <c r="K73" t="s">
        <v>25</v>
      </c>
    </row>
    <row r="74" spans="1:11" x14ac:dyDescent="0.3">
      <c r="A74" t="s">
        <v>151</v>
      </c>
      <c r="B74" t="s">
        <v>70</v>
      </c>
      <c r="C74" t="s">
        <v>47</v>
      </c>
      <c r="D74" t="s">
        <v>22</v>
      </c>
      <c r="E74">
        <v>500</v>
      </c>
      <c r="F74">
        <v>5</v>
      </c>
      <c r="G74">
        <v>2500</v>
      </c>
      <c r="H74" t="s">
        <v>23</v>
      </c>
      <c r="I74" t="s">
        <v>49</v>
      </c>
      <c r="J74" t="s">
        <v>35</v>
      </c>
      <c r="K74" t="s">
        <v>18</v>
      </c>
    </row>
    <row r="75" spans="1:11" x14ac:dyDescent="0.3">
      <c r="A75" t="s">
        <v>152</v>
      </c>
      <c r="B75" t="s">
        <v>153</v>
      </c>
      <c r="C75" t="s">
        <v>74</v>
      </c>
      <c r="D75" t="s">
        <v>68</v>
      </c>
      <c r="E75">
        <v>1200</v>
      </c>
      <c r="F75">
        <v>4</v>
      </c>
      <c r="G75">
        <v>4800</v>
      </c>
      <c r="H75" t="s">
        <v>93</v>
      </c>
      <c r="I75" t="s">
        <v>34</v>
      </c>
      <c r="J75" t="s">
        <v>65</v>
      </c>
      <c r="K75" t="s">
        <v>18</v>
      </c>
    </row>
    <row r="76" spans="1:11" x14ac:dyDescent="0.3">
      <c r="A76" t="s">
        <v>154</v>
      </c>
      <c r="B76" t="s">
        <v>73</v>
      </c>
      <c r="C76" t="s">
        <v>21</v>
      </c>
      <c r="D76" t="s">
        <v>22</v>
      </c>
      <c r="E76">
        <v>100</v>
      </c>
      <c r="F76">
        <v>2</v>
      </c>
      <c r="G76">
        <v>200</v>
      </c>
      <c r="H76" t="s">
        <v>64</v>
      </c>
      <c r="I76" t="s">
        <v>51</v>
      </c>
      <c r="J76" t="s">
        <v>44</v>
      </c>
      <c r="K76" t="s">
        <v>25</v>
      </c>
    </row>
    <row r="77" spans="1:11" x14ac:dyDescent="0.3">
      <c r="A77" t="s">
        <v>155</v>
      </c>
      <c r="B77" t="s">
        <v>124</v>
      </c>
      <c r="C77" t="s">
        <v>67</v>
      </c>
      <c r="D77" t="s">
        <v>68</v>
      </c>
      <c r="E77">
        <v>600</v>
      </c>
      <c r="F77">
        <v>1</v>
      </c>
      <c r="G77">
        <v>600</v>
      </c>
      <c r="H77" t="s">
        <v>93</v>
      </c>
      <c r="I77" t="s">
        <v>34</v>
      </c>
      <c r="J77" t="s">
        <v>30</v>
      </c>
      <c r="K77" t="s">
        <v>45</v>
      </c>
    </row>
    <row r="78" spans="1:11" x14ac:dyDescent="0.3">
      <c r="A78" t="s">
        <v>156</v>
      </c>
      <c r="B78" t="s">
        <v>20</v>
      </c>
      <c r="C78" t="s">
        <v>21</v>
      </c>
      <c r="D78" t="s">
        <v>22</v>
      </c>
      <c r="E78">
        <v>100</v>
      </c>
      <c r="F78">
        <v>2</v>
      </c>
      <c r="G78">
        <v>200</v>
      </c>
      <c r="H78" t="s">
        <v>64</v>
      </c>
      <c r="I78" t="s">
        <v>43</v>
      </c>
      <c r="J78" t="s">
        <v>35</v>
      </c>
      <c r="K78" t="s">
        <v>45</v>
      </c>
    </row>
    <row r="79" spans="1:11" x14ac:dyDescent="0.3">
      <c r="A79" t="s">
        <v>157</v>
      </c>
      <c r="B79" t="s">
        <v>42</v>
      </c>
      <c r="C79" t="s">
        <v>37</v>
      </c>
      <c r="D79" t="s">
        <v>22</v>
      </c>
      <c r="E79">
        <v>150</v>
      </c>
      <c r="F79">
        <v>2</v>
      </c>
      <c r="G79">
        <v>300</v>
      </c>
      <c r="H79" t="s">
        <v>15</v>
      </c>
      <c r="I79" t="s">
        <v>77</v>
      </c>
      <c r="J79" t="s">
        <v>65</v>
      </c>
      <c r="K79" t="s">
        <v>18</v>
      </c>
    </row>
    <row r="80" spans="1:11" x14ac:dyDescent="0.3">
      <c r="A80" t="s">
        <v>158</v>
      </c>
      <c r="B80" s="1">
        <v>45903</v>
      </c>
      <c r="C80" t="s">
        <v>13</v>
      </c>
      <c r="D80" t="s">
        <v>14</v>
      </c>
      <c r="E80">
        <v>60</v>
      </c>
      <c r="F80">
        <v>2</v>
      </c>
      <c r="G80">
        <v>120</v>
      </c>
      <c r="H80" t="s">
        <v>23</v>
      </c>
      <c r="I80" t="s">
        <v>29</v>
      </c>
      <c r="J80" t="s">
        <v>65</v>
      </c>
      <c r="K80" t="s">
        <v>18</v>
      </c>
    </row>
    <row r="81" spans="1:11" x14ac:dyDescent="0.3">
      <c r="A81" t="s">
        <v>159</v>
      </c>
      <c r="B81" t="s">
        <v>85</v>
      </c>
      <c r="C81" t="s">
        <v>13</v>
      </c>
      <c r="D81" t="s">
        <v>14</v>
      </c>
      <c r="E81">
        <v>60</v>
      </c>
      <c r="F81">
        <v>4</v>
      </c>
      <c r="G81">
        <v>240</v>
      </c>
      <c r="H81" t="s">
        <v>48</v>
      </c>
      <c r="I81" t="s">
        <v>24</v>
      </c>
      <c r="J81" t="s">
        <v>17</v>
      </c>
      <c r="K81" t="s">
        <v>25</v>
      </c>
    </row>
    <row r="82" spans="1:11" x14ac:dyDescent="0.3">
      <c r="A82" t="s">
        <v>160</v>
      </c>
      <c r="B82" t="s">
        <v>73</v>
      </c>
      <c r="C82" t="s">
        <v>21</v>
      </c>
      <c r="D82" t="s">
        <v>22</v>
      </c>
      <c r="E82">
        <v>100</v>
      </c>
      <c r="F82">
        <v>3</v>
      </c>
      <c r="G82">
        <v>300</v>
      </c>
      <c r="H82" t="s">
        <v>61</v>
      </c>
      <c r="I82" t="s">
        <v>94</v>
      </c>
      <c r="J82" t="s">
        <v>44</v>
      </c>
      <c r="K82" t="s">
        <v>18</v>
      </c>
    </row>
    <row r="83" spans="1:11" x14ac:dyDescent="0.3">
      <c r="A83" t="s">
        <v>161</v>
      </c>
      <c r="B83" t="s">
        <v>124</v>
      </c>
      <c r="C83" t="s">
        <v>47</v>
      </c>
      <c r="D83" t="s">
        <v>22</v>
      </c>
      <c r="E83">
        <v>500</v>
      </c>
      <c r="F83">
        <v>3</v>
      </c>
      <c r="G83">
        <v>1500</v>
      </c>
      <c r="H83" t="s">
        <v>93</v>
      </c>
      <c r="I83" t="s">
        <v>71</v>
      </c>
      <c r="J83" t="s">
        <v>17</v>
      </c>
      <c r="K83" t="s">
        <v>18</v>
      </c>
    </row>
    <row r="84" spans="1:11" x14ac:dyDescent="0.3">
      <c r="A84" t="s">
        <v>162</v>
      </c>
      <c r="B84" t="s">
        <v>163</v>
      </c>
      <c r="C84" t="s">
        <v>67</v>
      </c>
      <c r="D84" t="s">
        <v>68</v>
      </c>
      <c r="E84">
        <v>600</v>
      </c>
      <c r="F84">
        <v>4</v>
      </c>
      <c r="G84">
        <v>2400</v>
      </c>
      <c r="H84" t="s">
        <v>15</v>
      </c>
      <c r="I84" t="s">
        <v>43</v>
      </c>
      <c r="J84" t="s">
        <v>65</v>
      </c>
      <c r="K84" t="s">
        <v>18</v>
      </c>
    </row>
    <row r="85" spans="1:11" x14ac:dyDescent="0.3">
      <c r="A85" t="s">
        <v>164</v>
      </c>
      <c r="B85" t="s">
        <v>90</v>
      </c>
      <c r="C85" t="s">
        <v>39</v>
      </c>
      <c r="D85" t="s">
        <v>40</v>
      </c>
      <c r="E85">
        <v>20</v>
      </c>
      <c r="F85">
        <v>5</v>
      </c>
      <c r="G85">
        <v>100</v>
      </c>
      <c r="H85" t="s">
        <v>33</v>
      </c>
      <c r="I85" t="s">
        <v>51</v>
      </c>
      <c r="J85" t="s">
        <v>44</v>
      </c>
      <c r="K85" t="s">
        <v>45</v>
      </c>
    </row>
    <row r="86" spans="1:11" x14ac:dyDescent="0.3">
      <c r="A86" t="s">
        <v>165</v>
      </c>
      <c r="B86" s="1">
        <v>45810</v>
      </c>
      <c r="C86" t="s">
        <v>47</v>
      </c>
      <c r="D86" t="s">
        <v>22</v>
      </c>
      <c r="E86">
        <v>500</v>
      </c>
      <c r="F86">
        <v>5</v>
      </c>
      <c r="G86">
        <v>2500</v>
      </c>
      <c r="H86" t="s">
        <v>61</v>
      </c>
      <c r="I86" t="s">
        <v>43</v>
      </c>
      <c r="J86" t="s">
        <v>44</v>
      </c>
      <c r="K86" t="s">
        <v>45</v>
      </c>
    </row>
    <row r="87" spans="1:11" x14ac:dyDescent="0.3">
      <c r="A87" t="s">
        <v>166</v>
      </c>
      <c r="B87" t="s">
        <v>147</v>
      </c>
      <c r="C87" t="s">
        <v>37</v>
      </c>
      <c r="D87" t="s">
        <v>22</v>
      </c>
      <c r="E87">
        <v>150</v>
      </c>
      <c r="F87">
        <v>5</v>
      </c>
      <c r="G87">
        <v>750</v>
      </c>
      <c r="H87" t="s">
        <v>93</v>
      </c>
      <c r="I87" t="s">
        <v>34</v>
      </c>
      <c r="J87" t="s">
        <v>44</v>
      </c>
      <c r="K87" t="s">
        <v>18</v>
      </c>
    </row>
    <row r="88" spans="1:11" x14ac:dyDescent="0.3">
      <c r="A88" t="s">
        <v>167</v>
      </c>
      <c r="B88" t="s">
        <v>59</v>
      </c>
      <c r="C88" t="s">
        <v>13</v>
      </c>
      <c r="D88" t="s">
        <v>14</v>
      </c>
      <c r="E88">
        <v>60</v>
      </c>
      <c r="F88">
        <v>5</v>
      </c>
      <c r="G88">
        <v>300</v>
      </c>
      <c r="H88" t="s">
        <v>15</v>
      </c>
      <c r="I88" t="s">
        <v>49</v>
      </c>
      <c r="J88" t="s">
        <v>17</v>
      </c>
      <c r="K88" t="s">
        <v>45</v>
      </c>
    </row>
    <row r="89" spans="1:11" x14ac:dyDescent="0.3">
      <c r="A89" t="s">
        <v>168</v>
      </c>
      <c r="B89" s="1">
        <v>45810</v>
      </c>
      <c r="C89" t="s">
        <v>74</v>
      </c>
      <c r="D89" t="s">
        <v>68</v>
      </c>
      <c r="E89">
        <v>1200</v>
      </c>
      <c r="F89">
        <v>2</v>
      </c>
      <c r="G89">
        <v>2400</v>
      </c>
      <c r="H89" t="s">
        <v>82</v>
      </c>
      <c r="I89" t="s">
        <v>71</v>
      </c>
      <c r="J89" t="s">
        <v>17</v>
      </c>
      <c r="K89" t="s">
        <v>25</v>
      </c>
    </row>
    <row r="90" spans="1:11" x14ac:dyDescent="0.3">
      <c r="A90" t="s">
        <v>169</v>
      </c>
      <c r="B90" t="s">
        <v>106</v>
      </c>
      <c r="C90" t="s">
        <v>13</v>
      </c>
      <c r="D90" t="s">
        <v>14</v>
      </c>
      <c r="E90">
        <v>60</v>
      </c>
      <c r="F90">
        <v>5</v>
      </c>
      <c r="G90">
        <v>300</v>
      </c>
      <c r="H90" t="s">
        <v>15</v>
      </c>
      <c r="I90" t="s">
        <v>77</v>
      </c>
      <c r="J90" t="s">
        <v>35</v>
      </c>
      <c r="K90" t="s">
        <v>18</v>
      </c>
    </row>
    <row r="91" spans="1:11" x14ac:dyDescent="0.3">
      <c r="A91" t="s">
        <v>170</v>
      </c>
      <c r="B91" t="s">
        <v>87</v>
      </c>
      <c r="C91" t="s">
        <v>37</v>
      </c>
      <c r="D91" t="s">
        <v>22</v>
      </c>
      <c r="E91">
        <v>150</v>
      </c>
      <c r="F91">
        <v>5</v>
      </c>
      <c r="G91">
        <v>750</v>
      </c>
      <c r="H91" t="s">
        <v>23</v>
      </c>
      <c r="I91" t="s">
        <v>43</v>
      </c>
      <c r="J91" t="s">
        <v>30</v>
      </c>
      <c r="K91" t="s">
        <v>45</v>
      </c>
    </row>
    <row r="92" spans="1:11" x14ac:dyDescent="0.3">
      <c r="A92" t="s">
        <v>171</v>
      </c>
      <c r="B92" s="1">
        <v>45718</v>
      </c>
      <c r="C92" t="s">
        <v>63</v>
      </c>
      <c r="D92" t="s">
        <v>22</v>
      </c>
      <c r="E92">
        <v>800</v>
      </c>
      <c r="F92">
        <v>4</v>
      </c>
      <c r="G92">
        <v>3200</v>
      </c>
      <c r="H92" t="s">
        <v>64</v>
      </c>
      <c r="I92" t="s">
        <v>43</v>
      </c>
      <c r="J92" t="s">
        <v>65</v>
      </c>
      <c r="K92" t="s">
        <v>25</v>
      </c>
    </row>
    <row r="93" spans="1:11" x14ac:dyDescent="0.3">
      <c r="A93" t="s">
        <v>172</v>
      </c>
      <c r="B93" t="s">
        <v>115</v>
      </c>
      <c r="C93" t="s">
        <v>47</v>
      </c>
      <c r="D93" t="s">
        <v>22</v>
      </c>
      <c r="E93">
        <v>500</v>
      </c>
      <c r="F93">
        <v>2</v>
      </c>
      <c r="G93">
        <v>1000</v>
      </c>
      <c r="H93" t="s">
        <v>33</v>
      </c>
      <c r="I93" t="s">
        <v>51</v>
      </c>
      <c r="J93" t="s">
        <v>44</v>
      </c>
      <c r="K93" t="s">
        <v>18</v>
      </c>
    </row>
    <row r="94" spans="1:11" x14ac:dyDescent="0.3">
      <c r="A94" t="s">
        <v>173</v>
      </c>
      <c r="B94" s="1">
        <v>45811</v>
      </c>
      <c r="C94" t="s">
        <v>74</v>
      </c>
      <c r="D94" t="s">
        <v>68</v>
      </c>
      <c r="E94">
        <v>1200</v>
      </c>
      <c r="F94">
        <v>5</v>
      </c>
      <c r="G94">
        <v>6000</v>
      </c>
      <c r="H94" t="s">
        <v>57</v>
      </c>
      <c r="I94" t="s">
        <v>29</v>
      </c>
      <c r="J94" t="s">
        <v>44</v>
      </c>
      <c r="K94" t="s">
        <v>18</v>
      </c>
    </row>
    <row r="95" spans="1:11" x14ac:dyDescent="0.3">
      <c r="A95" t="s">
        <v>174</v>
      </c>
      <c r="B95" t="s">
        <v>153</v>
      </c>
      <c r="C95" t="s">
        <v>60</v>
      </c>
      <c r="D95" t="s">
        <v>40</v>
      </c>
      <c r="E95">
        <v>40</v>
      </c>
      <c r="F95">
        <v>5</v>
      </c>
      <c r="G95">
        <v>200</v>
      </c>
      <c r="H95" t="s">
        <v>64</v>
      </c>
      <c r="I95" t="s">
        <v>71</v>
      </c>
      <c r="J95" t="s">
        <v>35</v>
      </c>
      <c r="K95" t="s">
        <v>18</v>
      </c>
    </row>
    <row r="96" spans="1:11" x14ac:dyDescent="0.3">
      <c r="A96" t="s">
        <v>175</v>
      </c>
      <c r="B96" t="s">
        <v>54</v>
      </c>
      <c r="C96" t="s">
        <v>37</v>
      </c>
      <c r="D96" t="s">
        <v>22</v>
      </c>
      <c r="E96">
        <v>150</v>
      </c>
      <c r="F96">
        <v>4</v>
      </c>
      <c r="G96">
        <v>600</v>
      </c>
      <c r="H96" t="s">
        <v>82</v>
      </c>
      <c r="I96" t="s">
        <v>16</v>
      </c>
      <c r="J96" t="s">
        <v>17</v>
      </c>
      <c r="K96" t="s">
        <v>18</v>
      </c>
    </row>
    <row r="97" spans="1:11" x14ac:dyDescent="0.3">
      <c r="A97" t="s">
        <v>176</v>
      </c>
      <c r="B97" t="s">
        <v>137</v>
      </c>
      <c r="C97" t="s">
        <v>37</v>
      </c>
      <c r="D97" t="s">
        <v>22</v>
      </c>
      <c r="E97">
        <v>150</v>
      </c>
      <c r="F97">
        <v>3</v>
      </c>
      <c r="G97">
        <v>450</v>
      </c>
      <c r="H97" t="s">
        <v>93</v>
      </c>
      <c r="I97" t="s">
        <v>16</v>
      </c>
      <c r="J97" t="s">
        <v>30</v>
      </c>
      <c r="K97" t="s">
        <v>45</v>
      </c>
    </row>
    <row r="98" spans="1:11" x14ac:dyDescent="0.3">
      <c r="A98" t="s">
        <v>177</v>
      </c>
      <c r="B98" t="s">
        <v>153</v>
      </c>
      <c r="C98" t="s">
        <v>55</v>
      </c>
      <c r="D98" t="s">
        <v>56</v>
      </c>
      <c r="E98">
        <v>15</v>
      </c>
      <c r="F98">
        <v>5</v>
      </c>
      <c r="G98">
        <v>75</v>
      </c>
      <c r="H98" t="s">
        <v>33</v>
      </c>
      <c r="I98" t="s">
        <v>94</v>
      </c>
      <c r="J98" t="s">
        <v>30</v>
      </c>
      <c r="K98" t="s">
        <v>25</v>
      </c>
    </row>
    <row r="99" spans="1:11" x14ac:dyDescent="0.3">
      <c r="A99" t="s">
        <v>178</v>
      </c>
      <c r="B99" t="s">
        <v>90</v>
      </c>
      <c r="C99" t="s">
        <v>37</v>
      </c>
      <c r="D99" t="s">
        <v>22</v>
      </c>
      <c r="E99">
        <v>150</v>
      </c>
      <c r="F99">
        <v>2</v>
      </c>
      <c r="G99">
        <v>300</v>
      </c>
      <c r="H99" t="s">
        <v>82</v>
      </c>
      <c r="I99" t="s">
        <v>49</v>
      </c>
      <c r="J99" t="s">
        <v>44</v>
      </c>
      <c r="K99" t="s">
        <v>25</v>
      </c>
    </row>
    <row r="100" spans="1:11" x14ac:dyDescent="0.3">
      <c r="A100" t="s">
        <v>179</v>
      </c>
      <c r="B100" t="s">
        <v>120</v>
      </c>
      <c r="C100" t="s">
        <v>67</v>
      </c>
      <c r="D100" t="s">
        <v>68</v>
      </c>
      <c r="E100">
        <v>600</v>
      </c>
      <c r="F100">
        <v>5</v>
      </c>
      <c r="G100">
        <v>3000</v>
      </c>
      <c r="H100" t="s">
        <v>61</v>
      </c>
      <c r="I100" t="s">
        <v>71</v>
      </c>
      <c r="J100" t="s">
        <v>17</v>
      </c>
      <c r="K100" t="s">
        <v>45</v>
      </c>
    </row>
    <row r="101" spans="1:11" x14ac:dyDescent="0.3">
      <c r="A101" t="s">
        <v>180</v>
      </c>
      <c r="B101" t="s">
        <v>139</v>
      </c>
      <c r="C101" t="s">
        <v>13</v>
      </c>
      <c r="D101" t="s">
        <v>14</v>
      </c>
      <c r="E101">
        <v>60</v>
      </c>
      <c r="F101">
        <v>1</v>
      </c>
      <c r="G101">
        <v>60</v>
      </c>
      <c r="H101" t="s">
        <v>93</v>
      </c>
      <c r="I101" t="s">
        <v>43</v>
      </c>
      <c r="J101" t="s">
        <v>65</v>
      </c>
      <c r="K101" t="s">
        <v>18</v>
      </c>
    </row>
    <row r="102" spans="1:11" x14ac:dyDescent="0.3">
      <c r="A102" t="s">
        <v>181</v>
      </c>
      <c r="B102" t="s">
        <v>70</v>
      </c>
      <c r="C102" t="s">
        <v>55</v>
      </c>
      <c r="D102" t="s">
        <v>56</v>
      </c>
      <c r="E102">
        <v>15</v>
      </c>
      <c r="F102">
        <v>5</v>
      </c>
      <c r="G102">
        <v>75</v>
      </c>
      <c r="H102" t="s">
        <v>28</v>
      </c>
      <c r="I102" t="s">
        <v>29</v>
      </c>
      <c r="J102" t="s">
        <v>44</v>
      </c>
      <c r="K102" t="s">
        <v>25</v>
      </c>
    </row>
    <row r="103" spans="1:11" x14ac:dyDescent="0.3">
      <c r="A103" t="s">
        <v>182</v>
      </c>
      <c r="B103" t="s">
        <v>163</v>
      </c>
      <c r="C103" t="s">
        <v>47</v>
      </c>
      <c r="D103" t="s">
        <v>22</v>
      </c>
      <c r="E103">
        <v>500</v>
      </c>
      <c r="F103">
        <v>2</v>
      </c>
      <c r="G103">
        <v>1000</v>
      </c>
      <c r="H103" t="s">
        <v>57</v>
      </c>
      <c r="I103" t="s">
        <v>51</v>
      </c>
      <c r="J103" t="s">
        <v>44</v>
      </c>
      <c r="K103" t="s">
        <v>25</v>
      </c>
    </row>
    <row r="104" spans="1:11" x14ac:dyDescent="0.3">
      <c r="A104" t="s">
        <v>183</v>
      </c>
      <c r="B104" t="s">
        <v>12</v>
      </c>
      <c r="C104" t="s">
        <v>39</v>
      </c>
      <c r="D104" t="s">
        <v>40</v>
      </c>
      <c r="E104">
        <v>20</v>
      </c>
      <c r="F104">
        <v>2</v>
      </c>
      <c r="G104">
        <v>40</v>
      </c>
      <c r="H104" t="s">
        <v>61</v>
      </c>
      <c r="I104" t="s">
        <v>94</v>
      </c>
      <c r="J104" t="s">
        <v>44</v>
      </c>
      <c r="K104" t="s">
        <v>25</v>
      </c>
    </row>
    <row r="105" spans="1:11" x14ac:dyDescent="0.3">
      <c r="A105" t="s">
        <v>184</v>
      </c>
      <c r="B105" t="s">
        <v>185</v>
      </c>
      <c r="C105" t="s">
        <v>60</v>
      </c>
      <c r="D105" t="s">
        <v>40</v>
      </c>
      <c r="E105">
        <v>40</v>
      </c>
      <c r="F105">
        <v>5</v>
      </c>
      <c r="G105">
        <v>200</v>
      </c>
      <c r="H105" t="s">
        <v>93</v>
      </c>
      <c r="I105" t="s">
        <v>34</v>
      </c>
      <c r="J105" t="s">
        <v>17</v>
      </c>
      <c r="K105" t="s">
        <v>25</v>
      </c>
    </row>
    <row r="106" spans="1:11" x14ac:dyDescent="0.3">
      <c r="A106" t="s">
        <v>186</v>
      </c>
      <c r="B106" t="s">
        <v>141</v>
      </c>
      <c r="C106" t="s">
        <v>60</v>
      </c>
      <c r="D106" t="s">
        <v>40</v>
      </c>
      <c r="E106">
        <v>40</v>
      </c>
      <c r="F106">
        <v>1</v>
      </c>
      <c r="G106">
        <v>40</v>
      </c>
      <c r="H106" t="s">
        <v>93</v>
      </c>
      <c r="I106" t="s">
        <v>51</v>
      </c>
      <c r="J106" t="s">
        <v>17</v>
      </c>
      <c r="K106" t="s">
        <v>25</v>
      </c>
    </row>
    <row r="107" spans="1:11" x14ac:dyDescent="0.3">
      <c r="A107" t="s">
        <v>187</v>
      </c>
      <c r="B107" t="s">
        <v>115</v>
      </c>
      <c r="C107" t="s">
        <v>39</v>
      </c>
      <c r="D107" t="s">
        <v>40</v>
      </c>
      <c r="E107">
        <v>20</v>
      </c>
      <c r="F107">
        <v>3</v>
      </c>
      <c r="G107">
        <v>60</v>
      </c>
      <c r="H107" t="s">
        <v>33</v>
      </c>
      <c r="I107" t="s">
        <v>94</v>
      </c>
      <c r="J107" t="s">
        <v>44</v>
      </c>
      <c r="K107" t="s">
        <v>25</v>
      </c>
    </row>
    <row r="108" spans="1:11" x14ac:dyDescent="0.3">
      <c r="A108" t="s">
        <v>188</v>
      </c>
      <c r="B108" t="s">
        <v>129</v>
      </c>
      <c r="C108" t="s">
        <v>60</v>
      </c>
      <c r="D108" t="s">
        <v>40</v>
      </c>
      <c r="E108">
        <v>40</v>
      </c>
      <c r="F108">
        <v>3</v>
      </c>
      <c r="G108">
        <v>120</v>
      </c>
      <c r="H108" t="s">
        <v>33</v>
      </c>
      <c r="I108" t="s">
        <v>34</v>
      </c>
      <c r="J108" t="s">
        <v>35</v>
      </c>
      <c r="K108" t="s">
        <v>18</v>
      </c>
    </row>
    <row r="109" spans="1:11" x14ac:dyDescent="0.3">
      <c r="A109" t="s">
        <v>189</v>
      </c>
      <c r="B109" t="s">
        <v>141</v>
      </c>
      <c r="C109" t="s">
        <v>21</v>
      </c>
      <c r="D109" t="s">
        <v>22</v>
      </c>
      <c r="E109">
        <v>100</v>
      </c>
      <c r="F109">
        <v>2</v>
      </c>
      <c r="G109">
        <v>200</v>
      </c>
      <c r="H109" t="s">
        <v>64</v>
      </c>
      <c r="I109" t="s">
        <v>49</v>
      </c>
      <c r="J109" t="s">
        <v>44</v>
      </c>
      <c r="K109" t="s">
        <v>25</v>
      </c>
    </row>
    <row r="110" spans="1:11" x14ac:dyDescent="0.3">
      <c r="A110" t="s">
        <v>190</v>
      </c>
      <c r="B110" t="s">
        <v>111</v>
      </c>
      <c r="C110" t="s">
        <v>60</v>
      </c>
      <c r="D110" t="s">
        <v>40</v>
      </c>
      <c r="E110">
        <v>40</v>
      </c>
      <c r="F110">
        <v>5</v>
      </c>
      <c r="G110">
        <v>200</v>
      </c>
      <c r="H110" t="s">
        <v>61</v>
      </c>
      <c r="I110" t="s">
        <v>16</v>
      </c>
      <c r="J110" t="s">
        <v>44</v>
      </c>
      <c r="K110" t="s">
        <v>45</v>
      </c>
    </row>
    <row r="111" spans="1:11" x14ac:dyDescent="0.3">
      <c r="A111" t="s">
        <v>191</v>
      </c>
      <c r="B111" t="s">
        <v>120</v>
      </c>
      <c r="C111" t="s">
        <v>47</v>
      </c>
      <c r="D111" t="s">
        <v>22</v>
      </c>
      <c r="E111">
        <v>500</v>
      </c>
      <c r="F111">
        <v>5</v>
      </c>
      <c r="G111">
        <v>2500</v>
      </c>
      <c r="H111" t="s">
        <v>33</v>
      </c>
      <c r="I111" t="s">
        <v>34</v>
      </c>
      <c r="J111" t="s">
        <v>30</v>
      </c>
      <c r="K111" t="s">
        <v>25</v>
      </c>
    </row>
    <row r="112" spans="1:11" x14ac:dyDescent="0.3">
      <c r="A112" t="s">
        <v>192</v>
      </c>
      <c r="B112" t="s">
        <v>144</v>
      </c>
      <c r="C112" t="s">
        <v>63</v>
      </c>
      <c r="D112" t="s">
        <v>22</v>
      </c>
      <c r="E112">
        <v>800</v>
      </c>
      <c r="F112">
        <v>4</v>
      </c>
      <c r="G112">
        <v>3200</v>
      </c>
      <c r="H112" t="s">
        <v>15</v>
      </c>
      <c r="I112" t="s">
        <v>77</v>
      </c>
      <c r="J112" t="s">
        <v>35</v>
      </c>
      <c r="K112" t="s">
        <v>45</v>
      </c>
    </row>
    <row r="113" spans="1:11" x14ac:dyDescent="0.3">
      <c r="A113" t="s">
        <v>193</v>
      </c>
      <c r="B113" s="1">
        <v>45811</v>
      </c>
      <c r="C113" t="s">
        <v>67</v>
      </c>
      <c r="D113" t="s">
        <v>68</v>
      </c>
      <c r="E113">
        <v>600</v>
      </c>
      <c r="F113">
        <v>2</v>
      </c>
      <c r="G113">
        <v>1200</v>
      </c>
      <c r="H113" t="s">
        <v>57</v>
      </c>
      <c r="I113" t="s">
        <v>34</v>
      </c>
      <c r="J113" t="s">
        <v>65</v>
      </c>
      <c r="K113" t="s">
        <v>18</v>
      </c>
    </row>
    <row r="114" spans="1:11" x14ac:dyDescent="0.3">
      <c r="A114" t="s">
        <v>194</v>
      </c>
      <c r="B114" t="s">
        <v>129</v>
      </c>
      <c r="C114" t="s">
        <v>55</v>
      </c>
      <c r="D114" t="s">
        <v>56</v>
      </c>
      <c r="E114">
        <v>15</v>
      </c>
      <c r="F114">
        <v>5</v>
      </c>
      <c r="G114">
        <v>75</v>
      </c>
      <c r="H114" t="s">
        <v>57</v>
      </c>
      <c r="I114" t="s">
        <v>24</v>
      </c>
      <c r="J114" t="s">
        <v>17</v>
      </c>
      <c r="K114" t="s">
        <v>25</v>
      </c>
    </row>
    <row r="115" spans="1:11" x14ac:dyDescent="0.3">
      <c r="A115" t="s">
        <v>195</v>
      </c>
      <c r="B115" t="s">
        <v>85</v>
      </c>
      <c r="C115" t="s">
        <v>13</v>
      </c>
      <c r="D115" t="s">
        <v>14</v>
      </c>
      <c r="E115">
        <v>60</v>
      </c>
      <c r="F115">
        <v>1</v>
      </c>
      <c r="G115">
        <v>60</v>
      </c>
      <c r="H115" t="s">
        <v>15</v>
      </c>
      <c r="I115" t="s">
        <v>43</v>
      </c>
      <c r="J115" t="s">
        <v>35</v>
      </c>
      <c r="K115" t="s">
        <v>25</v>
      </c>
    </row>
    <row r="116" spans="1:11" x14ac:dyDescent="0.3">
      <c r="A116" t="s">
        <v>196</v>
      </c>
      <c r="B116" t="s">
        <v>197</v>
      </c>
      <c r="C116" t="s">
        <v>13</v>
      </c>
      <c r="D116" t="s">
        <v>14</v>
      </c>
      <c r="E116">
        <v>60</v>
      </c>
      <c r="F116">
        <v>3</v>
      </c>
      <c r="G116">
        <v>180</v>
      </c>
      <c r="H116" t="s">
        <v>33</v>
      </c>
      <c r="I116" t="s">
        <v>49</v>
      </c>
      <c r="J116" t="s">
        <v>30</v>
      </c>
      <c r="K116" t="s">
        <v>45</v>
      </c>
    </row>
    <row r="117" spans="1:11" x14ac:dyDescent="0.3">
      <c r="A117" t="s">
        <v>198</v>
      </c>
      <c r="B117" t="s">
        <v>129</v>
      </c>
      <c r="C117" t="s">
        <v>63</v>
      </c>
      <c r="D117" t="s">
        <v>22</v>
      </c>
      <c r="E117">
        <v>800</v>
      </c>
      <c r="F117">
        <v>4</v>
      </c>
      <c r="G117">
        <v>3200</v>
      </c>
      <c r="H117" t="s">
        <v>15</v>
      </c>
      <c r="I117" t="s">
        <v>77</v>
      </c>
      <c r="J117" t="s">
        <v>30</v>
      </c>
      <c r="K117" t="s">
        <v>45</v>
      </c>
    </row>
    <row r="118" spans="1:11" x14ac:dyDescent="0.3">
      <c r="A118" t="s">
        <v>199</v>
      </c>
      <c r="B118" t="s">
        <v>200</v>
      </c>
      <c r="C118" t="s">
        <v>39</v>
      </c>
      <c r="D118" t="s">
        <v>40</v>
      </c>
      <c r="E118">
        <v>20</v>
      </c>
      <c r="F118">
        <v>1</v>
      </c>
      <c r="G118">
        <v>20</v>
      </c>
      <c r="H118" t="s">
        <v>64</v>
      </c>
      <c r="I118" t="s">
        <v>16</v>
      </c>
      <c r="J118" t="s">
        <v>35</v>
      </c>
      <c r="K118" t="s">
        <v>45</v>
      </c>
    </row>
    <row r="119" spans="1:11" x14ac:dyDescent="0.3">
      <c r="A119" t="s">
        <v>201</v>
      </c>
      <c r="B119" s="1">
        <v>45932</v>
      </c>
      <c r="C119" t="s">
        <v>21</v>
      </c>
      <c r="D119" t="s">
        <v>22</v>
      </c>
      <c r="E119">
        <v>100</v>
      </c>
      <c r="F119">
        <v>5</v>
      </c>
      <c r="G119">
        <v>500</v>
      </c>
      <c r="H119" t="s">
        <v>28</v>
      </c>
      <c r="I119" t="s">
        <v>43</v>
      </c>
      <c r="J119" t="s">
        <v>30</v>
      </c>
      <c r="K119" t="s">
        <v>45</v>
      </c>
    </row>
    <row r="120" spans="1:11" x14ac:dyDescent="0.3">
      <c r="A120" t="s">
        <v>202</v>
      </c>
      <c r="B120" t="s">
        <v>141</v>
      </c>
      <c r="C120" t="s">
        <v>47</v>
      </c>
      <c r="D120" t="s">
        <v>22</v>
      </c>
      <c r="E120">
        <v>500</v>
      </c>
      <c r="F120">
        <v>2</v>
      </c>
      <c r="G120">
        <v>1000</v>
      </c>
      <c r="H120" t="s">
        <v>82</v>
      </c>
      <c r="I120" t="s">
        <v>94</v>
      </c>
      <c r="J120" t="s">
        <v>44</v>
      </c>
      <c r="K120" t="s">
        <v>25</v>
      </c>
    </row>
    <row r="121" spans="1:11" x14ac:dyDescent="0.3">
      <c r="A121" t="s">
        <v>203</v>
      </c>
      <c r="B121" t="s">
        <v>104</v>
      </c>
      <c r="C121" t="s">
        <v>63</v>
      </c>
      <c r="D121" t="s">
        <v>22</v>
      </c>
      <c r="E121">
        <v>800</v>
      </c>
      <c r="F121">
        <v>5</v>
      </c>
      <c r="G121">
        <v>4000</v>
      </c>
      <c r="H121" t="s">
        <v>23</v>
      </c>
      <c r="I121" t="s">
        <v>29</v>
      </c>
      <c r="J121" t="s">
        <v>44</v>
      </c>
      <c r="K121" t="s">
        <v>45</v>
      </c>
    </row>
    <row r="122" spans="1:11" x14ac:dyDescent="0.3">
      <c r="A122" t="s">
        <v>204</v>
      </c>
      <c r="B122" t="s">
        <v>120</v>
      </c>
      <c r="C122" t="s">
        <v>47</v>
      </c>
      <c r="D122" t="s">
        <v>22</v>
      </c>
      <c r="E122">
        <v>500</v>
      </c>
      <c r="F122">
        <v>1</v>
      </c>
      <c r="G122">
        <v>500</v>
      </c>
      <c r="H122" t="s">
        <v>28</v>
      </c>
      <c r="I122" t="s">
        <v>34</v>
      </c>
      <c r="J122" t="s">
        <v>65</v>
      </c>
      <c r="K122" t="s">
        <v>25</v>
      </c>
    </row>
    <row r="123" spans="1:11" x14ac:dyDescent="0.3">
      <c r="A123" t="s">
        <v>205</v>
      </c>
      <c r="B123" t="s">
        <v>206</v>
      </c>
      <c r="C123" t="s">
        <v>63</v>
      </c>
      <c r="D123" t="s">
        <v>22</v>
      </c>
      <c r="E123">
        <v>800</v>
      </c>
      <c r="F123">
        <v>3</v>
      </c>
      <c r="G123">
        <v>2400</v>
      </c>
      <c r="H123" t="s">
        <v>28</v>
      </c>
      <c r="I123" t="s">
        <v>49</v>
      </c>
      <c r="J123" t="s">
        <v>35</v>
      </c>
      <c r="K123" t="s">
        <v>18</v>
      </c>
    </row>
    <row r="124" spans="1:11" x14ac:dyDescent="0.3">
      <c r="A124" t="s">
        <v>207</v>
      </c>
      <c r="B124" t="s">
        <v>85</v>
      </c>
      <c r="C124" t="s">
        <v>55</v>
      </c>
      <c r="D124" t="s">
        <v>56</v>
      </c>
      <c r="E124">
        <v>15</v>
      </c>
      <c r="F124">
        <v>3</v>
      </c>
      <c r="G124">
        <v>45</v>
      </c>
      <c r="H124" t="s">
        <v>82</v>
      </c>
      <c r="I124" t="s">
        <v>51</v>
      </c>
      <c r="J124" t="s">
        <v>65</v>
      </c>
      <c r="K124" t="s">
        <v>18</v>
      </c>
    </row>
    <row r="125" spans="1:11" x14ac:dyDescent="0.3">
      <c r="A125" t="s">
        <v>208</v>
      </c>
      <c r="B125" s="1">
        <v>45932</v>
      </c>
      <c r="C125" t="s">
        <v>55</v>
      </c>
      <c r="D125" t="s">
        <v>56</v>
      </c>
      <c r="E125">
        <v>15</v>
      </c>
      <c r="F125">
        <v>1</v>
      </c>
      <c r="G125">
        <v>15</v>
      </c>
      <c r="H125" t="s">
        <v>15</v>
      </c>
      <c r="I125" t="s">
        <v>71</v>
      </c>
      <c r="J125" t="s">
        <v>65</v>
      </c>
      <c r="K125" t="s">
        <v>25</v>
      </c>
    </row>
    <row r="126" spans="1:11" x14ac:dyDescent="0.3">
      <c r="A126" t="s">
        <v>209</v>
      </c>
      <c r="B126" t="s">
        <v>85</v>
      </c>
      <c r="C126" t="s">
        <v>47</v>
      </c>
      <c r="D126" t="s">
        <v>22</v>
      </c>
      <c r="E126">
        <v>500</v>
      </c>
      <c r="F126">
        <v>1</v>
      </c>
      <c r="G126">
        <v>500</v>
      </c>
      <c r="H126" t="s">
        <v>23</v>
      </c>
      <c r="I126" t="s">
        <v>29</v>
      </c>
      <c r="J126" t="s">
        <v>30</v>
      </c>
      <c r="K126" t="s">
        <v>45</v>
      </c>
    </row>
    <row r="127" spans="1:11" x14ac:dyDescent="0.3">
      <c r="A127" t="s">
        <v>210</v>
      </c>
      <c r="B127" s="1">
        <v>45749</v>
      </c>
      <c r="C127" t="s">
        <v>74</v>
      </c>
      <c r="D127" t="s">
        <v>68</v>
      </c>
      <c r="E127">
        <v>1200</v>
      </c>
      <c r="F127">
        <v>5</v>
      </c>
      <c r="G127">
        <v>6000</v>
      </c>
      <c r="H127" t="s">
        <v>33</v>
      </c>
      <c r="I127" t="s">
        <v>94</v>
      </c>
      <c r="J127" t="s">
        <v>65</v>
      </c>
      <c r="K127" t="s">
        <v>25</v>
      </c>
    </row>
    <row r="128" spans="1:11" x14ac:dyDescent="0.3">
      <c r="A128" t="s">
        <v>211</v>
      </c>
      <c r="B128" t="s">
        <v>120</v>
      </c>
      <c r="C128" t="s">
        <v>39</v>
      </c>
      <c r="D128" t="s">
        <v>40</v>
      </c>
      <c r="E128">
        <v>20</v>
      </c>
      <c r="F128">
        <v>3</v>
      </c>
      <c r="G128">
        <v>60</v>
      </c>
      <c r="H128" t="s">
        <v>15</v>
      </c>
      <c r="I128" t="s">
        <v>34</v>
      </c>
      <c r="J128" t="s">
        <v>17</v>
      </c>
      <c r="K128" t="s">
        <v>45</v>
      </c>
    </row>
    <row r="129" spans="1:11" x14ac:dyDescent="0.3">
      <c r="A129" t="s">
        <v>212</v>
      </c>
      <c r="B129" t="s">
        <v>213</v>
      </c>
      <c r="C129" t="s">
        <v>37</v>
      </c>
      <c r="D129" t="s">
        <v>22</v>
      </c>
      <c r="E129">
        <v>150</v>
      </c>
      <c r="F129">
        <v>2</v>
      </c>
      <c r="G129">
        <v>300</v>
      </c>
      <c r="H129" t="s">
        <v>23</v>
      </c>
      <c r="I129" t="s">
        <v>34</v>
      </c>
      <c r="J129" t="s">
        <v>44</v>
      </c>
      <c r="K129" t="s">
        <v>18</v>
      </c>
    </row>
    <row r="130" spans="1:11" x14ac:dyDescent="0.3">
      <c r="A130" t="s">
        <v>214</v>
      </c>
      <c r="B130" t="s">
        <v>73</v>
      </c>
      <c r="C130" t="s">
        <v>60</v>
      </c>
      <c r="D130" t="s">
        <v>40</v>
      </c>
      <c r="E130">
        <v>40</v>
      </c>
      <c r="F130">
        <v>5</v>
      </c>
      <c r="G130">
        <v>200</v>
      </c>
      <c r="H130" t="s">
        <v>23</v>
      </c>
      <c r="I130" t="s">
        <v>16</v>
      </c>
      <c r="J130" t="s">
        <v>17</v>
      </c>
      <c r="K130" t="s">
        <v>25</v>
      </c>
    </row>
    <row r="131" spans="1:11" x14ac:dyDescent="0.3">
      <c r="A131" t="s">
        <v>215</v>
      </c>
      <c r="B131" s="1">
        <v>45932</v>
      </c>
      <c r="C131" t="s">
        <v>37</v>
      </c>
      <c r="D131" t="s">
        <v>22</v>
      </c>
      <c r="E131">
        <v>150</v>
      </c>
      <c r="F131">
        <v>5</v>
      </c>
      <c r="G131">
        <v>750</v>
      </c>
      <c r="H131" t="s">
        <v>57</v>
      </c>
      <c r="I131" t="s">
        <v>51</v>
      </c>
      <c r="J131" t="s">
        <v>44</v>
      </c>
      <c r="K131" t="s">
        <v>45</v>
      </c>
    </row>
    <row r="132" spans="1:11" x14ac:dyDescent="0.3">
      <c r="A132" t="s">
        <v>216</v>
      </c>
      <c r="B132" t="s">
        <v>73</v>
      </c>
      <c r="C132" t="s">
        <v>60</v>
      </c>
      <c r="D132" t="s">
        <v>40</v>
      </c>
      <c r="E132">
        <v>40</v>
      </c>
      <c r="F132">
        <v>2</v>
      </c>
      <c r="G132">
        <v>80</v>
      </c>
      <c r="H132" t="s">
        <v>64</v>
      </c>
      <c r="I132" t="s">
        <v>94</v>
      </c>
      <c r="J132" t="s">
        <v>35</v>
      </c>
      <c r="K132" t="s">
        <v>25</v>
      </c>
    </row>
    <row r="133" spans="1:11" x14ac:dyDescent="0.3">
      <c r="A133" t="s">
        <v>217</v>
      </c>
      <c r="B133" s="1">
        <v>45841</v>
      </c>
      <c r="C133" t="s">
        <v>47</v>
      </c>
      <c r="D133" t="s">
        <v>22</v>
      </c>
      <c r="E133">
        <v>500</v>
      </c>
      <c r="F133">
        <v>2</v>
      </c>
      <c r="G133">
        <v>1000</v>
      </c>
      <c r="H133" t="s">
        <v>33</v>
      </c>
      <c r="I133" t="s">
        <v>94</v>
      </c>
      <c r="J133" t="s">
        <v>17</v>
      </c>
      <c r="K133" t="s">
        <v>25</v>
      </c>
    </row>
    <row r="134" spans="1:11" x14ac:dyDescent="0.3">
      <c r="A134" t="s">
        <v>218</v>
      </c>
      <c r="B134" t="s">
        <v>85</v>
      </c>
      <c r="C134" t="s">
        <v>63</v>
      </c>
      <c r="D134" t="s">
        <v>22</v>
      </c>
      <c r="E134">
        <v>800</v>
      </c>
      <c r="F134">
        <v>1</v>
      </c>
      <c r="G134">
        <v>800</v>
      </c>
      <c r="H134" t="s">
        <v>23</v>
      </c>
      <c r="I134" t="s">
        <v>16</v>
      </c>
      <c r="J134" t="s">
        <v>30</v>
      </c>
      <c r="K134" t="s">
        <v>25</v>
      </c>
    </row>
    <row r="135" spans="1:11" x14ac:dyDescent="0.3">
      <c r="A135" t="s">
        <v>219</v>
      </c>
      <c r="B135" s="1">
        <v>45840</v>
      </c>
      <c r="C135" t="s">
        <v>47</v>
      </c>
      <c r="D135" t="s">
        <v>22</v>
      </c>
      <c r="E135">
        <v>500</v>
      </c>
      <c r="F135">
        <v>5</v>
      </c>
      <c r="G135">
        <v>2500</v>
      </c>
      <c r="H135" t="s">
        <v>57</v>
      </c>
      <c r="I135" t="s">
        <v>94</v>
      </c>
      <c r="J135" t="s">
        <v>65</v>
      </c>
      <c r="K135" t="s">
        <v>25</v>
      </c>
    </row>
    <row r="136" spans="1:11" x14ac:dyDescent="0.3">
      <c r="A136" t="s">
        <v>220</v>
      </c>
      <c r="B136" s="1">
        <v>45932</v>
      </c>
      <c r="C136" t="s">
        <v>39</v>
      </c>
      <c r="D136" t="s">
        <v>40</v>
      </c>
      <c r="E136">
        <v>20</v>
      </c>
      <c r="F136">
        <v>1</v>
      </c>
      <c r="G136">
        <v>20</v>
      </c>
      <c r="H136" t="s">
        <v>33</v>
      </c>
      <c r="I136" t="s">
        <v>49</v>
      </c>
      <c r="J136" t="s">
        <v>35</v>
      </c>
      <c r="K136" t="s">
        <v>25</v>
      </c>
    </row>
    <row r="137" spans="1:11" x14ac:dyDescent="0.3">
      <c r="A137" t="s">
        <v>221</v>
      </c>
      <c r="B137" s="1">
        <v>45963</v>
      </c>
      <c r="C137" t="s">
        <v>74</v>
      </c>
      <c r="D137" t="s">
        <v>68</v>
      </c>
      <c r="E137">
        <v>1200</v>
      </c>
      <c r="F137">
        <v>2</v>
      </c>
      <c r="G137">
        <v>2400</v>
      </c>
      <c r="H137" t="s">
        <v>64</v>
      </c>
      <c r="I137" t="s">
        <v>24</v>
      </c>
      <c r="J137" t="s">
        <v>44</v>
      </c>
      <c r="K137" t="s">
        <v>18</v>
      </c>
    </row>
    <row r="138" spans="1:11" x14ac:dyDescent="0.3">
      <c r="A138" t="s">
        <v>222</v>
      </c>
      <c r="B138" t="s">
        <v>20</v>
      </c>
      <c r="C138" t="s">
        <v>37</v>
      </c>
      <c r="D138" t="s">
        <v>22</v>
      </c>
      <c r="E138">
        <v>150</v>
      </c>
      <c r="F138">
        <v>3</v>
      </c>
      <c r="G138">
        <v>450</v>
      </c>
      <c r="H138" t="s">
        <v>48</v>
      </c>
      <c r="I138" t="s">
        <v>24</v>
      </c>
      <c r="J138" t="s">
        <v>17</v>
      </c>
      <c r="K138" t="s">
        <v>45</v>
      </c>
    </row>
    <row r="139" spans="1:11" x14ac:dyDescent="0.3">
      <c r="A139" t="s">
        <v>223</v>
      </c>
      <c r="B139" s="1">
        <v>45963</v>
      </c>
      <c r="C139" t="s">
        <v>37</v>
      </c>
      <c r="D139" t="s">
        <v>22</v>
      </c>
      <c r="E139">
        <v>150</v>
      </c>
      <c r="F139">
        <v>5</v>
      </c>
      <c r="G139">
        <v>750</v>
      </c>
      <c r="H139" t="s">
        <v>28</v>
      </c>
      <c r="I139" t="s">
        <v>77</v>
      </c>
      <c r="J139" t="s">
        <v>35</v>
      </c>
      <c r="K139" t="s">
        <v>18</v>
      </c>
    </row>
    <row r="140" spans="1:11" x14ac:dyDescent="0.3">
      <c r="A140" t="s">
        <v>224</v>
      </c>
      <c r="B140" t="s">
        <v>42</v>
      </c>
      <c r="C140" t="s">
        <v>63</v>
      </c>
      <c r="D140" t="s">
        <v>22</v>
      </c>
      <c r="E140">
        <v>800</v>
      </c>
      <c r="F140">
        <v>2</v>
      </c>
      <c r="G140">
        <v>1600</v>
      </c>
      <c r="H140" t="s">
        <v>61</v>
      </c>
      <c r="I140" t="s">
        <v>29</v>
      </c>
      <c r="J140" t="s">
        <v>44</v>
      </c>
      <c r="K140" t="s">
        <v>18</v>
      </c>
    </row>
    <row r="141" spans="1:11" x14ac:dyDescent="0.3">
      <c r="A141" t="s">
        <v>225</v>
      </c>
      <c r="B141" t="s">
        <v>129</v>
      </c>
      <c r="C141" t="s">
        <v>37</v>
      </c>
      <c r="D141" t="s">
        <v>22</v>
      </c>
      <c r="E141">
        <v>150</v>
      </c>
      <c r="F141">
        <v>2</v>
      </c>
      <c r="G141">
        <v>300</v>
      </c>
      <c r="H141" t="s">
        <v>33</v>
      </c>
      <c r="I141" t="s">
        <v>49</v>
      </c>
      <c r="J141" t="s">
        <v>17</v>
      </c>
      <c r="K141" t="s">
        <v>45</v>
      </c>
    </row>
    <row r="142" spans="1:11" x14ac:dyDescent="0.3">
      <c r="A142" t="s">
        <v>226</v>
      </c>
      <c r="B142" t="s">
        <v>197</v>
      </c>
      <c r="C142" t="s">
        <v>47</v>
      </c>
      <c r="D142" t="s">
        <v>22</v>
      </c>
      <c r="E142">
        <v>500</v>
      </c>
      <c r="F142">
        <v>2</v>
      </c>
      <c r="G142">
        <v>1000</v>
      </c>
      <c r="H142" t="s">
        <v>28</v>
      </c>
      <c r="I142" t="s">
        <v>49</v>
      </c>
      <c r="J142" t="s">
        <v>44</v>
      </c>
      <c r="K142" t="s">
        <v>45</v>
      </c>
    </row>
    <row r="143" spans="1:11" x14ac:dyDescent="0.3">
      <c r="A143" t="s">
        <v>227</v>
      </c>
      <c r="B143" t="s">
        <v>115</v>
      </c>
      <c r="C143" t="s">
        <v>47</v>
      </c>
      <c r="D143" t="s">
        <v>22</v>
      </c>
      <c r="E143">
        <v>500</v>
      </c>
      <c r="F143">
        <v>3</v>
      </c>
      <c r="G143">
        <v>1500</v>
      </c>
      <c r="H143" t="s">
        <v>48</v>
      </c>
      <c r="I143" t="s">
        <v>49</v>
      </c>
      <c r="J143" t="s">
        <v>65</v>
      </c>
      <c r="K143" t="s">
        <v>45</v>
      </c>
    </row>
    <row r="144" spans="1:11" x14ac:dyDescent="0.3">
      <c r="A144" t="s">
        <v>228</v>
      </c>
      <c r="B144" t="s">
        <v>144</v>
      </c>
      <c r="C144" t="s">
        <v>74</v>
      </c>
      <c r="D144" t="s">
        <v>68</v>
      </c>
      <c r="E144">
        <v>1200</v>
      </c>
      <c r="F144">
        <v>2</v>
      </c>
      <c r="G144">
        <v>2400</v>
      </c>
      <c r="H144" t="s">
        <v>93</v>
      </c>
      <c r="I144" t="s">
        <v>34</v>
      </c>
      <c r="J144" t="s">
        <v>44</v>
      </c>
      <c r="K144" t="s">
        <v>18</v>
      </c>
    </row>
    <row r="145" spans="1:11" x14ac:dyDescent="0.3">
      <c r="A145" t="s">
        <v>229</v>
      </c>
      <c r="B145" t="s">
        <v>200</v>
      </c>
      <c r="C145" t="s">
        <v>60</v>
      </c>
      <c r="D145" t="s">
        <v>40</v>
      </c>
      <c r="E145">
        <v>40</v>
      </c>
      <c r="F145">
        <v>2</v>
      </c>
      <c r="G145">
        <v>80</v>
      </c>
      <c r="H145" t="s">
        <v>61</v>
      </c>
      <c r="I145" t="s">
        <v>77</v>
      </c>
      <c r="J145" t="s">
        <v>65</v>
      </c>
      <c r="K145" t="s">
        <v>18</v>
      </c>
    </row>
    <row r="146" spans="1:11" x14ac:dyDescent="0.3">
      <c r="A146" t="s">
        <v>230</v>
      </c>
      <c r="B146" s="1">
        <v>45872</v>
      </c>
      <c r="C146" t="s">
        <v>37</v>
      </c>
      <c r="D146" t="s">
        <v>22</v>
      </c>
      <c r="E146">
        <v>150</v>
      </c>
      <c r="F146">
        <v>2</v>
      </c>
      <c r="G146">
        <v>300</v>
      </c>
      <c r="H146" t="s">
        <v>61</v>
      </c>
      <c r="I146" t="s">
        <v>71</v>
      </c>
      <c r="J146" t="s">
        <v>17</v>
      </c>
      <c r="K146" t="s">
        <v>18</v>
      </c>
    </row>
    <row r="147" spans="1:11" x14ac:dyDescent="0.3">
      <c r="A147" t="s">
        <v>231</v>
      </c>
      <c r="B147" t="s">
        <v>153</v>
      </c>
      <c r="C147" t="s">
        <v>37</v>
      </c>
      <c r="D147" t="s">
        <v>22</v>
      </c>
      <c r="E147">
        <v>150</v>
      </c>
      <c r="F147">
        <v>2</v>
      </c>
      <c r="G147">
        <v>300</v>
      </c>
      <c r="H147" t="s">
        <v>15</v>
      </c>
      <c r="I147" t="s">
        <v>51</v>
      </c>
      <c r="J147" t="s">
        <v>17</v>
      </c>
      <c r="K147" t="s">
        <v>45</v>
      </c>
    </row>
    <row r="148" spans="1:11" x14ac:dyDescent="0.3">
      <c r="A148" t="s">
        <v>232</v>
      </c>
      <c r="B148" s="1">
        <v>45779</v>
      </c>
      <c r="C148" t="s">
        <v>13</v>
      </c>
      <c r="D148" t="s">
        <v>14</v>
      </c>
      <c r="E148">
        <v>60</v>
      </c>
      <c r="F148">
        <v>5</v>
      </c>
      <c r="G148">
        <v>300</v>
      </c>
      <c r="H148" t="s">
        <v>93</v>
      </c>
      <c r="I148" t="s">
        <v>34</v>
      </c>
      <c r="J148" t="s">
        <v>44</v>
      </c>
      <c r="K148" t="s">
        <v>25</v>
      </c>
    </row>
    <row r="149" spans="1:11" x14ac:dyDescent="0.3">
      <c r="A149" t="s">
        <v>233</v>
      </c>
      <c r="B149" s="1">
        <v>45810</v>
      </c>
      <c r="C149" t="s">
        <v>21</v>
      </c>
      <c r="D149" t="s">
        <v>22</v>
      </c>
      <c r="E149">
        <v>100</v>
      </c>
      <c r="F149">
        <v>4</v>
      </c>
      <c r="G149">
        <v>400</v>
      </c>
      <c r="H149" t="s">
        <v>23</v>
      </c>
      <c r="I149" t="s">
        <v>77</v>
      </c>
      <c r="J149" t="s">
        <v>30</v>
      </c>
      <c r="K149" t="s">
        <v>18</v>
      </c>
    </row>
    <row r="150" spans="1:11" x14ac:dyDescent="0.3">
      <c r="A150" t="s">
        <v>234</v>
      </c>
      <c r="B150" t="s">
        <v>20</v>
      </c>
      <c r="C150" t="s">
        <v>13</v>
      </c>
      <c r="D150" t="s">
        <v>14</v>
      </c>
      <c r="E150">
        <v>60</v>
      </c>
      <c r="F150">
        <v>3</v>
      </c>
      <c r="G150">
        <v>180</v>
      </c>
      <c r="H150" t="s">
        <v>61</v>
      </c>
      <c r="I150" t="s">
        <v>16</v>
      </c>
      <c r="J150" t="s">
        <v>65</v>
      </c>
      <c r="K150" t="s">
        <v>25</v>
      </c>
    </row>
    <row r="151" spans="1:11" x14ac:dyDescent="0.3">
      <c r="A151" t="s">
        <v>235</v>
      </c>
      <c r="B151" s="1">
        <v>45871</v>
      </c>
      <c r="C151" t="s">
        <v>55</v>
      </c>
      <c r="D151" t="s">
        <v>56</v>
      </c>
      <c r="E151">
        <v>15</v>
      </c>
      <c r="F151">
        <v>4</v>
      </c>
      <c r="G151">
        <v>60</v>
      </c>
      <c r="H151" t="s">
        <v>64</v>
      </c>
      <c r="I151" t="s">
        <v>94</v>
      </c>
      <c r="J151" t="s">
        <v>65</v>
      </c>
      <c r="K151" t="s">
        <v>18</v>
      </c>
    </row>
    <row r="152" spans="1:11" x14ac:dyDescent="0.3">
      <c r="A152" t="s">
        <v>236</v>
      </c>
      <c r="B152" t="s">
        <v>237</v>
      </c>
      <c r="C152" t="s">
        <v>67</v>
      </c>
      <c r="D152" t="s">
        <v>68</v>
      </c>
      <c r="E152">
        <v>600</v>
      </c>
      <c r="F152">
        <v>4</v>
      </c>
      <c r="G152">
        <v>2400</v>
      </c>
      <c r="H152" t="s">
        <v>93</v>
      </c>
      <c r="I152" t="s">
        <v>77</v>
      </c>
      <c r="J152" t="s">
        <v>30</v>
      </c>
      <c r="K152" t="s">
        <v>25</v>
      </c>
    </row>
    <row r="153" spans="1:11" x14ac:dyDescent="0.3">
      <c r="A153" t="s">
        <v>238</v>
      </c>
      <c r="B153" t="s">
        <v>163</v>
      </c>
      <c r="C153" t="s">
        <v>37</v>
      </c>
      <c r="D153" t="s">
        <v>22</v>
      </c>
      <c r="E153">
        <v>150</v>
      </c>
      <c r="F153">
        <v>1</v>
      </c>
      <c r="G153">
        <v>150</v>
      </c>
      <c r="H153" t="s">
        <v>28</v>
      </c>
      <c r="I153" t="s">
        <v>71</v>
      </c>
      <c r="J153" t="s">
        <v>65</v>
      </c>
      <c r="K153" t="s">
        <v>45</v>
      </c>
    </row>
    <row r="154" spans="1:11" x14ac:dyDescent="0.3">
      <c r="A154" t="s">
        <v>239</v>
      </c>
      <c r="B154" t="s">
        <v>85</v>
      </c>
      <c r="C154" t="s">
        <v>37</v>
      </c>
      <c r="D154" t="s">
        <v>22</v>
      </c>
      <c r="E154">
        <v>150</v>
      </c>
      <c r="F154">
        <v>5</v>
      </c>
      <c r="G154">
        <v>750</v>
      </c>
      <c r="H154" t="s">
        <v>48</v>
      </c>
      <c r="I154" t="s">
        <v>24</v>
      </c>
      <c r="J154" t="s">
        <v>44</v>
      </c>
      <c r="K154" t="s">
        <v>25</v>
      </c>
    </row>
    <row r="155" spans="1:11" x14ac:dyDescent="0.3">
      <c r="A155" t="s">
        <v>240</v>
      </c>
      <c r="B155" s="1">
        <v>45660</v>
      </c>
      <c r="C155" t="s">
        <v>21</v>
      </c>
      <c r="D155" t="s">
        <v>22</v>
      </c>
      <c r="E155">
        <v>100</v>
      </c>
      <c r="F155">
        <v>2</v>
      </c>
      <c r="G155">
        <v>200</v>
      </c>
      <c r="H155" t="s">
        <v>28</v>
      </c>
      <c r="I155" t="s">
        <v>29</v>
      </c>
      <c r="J155" t="s">
        <v>17</v>
      </c>
      <c r="K155" t="s">
        <v>45</v>
      </c>
    </row>
    <row r="156" spans="1:11" x14ac:dyDescent="0.3">
      <c r="A156" t="s">
        <v>241</v>
      </c>
      <c r="B156" s="1">
        <v>45779</v>
      </c>
      <c r="C156" t="s">
        <v>74</v>
      </c>
      <c r="D156" t="s">
        <v>68</v>
      </c>
      <c r="E156">
        <v>1200</v>
      </c>
      <c r="F156">
        <v>4</v>
      </c>
      <c r="G156">
        <v>4800</v>
      </c>
      <c r="H156" t="s">
        <v>48</v>
      </c>
      <c r="I156" t="s">
        <v>71</v>
      </c>
      <c r="J156" t="s">
        <v>35</v>
      </c>
      <c r="K156" t="s">
        <v>25</v>
      </c>
    </row>
    <row r="157" spans="1:11" x14ac:dyDescent="0.3">
      <c r="A157" t="s">
        <v>242</v>
      </c>
      <c r="B157" t="s">
        <v>141</v>
      </c>
      <c r="C157" t="s">
        <v>37</v>
      </c>
      <c r="D157" t="s">
        <v>22</v>
      </c>
      <c r="E157">
        <v>150</v>
      </c>
      <c r="F157">
        <v>4</v>
      </c>
      <c r="G157">
        <v>600</v>
      </c>
      <c r="H157" t="s">
        <v>33</v>
      </c>
      <c r="I157" t="s">
        <v>49</v>
      </c>
      <c r="J157" t="s">
        <v>44</v>
      </c>
      <c r="K157" t="s">
        <v>18</v>
      </c>
    </row>
    <row r="158" spans="1:11" x14ac:dyDescent="0.3">
      <c r="A158" t="s">
        <v>243</v>
      </c>
      <c r="B158" s="1">
        <v>45871</v>
      </c>
      <c r="C158" t="s">
        <v>47</v>
      </c>
      <c r="D158" t="s">
        <v>22</v>
      </c>
      <c r="E158">
        <v>500</v>
      </c>
      <c r="F158">
        <v>3</v>
      </c>
      <c r="G158">
        <v>1500</v>
      </c>
      <c r="H158" t="s">
        <v>48</v>
      </c>
      <c r="I158" t="s">
        <v>29</v>
      </c>
      <c r="J158" t="s">
        <v>35</v>
      </c>
      <c r="K158" t="s">
        <v>25</v>
      </c>
    </row>
    <row r="159" spans="1:11" x14ac:dyDescent="0.3">
      <c r="A159" t="s">
        <v>244</v>
      </c>
      <c r="B159" t="s">
        <v>124</v>
      </c>
      <c r="C159" t="s">
        <v>63</v>
      </c>
      <c r="D159" t="s">
        <v>22</v>
      </c>
      <c r="E159">
        <v>800</v>
      </c>
      <c r="F159">
        <v>3</v>
      </c>
      <c r="G159">
        <v>2400</v>
      </c>
      <c r="H159" t="s">
        <v>82</v>
      </c>
      <c r="I159" t="s">
        <v>49</v>
      </c>
      <c r="J159" t="s">
        <v>17</v>
      </c>
      <c r="K159" t="s">
        <v>25</v>
      </c>
    </row>
    <row r="160" spans="1:11" x14ac:dyDescent="0.3">
      <c r="A160" t="s">
        <v>245</v>
      </c>
      <c r="B160" t="s">
        <v>104</v>
      </c>
      <c r="C160" t="s">
        <v>39</v>
      </c>
      <c r="D160" t="s">
        <v>40</v>
      </c>
      <c r="E160">
        <v>20</v>
      </c>
      <c r="F160">
        <v>2</v>
      </c>
      <c r="G160">
        <v>40</v>
      </c>
      <c r="H160" t="s">
        <v>57</v>
      </c>
      <c r="I160" t="s">
        <v>34</v>
      </c>
      <c r="J160" t="s">
        <v>65</v>
      </c>
      <c r="K160" t="s">
        <v>18</v>
      </c>
    </row>
    <row r="161" spans="1:11" x14ac:dyDescent="0.3">
      <c r="A161" t="s">
        <v>246</v>
      </c>
      <c r="B161" s="1">
        <v>45810</v>
      </c>
      <c r="C161" t="s">
        <v>67</v>
      </c>
      <c r="D161" t="s">
        <v>68</v>
      </c>
      <c r="E161">
        <v>600</v>
      </c>
      <c r="F161">
        <v>3</v>
      </c>
      <c r="G161">
        <v>1800</v>
      </c>
      <c r="H161" t="s">
        <v>33</v>
      </c>
      <c r="I161" t="s">
        <v>29</v>
      </c>
      <c r="J161" t="s">
        <v>65</v>
      </c>
      <c r="K161" t="s">
        <v>18</v>
      </c>
    </row>
    <row r="162" spans="1:11" x14ac:dyDescent="0.3">
      <c r="A162" t="s">
        <v>247</v>
      </c>
      <c r="B162" t="s">
        <v>185</v>
      </c>
      <c r="C162" t="s">
        <v>21</v>
      </c>
      <c r="D162" t="s">
        <v>22</v>
      </c>
      <c r="E162">
        <v>100</v>
      </c>
      <c r="F162">
        <v>1</v>
      </c>
      <c r="G162">
        <v>100</v>
      </c>
      <c r="H162" t="s">
        <v>23</v>
      </c>
      <c r="I162" t="s">
        <v>77</v>
      </c>
      <c r="J162" t="s">
        <v>35</v>
      </c>
      <c r="K162" t="s">
        <v>45</v>
      </c>
    </row>
    <row r="163" spans="1:11" x14ac:dyDescent="0.3">
      <c r="A163" t="s">
        <v>248</v>
      </c>
      <c r="B163" s="1">
        <v>45902</v>
      </c>
      <c r="C163" t="s">
        <v>47</v>
      </c>
      <c r="D163" t="s">
        <v>22</v>
      </c>
      <c r="E163">
        <v>500</v>
      </c>
      <c r="F163">
        <v>2</v>
      </c>
      <c r="G163">
        <v>1000</v>
      </c>
      <c r="H163" t="s">
        <v>33</v>
      </c>
      <c r="I163" t="s">
        <v>94</v>
      </c>
      <c r="J163" t="s">
        <v>35</v>
      </c>
      <c r="K163" t="s">
        <v>45</v>
      </c>
    </row>
    <row r="164" spans="1:11" x14ac:dyDescent="0.3">
      <c r="A164" t="s">
        <v>249</v>
      </c>
      <c r="B164" t="s">
        <v>70</v>
      </c>
      <c r="C164" t="s">
        <v>13</v>
      </c>
      <c r="D164" t="s">
        <v>14</v>
      </c>
      <c r="E164">
        <v>60</v>
      </c>
      <c r="F164">
        <v>2</v>
      </c>
      <c r="G164">
        <v>120</v>
      </c>
      <c r="H164" t="s">
        <v>82</v>
      </c>
      <c r="I164" t="s">
        <v>43</v>
      </c>
      <c r="J164" t="s">
        <v>44</v>
      </c>
      <c r="K164" t="s">
        <v>45</v>
      </c>
    </row>
    <row r="165" spans="1:11" x14ac:dyDescent="0.3">
      <c r="A165" t="s">
        <v>250</v>
      </c>
      <c r="B165" t="s">
        <v>147</v>
      </c>
      <c r="C165" t="s">
        <v>37</v>
      </c>
      <c r="D165" t="s">
        <v>22</v>
      </c>
      <c r="E165">
        <v>150</v>
      </c>
      <c r="F165">
        <v>5</v>
      </c>
      <c r="G165">
        <v>750</v>
      </c>
      <c r="H165" t="s">
        <v>61</v>
      </c>
      <c r="I165" t="s">
        <v>51</v>
      </c>
      <c r="J165" t="s">
        <v>17</v>
      </c>
      <c r="K165" t="s">
        <v>25</v>
      </c>
    </row>
    <row r="166" spans="1:11" x14ac:dyDescent="0.3">
      <c r="A166" t="s">
        <v>251</v>
      </c>
      <c r="B166" t="s">
        <v>12</v>
      </c>
      <c r="C166" t="s">
        <v>55</v>
      </c>
      <c r="D166" t="s">
        <v>56</v>
      </c>
      <c r="E166">
        <v>15</v>
      </c>
      <c r="F166">
        <v>1</v>
      </c>
      <c r="G166">
        <v>15</v>
      </c>
      <c r="H166" t="s">
        <v>57</v>
      </c>
      <c r="I166" t="s">
        <v>16</v>
      </c>
      <c r="J166" t="s">
        <v>30</v>
      </c>
      <c r="K166" t="s">
        <v>25</v>
      </c>
    </row>
    <row r="167" spans="1:11" x14ac:dyDescent="0.3">
      <c r="A167" t="s">
        <v>252</v>
      </c>
      <c r="B167" t="s">
        <v>137</v>
      </c>
      <c r="C167" t="s">
        <v>67</v>
      </c>
      <c r="D167" t="s">
        <v>68</v>
      </c>
      <c r="E167">
        <v>600</v>
      </c>
      <c r="F167">
        <v>4</v>
      </c>
      <c r="G167">
        <v>2400</v>
      </c>
      <c r="H167" t="s">
        <v>82</v>
      </c>
      <c r="I167" t="s">
        <v>43</v>
      </c>
      <c r="J167" t="s">
        <v>35</v>
      </c>
      <c r="K167" t="s">
        <v>25</v>
      </c>
    </row>
    <row r="168" spans="1:11" x14ac:dyDescent="0.3">
      <c r="A168" t="s">
        <v>253</v>
      </c>
      <c r="B168" t="s">
        <v>20</v>
      </c>
      <c r="C168" t="s">
        <v>74</v>
      </c>
      <c r="D168" t="s">
        <v>68</v>
      </c>
      <c r="E168">
        <v>1200</v>
      </c>
      <c r="F168">
        <v>2</v>
      </c>
      <c r="G168">
        <v>2400</v>
      </c>
      <c r="H168" t="s">
        <v>33</v>
      </c>
      <c r="I168" t="s">
        <v>71</v>
      </c>
      <c r="J168" t="s">
        <v>35</v>
      </c>
      <c r="K168" t="s">
        <v>45</v>
      </c>
    </row>
    <row r="169" spans="1:11" x14ac:dyDescent="0.3">
      <c r="A169" t="s">
        <v>254</v>
      </c>
      <c r="B169" t="s">
        <v>87</v>
      </c>
      <c r="C169" t="s">
        <v>63</v>
      </c>
      <c r="D169" t="s">
        <v>22</v>
      </c>
      <c r="E169">
        <v>800</v>
      </c>
      <c r="F169">
        <v>5</v>
      </c>
      <c r="G169">
        <v>4000</v>
      </c>
      <c r="H169" t="s">
        <v>61</v>
      </c>
      <c r="I169" t="s">
        <v>49</v>
      </c>
      <c r="J169" t="s">
        <v>17</v>
      </c>
      <c r="K169" t="s">
        <v>25</v>
      </c>
    </row>
    <row r="170" spans="1:11" x14ac:dyDescent="0.3">
      <c r="A170" t="s">
        <v>255</v>
      </c>
      <c r="B170" s="1">
        <v>45811</v>
      </c>
      <c r="C170" t="s">
        <v>74</v>
      </c>
      <c r="D170" t="s">
        <v>68</v>
      </c>
      <c r="E170">
        <v>1200</v>
      </c>
      <c r="F170">
        <v>2</v>
      </c>
      <c r="G170">
        <v>2400</v>
      </c>
      <c r="H170" t="s">
        <v>28</v>
      </c>
      <c r="I170" t="s">
        <v>29</v>
      </c>
      <c r="J170" t="s">
        <v>44</v>
      </c>
      <c r="K170" t="s">
        <v>45</v>
      </c>
    </row>
    <row r="171" spans="1:11" x14ac:dyDescent="0.3">
      <c r="A171" t="s">
        <v>256</v>
      </c>
      <c r="B171" t="s">
        <v>163</v>
      </c>
      <c r="C171" t="s">
        <v>63</v>
      </c>
      <c r="D171" t="s">
        <v>22</v>
      </c>
      <c r="E171">
        <v>800</v>
      </c>
      <c r="F171">
        <v>1</v>
      </c>
      <c r="G171">
        <v>800</v>
      </c>
      <c r="H171" t="s">
        <v>15</v>
      </c>
      <c r="I171" t="s">
        <v>24</v>
      </c>
      <c r="J171" t="s">
        <v>65</v>
      </c>
      <c r="K171" t="s">
        <v>25</v>
      </c>
    </row>
    <row r="172" spans="1:11" x14ac:dyDescent="0.3">
      <c r="A172" t="s">
        <v>257</v>
      </c>
      <c r="B172" t="s">
        <v>163</v>
      </c>
      <c r="C172" t="s">
        <v>37</v>
      </c>
      <c r="D172" t="s">
        <v>22</v>
      </c>
      <c r="E172">
        <v>150</v>
      </c>
      <c r="F172">
        <v>2</v>
      </c>
      <c r="G172">
        <v>300</v>
      </c>
      <c r="H172" t="s">
        <v>64</v>
      </c>
      <c r="I172" t="s">
        <v>43</v>
      </c>
      <c r="J172" t="s">
        <v>44</v>
      </c>
      <c r="K172" t="s">
        <v>45</v>
      </c>
    </row>
    <row r="173" spans="1:11" x14ac:dyDescent="0.3">
      <c r="A173" t="s">
        <v>258</v>
      </c>
      <c r="B173" s="1">
        <v>45994</v>
      </c>
      <c r="C173" t="s">
        <v>55</v>
      </c>
      <c r="D173" t="s">
        <v>56</v>
      </c>
      <c r="E173">
        <v>15</v>
      </c>
      <c r="F173">
        <v>1</v>
      </c>
      <c r="G173">
        <v>15</v>
      </c>
      <c r="H173" t="s">
        <v>57</v>
      </c>
      <c r="I173" t="s">
        <v>49</v>
      </c>
      <c r="J173" t="s">
        <v>17</v>
      </c>
      <c r="K173" t="s">
        <v>18</v>
      </c>
    </row>
    <row r="174" spans="1:11" x14ac:dyDescent="0.3">
      <c r="A174" t="s">
        <v>259</v>
      </c>
      <c r="B174" t="s">
        <v>163</v>
      </c>
      <c r="C174" t="s">
        <v>74</v>
      </c>
      <c r="D174" t="s">
        <v>68</v>
      </c>
      <c r="E174">
        <v>1200</v>
      </c>
      <c r="F174">
        <v>1</v>
      </c>
      <c r="G174">
        <v>1200</v>
      </c>
      <c r="H174" t="s">
        <v>33</v>
      </c>
      <c r="I174" t="s">
        <v>71</v>
      </c>
      <c r="J174" t="s">
        <v>44</v>
      </c>
      <c r="K174" t="s">
        <v>45</v>
      </c>
    </row>
    <row r="175" spans="1:11" x14ac:dyDescent="0.3">
      <c r="A175" t="s">
        <v>260</v>
      </c>
      <c r="B175" t="s">
        <v>59</v>
      </c>
      <c r="C175" t="s">
        <v>37</v>
      </c>
      <c r="D175" t="s">
        <v>22</v>
      </c>
      <c r="E175">
        <v>150</v>
      </c>
      <c r="F175">
        <v>2</v>
      </c>
      <c r="G175">
        <v>300</v>
      </c>
      <c r="H175" t="s">
        <v>57</v>
      </c>
      <c r="I175" t="s">
        <v>94</v>
      </c>
      <c r="J175" t="s">
        <v>17</v>
      </c>
      <c r="K175" t="s">
        <v>25</v>
      </c>
    </row>
    <row r="176" spans="1:11" x14ac:dyDescent="0.3">
      <c r="A176" t="s">
        <v>261</v>
      </c>
      <c r="B176" t="s">
        <v>87</v>
      </c>
      <c r="C176" t="s">
        <v>60</v>
      </c>
      <c r="D176" t="s">
        <v>40</v>
      </c>
      <c r="E176">
        <v>40</v>
      </c>
      <c r="F176">
        <v>5</v>
      </c>
      <c r="G176">
        <v>200</v>
      </c>
      <c r="H176" t="s">
        <v>57</v>
      </c>
      <c r="I176" t="s">
        <v>16</v>
      </c>
      <c r="J176" t="s">
        <v>17</v>
      </c>
      <c r="K176" t="s">
        <v>18</v>
      </c>
    </row>
    <row r="177" spans="1:11" x14ac:dyDescent="0.3">
      <c r="A177" t="s">
        <v>262</v>
      </c>
      <c r="B177" t="s">
        <v>263</v>
      </c>
      <c r="C177" t="s">
        <v>55</v>
      </c>
      <c r="D177" t="s">
        <v>56</v>
      </c>
      <c r="E177">
        <v>15</v>
      </c>
      <c r="F177">
        <v>1</v>
      </c>
      <c r="G177">
        <v>15</v>
      </c>
      <c r="H177" t="s">
        <v>61</v>
      </c>
      <c r="I177" t="s">
        <v>51</v>
      </c>
      <c r="J177" t="s">
        <v>30</v>
      </c>
      <c r="K177" t="s">
        <v>45</v>
      </c>
    </row>
    <row r="178" spans="1:11" x14ac:dyDescent="0.3">
      <c r="A178" t="s">
        <v>264</v>
      </c>
      <c r="B178" t="s">
        <v>12</v>
      </c>
      <c r="C178" t="s">
        <v>55</v>
      </c>
      <c r="D178" t="s">
        <v>56</v>
      </c>
      <c r="E178">
        <v>15</v>
      </c>
      <c r="F178">
        <v>5</v>
      </c>
      <c r="G178">
        <v>75</v>
      </c>
      <c r="H178" t="s">
        <v>57</v>
      </c>
      <c r="I178" t="s">
        <v>24</v>
      </c>
      <c r="J178" t="s">
        <v>35</v>
      </c>
      <c r="K178" t="s">
        <v>25</v>
      </c>
    </row>
    <row r="179" spans="1:11" x14ac:dyDescent="0.3">
      <c r="A179" t="s">
        <v>265</v>
      </c>
      <c r="B179" s="1">
        <v>45810</v>
      </c>
      <c r="C179" t="s">
        <v>47</v>
      </c>
      <c r="D179" t="s">
        <v>22</v>
      </c>
      <c r="E179">
        <v>500</v>
      </c>
      <c r="F179">
        <v>3</v>
      </c>
      <c r="G179">
        <v>1500</v>
      </c>
      <c r="H179" t="s">
        <v>23</v>
      </c>
      <c r="I179" t="s">
        <v>94</v>
      </c>
      <c r="J179" t="s">
        <v>44</v>
      </c>
      <c r="K179" t="s">
        <v>45</v>
      </c>
    </row>
    <row r="180" spans="1:11" x14ac:dyDescent="0.3">
      <c r="A180" t="s">
        <v>266</v>
      </c>
      <c r="B180" t="s">
        <v>153</v>
      </c>
      <c r="C180" t="s">
        <v>60</v>
      </c>
      <c r="D180" t="s">
        <v>40</v>
      </c>
      <c r="E180">
        <v>40</v>
      </c>
      <c r="F180">
        <v>1</v>
      </c>
      <c r="G180">
        <v>40</v>
      </c>
      <c r="H180" t="s">
        <v>33</v>
      </c>
      <c r="I180" t="s">
        <v>71</v>
      </c>
      <c r="J180" t="s">
        <v>44</v>
      </c>
      <c r="K180" t="s">
        <v>18</v>
      </c>
    </row>
    <row r="181" spans="1:11" x14ac:dyDescent="0.3">
      <c r="A181" t="s">
        <v>267</v>
      </c>
      <c r="B181" s="1">
        <v>45750</v>
      </c>
      <c r="C181" t="s">
        <v>74</v>
      </c>
      <c r="D181" t="s">
        <v>68</v>
      </c>
      <c r="E181">
        <v>1200</v>
      </c>
      <c r="F181">
        <v>3</v>
      </c>
      <c r="G181">
        <v>3600</v>
      </c>
      <c r="H181" t="s">
        <v>57</v>
      </c>
      <c r="I181" t="s">
        <v>51</v>
      </c>
      <c r="J181" t="s">
        <v>65</v>
      </c>
      <c r="K181" t="s">
        <v>45</v>
      </c>
    </row>
    <row r="182" spans="1:11" x14ac:dyDescent="0.3">
      <c r="A182" t="s">
        <v>268</v>
      </c>
      <c r="B182" s="1">
        <v>45719</v>
      </c>
      <c r="C182" t="s">
        <v>13</v>
      </c>
      <c r="D182" t="s">
        <v>14</v>
      </c>
      <c r="E182">
        <v>60</v>
      </c>
      <c r="F182">
        <v>2</v>
      </c>
      <c r="G182">
        <v>120</v>
      </c>
      <c r="H182" t="s">
        <v>57</v>
      </c>
      <c r="I182" t="s">
        <v>77</v>
      </c>
      <c r="J182" t="s">
        <v>17</v>
      </c>
      <c r="K182" t="s">
        <v>18</v>
      </c>
    </row>
    <row r="183" spans="1:11" x14ac:dyDescent="0.3">
      <c r="A183" t="s">
        <v>269</v>
      </c>
      <c r="B183" s="1">
        <v>45692</v>
      </c>
      <c r="C183" t="s">
        <v>39</v>
      </c>
      <c r="D183" t="s">
        <v>40</v>
      </c>
      <c r="E183">
        <v>20</v>
      </c>
      <c r="F183">
        <v>5</v>
      </c>
      <c r="G183">
        <v>100</v>
      </c>
      <c r="H183" t="s">
        <v>15</v>
      </c>
      <c r="I183" t="s">
        <v>29</v>
      </c>
      <c r="J183" t="s">
        <v>44</v>
      </c>
      <c r="K183" t="s">
        <v>45</v>
      </c>
    </row>
    <row r="184" spans="1:11" x14ac:dyDescent="0.3">
      <c r="A184" t="s">
        <v>270</v>
      </c>
      <c r="B184" t="s">
        <v>153</v>
      </c>
      <c r="C184" t="s">
        <v>67</v>
      </c>
      <c r="D184" t="s">
        <v>68</v>
      </c>
      <c r="E184">
        <v>600</v>
      </c>
      <c r="F184">
        <v>1</v>
      </c>
      <c r="G184">
        <v>600</v>
      </c>
      <c r="H184" t="s">
        <v>15</v>
      </c>
      <c r="I184" t="s">
        <v>71</v>
      </c>
      <c r="J184" t="s">
        <v>17</v>
      </c>
      <c r="K184" t="s">
        <v>25</v>
      </c>
    </row>
    <row r="185" spans="1:11" x14ac:dyDescent="0.3">
      <c r="A185" t="s">
        <v>271</v>
      </c>
      <c r="B185" t="s">
        <v>54</v>
      </c>
      <c r="C185" t="s">
        <v>55</v>
      </c>
      <c r="D185" t="s">
        <v>56</v>
      </c>
      <c r="E185">
        <v>15</v>
      </c>
      <c r="F185">
        <v>5</v>
      </c>
      <c r="G185">
        <v>75</v>
      </c>
      <c r="H185" t="s">
        <v>64</v>
      </c>
      <c r="I185" t="s">
        <v>49</v>
      </c>
      <c r="J185" t="s">
        <v>17</v>
      </c>
      <c r="K185" t="s">
        <v>25</v>
      </c>
    </row>
    <row r="186" spans="1:11" x14ac:dyDescent="0.3">
      <c r="A186" t="s">
        <v>272</v>
      </c>
      <c r="B186" t="s">
        <v>79</v>
      </c>
      <c r="C186" t="s">
        <v>39</v>
      </c>
      <c r="D186" t="s">
        <v>40</v>
      </c>
      <c r="E186">
        <v>20</v>
      </c>
      <c r="F186">
        <v>1</v>
      </c>
      <c r="G186">
        <v>20</v>
      </c>
      <c r="H186" t="s">
        <v>82</v>
      </c>
      <c r="I186" t="s">
        <v>34</v>
      </c>
      <c r="J186" t="s">
        <v>17</v>
      </c>
      <c r="K186" t="s">
        <v>45</v>
      </c>
    </row>
    <row r="187" spans="1:11" x14ac:dyDescent="0.3">
      <c r="A187" t="s">
        <v>273</v>
      </c>
      <c r="B187" s="1">
        <v>45691</v>
      </c>
      <c r="C187" t="s">
        <v>67</v>
      </c>
      <c r="D187" t="s">
        <v>68</v>
      </c>
      <c r="E187">
        <v>600</v>
      </c>
      <c r="F187">
        <v>4</v>
      </c>
      <c r="G187">
        <v>2400</v>
      </c>
      <c r="H187" t="s">
        <v>61</v>
      </c>
      <c r="I187" t="s">
        <v>16</v>
      </c>
      <c r="J187" t="s">
        <v>44</v>
      </c>
      <c r="K187" t="s">
        <v>45</v>
      </c>
    </row>
    <row r="188" spans="1:11" x14ac:dyDescent="0.3">
      <c r="A188" t="s">
        <v>274</v>
      </c>
      <c r="B188" t="s">
        <v>59</v>
      </c>
      <c r="C188" t="s">
        <v>63</v>
      </c>
      <c r="D188" t="s">
        <v>22</v>
      </c>
      <c r="E188">
        <v>800</v>
      </c>
      <c r="F188">
        <v>3</v>
      </c>
      <c r="G188">
        <v>2400</v>
      </c>
      <c r="H188" t="s">
        <v>28</v>
      </c>
      <c r="I188" t="s">
        <v>16</v>
      </c>
      <c r="J188" t="s">
        <v>44</v>
      </c>
      <c r="K188" t="s">
        <v>25</v>
      </c>
    </row>
    <row r="189" spans="1:11" x14ac:dyDescent="0.3">
      <c r="A189" t="s">
        <v>275</v>
      </c>
      <c r="B189" t="s">
        <v>90</v>
      </c>
      <c r="C189" t="s">
        <v>55</v>
      </c>
      <c r="D189" t="s">
        <v>56</v>
      </c>
      <c r="E189">
        <v>15</v>
      </c>
      <c r="F189">
        <v>1</v>
      </c>
      <c r="G189">
        <v>15</v>
      </c>
      <c r="H189" t="s">
        <v>28</v>
      </c>
      <c r="I189" t="s">
        <v>51</v>
      </c>
      <c r="J189" t="s">
        <v>30</v>
      </c>
      <c r="K189" t="s">
        <v>45</v>
      </c>
    </row>
    <row r="190" spans="1:11" x14ac:dyDescent="0.3">
      <c r="A190" t="s">
        <v>276</v>
      </c>
      <c r="B190" s="1">
        <v>45932</v>
      </c>
      <c r="C190" t="s">
        <v>63</v>
      </c>
      <c r="D190" t="s">
        <v>22</v>
      </c>
      <c r="E190">
        <v>800</v>
      </c>
      <c r="F190">
        <v>3</v>
      </c>
      <c r="G190">
        <v>2400</v>
      </c>
      <c r="H190" t="s">
        <v>93</v>
      </c>
      <c r="I190" t="s">
        <v>43</v>
      </c>
      <c r="J190" t="s">
        <v>30</v>
      </c>
      <c r="K190" t="s">
        <v>45</v>
      </c>
    </row>
    <row r="191" spans="1:11" x14ac:dyDescent="0.3">
      <c r="A191" t="s">
        <v>277</v>
      </c>
      <c r="B191" t="s">
        <v>85</v>
      </c>
      <c r="C191" t="s">
        <v>13</v>
      </c>
      <c r="D191" t="s">
        <v>14</v>
      </c>
      <c r="E191">
        <v>60</v>
      </c>
      <c r="F191">
        <v>1</v>
      </c>
      <c r="G191">
        <v>60</v>
      </c>
      <c r="H191" t="s">
        <v>48</v>
      </c>
      <c r="I191" t="s">
        <v>43</v>
      </c>
      <c r="J191" t="s">
        <v>44</v>
      </c>
      <c r="K191" t="s">
        <v>45</v>
      </c>
    </row>
    <row r="192" spans="1:11" x14ac:dyDescent="0.3">
      <c r="A192" t="s">
        <v>278</v>
      </c>
      <c r="B192" t="s">
        <v>163</v>
      </c>
      <c r="C192" t="s">
        <v>60</v>
      </c>
      <c r="D192" t="s">
        <v>40</v>
      </c>
      <c r="E192">
        <v>40</v>
      </c>
      <c r="F192">
        <v>4</v>
      </c>
      <c r="G192">
        <v>160</v>
      </c>
      <c r="H192" t="s">
        <v>28</v>
      </c>
      <c r="I192" t="s">
        <v>71</v>
      </c>
      <c r="J192" t="s">
        <v>30</v>
      </c>
      <c r="K192" t="s">
        <v>25</v>
      </c>
    </row>
    <row r="193" spans="1:11" x14ac:dyDescent="0.3">
      <c r="A193" t="s">
        <v>279</v>
      </c>
      <c r="B193" t="s">
        <v>144</v>
      </c>
      <c r="C193" t="s">
        <v>21</v>
      </c>
      <c r="D193" t="s">
        <v>22</v>
      </c>
      <c r="E193">
        <v>100</v>
      </c>
      <c r="F193">
        <v>3</v>
      </c>
      <c r="G193">
        <v>300</v>
      </c>
      <c r="H193" t="s">
        <v>48</v>
      </c>
      <c r="I193" t="s">
        <v>34</v>
      </c>
      <c r="J193" t="s">
        <v>65</v>
      </c>
      <c r="K193" t="s">
        <v>25</v>
      </c>
    </row>
    <row r="194" spans="1:11" x14ac:dyDescent="0.3">
      <c r="A194" t="s">
        <v>280</v>
      </c>
      <c r="B194" t="s">
        <v>137</v>
      </c>
      <c r="C194" t="s">
        <v>55</v>
      </c>
      <c r="D194" t="s">
        <v>56</v>
      </c>
      <c r="E194">
        <v>15</v>
      </c>
      <c r="F194">
        <v>5</v>
      </c>
      <c r="G194">
        <v>75</v>
      </c>
      <c r="H194" t="s">
        <v>57</v>
      </c>
      <c r="I194" t="s">
        <v>94</v>
      </c>
      <c r="J194" t="s">
        <v>30</v>
      </c>
      <c r="K194" t="s">
        <v>25</v>
      </c>
    </row>
    <row r="195" spans="1:11" x14ac:dyDescent="0.3">
      <c r="A195" t="s">
        <v>281</v>
      </c>
      <c r="B195" t="s">
        <v>70</v>
      </c>
      <c r="C195" t="s">
        <v>60</v>
      </c>
      <c r="D195" t="s">
        <v>40</v>
      </c>
      <c r="E195">
        <v>40</v>
      </c>
      <c r="F195">
        <v>4</v>
      </c>
      <c r="G195">
        <v>160</v>
      </c>
      <c r="H195" t="s">
        <v>28</v>
      </c>
      <c r="I195" t="s">
        <v>24</v>
      </c>
      <c r="J195" t="s">
        <v>17</v>
      </c>
      <c r="K195" t="s">
        <v>18</v>
      </c>
    </row>
    <row r="196" spans="1:11" x14ac:dyDescent="0.3">
      <c r="A196" t="s">
        <v>282</v>
      </c>
      <c r="B196" s="1">
        <v>45933</v>
      </c>
      <c r="C196" t="s">
        <v>47</v>
      </c>
      <c r="D196" t="s">
        <v>22</v>
      </c>
      <c r="E196">
        <v>500</v>
      </c>
      <c r="F196">
        <v>3</v>
      </c>
      <c r="G196">
        <v>1500</v>
      </c>
      <c r="H196" t="s">
        <v>33</v>
      </c>
      <c r="I196" t="s">
        <v>29</v>
      </c>
      <c r="J196" t="s">
        <v>65</v>
      </c>
      <c r="K196" t="s">
        <v>18</v>
      </c>
    </row>
    <row r="197" spans="1:11" x14ac:dyDescent="0.3">
      <c r="A197" t="s">
        <v>283</v>
      </c>
      <c r="B197" s="1">
        <v>45750</v>
      </c>
      <c r="C197" t="s">
        <v>21</v>
      </c>
      <c r="D197" t="s">
        <v>22</v>
      </c>
      <c r="E197">
        <v>100</v>
      </c>
      <c r="F197">
        <v>5</v>
      </c>
      <c r="G197">
        <v>500</v>
      </c>
      <c r="H197" t="s">
        <v>64</v>
      </c>
      <c r="I197" t="s">
        <v>71</v>
      </c>
      <c r="J197" t="s">
        <v>17</v>
      </c>
      <c r="K197" t="s">
        <v>25</v>
      </c>
    </row>
    <row r="198" spans="1:11" x14ac:dyDescent="0.3">
      <c r="A198" t="s">
        <v>284</v>
      </c>
      <c r="B198" s="1">
        <v>45994</v>
      </c>
      <c r="C198" t="s">
        <v>13</v>
      </c>
      <c r="D198" t="s">
        <v>14</v>
      </c>
      <c r="E198">
        <v>60</v>
      </c>
      <c r="F198">
        <v>2</v>
      </c>
      <c r="G198">
        <v>120</v>
      </c>
      <c r="H198" t="s">
        <v>61</v>
      </c>
      <c r="I198" t="s">
        <v>29</v>
      </c>
      <c r="J198" t="s">
        <v>65</v>
      </c>
      <c r="K198" t="s">
        <v>45</v>
      </c>
    </row>
    <row r="199" spans="1:11" x14ac:dyDescent="0.3">
      <c r="A199" t="s">
        <v>285</v>
      </c>
      <c r="B199" t="s">
        <v>70</v>
      </c>
      <c r="C199" t="s">
        <v>63</v>
      </c>
      <c r="D199" t="s">
        <v>22</v>
      </c>
      <c r="E199">
        <v>800</v>
      </c>
      <c r="F199">
        <v>4</v>
      </c>
      <c r="G199">
        <v>3200</v>
      </c>
      <c r="H199" t="s">
        <v>93</v>
      </c>
      <c r="I199" t="s">
        <v>71</v>
      </c>
      <c r="J199" t="s">
        <v>30</v>
      </c>
      <c r="K199" t="s">
        <v>25</v>
      </c>
    </row>
    <row r="200" spans="1:11" x14ac:dyDescent="0.3">
      <c r="A200" t="s">
        <v>286</v>
      </c>
      <c r="B200" t="s">
        <v>185</v>
      </c>
      <c r="C200" t="s">
        <v>47</v>
      </c>
      <c r="D200" t="s">
        <v>22</v>
      </c>
      <c r="E200">
        <v>500</v>
      </c>
      <c r="F200">
        <v>3</v>
      </c>
      <c r="G200">
        <v>1500</v>
      </c>
      <c r="H200" t="s">
        <v>82</v>
      </c>
      <c r="I200" t="s">
        <v>34</v>
      </c>
      <c r="J200" t="s">
        <v>35</v>
      </c>
      <c r="K200" t="s">
        <v>45</v>
      </c>
    </row>
    <row r="201" spans="1:11" x14ac:dyDescent="0.3">
      <c r="A201" t="s">
        <v>287</v>
      </c>
      <c r="B201" s="1">
        <v>45932</v>
      </c>
      <c r="C201" t="s">
        <v>55</v>
      </c>
      <c r="D201" t="s">
        <v>56</v>
      </c>
      <c r="E201">
        <v>15</v>
      </c>
      <c r="F201">
        <v>2</v>
      </c>
      <c r="G201">
        <v>30</v>
      </c>
      <c r="H201" t="s">
        <v>82</v>
      </c>
      <c r="I201" t="s">
        <v>77</v>
      </c>
      <c r="J201" t="s">
        <v>17</v>
      </c>
      <c r="K201" t="s">
        <v>45</v>
      </c>
    </row>
    <row r="202" spans="1:11" x14ac:dyDescent="0.3">
      <c r="A202" t="s">
        <v>288</v>
      </c>
      <c r="B202" s="1">
        <v>45718</v>
      </c>
      <c r="C202" t="s">
        <v>55</v>
      </c>
      <c r="D202" t="s">
        <v>56</v>
      </c>
      <c r="E202">
        <v>15</v>
      </c>
      <c r="F202">
        <v>4</v>
      </c>
      <c r="G202">
        <v>60</v>
      </c>
      <c r="H202" t="s">
        <v>61</v>
      </c>
      <c r="I202" t="s">
        <v>24</v>
      </c>
      <c r="J202" t="s">
        <v>35</v>
      </c>
      <c r="K202" t="s">
        <v>45</v>
      </c>
    </row>
    <row r="203" spans="1:11" x14ac:dyDescent="0.3">
      <c r="A203" t="s">
        <v>289</v>
      </c>
      <c r="B203" t="s">
        <v>290</v>
      </c>
      <c r="C203" t="s">
        <v>47</v>
      </c>
      <c r="D203" t="s">
        <v>22</v>
      </c>
      <c r="E203">
        <v>500</v>
      </c>
      <c r="F203">
        <v>2</v>
      </c>
      <c r="G203">
        <v>1000</v>
      </c>
      <c r="H203" t="s">
        <v>64</v>
      </c>
      <c r="I203" t="s">
        <v>49</v>
      </c>
      <c r="J203" t="s">
        <v>35</v>
      </c>
      <c r="K203" t="s">
        <v>18</v>
      </c>
    </row>
    <row r="204" spans="1:11" x14ac:dyDescent="0.3">
      <c r="A204" t="s">
        <v>291</v>
      </c>
      <c r="B204" t="s">
        <v>290</v>
      </c>
      <c r="C204" t="s">
        <v>74</v>
      </c>
      <c r="D204" t="s">
        <v>68</v>
      </c>
      <c r="E204">
        <v>1200</v>
      </c>
      <c r="F204">
        <v>3</v>
      </c>
      <c r="G204">
        <v>3600</v>
      </c>
      <c r="H204" t="s">
        <v>28</v>
      </c>
      <c r="I204" t="s">
        <v>34</v>
      </c>
      <c r="J204" t="s">
        <v>17</v>
      </c>
      <c r="K204" t="s">
        <v>45</v>
      </c>
    </row>
    <row r="205" spans="1:11" x14ac:dyDescent="0.3">
      <c r="A205" t="s">
        <v>292</v>
      </c>
      <c r="B205" s="1">
        <v>45872</v>
      </c>
      <c r="C205" t="s">
        <v>13</v>
      </c>
      <c r="D205" t="s">
        <v>14</v>
      </c>
      <c r="E205">
        <v>60</v>
      </c>
      <c r="F205">
        <v>5</v>
      </c>
      <c r="G205">
        <v>300</v>
      </c>
      <c r="H205" t="s">
        <v>93</v>
      </c>
      <c r="I205" t="s">
        <v>49</v>
      </c>
      <c r="J205" t="s">
        <v>65</v>
      </c>
      <c r="K205" t="s">
        <v>25</v>
      </c>
    </row>
    <row r="206" spans="1:11" x14ac:dyDescent="0.3">
      <c r="A206" t="s">
        <v>293</v>
      </c>
      <c r="B206" t="s">
        <v>200</v>
      </c>
      <c r="C206" t="s">
        <v>21</v>
      </c>
      <c r="D206" t="s">
        <v>22</v>
      </c>
      <c r="E206">
        <v>100</v>
      </c>
      <c r="F206">
        <v>2</v>
      </c>
      <c r="G206">
        <v>200</v>
      </c>
      <c r="H206" t="s">
        <v>57</v>
      </c>
      <c r="I206" t="s">
        <v>43</v>
      </c>
      <c r="J206" t="s">
        <v>44</v>
      </c>
      <c r="K206" t="s">
        <v>45</v>
      </c>
    </row>
    <row r="207" spans="1:11" x14ac:dyDescent="0.3">
      <c r="A207" t="s">
        <v>294</v>
      </c>
      <c r="B207" s="1">
        <v>45993</v>
      </c>
      <c r="C207" t="s">
        <v>67</v>
      </c>
      <c r="D207" t="s">
        <v>68</v>
      </c>
      <c r="E207">
        <v>600</v>
      </c>
      <c r="F207">
        <v>5</v>
      </c>
      <c r="G207">
        <v>3000</v>
      </c>
      <c r="H207" t="s">
        <v>15</v>
      </c>
      <c r="I207" t="s">
        <v>49</v>
      </c>
      <c r="J207" t="s">
        <v>30</v>
      </c>
      <c r="K207" t="s">
        <v>25</v>
      </c>
    </row>
    <row r="208" spans="1:11" x14ac:dyDescent="0.3">
      <c r="A208" t="s">
        <v>295</v>
      </c>
      <c r="B208" t="s">
        <v>197</v>
      </c>
      <c r="C208" t="s">
        <v>67</v>
      </c>
      <c r="D208" t="s">
        <v>68</v>
      </c>
      <c r="E208">
        <v>600</v>
      </c>
      <c r="F208">
        <v>1</v>
      </c>
      <c r="G208">
        <v>600</v>
      </c>
      <c r="H208" t="s">
        <v>28</v>
      </c>
      <c r="I208" t="s">
        <v>49</v>
      </c>
      <c r="J208" t="s">
        <v>35</v>
      </c>
      <c r="K208" t="s">
        <v>45</v>
      </c>
    </row>
    <row r="209" spans="1:11" x14ac:dyDescent="0.3">
      <c r="A209" t="s">
        <v>296</v>
      </c>
      <c r="B209" s="1">
        <v>45690</v>
      </c>
      <c r="C209" t="s">
        <v>74</v>
      </c>
      <c r="D209" t="s">
        <v>68</v>
      </c>
      <c r="E209">
        <v>1200</v>
      </c>
      <c r="F209">
        <v>3</v>
      </c>
      <c r="G209">
        <v>3600</v>
      </c>
      <c r="H209" t="s">
        <v>28</v>
      </c>
      <c r="I209" t="s">
        <v>49</v>
      </c>
      <c r="J209" t="s">
        <v>44</v>
      </c>
      <c r="K209" t="s">
        <v>45</v>
      </c>
    </row>
    <row r="210" spans="1:11" x14ac:dyDescent="0.3">
      <c r="A210" t="s">
        <v>297</v>
      </c>
      <c r="B210" t="s">
        <v>237</v>
      </c>
      <c r="C210" t="s">
        <v>60</v>
      </c>
      <c r="D210" t="s">
        <v>40</v>
      </c>
      <c r="E210">
        <v>40</v>
      </c>
      <c r="F210">
        <v>5</v>
      </c>
      <c r="G210">
        <v>200</v>
      </c>
      <c r="H210" t="s">
        <v>64</v>
      </c>
      <c r="I210" t="s">
        <v>34</v>
      </c>
      <c r="J210" t="s">
        <v>44</v>
      </c>
      <c r="K210" t="s">
        <v>45</v>
      </c>
    </row>
    <row r="211" spans="1:11" x14ac:dyDescent="0.3">
      <c r="A211" t="s">
        <v>298</v>
      </c>
      <c r="B211" t="s">
        <v>213</v>
      </c>
      <c r="C211" t="s">
        <v>63</v>
      </c>
      <c r="D211" t="s">
        <v>22</v>
      </c>
      <c r="E211">
        <v>800</v>
      </c>
      <c r="F211">
        <v>3</v>
      </c>
      <c r="G211">
        <v>2400</v>
      </c>
      <c r="H211" t="s">
        <v>93</v>
      </c>
      <c r="I211" t="s">
        <v>16</v>
      </c>
      <c r="J211" t="s">
        <v>44</v>
      </c>
      <c r="K211" t="s">
        <v>45</v>
      </c>
    </row>
    <row r="212" spans="1:11" x14ac:dyDescent="0.3">
      <c r="A212" t="s">
        <v>299</v>
      </c>
      <c r="B212" t="s">
        <v>59</v>
      </c>
      <c r="C212" t="s">
        <v>47</v>
      </c>
      <c r="D212" t="s">
        <v>22</v>
      </c>
      <c r="E212">
        <v>500</v>
      </c>
      <c r="F212">
        <v>1</v>
      </c>
      <c r="G212">
        <v>500</v>
      </c>
      <c r="H212" t="s">
        <v>57</v>
      </c>
      <c r="I212" t="s">
        <v>49</v>
      </c>
      <c r="J212" t="s">
        <v>65</v>
      </c>
      <c r="K212" t="s">
        <v>25</v>
      </c>
    </row>
    <row r="213" spans="1:11" x14ac:dyDescent="0.3">
      <c r="A213" t="s">
        <v>300</v>
      </c>
      <c r="B213" s="1">
        <v>45903</v>
      </c>
      <c r="C213" t="s">
        <v>39</v>
      </c>
      <c r="D213" t="s">
        <v>40</v>
      </c>
      <c r="E213">
        <v>20</v>
      </c>
      <c r="F213">
        <v>4</v>
      </c>
      <c r="G213">
        <v>80</v>
      </c>
      <c r="H213" t="s">
        <v>15</v>
      </c>
      <c r="I213" t="s">
        <v>43</v>
      </c>
      <c r="J213" t="s">
        <v>17</v>
      </c>
      <c r="K213" t="s">
        <v>45</v>
      </c>
    </row>
    <row r="214" spans="1:11" x14ac:dyDescent="0.3">
      <c r="A214" t="s">
        <v>301</v>
      </c>
      <c r="B214" s="1">
        <v>45810</v>
      </c>
      <c r="C214" t="s">
        <v>63</v>
      </c>
      <c r="D214" t="s">
        <v>22</v>
      </c>
      <c r="E214">
        <v>800</v>
      </c>
      <c r="F214">
        <v>1</v>
      </c>
      <c r="G214">
        <v>800</v>
      </c>
      <c r="H214" t="s">
        <v>93</v>
      </c>
      <c r="I214" t="s">
        <v>77</v>
      </c>
      <c r="J214" t="s">
        <v>30</v>
      </c>
      <c r="K214" t="s">
        <v>18</v>
      </c>
    </row>
    <row r="215" spans="1:11" x14ac:dyDescent="0.3">
      <c r="A215" t="s">
        <v>302</v>
      </c>
      <c r="B215" t="s">
        <v>120</v>
      </c>
      <c r="C215" t="s">
        <v>37</v>
      </c>
      <c r="D215" t="s">
        <v>22</v>
      </c>
      <c r="E215">
        <v>150</v>
      </c>
      <c r="F215">
        <v>5</v>
      </c>
      <c r="G215">
        <v>750</v>
      </c>
      <c r="H215" t="s">
        <v>23</v>
      </c>
      <c r="I215" t="s">
        <v>43</v>
      </c>
      <c r="J215" t="s">
        <v>17</v>
      </c>
      <c r="K215" t="s">
        <v>45</v>
      </c>
    </row>
    <row r="216" spans="1:11" x14ac:dyDescent="0.3">
      <c r="A216" t="s">
        <v>303</v>
      </c>
      <c r="B216" s="1">
        <v>45841</v>
      </c>
      <c r="C216" t="s">
        <v>13</v>
      </c>
      <c r="D216" t="s">
        <v>14</v>
      </c>
      <c r="E216">
        <v>60</v>
      </c>
      <c r="F216">
        <v>1</v>
      </c>
      <c r="G216">
        <v>60</v>
      </c>
      <c r="H216" t="s">
        <v>15</v>
      </c>
      <c r="I216" t="s">
        <v>43</v>
      </c>
      <c r="J216" t="s">
        <v>44</v>
      </c>
      <c r="K216" t="s">
        <v>45</v>
      </c>
    </row>
    <row r="217" spans="1:11" x14ac:dyDescent="0.3">
      <c r="A217" t="s">
        <v>304</v>
      </c>
      <c r="B217" t="s">
        <v>106</v>
      </c>
      <c r="C217" t="s">
        <v>60</v>
      </c>
      <c r="D217" t="s">
        <v>40</v>
      </c>
      <c r="E217">
        <v>40</v>
      </c>
      <c r="F217">
        <v>2</v>
      </c>
      <c r="G217">
        <v>80</v>
      </c>
      <c r="H217" t="s">
        <v>82</v>
      </c>
      <c r="I217" t="s">
        <v>94</v>
      </c>
      <c r="J217" t="s">
        <v>35</v>
      </c>
      <c r="K217" t="s">
        <v>45</v>
      </c>
    </row>
    <row r="218" spans="1:11" x14ac:dyDescent="0.3">
      <c r="A218" t="s">
        <v>305</v>
      </c>
      <c r="B218" t="s">
        <v>129</v>
      </c>
      <c r="C218" t="s">
        <v>13</v>
      </c>
      <c r="D218" t="s">
        <v>14</v>
      </c>
      <c r="E218">
        <v>60</v>
      </c>
      <c r="F218">
        <v>2</v>
      </c>
      <c r="G218">
        <v>120</v>
      </c>
      <c r="H218" t="s">
        <v>15</v>
      </c>
      <c r="I218" t="s">
        <v>51</v>
      </c>
      <c r="J218" t="s">
        <v>65</v>
      </c>
      <c r="K218" t="s">
        <v>25</v>
      </c>
    </row>
    <row r="219" spans="1:11" x14ac:dyDescent="0.3">
      <c r="A219" t="s">
        <v>306</v>
      </c>
      <c r="B219" t="s">
        <v>27</v>
      </c>
      <c r="C219" t="s">
        <v>21</v>
      </c>
      <c r="D219" t="s">
        <v>22</v>
      </c>
      <c r="E219">
        <v>100</v>
      </c>
      <c r="F219">
        <v>4</v>
      </c>
      <c r="G219">
        <v>400</v>
      </c>
      <c r="H219" t="s">
        <v>64</v>
      </c>
      <c r="I219" t="s">
        <v>16</v>
      </c>
      <c r="J219" t="s">
        <v>65</v>
      </c>
      <c r="K219" t="s">
        <v>18</v>
      </c>
    </row>
    <row r="220" spans="1:11" x14ac:dyDescent="0.3">
      <c r="A220" t="s">
        <v>307</v>
      </c>
      <c r="B220" t="s">
        <v>54</v>
      </c>
      <c r="C220" t="s">
        <v>21</v>
      </c>
      <c r="D220" t="s">
        <v>22</v>
      </c>
      <c r="E220">
        <v>100</v>
      </c>
      <c r="F220">
        <v>3</v>
      </c>
      <c r="G220">
        <v>300</v>
      </c>
      <c r="H220" t="s">
        <v>57</v>
      </c>
      <c r="I220" t="s">
        <v>43</v>
      </c>
      <c r="J220" t="s">
        <v>44</v>
      </c>
      <c r="K220" t="s">
        <v>18</v>
      </c>
    </row>
    <row r="221" spans="1:11" x14ac:dyDescent="0.3">
      <c r="A221" t="s">
        <v>308</v>
      </c>
      <c r="B221" s="1">
        <v>45932</v>
      </c>
      <c r="C221" t="s">
        <v>37</v>
      </c>
      <c r="D221" t="s">
        <v>22</v>
      </c>
      <c r="E221">
        <v>150</v>
      </c>
      <c r="F221">
        <v>3</v>
      </c>
      <c r="G221">
        <v>450</v>
      </c>
      <c r="H221" t="s">
        <v>61</v>
      </c>
      <c r="I221" t="s">
        <v>29</v>
      </c>
      <c r="J221" t="s">
        <v>17</v>
      </c>
      <c r="K221" t="s">
        <v>45</v>
      </c>
    </row>
    <row r="222" spans="1:11" x14ac:dyDescent="0.3">
      <c r="A222" t="s">
        <v>309</v>
      </c>
      <c r="B222" t="s">
        <v>163</v>
      </c>
      <c r="C222" t="s">
        <v>67</v>
      </c>
      <c r="D222" t="s">
        <v>68</v>
      </c>
      <c r="E222">
        <v>600</v>
      </c>
      <c r="F222">
        <v>2</v>
      </c>
      <c r="G222">
        <v>1200</v>
      </c>
      <c r="H222" t="s">
        <v>23</v>
      </c>
      <c r="I222" t="s">
        <v>94</v>
      </c>
      <c r="J222" t="s">
        <v>65</v>
      </c>
      <c r="K222" t="s">
        <v>18</v>
      </c>
    </row>
    <row r="223" spans="1:11" x14ac:dyDescent="0.3">
      <c r="A223" t="s">
        <v>310</v>
      </c>
      <c r="B223" t="s">
        <v>104</v>
      </c>
      <c r="C223" t="s">
        <v>67</v>
      </c>
      <c r="D223" t="s">
        <v>68</v>
      </c>
      <c r="E223">
        <v>600</v>
      </c>
      <c r="F223">
        <v>2</v>
      </c>
      <c r="G223">
        <v>1200</v>
      </c>
      <c r="H223" t="s">
        <v>82</v>
      </c>
      <c r="I223" t="s">
        <v>71</v>
      </c>
      <c r="J223" t="s">
        <v>44</v>
      </c>
      <c r="K223" t="s">
        <v>18</v>
      </c>
    </row>
    <row r="224" spans="1:11" x14ac:dyDescent="0.3">
      <c r="A224" t="s">
        <v>311</v>
      </c>
      <c r="B224" t="s">
        <v>87</v>
      </c>
      <c r="C224" t="s">
        <v>60</v>
      </c>
      <c r="D224" t="s">
        <v>40</v>
      </c>
      <c r="E224">
        <v>40</v>
      </c>
      <c r="F224">
        <v>2</v>
      </c>
      <c r="G224">
        <v>80</v>
      </c>
      <c r="H224" t="s">
        <v>57</v>
      </c>
      <c r="I224" t="s">
        <v>29</v>
      </c>
      <c r="J224" t="s">
        <v>30</v>
      </c>
      <c r="K224" t="s">
        <v>18</v>
      </c>
    </row>
    <row r="225" spans="1:11" x14ac:dyDescent="0.3">
      <c r="A225" t="s">
        <v>312</v>
      </c>
      <c r="B225" t="s">
        <v>42</v>
      </c>
      <c r="C225" t="s">
        <v>74</v>
      </c>
      <c r="D225" t="s">
        <v>68</v>
      </c>
      <c r="E225">
        <v>1200</v>
      </c>
      <c r="F225">
        <v>1</v>
      </c>
      <c r="G225">
        <v>1200</v>
      </c>
      <c r="H225" t="s">
        <v>93</v>
      </c>
      <c r="I225" t="s">
        <v>49</v>
      </c>
      <c r="J225" t="s">
        <v>44</v>
      </c>
      <c r="K225" t="s">
        <v>45</v>
      </c>
    </row>
    <row r="226" spans="1:11" x14ac:dyDescent="0.3">
      <c r="A226" t="s">
        <v>313</v>
      </c>
      <c r="B226" s="1">
        <v>45964</v>
      </c>
      <c r="C226" t="s">
        <v>60</v>
      </c>
      <c r="D226" t="s">
        <v>40</v>
      </c>
      <c r="E226">
        <v>40</v>
      </c>
      <c r="F226">
        <v>1</v>
      </c>
      <c r="G226">
        <v>40</v>
      </c>
      <c r="H226" t="s">
        <v>48</v>
      </c>
      <c r="I226" t="s">
        <v>16</v>
      </c>
      <c r="J226" t="s">
        <v>65</v>
      </c>
      <c r="K226" t="s">
        <v>18</v>
      </c>
    </row>
    <row r="227" spans="1:11" x14ac:dyDescent="0.3">
      <c r="A227" t="s">
        <v>314</v>
      </c>
      <c r="B227" s="1">
        <v>45780</v>
      </c>
      <c r="C227" t="s">
        <v>13</v>
      </c>
      <c r="D227" t="s">
        <v>14</v>
      </c>
      <c r="E227">
        <v>60</v>
      </c>
      <c r="F227">
        <v>4</v>
      </c>
      <c r="G227">
        <v>240</v>
      </c>
      <c r="H227" t="s">
        <v>82</v>
      </c>
      <c r="I227" t="s">
        <v>94</v>
      </c>
      <c r="J227" t="s">
        <v>30</v>
      </c>
      <c r="K227" t="s">
        <v>45</v>
      </c>
    </row>
    <row r="228" spans="1:11" x14ac:dyDescent="0.3">
      <c r="A228" t="s">
        <v>315</v>
      </c>
      <c r="B228" s="1">
        <v>45692</v>
      </c>
      <c r="C228" t="s">
        <v>21</v>
      </c>
      <c r="D228" t="s">
        <v>22</v>
      </c>
      <c r="E228">
        <v>100</v>
      </c>
      <c r="F228">
        <v>5</v>
      </c>
      <c r="G228">
        <v>500</v>
      </c>
      <c r="H228" t="s">
        <v>15</v>
      </c>
      <c r="I228" t="s">
        <v>49</v>
      </c>
      <c r="J228" t="s">
        <v>30</v>
      </c>
      <c r="K228" t="s">
        <v>18</v>
      </c>
    </row>
    <row r="229" spans="1:11" x14ac:dyDescent="0.3">
      <c r="A229" t="s">
        <v>316</v>
      </c>
      <c r="B229" s="1">
        <v>45993</v>
      </c>
      <c r="C229" t="s">
        <v>13</v>
      </c>
      <c r="D229" t="s">
        <v>14</v>
      </c>
      <c r="E229">
        <v>60</v>
      </c>
      <c r="F229">
        <v>1</v>
      </c>
      <c r="G229">
        <v>60</v>
      </c>
      <c r="H229" t="s">
        <v>57</v>
      </c>
      <c r="I229" t="s">
        <v>24</v>
      </c>
      <c r="J229" t="s">
        <v>35</v>
      </c>
      <c r="K229" t="s">
        <v>25</v>
      </c>
    </row>
    <row r="230" spans="1:11" x14ac:dyDescent="0.3">
      <c r="A230" t="s">
        <v>317</v>
      </c>
      <c r="B230" t="s">
        <v>197</v>
      </c>
      <c r="C230" t="s">
        <v>13</v>
      </c>
      <c r="D230" t="s">
        <v>14</v>
      </c>
      <c r="E230">
        <v>60</v>
      </c>
      <c r="F230">
        <v>3</v>
      </c>
      <c r="G230">
        <v>180</v>
      </c>
      <c r="H230" t="s">
        <v>15</v>
      </c>
      <c r="I230" t="s">
        <v>24</v>
      </c>
      <c r="J230" t="s">
        <v>35</v>
      </c>
      <c r="K230" t="s">
        <v>25</v>
      </c>
    </row>
    <row r="231" spans="1:11" x14ac:dyDescent="0.3">
      <c r="A231" t="s">
        <v>318</v>
      </c>
      <c r="B231" t="s">
        <v>144</v>
      </c>
      <c r="C231" t="s">
        <v>21</v>
      </c>
      <c r="D231" t="s">
        <v>22</v>
      </c>
      <c r="E231">
        <v>100</v>
      </c>
      <c r="F231">
        <v>4</v>
      </c>
      <c r="G231">
        <v>400</v>
      </c>
      <c r="H231" t="s">
        <v>93</v>
      </c>
      <c r="I231" t="s">
        <v>24</v>
      </c>
      <c r="J231" t="s">
        <v>30</v>
      </c>
      <c r="K231" t="s">
        <v>25</v>
      </c>
    </row>
    <row r="232" spans="1:11" x14ac:dyDescent="0.3">
      <c r="A232" t="s">
        <v>319</v>
      </c>
      <c r="B232" t="s">
        <v>104</v>
      </c>
      <c r="C232" t="s">
        <v>63</v>
      </c>
      <c r="D232" t="s">
        <v>22</v>
      </c>
      <c r="E232">
        <v>800</v>
      </c>
      <c r="F232">
        <v>5</v>
      </c>
      <c r="G232">
        <v>4000</v>
      </c>
      <c r="H232" t="s">
        <v>93</v>
      </c>
      <c r="I232" t="s">
        <v>51</v>
      </c>
      <c r="J232" t="s">
        <v>35</v>
      </c>
      <c r="K232" t="s">
        <v>18</v>
      </c>
    </row>
    <row r="233" spans="1:11" x14ac:dyDescent="0.3">
      <c r="A233" t="s">
        <v>320</v>
      </c>
      <c r="B233" t="s">
        <v>12</v>
      </c>
      <c r="C233" t="s">
        <v>74</v>
      </c>
      <c r="D233" t="s">
        <v>68</v>
      </c>
      <c r="E233">
        <v>1200</v>
      </c>
      <c r="F233">
        <v>3</v>
      </c>
      <c r="G233">
        <v>3600</v>
      </c>
      <c r="H233" t="s">
        <v>15</v>
      </c>
      <c r="I233" t="s">
        <v>77</v>
      </c>
      <c r="J233" t="s">
        <v>35</v>
      </c>
      <c r="K233" t="s">
        <v>45</v>
      </c>
    </row>
    <row r="234" spans="1:11" x14ac:dyDescent="0.3">
      <c r="A234" t="s">
        <v>321</v>
      </c>
      <c r="B234" t="s">
        <v>70</v>
      </c>
      <c r="C234" t="s">
        <v>13</v>
      </c>
      <c r="D234" t="s">
        <v>14</v>
      </c>
      <c r="E234">
        <v>60</v>
      </c>
      <c r="F234">
        <v>1</v>
      </c>
      <c r="G234">
        <v>60</v>
      </c>
      <c r="H234" t="s">
        <v>57</v>
      </c>
      <c r="I234" t="s">
        <v>51</v>
      </c>
      <c r="J234" t="s">
        <v>44</v>
      </c>
      <c r="K234" t="s">
        <v>18</v>
      </c>
    </row>
    <row r="235" spans="1:11" x14ac:dyDescent="0.3">
      <c r="A235" t="s">
        <v>322</v>
      </c>
      <c r="B235" s="1">
        <v>45872</v>
      </c>
      <c r="C235" t="s">
        <v>55</v>
      </c>
      <c r="D235" t="s">
        <v>56</v>
      </c>
      <c r="E235">
        <v>15</v>
      </c>
      <c r="F235">
        <v>1</v>
      </c>
      <c r="G235">
        <v>15</v>
      </c>
      <c r="H235" t="s">
        <v>93</v>
      </c>
      <c r="I235" t="s">
        <v>49</v>
      </c>
      <c r="J235" t="s">
        <v>30</v>
      </c>
      <c r="K235" t="s">
        <v>18</v>
      </c>
    </row>
    <row r="236" spans="1:11" x14ac:dyDescent="0.3">
      <c r="A236" t="s">
        <v>323</v>
      </c>
      <c r="B236" t="s">
        <v>213</v>
      </c>
      <c r="C236" t="s">
        <v>74</v>
      </c>
      <c r="D236" t="s">
        <v>68</v>
      </c>
      <c r="E236">
        <v>1200</v>
      </c>
      <c r="F236">
        <v>1</v>
      </c>
      <c r="G236">
        <v>1200</v>
      </c>
      <c r="H236" t="s">
        <v>64</v>
      </c>
      <c r="I236" t="s">
        <v>34</v>
      </c>
      <c r="J236" t="s">
        <v>44</v>
      </c>
      <c r="K236" t="s">
        <v>45</v>
      </c>
    </row>
    <row r="237" spans="1:11" x14ac:dyDescent="0.3">
      <c r="A237" t="s">
        <v>324</v>
      </c>
      <c r="B237" s="1">
        <v>45780</v>
      </c>
      <c r="C237" t="s">
        <v>47</v>
      </c>
      <c r="D237" t="s">
        <v>22</v>
      </c>
      <c r="E237">
        <v>500</v>
      </c>
      <c r="F237">
        <v>5</v>
      </c>
      <c r="G237">
        <v>2500</v>
      </c>
      <c r="H237" t="s">
        <v>28</v>
      </c>
      <c r="I237" t="s">
        <v>51</v>
      </c>
      <c r="J237" t="s">
        <v>44</v>
      </c>
      <c r="K237" t="s">
        <v>45</v>
      </c>
    </row>
    <row r="238" spans="1:11" x14ac:dyDescent="0.3">
      <c r="A238" t="s">
        <v>325</v>
      </c>
      <c r="B238" s="1">
        <v>45963</v>
      </c>
      <c r="C238" t="s">
        <v>21</v>
      </c>
      <c r="D238" t="s">
        <v>22</v>
      </c>
      <c r="E238">
        <v>100</v>
      </c>
      <c r="F238">
        <v>3</v>
      </c>
      <c r="G238">
        <v>300</v>
      </c>
      <c r="H238" t="s">
        <v>61</v>
      </c>
      <c r="I238" t="s">
        <v>43</v>
      </c>
      <c r="J238" t="s">
        <v>17</v>
      </c>
      <c r="K238" t="s">
        <v>18</v>
      </c>
    </row>
    <row r="239" spans="1:11" x14ac:dyDescent="0.3">
      <c r="A239" t="s">
        <v>326</v>
      </c>
      <c r="B239" t="s">
        <v>141</v>
      </c>
      <c r="C239" t="s">
        <v>21</v>
      </c>
      <c r="D239" t="s">
        <v>22</v>
      </c>
      <c r="E239">
        <v>100</v>
      </c>
      <c r="F239">
        <v>1</v>
      </c>
      <c r="G239">
        <v>100</v>
      </c>
      <c r="H239" t="s">
        <v>33</v>
      </c>
      <c r="I239" t="s">
        <v>29</v>
      </c>
      <c r="J239" t="s">
        <v>44</v>
      </c>
      <c r="K239" t="s">
        <v>45</v>
      </c>
    </row>
    <row r="240" spans="1:11" x14ac:dyDescent="0.3">
      <c r="A240" t="s">
        <v>327</v>
      </c>
      <c r="B240" t="s">
        <v>79</v>
      </c>
      <c r="C240" t="s">
        <v>37</v>
      </c>
      <c r="D240" t="s">
        <v>22</v>
      </c>
      <c r="E240">
        <v>150</v>
      </c>
      <c r="F240">
        <v>5</v>
      </c>
      <c r="G240">
        <v>750</v>
      </c>
      <c r="H240" t="s">
        <v>64</v>
      </c>
      <c r="I240" t="s">
        <v>43</v>
      </c>
      <c r="J240" t="s">
        <v>30</v>
      </c>
      <c r="K240" t="s">
        <v>45</v>
      </c>
    </row>
    <row r="241" spans="1:11" x14ac:dyDescent="0.3">
      <c r="A241" t="s">
        <v>328</v>
      </c>
      <c r="B241" s="1">
        <v>45902</v>
      </c>
      <c r="C241" t="s">
        <v>37</v>
      </c>
      <c r="D241" t="s">
        <v>22</v>
      </c>
      <c r="E241">
        <v>150</v>
      </c>
      <c r="F241">
        <v>1</v>
      </c>
      <c r="G241">
        <v>150</v>
      </c>
      <c r="H241" t="s">
        <v>28</v>
      </c>
      <c r="I241" t="s">
        <v>29</v>
      </c>
      <c r="J241" t="s">
        <v>65</v>
      </c>
      <c r="K241" t="s">
        <v>25</v>
      </c>
    </row>
    <row r="242" spans="1:11" x14ac:dyDescent="0.3">
      <c r="A242" t="s">
        <v>329</v>
      </c>
      <c r="B242" t="s">
        <v>137</v>
      </c>
      <c r="C242" t="s">
        <v>47</v>
      </c>
      <c r="D242" t="s">
        <v>22</v>
      </c>
      <c r="E242">
        <v>500</v>
      </c>
      <c r="F242">
        <v>4</v>
      </c>
      <c r="G242">
        <v>2000</v>
      </c>
      <c r="H242" t="s">
        <v>33</v>
      </c>
      <c r="I242" t="s">
        <v>16</v>
      </c>
      <c r="J242" t="s">
        <v>35</v>
      </c>
      <c r="K242" t="s">
        <v>25</v>
      </c>
    </row>
    <row r="243" spans="1:11" x14ac:dyDescent="0.3">
      <c r="A243" t="s">
        <v>330</v>
      </c>
      <c r="B243" s="1">
        <v>45872</v>
      </c>
      <c r="C243" t="s">
        <v>47</v>
      </c>
      <c r="D243" t="s">
        <v>22</v>
      </c>
      <c r="E243">
        <v>500</v>
      </c>
      <c r="F243">
        <v>4</v>
      </c>
      <c r="G243">
        <v>2000</v>
      </c>
      <c r="H243" t="s">
        <v>82</v>
      </c>
      <c r="I243" t="s">
        <v>51</v>
      </c>
      <c r="J243" t="s">
        <v>65</v>
      </c>
      <c r="K243" t="s">
        <v>25</v>
      </c>
    </row>
    <row r="244" spans="1:11" x14ac:dyDescent="0.3">
      <c r="A244" t="s">
        <v>331</v>
      </c>
      <c r="B244" s="1">
        <v>45780</v>
      </c>
      <c r="C244" t="s">
        <v>13</v>
      </c>
      <c r="D244" t="s">
        <v>14</v>
      </c>
      <c r="E244">
        <v>60</v>
      </c>
      <c r="F244">
        <v>2</v>
      </c>
      <c r="G244">
        <v>120</v>
      </c>
      <c r="H244" t="s">
        <v>82</v>
      </c>
      <c r="I244" t="s">
        <v>43</v>
      </c>
      <c r="J244" t="s">
        <v>30</v>
      </c>
      <c r="K244" t="s">
        <v>45</v>
      </c>
    </row>
    <row r="245" spans="1:11" x14ac:dyDescent="0.3">
      <c r="A245" t="s">
        <v>332</v>
      </c>
      <c r="B245" s="1">
        <v>45810</v>
      </c>
      <c r="C245" t="s">
        <v>47</v>
      </c>
      <c r="D245" t="s">
        <v>22</v>
      </c>
      <c r="E245">
        <v>500</v>
      </c>
      <c r="F245">
        <v>4</v>
      </c>
      <c r="G245">
        <v>2000</v>
      </c>
      <c r="H245" t="s">
        <v>15</v>
      </c>
      <c r="I245" t="s">
        <v>43</v>
      </c>
      <c r="J245" t="s">
        <v>35</v>
      </c>
      <c r="K245" t="s">
        <v>45</v>
      </c>
    </row>
    <row r="246" spans="1:11" x14ac:dyDescent="0.3">
      <c r="A246" t="s">
        <v>333</v>
      </c>
      <c r="B246" s="1">
        <v>45749</v>
      </c>
      <c r="C246" t="s">
        <v>63</v>
      </c>
      <c r="D246" t="s">
        <v>22</v>
      </c>
      <c r="E246">
        <v>800</v>
      </c>
      <c r="F246">
        <v>1</v>
      </c>
      <c r="G246">
        <v>800</v>
      </c>
      <c r="H246" t="s">
        <v>61</v>
      </c>
      <c r="I246" t="s">
        <v>77</v>
      </c>
      <c r="J246" t="s">
        <v>35</v>
      </c>
      <c r="K246" t="s">
        <v>18</v>
      </c>
    </row>
    <row r="247" spans="1:11" x14ac:dyDescent="0.3">
      <c r="A247" t="s">
        <v>334</v>
      </c>
      <c r="B247" t="s">
        <v>111</v>
      </c>
      <c r="C247" t="s">
        <v>39</v>
      </c>
      <c r="D247" t="s">
        <v>40</v>
      </c>
      <c r="E247">
        <v>20</v>
      </c>
      <c r="F247">
        <v>2</v>
      </c>
      <c r="G247">
        <v>40</v>
      </c>
      <c r="H247" t="s">
        <v>64</v>
      </c>
      <c r="I247" t="s">
        <v>49</v>
      </c>
      <c r="J247" t="s">
        <v>17</v>
      </c>
      <c r="K247" t="s">
        <v>18</v>
      </c>
    </row>
    <row r="248" spans="1:11" x14ac:dyDescent="0.3">
      <c r="A248" t="s">
        <v>335</v>
      </c>
      <c r="B248" t="s">
        <v>137</v>
      </c>
      <c r="C248" t="s">
        <v>60</v>
      </c>
      <c r="D248" t="s">
        <v>40</v>
      </c>
      <c r="E248">
        <v>40</v>
      </c>
      <c r="F248">
        <v>1</v>
      </c>
      <c r="G248">
        <v>40</v>
      </c>
      <c r="H248" t="s">
        <v>48</v>
      </c>
      <c r="I248" t="s">
        <v>34</v>
      </c>
      <c r="J248" t="s">
        <v>17</v>
      </c>
      <c r="K248" t="s">
        <v>18</v>
      </c>
    </row>
    <row r="249" spans="1:11" x14ac:dyDescent="0.3">
      <c r="A249" t="s">
        <v>336</v>
      </c>
      <c r="B249" s="1">
        <v>45780</v>
      </c>
      <c r="C249" t="s">
        <v>39</v>
      </c>
      <c r="D249" t="s">
        <v>40</v>
      </c>
      <c r="E249">
        <v>20</v>
      </c>
      <c r="F249">
        <v>2</v>
      </c>
      <c r="G249">
        <v>40</v>
      </c>
      <c r="H249" t="s">
        <v>82</v>
      </c>
      <c r="I249" t="s">
        <v>29</v>
      </c>
      <c r="J249" t="s">
        <v>17</v>
      </c>
      <c r="K249" t="s">
        <v>18</v>
      </c>
    </row>
    <row r="250" spans="1:11" x14ac:dyDescent="0.3">
      <c r="A250" t="s">
        <v>337</v>
      </c>
      <c r="B250" s="1">
        <v>45872</v>
      </c>
      <c r="C250" t="s">
        <v>37</v>
      </c>
      <c r="D250" t="s">
        <v>22</v>
      </c>
      <c r="E250">
        <v>150</v>
      </c>
      <c r="F250">
        <v>3</v>
      </c>
      <c r="G250">
        <v>450</v>
      </c>
      <c r="H250" t="s">
        <v>23</v>
      </c>
      <c r="I250" t="s">
        <v>16</v>
      </c>
      <c r="J250" t="s">
        <v>17</v>
      </c>
      <c r="K250" t="s">
        <v>18</v>
      </c>
    </row>
    <row r="251" spans="1:11" x14ac:dyDescent="0.3">
      <c r="A251" t="s">
        <v>338</v>
      </c>
      <c r="B251" t="s">
        <v>32</v>
      </c>
      <c r="C251" t="s">
        <v>47</v>
      </c>
      <c r="D251" t="s">
        <v>22</v>
      </c>
      <c r="E251">
        <v>500</v>
      </c>
      <c r="F251">
        <v>4</v>
      </c>
      <c r="G251">
        <v>2000</v>
      </c>
      <c r="H251" t="s">
        <v>23</v>
      </c>
      <c r="I251" t="s">
        <v>71</v>
      </c>
      <c r="J251" t="s">
        <v>30</v>
      </c>
      <c r="K251" t="s">
        <v>45</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0BB5D-5591-4B07-9FE5-F98B6E944EB5}">
  <dimension ref="A3:C73"/>
  <sheetViews>
    <sheetView workbookViewId="0">
      <selection activeCell="H2" sqref="H2"/>
    </sheetView>
  </sheetViews>
  <sheetFormatPr defaultRowHeight="16.5" x14ac:dyDescent="0.3"/>
  <cols>
    <col min="1" max="1" width="30.25" bestFit="1" customWidth="1"/>
    <col min="2" max="2" width="12" bestFit="1" customWidth="1"/>
    <col min="3" max="3" width="18.875" bestFit="1" customWidth="1"/>
  </cols>
  <sheetData>
    <row r="3" spans="1:3" x14ac:dyDescent="0.3">
      <c r="A3" s="4" t="s">
        <v>351</v>
      </c>
      <c r="B3" t="s">
        <v>363</v>
      </c>
      <c r="C3" t="s">
        <v>364</v>
      </c>
    </row>
    <row r="4" spans="1:3" x14ac:dyDescent="0.3">
      <c r="A4" s="7">
        <v>45660</v>
      </c>
      <c r="B4" s="10">
        <v>1800</v>
      </c>
      <c r="C4" s="10">
        <v>200</v>
      </c>
    </row>
    <row r="5" spans="1:3" x14ac:dyDescent="0.3">
      <c r="A5" s="7">
        <v>45661</v>
      </c>
      <c r="B5" s="10">
        <v>320</v>
      </c>
      <c r="C5" s="10">
        <v>20</v>
      </c>
    </row>
    <row r="6" spans="1:3" x14ac:dyDescent="0.3">
      <c r="A6" s="7" t="s">
        <v>350</v>
      </c>
      <c r="B6" s="10">
        <v>2120</v>
      </c>
      <c r="C6" s="10">
        <v>220</v>
      </c>
    </row>
    <row r="67" spans="1:1" x14ac:dyDescent="0.3">
      <c r="A67" t="s">
        <v>352</v>
      </c>
    </row>
    <row r="68" spans="1:1" x14ac:dyDescent="0.3">
      <c r="A68" s="10">
        <v>2120</v>
      </c>
    </row>
    <row r="72" spans="1:1" x14ac:dyDescent="0.3">
      <c r="A72" t="s">
        <v>356</v>
      </c>
    </row>
    <row r="73" spans="1:1" x14ac:dyDescent="0.3">
      <c r="A73" s="10">
        <v>220</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668A8-8363-4181-9314-6FBB29F95321}">
  <dimension ref="A3:C74"/>
  <sheetViews>
    <sheetView workbookViewId="0">
      <selection activeCell="A69" sqref="A69"/>
    </sheetView>
  </sheetViews>
  <sheetFormatPr defaultRowHeight="16.5" x14ac:dyDescent="0.3"/>
  <cols>
    <col min="1" max="1" width="18.875" bestFit="1" customWidth="1"/>
    <col min="2" max="2" width="10.75" bestFit="1" customWidth="1"/>
    <col min="3" max="3" width="18.875" bestFit="1" customWidth="1"/>
  </cols>
  <sheetData>
    <row r="3" spans="1:3" x14ac:dyDescent="0.3">
      <c r="A3" s="4" t="s">
        <v>351</v>
      </c>
      <c r="B3" t="s">
        <v>363</v>
      </c>
      <c r="C3" t="s">
        <v>364</v>
      </c>
    </row>
    <row r="4" spans="1:3" x14ac:dyDescent="0.3">
      <c r="A4" s="7">
        <v>45660</v>
      </c>
      <c r="B4">
        <v>2</v>
      </c>
      <c r="C4">
        <v>1</v>
      </c>
    </row>
    <row r="5" spans="1:3" x14ac:dyDescent="0.3">
      <c r="A5" s="7">
        <v>45661</v>
      </c>
      <c r="B5">
        <v>2</v>
      </c>
      <c r="C5">
        <v>1</v>
      </c>
    </row>
    <row r="6" spans="1:3" x14ac:dyDescent="0.3">
      <c r="A6" s="7" t="s">
        <v>350</v>
      </c>
      <c r="B6">
        <v>4</v>
      </c>
      <c r="C6">
        <v>2</v>
      </c>
    </row>
    <row r="68" spans="1:1" x14ac:dyDescent="0.3">
      <c r="A68" t="s">
        <v>363</v>
      </c>
    </row>
    <row r="69" spans="1:1" x14ac:dyDescent="0.3">
      <c r="A69">
        <v>4</v>
      </c>
    </row>
    <row r="73" spans="1:1" x14ac:dyDescent="0.3">
      <c r="A73" t="s">
        <v>364</v>
      </c>
    </row>
    <row r="74" spans="1:1" x14ac:dyDescent="0.3">
      <c r="A74">
        <v>2</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B3C49-4C3C-4C80-AEFF-19F53FE95107}">
  <dimension ref="A3:E5"/>
  <sheetViews>
    <sheetView zoomScaleNormal="100" workbookViewId="0">
      <selection activeCell="E4" sqref="E4"/>
    </sheetView>
  </sheetViews>
  <sheetFormatPr defaultRowHeight="16.5" x14ac:dyDescent="0.3"/>
  <cols>
    <col min="1" max="1" width="22.875" bestFit="1" customWidth="1"/>
    <col min="2" max="2" width="34" bestFit="1" customWidth="1"/>
    <col min="3" max="3" width="30.25" bestFit="1" customWidth="1"/>
    <col min="4" max="4" width="21.625" bestFit="1" customWidth="1"/>
    <col min="5" max="5" width="32.5" bestFit="1" customWidth="1"/>
    <col min="6" max="15" width="5.125" customWidth="1"/>
    <col min="16" max="17" width="5.125" bestFit="1" customWidth="1"/>
    <col min="18" max="28" width="6.25" bestFit="1" customWidth="1"/>
    <col min="29" max="29" width="12.5" bestFit="1" customWidth="1"/>
  </cols>
  <sheetData>
    <row r="3" spans="1:5" x14ac:dyDescent="0.3">
      <c r="A3" t="s">
        <v>358</v>
      </c>
      <c r="B3" t="s">
        <v>359</v>
      </c>
      <c r="D3" t="s">
        <v>360</v>
      </c>
      <c r="E3" t="s">
        <v>361</v>
      </c>
    </row>
    <row r="4" spans="1:5" x14ac:dyDescent="0.3">
      <c r="A4" s="12">
        <v>530</v>
      </c>
      <c r="B4" s="12">
        <v>55</v>
      </c>
      <c r="C4" s="14">
        <f>B4/A4</f>
        <v>0.10377358490566038</v>
      </c>
      <c r="D4" s="13">
        <f>A4</f>
        <v>530</v>
      </c>
      <c r="E4" s="13">
        <f>B4</f>
        <v>55</v>
      </c>
    </row>
    <row r="5" spans="1:5" x14ac:dyDescent="0.3">
      <c r="D5" s="13">
        <f>A4</f>
        <v>530</v>
      </c>
      <c r="E5" s="13">
        <f>A4*2-(B4/A4*100)</f>
        <v>1049.6226415094341</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F52E8-F28B-431D-97A0-9D9858DC3E1A}">
  <dimension ref="A3:D20"/>
  <sheetViews>
    <sheetView zoomScaleNormal="100" workbookViewId="0">
      <selection activeCell="D16" sqref="D16"/>
    </sheetView>
  </sheetViews>
  <sheetFormatPr defaultRowHeight="16.5" x14ac:dyDescent="0.3"/>
  <cols>
    <col min="1" max="1" width="13.875" bestFit="1" customWidth="1"/>
    <col min="2" max="2" width="18.875" bestFit="1" customWidth="1"/>
    <col min="3" max="3" width="10.75" bestFit="1" customWidth="1"/>
    <col min="4" max="4" width="15.5" bestFit="1" customWidth="1"/>
  </cols>
  <sheetData>
    <row r="3" spans="1:4" x14ac:dyDescent="0.3">
      <c r="A3" t="s">
        <v>353</v>
      </c>
    </row>
    <row r="4" spans="1:4" x14ac:dyDescent="0.3">
      <c r="A4" s="4" t="s">
        <v>351</v>
      </c>
      <c r="B4" t="s">
        <v>364</v>
      </c>
      <c r="C4" t="s">
        <v>363</v>
      </c>
    </row>
    <row r="5" spans="1:4" x14ac:dyDescent="0.3">
      <c r="A5" s="5" t="s">
        <v>40</v>
      </c>
      <c r="B5" s="11">
        <v>20</v>
      </c>
      <c r="C5" s="11">
        <v>20</v>
      </c>
    </row>
    <row r="6" spans="1:4" x14ac:dyDescent="0.3">
      <c r="A6" s="5" t="s">
        <v>22</v>
      </c>
      <c r="B6" s="11">
        <v>200</v>
      </c>
      <c r="C6" s="11">
        <v>2100</v>
      </c>
    </row>
    <row r="7" spans="1:4" x14ac:dyDescent="0.3">
      <c r="A7" s="5" t="s">
        <v>350</v>
      </c>
      <c r="B7" s="11">
        <v>220</v>
      </c>
      <c r="C7" s="11">
        <v>2120</v>
      </c>
    </row>
    <row r="14" spans="1:4" x14ac:dyDescent="0.3">
      <c r="A14" t="s">
        <v>354</v>
      </c>
    </row>
    <row r="15" spans="1:4" x14ac:dyDescent="0.3">
      <c r="A15" s="4" t="s">
        <v>351</v>
      </c>
      <c r="B15" t="s">
        <v>364</v>
      </c>
      <c r="C15" t="s">
        <v>363</v>
      </c>
    </row>
    <row r="16" spans="1:4" x14ac:dyDescent="0.3">
      <c r="A16" s="5" t="s">
        <v>21</v>
      </c>
      <c r="B16" s="11">
        <v>200</v>
      </c>
      <c r="C16" s="11">
        <v>200</v>
      </c>
      <c r="D16" t="str">
        <f>IF(COUNTA($A$16:$A$21)=6,"Best Sales Product Top 5", "Best Sales Product")</f>
        <v>Best Sales Product</v>
      </c>
    </row>
    <row r="17" spans="1:3" x14ac:dyDescent="0.3">
      <c r="A17" s="5" t="s">
        <v>63</v>
      </c>
      <c r="B17" s="11">
        <v>0</v>
      </c>
      <c r="C17" s="11">
        <v>1600</v>
      </c>
    </row>
    <row r="18" spans="1:3" x14ac:dyDescent="0.3">
      <c r="A18" s="5" t="s">
        <v>37</v>
      </c>
      <c r="B18" s="11">
        <v>0</v>
      </c>
      <c r="C18" s="11">
        <v>300</v>
      </c>
    </row>
    <row r="19" spans="1:3" x14ac:dyDescent="0.3">
      <c r="A19" s="5" t="s">
        <v>39</v>
      </c>
      <c r="B19" s="11">
        <v>20</v>
      </c>
      <c r="C19" s="11">
        <v>20</v>
      </c>
    </row>
    <row r="20" spans="1:3" x14ac:dyDescent="0.3">
      <c r="A20" s="5" t="s">
        <v>350</v>
      </c>
      <c r="B20" s="11">
        <v>220</v>
      </c>
      <c r="C20" s="11">
        <v>2120</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09A2C-F078-4EE9-91DF-70B1AEC655B4}">
  <dimension ref="A4:C9"/>
  <sheetViews>
    <sheetView zoomScaleNormal="100" workbookViewId="0">
      <selection activeCell="B15" sqref="B15"/>
    </sheetView>
  </sheetViews>
  <sheetFormatPr defaultRowHeight="16.5" x14ac:dyDescent="0.3"/>
  <cols>
    <col min="1" max="1" width="13.875" bestFit="1" customWidth="1"/>
    <col min="2" max="2" width="18.875" bestFit="1" customWidth="1"/>
    <col min="3" max="3" width="10.75" bestFit="1" customWidth="1"/>
    <col min="4" max="10" width="38.125" bestFit="1" customWidth="1"/>
    <col min="11" max="11" width="24.5" bestFit="1" customWidth="1"/>
    <col min="12" max="13" width="43.75" bestFit="1" customWidth="1"/>
  </cols>
  <sheetData>
    <row r="4" spans="1:3" x14ac:dyDescent="0.3">
      <c r="A4" s="4" t="s">
        <v>351</v>
      </c>
      <c r="B4" t="s">
        <v>364</v>
      </c>
      <c r="C4" t="s">
        <v>363</v>
      </c>
    </row>
    <row r="5" spans="1:3" x14ac:dyDescent="0.3">
      <c r="A5" s="5" t="s">
        <v>30</v>
      </c>
      <c r="B5">
        <v>1</v>
      </c>
      <c r="C5">
        <v>1</v>
      </c>
    </row>
    <row r="6" spans="1:3" x14ac:dyDescent="0.3">
      <c r="A6" s="5" t="s">
        <v>35</v>
      </c>
      <c r="B6">
        <v>0</v>
      </c>
      <c r="C6">
        <v>1</v>
      </c>
    </row>
    <row r="7" spans="1:3" x14ac:dyDescent="0.3">
      <c r="A7" s="5" t="s">
        <v>17</v>
      </c>
      <c r="B7">
        <v>1</v>
      </c>
      <c r="C7">
        <v>1</v>
      </c>
    </row>
    <row r="8" spans="1:3" x14ac:dyDescent="0.3">
      <c r="A8" s="5" t="s">
        <v>65</v>
      </c>
      <c r="B8">
        <v>0</v>
      </c>
      <c r="C8">
        <v>1</v>
      </c>
    </row>
    <row r="9" spans="1:3" x14ac:dyDescent="0.3">
      <c r="A9" s="5" t="s">
        <v>350</v>
      </c>
      <c r="B9">
        <v>2</v>
      </c>
      <c r="C9">
        <v>4</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57B2-6E71-4CB9-B097-0DFA43BF0DD4}">
  <dimension ref="A4:B59"/>
  <sheetViews>
    <sheetView workbookViewId="0">
      <selection activeCell="A4" sqref="A4:B15"/>
    </sheetView>
  </sheetViews>
  <sheetFormatPr defaultRowHeight="16.5" x14ac:dyDescent="0.3"/>
  <cols>
    <col min="1" max="1" width="13.875" bestFit="1" customWidth="1"/>
    <col min="2" max="3" width="30.25" bestFit="1" customWidth="1"/>
  </cols>
  <sheetData>
    <row r="4" spans="1:2" x14ac:dyDescent="0.3">
      <c r="A4" s="4" t="s">
        <v>351</v>
      </c>
      <c r="B4" t="s">
        <v>352</v>
      </c>
    </row>
    <row r="5" spans="1:2" x14ac:dyDescent="0.3">
      <c r="A5" s="5" t="s">
        <v>34</v>
      </c>
      <c r="B5">
        <v>300</v>
      </c>
    </row>
    <row r="6" spans="1:2" x14ac:dyDescent="0.3">
      <c r="A6" s="5" t="s">
        <v>29</v>
      </c>
      <c r="B6">
        <v>200</v>
      </c>
    </row>
    <row r="7" spans="1:2" x14ac:dyDescent="0.3">
      <c r="A7" s="5" t="s">
        <v>16</v>
      </c>
      <c r="B7">
        <v>20</v>
      </c>
    </row>
    <row r="8" spans="1:2" x14ac:dyDescent="0.3">
      <c r="A8" s="5" t="s">
        <v>24</v>
      </c>
      <c r="B8">
        <v>1600</v>
      </c>
    </row>
    <row r="9" spans="1:2" x14ac:dyDescent="0.3">
      <c r="A9" s="5" t="s">
        <v>350</v>
      </c>
      <c r="B9">
        <v>2120</v>
      </c>
    </row>
    <row r="19" spans="1:2" x14ac:dyDescent="0.3">
      <c r="A19" s="6" t="s">
        <v>351</v>
      </c>
      <c r="B19" s="6" t="s">
        <v>352</v>
      </c>
    </row>
    <row r="20" spans="1:2" x14ac:dyDescent="0.3">
      <c r="A20" s="5" t="s">
        <v>51</v>
      </c>
      <c r="B20">
        <f>IFERROR(VLOOKUP(A20,$A$5:$B$14,2,0),0)</f>
        <v>0</v>
      </c>
    </row>
    <row r="21" spans="1:2" x14ac:dyDescent="0.3">
      <c r="A21" s="5" t="s">
        <v>94</v>
      </c>
      <c r="B21">
        <f t="shared" ref="B21:B29" si="0">IFERROR(VLOOKUP(A21,$A$5:$B$14,2,0),0)</f>
        <v>0</v>
      </c>
    </row>
    <row r="22" spans="1:2" x14ac:dyDescent="0.3">
      <c r="A22" s="5" t="s">
        <v>34</v>
      </c>
      <c r="B22">
        <f t="shared" si="0"/>
        <v>300</v>
      </c>
    </row>
    <row r="23" spans="1:2" x14ac:dyDescent="0.3">
      <c r="A23" s="5" t="s">
        <v>29</v>
      </c>
      <c r="B23">
        <f t="shared" si="0"/>
        <v>200</v>
      </c>
    </row>
    <row r="24" spans="1:2" x14ac:dyDescent="0.3">
      <c r="A24" s="5" t="s">
        <v>43</v>
      </c>
      <c r="B24">
        <f t="shared" si="0"/>
        <v>0</v>
      </c>
    </row>
    <row r="25" spans="1:2" x14ac:dyDescent="0.3">
      <c r="A25" s="5" t="s">
        <v>77</v>
      </c>
      <c r="B25">
        <f t="shared" si="0"/>
        <v>0</v>
      </c>
    </row>
    <row r="26" spans="1:2" x14ac:dyDescent="0.3">
      <c r="A26" s="5" t="s">
        <v>49</v>
      </c>
      <c r="B26">
        <f t="shared" si="0"/>
        <v>0</v>
      </c>
    </row>
    <row r="27" spans="1:2" x14ac:dyDescent="0.3">
      <c r="A27" s="5" t="s">
        <v>16</v>
      </c>
      <c r="B27">
        <f t="shared" si="0"/>
        <v>20</v>
      </c>
    </row>
    <row r="28" spans="1:2" x14ac:dyDescent="0.3">
      <c r="A28" s="5" t="s">
        <v>24</v>
      </c>
      <c r="B28">
        <f t="shared" si="0"/>
        <v>1600</v>
      </c>
    </row>
    <row r="29" spans="1:2" x14ac:dyDescent="0.3">
      <c r="A29" s="5" t="s">
        <v>71</v>
      </c>
      <c r="B29">
        <f t="shared" si="0"/>
        <v>0</v>
      </c>
    </row>
    <row r="33" spans="1:2" x14ac:dyDescent="0.3">
      <c r="A33" s="4" t="s">
        <v>351</v>
      </c>
      <c r="B33" t="s">
        <v>356</v>
      </c>
    </row>
    <row r="34" spans="1:2" x14ac:dyDescent="0.3">
      <c r="A34" s="5" t="s">
        <v>34</v>
      </c>
      <c r="B34">
        <v>0</v>
      </c>
    </row>
    <row r="35" spans="1:2" x14ac:dyDescent="0.3">
      <c r="A35" s="5" t="s">
        <v>29</v>
      </c>
      <c r="B35">
        <v>200</v>
      </c>
    </row>
    <row r="36" spans="1:2" x14ac:dyDescent="0.3">
      <c r="A36" s="5" t="s">
        <v>16</v>
      </c>
      <c r="B36">
        <v>20</v>
      </c>
    </row>
    <row r="37" spans="1:2" x14ac:dyDescent="0.3">
      <c r="A37" s="5" t="s">
        <v>24</v>
      </c>
      <c r="B37">
        <v>0</v>
      </c>
    </row>
    <row r="38" spans="1:2" x14ac:dyDescent="0.3">
      <c r="A38" s="5" t="s">
        <v>350</v>
      </c>
      <c r="B38">
        <v>220</v>
      </c>
    </row>
    <row r="49" spans="1:2" x14ac:dyDescent="0.3">
      <c r="A49" s="6" t="s">
        <v>351</v>
      </c>
      <c r="B49" s="6" t="s">
        <v>365</v>
      </c>
    </row>
    <row r="50" spans="1:2" x14ac:dyDescent="0.3">
      <c r="A50" s="5" t="s">
        <v>51</v>
      </c>
      <c r="B50">
        <f>IFERROR(VLOOKUP(A50,$A$34:$B$43,2),0)</f>
        <v>0</v>
      </c>
    </row>
    <row r="51" spans="1:2" x14ac:dyDescent="0.3">
      <c r="A51" s="5" t="s">
        <v>94</v>
      </c>
      <c r="B51">
        <f t="shared" ref="B51:B59" si="1">IFERROR(VLOOKUP(A51,$A$34:$B$43,2),0)</f>
        <v>0</v>
      </c>
    </row>
    <row r="52" spans="1:2" x14ac:dyDescent="0.3">
      <c r="A52" s="5" t="s">
        <v>34</v>
      </c>
      <c r="B52">
        <f t="shared" si="1"/>
        <v>0</v>
      </c>
    </row>
    <row r="53" spans="1:2" x14ac:dyDescent="0.3">
      <c r="A53" s="5" t="s">
        <v>29</v>
      </c>
      <c r="B53">
        <f t="shared" si="1"/>
        <v>200</v>
      </c>
    </row>
    <row r="54" spans="1:2" x14ac:dyDescent="0.3">
      <c r="A54" s="5" t="s">
        <v>43</v>
      </c>
      <c r="B54">
        <f t="shared" si="1"/>
        <v>220</v>
      </c>
    </row>
    <row r="55" spans="1:2" x14ac:dyDescent="0.3">
      <c r="A55" s="5" t="s">
        <v>77</v>
      </c>
      <c r="B55">
        <f t="shared" si="1"/>
        <v>220</v>
      </c>
    </row>
    <row r="56" spans="1:2" x14ac:dyDescent="0.3">
      <c r="A56" s="5" t="s">
        <v>49</v>
      </c>
      <c r="B56">
        <f t="shared" si="1"/>
        <v>220</v>
      </c>
    </row>
    <row r="57" spans="1:2" x14ac:dyDescent="0.3">
      <c r="A57" s="5" t="s">
        <v>16</v>
      </c>
      <c r="B57">
        <f t="shared" si="1"/>
        <v>220</v>
      </c>
    </row>
    <row r="58" spans="1:2" x14ac:dyDescent="0.3">
      <c r="A58" s="5" t="s">
        <v>24</v>
      </c>
      <c r="B58">
        <f t="shared" si="1"/>
        <v>220</v>
      </c>
    </row>
    <row r="59" spans="1:2" x14ac:dyDescent="0.3">
      <c r="A59" s="5" t="s">
        <v>71</v>
      </c>
      <c r="B59">
        <f t="shared" si="1"/>
        <v>220</v>
      </c>
    </row>
  </sheetData>
  <phoneticPr fontId="18" type="noConversion"/>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EC1F-C9EE-4EC6-B691-31ABDDEE9CD7}">
  <dimension ref="A3:E34"/>
  <sheetViews>
    <sheetView topLeftCell="A8" workbookViewId="0">
      <selection activeCell="B33" sqref="B33"/>
    </sheetView>
  </sheetViews>
  <sheetFormatPr defaultRowHeight="16.5" x14ac:dyDescent="0.3"/>
  <cols>
    <col min="1" max="1" width="13.875" bestFit="1" customWidth="1"/>
    <col min="2" max="2" width="19.125" bestFit="1" customWidth="1"/>
    <col min="3" max="3" width="30.25" bestFit="1" customWidth="1"/>
    <col min="4" max="4" width="18.875" bestFit="1" customWidth="1"/>
    <col min="5" max="5" width="38.125" bestFit="1" customWidth="1"/>
    <col min="6" max="12" width="17.25" bestFit="1" customWidth="1"/>
    <col min="13" max="13" width="12.5" bestFit="1" customWidth="1"/>
  </cols>
  <sheetData>
    <row r="3" spans="1:5" x14ac:dyDescent="0.3">
      <c r="A3" s="4" t="s">
        <v>351</v>
      </c>
      <c r="B3" t="s">
        <v>352</v>
      </c>
      <c r="C3" t="s">
        <v>356</v>
      </c>
      <c r="D3" t="s">
        <v>378</v>
      </c>
      <c r="E3" t="s">
        <v>379</v>
      </c>
    </row>
    <row r="4" spans="1:5" x14ac:dyDescent="0.3">
      <c r="A4" s="16" t="s">
        <v>366</v>
      </c>
      <c r="B4">
        <v>2120</v>
      </c>
      <c r="C4">
        <v>220</v>
      </c>
      <c r="D4">
        <v>4</v>
      </c>
      <c r="E4">
        <v>2</v>
      </c>
    </row>
    <row r="16" spans="1:5" x14ac:dyDescent="0.3">
      <c r="A16" s="16"/>
    </row>
    <row r="17" spans="1:5" x14ac:dyDescent="0.3">
      <c r="A17" s="16"/>
    </row>
    <row r="18" spans="1:5" x14ac:dyDescent="0.3">
      <c r="A18" s="16"/>
    </row>
    <row r="19" spans="1:5" x14ac:dyDescent="0.3">
      <c r="B19">
        <f>COUNT($B$4:$B$18)</f>
        <v>1</v>
      </c>
    </row>
    <row r="20" spans="1:5" x14ac:dyDescent="0.3">
      <c r="A20" s="4" t="s">
        <v>351</v>
      </c>
      <c r="B20" t="s">
        <v>352</v>
      </c>
      <c r="C20" t="s">
        <v>356</v>
      </c>
      <c r="D20" t="s">
        <v>378</v>
      </c>
      <c r="E20" t="s">
        <v>379</v>
      </c>
    </row>
    <row r="21" spans="1:5" x14ac:dyDescent="0.3">
      <c r="A21" s="5" t="s">
        <v>366</v>
      </c>
      <c r="B21">
        <v>2120</v>
      </c>
      <c r="C21">
        <v>220</v>
      </c>
      <c r="D21">
        <v>4</v>
      </c>
      <c r="E21">
        <v>2</v>
      </c>
    </row>
    <row r="22" spans="1:5" x14ac:dyDescent="0.3">
      <c r="A22" s="5" t="s">
        <v>367</v>
      </c>
      <c r="B22">
        <v>77610</v>
      </c>
      <c r="C22">
        <v>31550</v>
      </c>
      <c r="D22">
        <v>80</v>
      </c>
      <c r="E22">
        <v>28</v>
      </c>
    </row>
    <row r="23" spans="1:5" x14ac:dyDescent="0.3">
      <c r="A23" s="5" t="s">
        <v>368</v>
      </c>
      <c r="B23">
        <v>78295</v>
      </c>
      <c r="C23">
        <v>31335</v>
      </c>
      <c r="D23">
        <v>94</v>
      </c>
      <c r="E23">
        <v>36</v>
      </c>
    </row>
    <row r="24" spans="1:5" x14ac:dyDescent="0.3">
      <c r="A24" s="5" t="s">
        <v>369</v>
      </c>
      <c r="B24">
        <v>12715</v>
      </c>
      <c r="C24">
        <v>3600</v>
      </c>
      <c r="D24">
        <v>6</v>
      </c>
      <c r="E24">
        <v>1</v>
      </c>
    </row>
    <row r="25" spans="1:5" x14ac:dyDescent="0.3">
      <c r="A25" s="5" t="s">
        <v>370</v>
      </c>
      <c r="B25">
        <v>8300</v>
      </c>
      <c r="C25">
        <v>2860</v>
      </c>
      <c r="D25">
        <v>7</v>
      </c>
      <c r="E25">
        <v>3</v>
      </c>
    </row>
    <row r="26" spans="1:5" x14ac:dyDescent="0.3">
      <c r="A26" s="5" t="s">
        <v>371</v>
      </c>
      <c r="B26">
        <v>21120</v>
      </c>
      <c r="C26">
        <v>8400</v>
      </c>
      <c r="D26">
        <v>11</v>
      </c>
      <c r="E26">
        <v>4</v>
      </c>
    </row>
    <row r="27" spans="1:5" x14ac:dyDescent="0.3">
      <c r="A27" s="5" t="s">
        <v>372</v>
      </c>
      <c r="B27">
        <v>11180</v>
      </c>
      <c r="C27">
        <v>60</v>
      </c>
      <c r="D27">
        <v>7</v>
      </c>
      <c r="E27">
        <v>1</v>
      </c>
    </row>
    <row r="28" spans="1:5" x14ac:dyDescent="0.3">
      <c r="A28" s="5" t="s">
        <v>373</v>
      </c>
      <c r="B28">
        <v>4765</v>
      </c>
      <c r="C28">
        <v>60</v>
      </c>
      <c r="D28">
        <v>9</v>
      </c>
      <c r="E28">
        <v>1</v>
      </c>
    </row>
    <row r="29" spans="1:5" x14ac:dyDescent="0.3">
      <c r="A29" s="5" t="s">
        <v>374</v>
      </c>
      <c r="B29">
        <v>3750</v>
      </c>
      <c r="C29">
        <v>1080</v>
      </c>
      <c r="D29">
        <v>5</v>
      </c>
      <c r="E29">
        <v>2</v>
      </c>
    </row>
    <row r="30" spans="1:5" x14ac:dyDescent="0.3">
      <c r="A30" s="5" t="s">
        <v>375</v>
      </c>
      <c r="B30">
        <v>14930</v>
      </c>
      <c r="C30">
        <v>9145</v>
      </c>
      <c r="D30">
        <v>14</v>
      </c>
      <c r="E30">
        <v>8</v>
      </c>
    </row>
    <row r="31" spans="1:5" x14ac:dyDescent="0.3">
      <c r="A31" s="5" t="s">
        <v>376</v>
      </c>
      <c r="B31">
        <v>4790</v>
      </c>
      <c r="C31">
        <v>100</v>
      </c>
      <c r="D31">
        <v>6</v>
      </c>
      <c r="E31">
        <v>1</v>
      </c>
    </row>
    <row r="32" spans="1:5" x14ac:dyDescent="0.3">
      <c r="A32" s="5" t="s">
        <v>377</v>
      </c>
      <c r="B32">
        <v>4270</v>
      </c>
      <c r="C32">
        <v>120</v>
      </c>
      <c r="D32">
        <v>7</v>
      </c>
      <c r="E32">
        <v>1</v>
      </c>
    </row>
    <row r="33" spans="1:5" x14ac:dyDescent="0.3">
      <c r="A33" s="5" t="s">
        <v>380</v>
      </c>
      <c r="B33" s="18" t="str">
        <f ca="1">IFERROR(IF(AND(ISNUMBER(OFFSET($A$20,MATCH($A$4,$A$21:$A$32,0)-1,1)),B19=1),B4/OFFSET($A$20,MATCH($A$4,$A$21:$A$32,0)-1,1),"")-1,"")</f>
        <v/>
      </c>
      <c r="C33" s="18" t="str">
        <f ca="1">IFERROR(IF(AND(ISNUMBER(OFFSET($A$20,MATCH($A$4,$A$21:$A$32,0)-1,2)),B19=1),C4/OFFSET($A$20,MATCH($A$4,$A$21:$A$32,0)-1,2),"")-1,"")</f>
        <v/>
      </c>
      <c r="D33" s="18" t="str">
        <f ca="1">IFERROR(IF(AND(ISNUMBER(OFFSET($A$20,MATCH($A$4,$A$21:$A$32,0)-1,3)),B19=1),D4/OFFSET($A$20,MATCH($A$4,$A$21:$A$32,0)-1,3),"")-1,"")</f>
        <v/>
      </c>
      <c r="E33" s="18" t="str">
        <f ca="1">IFERROR(IF(AND(ISNUMBER(OFFSET($A$20,MATCH($A$4,$A$21:$A$32,0)-1,4)),B19=1),E4/OFFSET($A$20,MATCH($A$4,$A$21:$A$32,0)-1,4),"")-1,"")</f>
        <v/>
      </c>
    </row>
    <row r="34" spans="1:5" x14ac:dyDescent="0.3">
      <c r="B34" s="17"/>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3679A-C24E-4CB4-94B6-3296AB338EFF}">
  <dimension ref="A1:O251"/>
  <sheetViews>
    <sheetView workbookViewId="0">
      <selection activeCell="E15" sqref="E15"/>
    </sheetView>
  </sheetViews>
  <sheetFormatPr defaultRowHeight="16.5" x14ac:dyDescent="0.3"/>
  <cols>
    <col min="1" max="2" width="9.5" bestFit="1" customWidth="1"/>
    <col min="3" max="3" width="10" bestFit="1" customWidth="1"/>
    <col min="4" max="5" width="15.125" bestFit="1" customWidth="1"/>
    <col min="6" max="6" width="17.625" bestFit="1" customWidth="1"/>
    <col min="7" max="7" width="17.25" bestFit="1" customWidth="1"/>
    <col min="8" max="8" width="5.625" bestFit="1" customWidth="1"/>
    <col min="9" max="9" width="8.875" bestFit="1" customWidth="1"/>
    <col min="10" max="10" width="10.625" bestFit="1" customWidth="1"/>
    <col min="11" max="11" width="23.375" bestFit="1" customWidth="1"/>
    <col min="12" max="12" width="15.875" bestFit="1" customWidth="1"/>
    <col min="13" max="13" width="18.375" bestFit="1" customWidth="1"/>
    <col min="14" max="14" width="16.875" bestFit="1" customWidth="1"/>
    <col min="15" max="15" width="11" bestFit="1" customWidth="1"/>
  </cols>
  <sheetData>
    <row r="1" spans="1:15" x14ac:dyDescent="0.3">
      <c r="A1" t="s">
        <v>0</v>
      </c>
      <c r="B1" s="3" t="s">
        <v>357</v>
      </c>
      <c r="C1" t="s">
        <v>1</v>
      </c>
      <c r="D1" s="3" t="s">
        <v>347</v>
      </c>
      <c r="E1" s="3" t="s">
        <v>362</v>
      </c>
      <c r="F1" t="s">
        <v>2</v>
      </c>
      <c r="G1" t="s">
        <v>3</v>
      </c>
      <c r="H1" t="s">
        <v>4</v>
      </c>
      <c r="I1" t="s">
        <v>5</v>
      </c>
      <c r="J1" t="s">
        <v>6</v>
      </c>
      <c r="K1" s="3" t="s">
        <v>355</v>
      </c>
      <c r="L1" t="s">
        <v>7</v>
      </c>
      <c r="M1" t="s">
        <v>8</v>
      </c>
      <c r="N1" t="s">
        <v>9</v>
      </c>
      <c r="O1" t="s">
        <v>10</v>
      </c>
    </row>
    <row r="2" spans="1:15" x14ac:dyDescent="0.3">
      <c r="A2" t="s">
        <v>62</v>
      </c>
      <c r="B2">
        <f t="shared" ref="B2:B65" si="0">IF(O2="Completed", 1, )</f>
        <v>0</v>
      </c>
      <c r="C2" s="1">
        <v>45660</v>
      </c>
      <c r="D2" s="1">
        <f t="shared" ref="D2:D65" si="1">IFERROR(IF(FIND("-",C2),DATE(_xlfn.CONCAT(20,RIGHT(C2,2)),MID(C2,4,2),LEFT(C2,2))),C2)</f>
        <v>45660</v>
      </c>
      <c r="E2" t="str">
        <f>TEXT(D2,"mmm")</f>
        <v>Jan</v>
      </c>
      <c r="F2" t="s">
        <v>63</v>
      </c>
      <c r="G2" t="s">
        <v>22</v>
      </c>
      <c r="H2">
        <v>800</v>
      </c>
      <c r="I2">
        <v>2</v>
      </c>
      <c r="J2">
        <v>1600</v>
      </c>
      <c r="K2">
        <f t="shared" ref="K2:K65" si="2">IF(O2="Completed", J2,0)</f>
        <v>0</v>
      </c>
      <c r="L2" t="s">
        <v>64</v>
      </c>
      <c r="M2" t="s">
        <v>24</v>
      </c>
      <c r="N2" t="s">
        <v>65</v>
      </c>
      <c r="O2" t="s">
        <v>25</v>
      </c>
    </row>
    <row r="3" spans="1:15" x14ac:dyDescent="0.3">
      <c r="A3" t="s">
        <v>240</v>
      </c>
      <c r="B3">
        <f t="shared" si="0"/>
        <v>1</v>
      </c>
      <c r="C3" s="1">
        <v>45660</v>
      </c>
      <c r="D3" s="1">
        <f t="shared" si="1"/>
        <v>45660</v>
      </c>
      <c r="E3" t="str">
        <f t="shared" ref="E3:E66" si="3">TEXT(D3,"mmm")</f>
        <v>Jan</v>
      </c>
      <c r="F3" t="s">
        <v>21</v>
      </c>
      <c r="G3" t="s">
        <v>22</v>
      </c>
      <c r="H3">
        <v>100</v>
      </c>
      <c r="I3">
        <v>2</v>
      </c>
      <c r="J3">
        <v>200</v>
      </c>
      <c r="K3">
        <f t="shared" si="2"/>
        <v>200</v>
      </c>
      <c r="L3" t="s">
        <v>28</v>
      </c>
      <c r="M3" t="s">
        <v>29</v>
      </c>
      <c r="N3" t="s">
        <v>17</v>
      </c>
      <c r="O3" t="s">
        <v>45</v>
      </c>
    </row>
    <row r="4" spans="1:15" x14ac:dyDescent="0.3">
      <c r="A4" t="s">
        <v>75</v>
      </c>
      <c r="B4">
        <f t="shared" si="0"/>
        <v>1</v>
      </c>
      <c r="C4" s="1">
        <v>45661</v>
      </c>
      <c r="D4" s="1">
        <f t="shared" si="1"/>
        <v>45661</v>
      </c>
      <c r="E4" t="str">
        <f t="shared" si="3"/>
        <v>Jan</v>
      </c>
      <c r="F4" t="s">
        <v>39</v>
      </c>
      <c r="G4" t="s">
        <v>40</v>
      </c>
      <c r="H4">
        <v>20</v>
      </c>
      <c r="I4">
        <v>1</v>
      </c>
      <c r="J4">
        <v>20</v>
      </c>
      <c r="K4">
        <f t="shared" si="2"/>
        <v>20</v>
      </c>
      <c r="L4" t="s">
        <v>15</v>
      </c>
      <c r="M4" t="s">
        <v>16</v>
      </c>
      <c r="N4" t="s">
        <v>30</v>
      </c>
      <c r="O4" t="s">
        <v>45</v>
      </c>
    </row>
    <row r="5" spans="1:15" x14ac:dyDescent="0.3">
      <c r="A5" t="s">
        <v>132</v>
      </c>
      <c r="B5">
        <f t="shared" si="0"/>
        <v>0</v>
      </c>
      <c r="C5" s="1">
        <v>45661</v>
      </c>
      <c r="D5" s="1">
        <f t="shared" si="1"/>
        <v>45661</v>
      </c>
      <c r="E5" t="str">
        <f t="shared" si="3"/>
        <v>Jan</v>
      </c>
      <c r="F5" t="s">
        <v>37</v>
      </c>
      <c r="G5" t="s">
        <v>22</v>
      </c>
      <c r="H5">
        <v>150</v>
      </c>
      <c r="I5">
        <v>2</v>
      </c>
      <c r="J5">
        <v>300</v>
      </c>
      <c r="K5">
        <f t="shared" si="2"/>
        <v>0</v>
      </c>
      <c r="L5" t="s">
        <v>64</v>
      </c>
      <c r="M5" t="s">
        <v>34</v>
      </c>
      <c r="N5" t="s">
        <v>35</v>
      </c>
      <c r="O5" t="s">
        <v>18</v>
      </c>
    </row>
    <row r="6" spans="1:15" x14ac:dyDescent="0.3">
      <c r="A6" t="s">
        <v>296</v>
      </c>
      <c r="B6">
        <f t="shared" si="0"/>
        <v>1</v>
      </c>
      <c r="C6" s="1">
        <v>45690</v>
      </c>
      <c r="D6" s="1">
        <f t="shared" si="1"/>
        <v>45690</v>
      </c>
      <c r="E6" t="str">
        <f t="shared" si="3"/>
        <v>Feb</v>
      </c>
      <c r="F6" t="s">
        <v>74</v>
      </c>
      <c r="G6" t="s">
        <v>68</v>
      </c>
      <c r="H6">
        <v>1200</v>
      </c>
      <c r="I6">
        <v>3</v>
      </c>
      <c r="J6">
        <v>3600</v>
      </c>
      <c r="K6">
        <f t="shared" si="2"/>
        <v>3600</v>
      </c>
      <c r="L6" t="s">
        <v>28</v>
      </c>
      <c r="M6" t="s">
        <v>49</v>
      </c>
      <c r="N6" t="s">
        <v>44</v>
      </c>
      <c r="O6" t="s">
        <v>45</v>
      </c>
    </row>
    <row r="7" spans="1:15" x14ac:dyDescent="0.3">
      <c r="A7" t="s">
        <v>46</v>
      </c>
      <c r="B7">
        <f t="shared" si="0"/>
        <v>1</v>
      </c>
      <c r="C7" s="1">
        <v>45691</v>
      </c>
      <c r="D7" s="1">
        <f t="shared" si="1"/>
        <v>45691</v>
      </c>
      <c r="E7" t="str">
        <f t="shared" si="3"/>
        <v>Feb</v>
      </c>
      <c r="F7" t="s">
        <v>47</v>
      </c>
      <c r="G7" t="s">
        <v>22</v>
      </c>
      <c r="H7">
        <v>500</v>
      </c>
      <c r="I7">
        <v>1</v>
      </c>
      <c r="J7">
        <v>500</v>
      </c>
      <c r="K7">
        <f t="shared" si="2"/>
        <v>500</v>
      </c>
      <c r="L7" t="s">
        <v>48</v>
      </c>
      <c r="M7" t="s">
        <v>49</v>
      </c>
      <c r="N7" t="s">
        <v>44</v>
      </c>
      <c r="O7" t="s">
        <v>45</v>
      </c>
    </row>
    <row r="8" spans="1:15" x14ac:dyDescent="0.3">
      <c r="A8" t="s">
        <v>88</v>
      </c>
      <c r="B8">
        <f t="shared" si="0"/>
        <v>1</v>
      </c>
      <c r="C8" s="1">
        <v>45691</v>
      </c>
      <c r="D8" s="1">
        <f t="shared" si="1"/>
        <v>45691</v>
      </c>
      <c r="E8" t="str">
        <f t="shared" si="3"/>
        <v>Feb</v>
      </c>
      <c r="F8" t="s">
        <v>55</v>
      </c>
      <c r="G8" t="s">
        <v>56</v>
      </c>
      <c r="H8">
        <v>15</v>
      </c>
      <c r="I8">
        <v>5</v>
      </c>
      <c r="J8">
        <v>75</v>
      </c>
      <c r="K8">
        <f t="shared" si="2"/>
        <v>75</v>
      </c>
      <c r="L8" t="s">
        <v>48</v>
      </c>
      <c r="M8" t="s">
        <v>71</v>
      </c>
      <c r="N8" t="s">
        <v>30</v>
      </c>
      <c r="O8" t="s">
        <v>45</v>
      </c>
    </row>
    <row r="9" spans="1:15" x14ac:dyDescent="0.3">
      <c r="A9" t="s">
        <v>107</v>
      </c>
      <c r="B9">
        <f t="shared" si="0"/>
        <v>1</v>
      </c>
      <c r="C9" s="1">
        <v>45691</v>
      </c>
      <c r="D9" s="1">
        <f t="shared" si="1"/>
        <v>45691</v>
      </c>
      <c r="E9" t="str">
        <f t="shared" si="3"/>
        <v>Feb</v>
      </c>
      <c r="F9" t="s">
        <v>63</v>
      </c>
      <c r="G9" t="s">
        <v>22</v>
      </c>
      <c r="H9">
        <v>800</v>
      </c>
      <c r="I9">
        <v>2</v>
      </c>
      <c r="J9">
        <v>1600</v>
      </c>
      <c r="K9">
        <f t="shared" si="2"/>
        <v>1600</v>
      </c>
      <c r="L9" t="s">
        <v>33</v>
      </c>
      <c r="M9" t="s">
        <v>24</v>
      </c>
      <c r="N9" t="s">
        <v>44</v>
      </c>
      <c r="O9" t="s">
        <v>45</v>
      </c>
    </row>
    <row r="10" spans="1:15" x14ac:dyDescent="0.3">
      <c r="A10" t="s">
        <v>273</v>
      </c>
      <c r="B10">
        <f t="shared" si="0"/>
        <v>1</v>
      </c>
      <c r="C10" s="1">
        <v>45691</v>
      </c>
      <c r="D10" s="1">
        <f t="shared" si="1"/>
        <v>45691</v>
      </c>
      <c r="E10" t="str">
        <f t="shared" si="3"/>
        <v>Feb</v>
      </c>
      <c r="F10" t="s">
        <v>67</v>
      </c>
      <c r="G10" t="s">
        <v>68</v>
      </c>
      <c r="H10">
        <v>600</v>
      </c>
      <c r="I10">
        <v>4</v>
      </c>
      <c r="J10">
        <v>2400</v>
      </c>
      <c r="K10">
        <f t="shared" si="2"/>
        <v>2400</v>
      </c>
      <c r="L10" t="s">
        <v>61</v>
      </c>
      <c r="M10" t="s">
        <v>16</v>
      </c>
      <c r="N10" t="s">
        <v>44</v>
      </c>
      <c r="O10" t="s">
        <v>45</v>
      </c>
    </row>
    <row r="11" spans="1:15" x14ac:dyDescent="0.3">
      <c r="A11" t="s">
        <v>100</v>
      </c>
      <c r="B11">
        <f t="shared" si="0"/>
        <v>0</v>
      </c>
      <c r="C11" s="1">
        <v>45692</v>
      </c>
      <c r="D11" s="1">
        <f t="shared" si="1"/>
        <v>45692</v>
      </c>
      <c r="E11" t="str">
        <f t="shared" si="3"/>
        <v>Feb</v>
      </c>
      <c r="F11" t="s">
        <v>39</v>
      </c>
      <c r="G11" t="s">
        <v>40</v>
      </c>
      <c r="H11">
        <v>20</v>
      </c>
      <c r="I11">
        <v>5</v>
      </c>
      <c r="J11">
        <v>100</v>
      </c>
      <c r="K11">
        <f t="shared" si="2"/>
        <v>0</v>
      </c>
      <c r="L11" t="s">
        <v>93</v>
      </c>
      <c r="M11" t="s">
        <v>16</v>
      </c>
      <c r="N11" t="s">
        <v>35</v>
      </c>
      <c r="O11" t="s">
        <v>25</v>
      </c>
    </row>
    <row r="12" spans="1:15" x14ac:dyDescent="0.3">
      <c r="A12" t="s">
        <v>101</v>
      </c>
      <c r="B12">
        <f t="shared" si="0"/>
        <v>1</v>
      </c>
      <c r="C12" s="1">
        <v>45692</v>
      </c>
      <c r="D12" s="1">
        <f t="shared" si="1"/>
        <v>45692</v>
      </c>
      <c r="E12" t="str">
        <f t="shared" si="3"/>
        <v>Feb</v>
      </c>
      <c r="F12" t="s">
        <v>63</v>
      </c>
      <c r="G12" t="s">
        <v>22</v>
      </c>
      <c r="H12">
        <v>800</v>
      </c>
      <c r="I12">
        <v>3</v>
      </c>
      <c r="J12">
        <v>2400</v>
      </c>
      <c r="K12">
        <f t="shared" si="2"/>
        <v>2400</v>
      </c>
      <c r="L12" t="s">
        <v>15</v>
      </c>
      <c r="M12" t="s">
        <v>29</v>
      </c>
      <c r="N12" t="s">
        <v>30</v>
      </c>
      <c r="O12" t="s">
        <v>45</v>
      </c>
    </row>
    <row r="13" spans="1:15" x14ac:dyDescent="0.3">
      <c r="A13" t="s">
        <v>269</v>
      </c>
      <c r="B13">
        <f t="shared" si="0"/>
        <v>1</v>
      </c>
      <c r="C13" s="1">
        <v>45692</v>
      </c>
      <c r="D13" s="1">
        <f t="shared" si="1"/>
        <v>45692</v>
      </c>
      <c r="E13" t="str">
        <f t="shared" si="3"/>
        <v>Feb</v>
      </c>
      <c r="F13" t="s">
        <v>39</v>
      </c>
      <c r="G13" t="s">
        <v>40</v>
      </c>
      <c r="H13">
        <v>20</v>
      </c>
      <c r="I13">
        <v>5</v>
      </c>
      <c r="J13">
        <v>100</v>
      </c>
      <c r="K13">
        <f t="shared" si="2"/>
        <v>100</v>
      </c>
      <c r="L13" t="s">
        <v>15</v>
      </c>
      <c r="M13" t="s">
        <v>29</v>
      </c>
      <c r="N13" t="s">
        <v>44</v>
      </c>
      <c r="O13" t="s">
        <v>45</v>
      </c>
    </row>
    <row r="14" spans="1:15" x14ac:dyDescent="0.3">
      <c r="A14" t="s">
        <v>315</v>
      </c>
      <c r="B14">
        <f t="shared" si="0"/>
        <v>0</v>
      </c>
      <c r="C14" s="1">
        <v>45692</v>
      </c>
      <c r="D14" s="1">
        <f t="shared" si="1"/>
        <v>45692</v>
      </c>
      <c r="E14" t="str">
        <f t="shared" si="3"/>
        <v>Feb</v>
      </c>
      <c r="F14" t="s">
        <v>21</v>
      </c>
      <c r="G14" t="s">
        <v>22</v>
      </c>
      <c r="H14">
        <v>100</v>
      </c>
      <c r="I14">
        <v>5</v>
      </c>
      <c r="J14">
        <v>500</v>
      </c>
      <c r="K14">
        <f t="shared" si="2"/>
        <v>0</v>
      </c>
      <c r="L14" t="s">
        <v>15</v>
      </c>
      <c r="M14" t="s">
        <v>49</v>
      </c>
      <c r="N14" t="s">
        <v>30</v>
      </c>
      <c r="O14" t="s">
        <v>18</v>
      </c>
    </row>
    <row r="15" spans="1:15" x14ac:dyDescent="0.3">
      <c r="A15" t="s">
        <v>92</v>
      </c>
      <c r="B15">
        <f t="shared" si="0"/>
        <v>1</v>
      </c>
      <c r="C15" s="1">
        <v>45718</v>
      </c>
      <c r="D15" s="1">
        <f t="shared" si="1"/>
        <v>45718</v>
      </c>
      <c r="E15" t="str">
        <f t="shared" si="3"/>
        <v>Mar</v>
      </c>
      <c r="F15" t="s">
        <v>21</v>
      </c>
      <c r="G15" t="s">
        <v>22</v>
      </c>
      <c r="H15">
        <v>100</v>
      </c>
      <c r="I15">
        <v>1</v>
      </c>
      <c r="J15">
        <v>100</v>
      </c>
      <c r="K15">
        <f t="shared" si="2"/>
        <v>100</v>
      </c>
      <c r="L15" t="s">
        <v>93</v>
      </c>
      <c r="M15" t="s">
        <v>94</v>
      </c>
      <c r="N15" t="s">
        <v>30</v>
      </c>
      <c r="O15" t="s">
        <v>45</v>
      </c>
    </row>
    <row r="16" spans="1:15" x14ac:dyDescent="0.3">
      <c r="A16" t="s">
        <v>171</v>
      </c>
      <c r="B16">
        <f t="shared" si="0"/>
        <v>0</v>
      </c>
      <c r="C16" s="1">
        <v>45718</v>
      </c>
      <c r="D16" s="1">
        <f t="shared" si="1"/>
        <v>45718</v>
      </c>
      <c r="E16" t="str">
        <f t="shared" si="3"/>
        <v>Mar</v>
      </c>
      <c r="F16" t="s">
        <v>63</v>
      </c>
      <c r="G16" t="s">
        <v>22</v>
      </c>
      <c r="H16">
        <v>800</v>
      </c>
      <c r="I16">
        <v>4</v>
      </c>
      <c r="J16">
        <v>3200</v>
      </c>
      <c r="K16">
        <f t="shared" si="2"/>
        <v>0</v>
      </c>
      <c r="L16" t="s">
        <v>64</v>
      </c>
      <c r="M16" t="s">
        <v>43</v>
      </c>
      <c r="N16" t="s">
        <v>65</v>
      </c>
      <c r="O16" t="s">
        <v>25</v>
      </c>
    </row>
    <row r="17" spans="1:15" x14ac:dyDescent="0.3">
      <c r="A17" t="s">
        <v>288</v>
      </c>
      <c r="B17">
        <f t="shared" si="0"/>
        <v>1</v>
      </c>
      <c r="C17" s="1">
        <v>45718</v>
      </c>
      <c r="D17" s="1">
        <f t="shared" si="1"/>
        <v>45718</v>
      </c>
      <c r="E17" t="str">
        <f t="shared" si="3"/>
        <v>Mar</v>
      </c>
      <c r="F17" t="s">
        <v>55</v>
      </c>
      <c r="G17" t="s">
        <v>56</v>
      </c>
      <c r="H17">
        <v>15</v>
      </c>
      <c r="I17">
        <v>4</v>
      </c>
      <c r="J17">
        <v>60</v>
      </c>
      <c r="K17">
        <f t="shared" si="2"/>
        <v>60</v>
      </c>
      <c r="L17" t="s">
        <v>61</v>
      </c>
      <c r="M17" t="s">
        <v>24</v>
      </c>
      <c r="N17" t="s">
        <v>35</v>
      </c>
      <c r="O17" t="s">
        <v>45</v>
      </c>
    </row>
    <row r="18" spans="1:15" x14ac:dyDescent="0.3">
      <c r="A18" t="s">
        <v>268</v>
      </c>
      <c r="B18">
        <f t="shared" si="0"/>
        <v>0</v>
      </c>
      <c r="C18" s="1">
        <v>45719</v>
      </c>
      <c r="D18" s="1">
        <f t="shared" si="1"/>
        <v>45719</v>
      </c>
      <c r="E18" t="str">
        <f t="shared" si="3"/>
        <v>Mar</v>
      </c>
      <c r="F18" t="s">
        <v>13</v>
      </c>
      <c r="G18" t="s">
        <v>14</v>
      </c>
      <c r="H18">
        <v>60</v>
      </c>
      <c r="I18">
        <v>2</v>
      </c>
      <c r="J18">
        <v>120</v>
      </c>
      <c r="K18">
        <f t="shared" si="2"/>
        <v>0</v>
      </c>
      <c r="L18" t="s">
        <v>57</v>
      </c>
      <c r="M18" t="s">
        <v>77</v>
      </c>
      <c r="N18" t="s">
        <v>17</v>
      </c>
      <c r="O18" t="s">
        <v>18</v>
      </c>
    </row>
    <row r="19" spans="1:15" x14ac:dyDescent="0.3">
      <c r="A19" t="s">
        <v>99</v>
      </c>
      <c r="B19">
        <f t="shared" si="0"/>
        <v>0</v>
      </c>
      <c r="C19" s="1">
        <v>45749</v>
      </c>
      <c r="D19" s="1">
        <f t="shared" si="1"/>
        <v>45749</v>
      </c>
      <c r="E19" t="str">
        <f t="shared" si="3"/>
        <v>Apr</v>
      </c>
      <c r="F19" t="s">
        <v>55</v>
      </c>
      <c r="G19" t="s">
        <v>56</v>
      </c>
      <c r="H19">
        <v>15</v>
      </c>
      <c r="I19">
        <v>1</v>
      </c>
      <c r="J19">
        <v>15</v>
      </c>
      <c r="K19">
        <f t="shared" si="2"/>
        <v>0</v>
      </c>
      <c r="L19" t="s">
        <v>33</v>
      </c>
      <c r="M19" t="s">
        <v>16</v>
      </c>
      <c r="N19" t="s">
        <v>17</v>
      </c>
      <c r="O19" t="s">
        <v>18</v>
      </c>
    </row>
    <row r="20" spans="1:15" x14ac:dyDescent="0.3">
      <c r="A20" t="s">
        <v>210</v>
      </c>
      <c r="B20">
        <f t="shared" si="0"/>
        <v>0</v>
      </c>
      <c r="C20" s="1">
        <v>45749</v>
      </c>
      <c r="D20" s="1">
        <f t="shared" si="1"/>
        <v>45749</v>
      </c>
      <c r="E20" t="str">
        <f t="shared" si="3"/>
        <v>Apr</v>
      </c>
      <c r="F20" t="s">
        <v>74</v>
      </c>
      <c r="G20" t="s">
        <v>68</v>
      </c>
      <c r="H20">
        <v>1200</v>
      </c>
      <c r="I20">
        <v>5</v>
      </c>
      <c r="J20">
        <v>6000</v>
      </c>
      <c r="K20">
        <f t="shared" si="2"/>
        <v>0</v>
      </c>
      <c r="L20" t="s">
        <v>33</v>
      </c>
      <c r="M20" t="s">
        <v>94</v>
      </c>
      <c r="N20" t="s">
        <v>65</v>
      </c>
      <c r="O20" t="s">
        <v>25</v>
      </c>
    </row>
    <row r="21" spans="1:15" x14ac:dyDescent="0.3">
      <c r="A21" t="s">
        <v>333</v>
      </c>
      <c r="B21">
        <f t="shared" si="0"/>
        <v>0</v>
      </c>
      <c r="C21" s="1">
        <v>45749</v>
      </c>
      <c r="D21" s="1">
        <f t="shared" si="1"/>
        <v>45749</v>
      </c>
      <c r="E21" t="str">
        <f t="shared" si="3"/>
        <v>Apr</v>
      </c>
      <c r="F21" t="s">
        <v>63</v>
      </c>
      <c r="G21" t="s">
        <v>22</v>
      </c>
      <c r="H21">
        <v>800</v>
      </c>
      <c r="I21">
        <v>1</v>
      </c>
      <c r="J21">
        <v>800</v>
      </c>
      <c r="K21">
        <f t="shared" si="2"/>
        <v>0</v>
      </c>
      <c r="L21" t="s">
        <v>61</v>
      </c>
      <c r="M21" t="s">
        <v>77</v>
      </c>
      <c r="N21" t="s">
        <v>35</v>
      </c>
      <c r="O21" t="s">
        <v>18</v>
      </c>
    </row>
    <row r="22" spans="1:15" x14ac:dyDescent="0.3">
      <c r="A22" t="s">
        <v>66</v>
      </c>
      <c r="B22">
        <f t="shared" si="0"/>
        <v>0</v>
      </c>
      <c r="C22" s="1">
        <v>45750</v>
      </c>
      <c r="D22" s="1">
        <f t="shared" si="1"/>
        <v>45750</v>
      </c>
      <c r="E22" t="str">
        <f t="shared" si="3"/>
        <v>Apr</v>
      </c>
      <c r="F22" t="s">
        <v>67</v>
      </c>
      <c r="G22" t="s">
        <v>68</v>
      </c>
      <c r="H22">
        <v>600</v>
      </c>
      <c r="I22">
        <v>3</v>
      </c>
      <c r="J22">
        <v>1800</v>
      </c>
      <c r="K22">
        <f t="shared" si="2"/>
        <v>0</v>
      </c>
      <c r="L22" t="s">
        <v>61</v>
      </c>
      <c r="M22" t="s">
        <v>49</v>
      </c>
      <c r="N22" t="s">
        <v>35</v>
      </c>
      <c r="O22" t="s">
        <v>18</v>
      </c>
    </row>
    <row r="23" spans="1:15" x14ac:dyDescent="0.3">
      <c r="A23" t="s">
        <v>267</v>
      </c>
      <c r="B23">
        <f t="shared" si="0"/>
        <v>1</v>
      </c>
      <c r="C23" s="1">
        <v>45750</v>
      </c>
      <c r="D23" s="1">
        <f t="shared" si="1"/>
        <v>45750</v>
      </c>
      <c r="E23" t="str">
        <f t="shared" si="3"/>
        <v>Apr</v>
      </c>
      <c r="F23" t="s">
        <v>74</v>
      </c>
      <c r="G23" t="s">
        <v>68</v>
      </c>
      <c r="H23">
        <v>1200</v>
      </c>
      <c r="I23">
        <v>3</v>
      </c>
      <c r="J23">
        <v>3600</v>
      </c>
      <c r="K23">
        <f t="shared" si="2"/>
        <v>3600</v>
      </c>
      <c r="L23" t="s">
        <v>57</v>
      </c>
      <c r="M23" t="s">
        <v>51</v>
      </c>
      <c r="N23" t="s">
        <v>65</v>
      </c>
      <c r="O23" t="s">
        <v>45</v>
      </c>
    </row>
    <row r="24" spans="1:15" x14ac:dyDescent="0.3">
      <c r="A24" t="s">
        <v>283</v>
      </c>
      <c r="B24">
        <f t="shared" si="0"/>
        <v>0</v>
      </c>
      <c r="C24" s="1">
        <v>45750</v>
      </c>
      <c r="D24" s="1">
        <f t="shared" si="1"/>
        <v>45750</v>
      </c>
      <c r="E24" t="str">
        <f t="shared" si="3"/>
        <v>Apr</v>
      </c>
      <c r="F24" t="s">
        <v>21</v>
      </c>
      <c r="G24" t="s">
        <v>22</v>
      </c>
      <c r="H24">
        <v>100</v>
      </c>
      <c r="I24">
        <v>5</v>
      </c>
      <c r="J24">
        <v>500</v>
      </c>
      <c r="K24">
        <f t="shared" si="2"/>
        <v>0</v>
      </c>
      <c r="L24" t="s">
        <v>64</v>
      </c>
      <c r="M24" t="s">
        <v>71</v>
      </c>
      <c r="N24" t="s">
        <v>17</v>
      </c>
      <c r="O24" t="s">
        <v>25</v>
      </c>
    </row>
    <row r="25" spans="1:15" x14ac:dyDescent="0.3">
      <c r="A25" t="s">
        <v>81</v>
      </c>
      <c r="B25">
        <f t="shared" si="0"/>
        <v>0</v>
      </c>
      <c r="C25" s="1">
        <v>45779</v>
      </c>
      <c r="D25" s="1">
        <f t="shared" si="1"/>
        <v>45779</v>
      </c>
      <c r="E25" t="str">
        <f t="shared" si="3"/>
        <v>May</v>
      </c>
      <c r="F25" t="s">
        <v>21</v>
      </c>
      <c r="G25" t="s">
        <v>22</v>
      </c>
      <c r="H25">
        <v>100</v>
      </c>
      <c r="I25">
        <v>3</v>
      </c>
      <c r="J25">
        <v>300</v>
      </c>
      <c r="K25">
        <f t="shared" si="2"/>
        <v>0</v>
      </c>
      <c r="L25" t="s">
        <v>82</v>
      </c>
      <c r="M25" t="s">
        <v>49</v>
      </c>
      <c r="N25" t="s">
        <v>17</v>
      </c>
      <c r="O25" t="s">
        <v>18</v>
      </c>
    </row>
    <row r="26" spans="1:15" x14ac:dyDescent="0.3">
      <c r="A26" t="s">
        <v>232</v>
      </c>
      <c r="B26">
        <f t="shared" si="0"/>
        <v>0</v>
      </c>
      <c r="C26" s="1">
        <v>45779</v>
      </c>
      <c r="D26" s="1">
        <f t="shared" si="1"/>
        <v>45779</v>
      </c>
      <c r="E26" t="str">
        <f t="shared" si="3"/>
        <v>May</v>
      </c>
      <c r="F26" t="s">
        <v>13</v>
      </c>
      <c r="G26" t="s">
        <v>14</v>
      </c>
      <c r="H26">
        <v>60</v>
      </c>
      <c r="I26">
        <v>5</v>
      </c>
      <c r="J26">
        <v>300</v>
      </c>
      <c r="K26">
        <f t="shared" si="2"/>
        <v>0</v>
      </c>
      <c r="L26" t="s">
        <v>93</v>
      </c>
      <c r="M26" t="s">
        <v>34</v>
      </c>
      <c r="N26" t="s">
        <v>44</v>
      </c>
      <c r="O26" t="s">
        <v>25</v>
      </c>
    </row>
    <row r="27" spans="1:15" x14ac:dyDescent="0.3">
      <c r="A27" t="s">
        <v>241</v>
      </c>
      <c r="B27">
        <f t="shared" si="0"/>
        <v>0</v>
      </c>
      <c r="C27" s="1">
        <v>45779</v>
      </c>
      <c r="D27" s="1">
        <f t="shared" si="1"/>
        <v>45779</v>
      </c>
      <c r="E27" t="str">
        <f t="shared" si="3"/>
        <v>May</v>
      </c>
      <c r="F27" t="s">
        <v>74</v>
      </c>
      <c r="G27" t="s">
        <v>68</v>
      </c>
      <c r="H27">
        <v>1200</v>
      </c>
      <c r="I27">
        <v>4</v>
      </c>
      <c r="J27">
        <v>4800</v>
      </c>
      <c r="K27">
        <f t="shared" si="2"/>
        <v>0</v>
      </c>
      <c r="L27" t="s">
        <v>48</v>
      </c>
      <c r="M27" t="s">
        <v>71</v>
      </c>
      <c r="N27" t="s">
        <v>35</v>
      </c>
      <c r="O27" t="s">
        <v>25</v>
      </c>
    </row>
    <row r="28" spans="1:15" x14ac:dyDescent="0.3">
      <c r="A28" t="s">
        <v>314</v>
      </c>
      <c r="B28">
        <f t="shared" si="0"/>
        <v>1</v>
      </c>
      <c r="C28" s="1">
        <v>45780</v>
      </c>
      <c r="D28" s="1">
        <f t="shared" si="1"/>
        <v>45780</v>
      </c>
      <c r="E28" t="str">
        <f t="shared" si="3"/>
        <v>May</v>
      </c>
      <c r="F28" t="s">
        <v>13</v>
      </c>
      <c r="G28" t="s">
        <v>14</v>
      </c>
      <c r="H28">
        <v>60</v>
      </c>
      <c r="I28">
        <v>4</v>
      </c>
      <c r="J28">
        <v>240</v>
      </c>
      <c r="K28">
        <f t="shared" si="2"/>
        <v>240</v>
      </c>
      <c r="L28" t="s">
        <v>82</v>
      </c>
      <c r="M28" t="s">
        <v>94</v>
      </c>
      <c r="N28" t="s">
        <v>30</v>
      </c>
      <c r="O28" t="s">
        <v>45</v>
      </c>
    </row>
    <row r="29" spans="1:15" x14ac:dyDescent="0.3">
      <c r="A29" t="s">
        <v>324</v>
      </c>
      <c r="B29">
        <f t="shared" si="0"/>
        <v>1</v>
      </c>
      <c r="C29" s="1">
        <v>45780</v>
      </c>
      <c r="D29" s="1">
        <f t="shared" si="1"/>
        <v>45780</v>
      </c>
      <c r="E29" t="str">
        <f t="shared" si="3"/>
        <v>May</v>
      </c>
      <c r="F29" t="s">
        <v>47</v>
      </c>
      <c r="G29" t="s">
        <v>22</v>
      </c>
      <c r="H29">
        <v>500</v>
      </c>
      <c r="I29">
        <v>5</v>
      </c>
      <c r="J29">
        <v>2500</v>
      </c>
      <c r="K29">
        <f t="shared" si="2"/>
        <v>2500</v>
      </c>
      <c r="L29" t="s">
        <v>28</v>
      </c>
      <c r="M29" t="s">
        <v>51</v>
      </c>
      <c r="N29" t="s">
        <v>44</v>
      </c>
      <c r="O29" t="s">
        <v>45</v>
      </c>
    </row>
    <row r="30" spans="1:15" x14ac:dyDescent="0.3">
      <c r="A30" t="s">
        <v>331</v>
      </c>
      <c r="B30">
        <f t="shared" si="0"/>
        <v>1</v>
      </c>
      <c r="C30" s="1">
        <v>45780</v>
      </c>
      <c r="D30" s="1">
        <f t="shared" si="1"/>
        <v>45780</v>
      </c>
      <c r="E30" t="str">
        <f t="shared" si="3"/>
        <v>May</v>
      </c>
      <c r="F30" t="s">
        <v>13</v>
      </c>
      <c r="G30" t="s">
        <v>14</v>
      </c>
      <c r="H30">
        <v>60</v>
      </c>
      <c r="I30">
        <v>2</v>
      </c>
      <c r="J30">
        <v>120</v>
      </c>
      <c r="K30">
        <f t="shared" si="2"/>
        <v>120</v>
      </c>
      <c r="L30" t="s">
        <v>82</v>
      </c>
      <c r="M30" t="s">
        <v>43</v>
      </c>
      <c r="N30" t="s">
        <v>30</v>
      </c>
      <c r="O30" t="s">
        <v>45</v>
      </c>
    </row>
    <row r="31" spans="1:15" x14ac:dyDescent="0.3">
      <c r="A31" t="s">
        <v>336</v>
      </c>
      <c r="B31">
        <f t="shared" si="0"/>
        <v>0</v>
      </c>
      <c r="C31" s="1">
        <v>45780</v>
      </c>
      <c r="D31" s="1">
        <f t="shared" si="1"/>
        <v>45780</v>
      </c>
      <c r="E31" t="str">
        <f t="shared" si="3"/>
        <v>May</v>
      </c>
      <c r="F31" t="s">
        <v>39</v>
      </c>
      <c r="G31" t="s">
        <v>40</v>
      </c>
      <c r="H31">
        <v>20</v>
      </c>
      <c r="I31">
        <v>2</v>
      </c>
      <c r="J31">
        <v>40</v>
      </c>
      <c r="K31">
        <f t="shared" si="2"/>
        <v>0</v>
      </c>
      <c r="L31" t="s">
        <v>82</v>
      </c>
      <c r="M31" t="s">
        <v>29</v>
      </c>
      <c r="N31" t="s">
        <v>17</v>
      </c>
      <c r="O31" t="s">
        <v>18</v>
      </c>
    </row>
    <row r="32" spans="1:15" x14ac:dyDescent="0.3">
      <c r="A32" t="s">
        <v>165</v>
      </c>
      <c r="B32">
        <f t="shared" si="0"/>
        <v>1</v>
      </c>
      <c r="C32" s="1">
        <v>45810</v>
      </c>
      <c r="D32" s="1">
        <f t="shared" si="1"/>
        <v>45810</v>
      </c>
      <c r="E32" t="str">
        <f t="shared" si="3"/>
        <v>Jun</v>
      </c>
      <c r="F32" t="s">
        <v>47</v>
      </c>
      <c r="G32" t="s">
        <v>22</v>
      </c>
      <c r="H32">
        <v>500</v>
      </c>
      <c r="I32">
        <v>5</v>
      </c>
      <c r="J32">
        <v>2500</v>
      </c>
      <c r="K32">
        <f t="shared" si="2"/>
        <v>2500</v>
      </c>
      <c r="L32" t="s">
        <v>61</v>
      </c>
      <c r="M32" t="s">
        <v>43</v>
      </c>
      <c r="N32" t="s">
        <v>44</v>
      </c>
      <c r="O32" t="s">
        <v>45</v>
      </c>
    </row>
    <row r="33" spans="1:15" x14ac:dyDescent="0.3">
      <c r="A33" t="s">
        <v>168</v>
      </c>
      <c r="B33">
        <f t="shared" si="0"/>
        <v>0</v>
      </c>
      <c r="C33" s="1">
        <v>45810</v>
      </c>
      <c r="D33" s="1">
        <f t="shared" si="1"/>
        <v>45810</v>
      </c>
      <c r="E33" t="str">
        <f t="shared" si="3"/>
        <v>Jun</v>
      </c>
      <c r="F33" t="s">
        <v>74</v>
      </c>
      <c r="G33" t="s">
        <v>68</v>
      </c>
      <c r="H33">
        <v>1200</v>
      </c>
      <c r="I33">
        <v>2</v>
      </c>
      <c r="J33">
        <v>2400</v>
      </c>
      <c r="K33">
        <f t="shared" si="2"/>
        <v>0</v>
      </c>
      <c r="L33" t="s">
        <v>82</v>
      </c>
      <c r="M33" t="s">
        <v>71</v>
      </c>
      <c r="N33" t="s">
        <v>17</v>
      </c>
      <c r="O33" t="s">
        <v>25</v>
      </c>
    </row>
    <row r="34" spans="1:15" x14ac:dyDescent="0.3">
      <c r="A34" t="s">
        <v>233</v>
      </c>
      <c r="B34">
        <f t="shared" si="0"/>
        <v>0</v>
      </c>
      <c r="C34" s="1">
        <v>45810</v>
      </c>
      <c r="D34" s="1">
        <f t="shared" si="1"/>
        <v>45810</v>
      </c>
      <c r="E34" t="str">
        <f t="shared" si="3"/>
        <v>Jun</v>
      </c>
      <c r="F34" t="s">
        <v>21</v>
      </c>
      <c r="G34" t="s">
        <v>22</v>
      </c>
      <c r="H34">
        <v>100</v>
      </c>
      <c r="I34">
        <v>4</v>
      </c>
      <c r="J34">
        <v>400</v>
      </c>
      <c r="K34">
        <f t="shared" si="2"/>
        <v>0</v>
      </c>
      <c r="L34" t="s">
        <v>23</v>
      </c>
      <c r="M34" t="s">
        <v>77</v>
      </c>
      <c r="N34" t="s">
        <v>30</v>
      </c>
      <c r="O34" t="s">
        <v>18</v>
      </c>
    </row>
    <row r="35" spans="1:15" x14ac:dyDescent="0.3">
      <c r="A35" t="s">
        <v>246</v>
      </c>
      <c r="B35">
        <f t="shared" si="0"/>
        <v>0</v>
      </c>
      <c r="C35" s="1">
        <v>45810</v>
      </c>
      <c r="D35" s="1">
        <f t="shared" si="1"/>
        <v>45810</v>
      </c>
      <c r="E35" t="str">
        <f t="shared" si="3"/>
        <v>Jun</v>
      </c>
      <c r="F35" t="s">
        <v>67</v>
      </c>
      <c r="G35" t="s">
        <v>68</v>
      </c>
      <c r="H35">
        <v>600</v>
      </c>
      <c r="I35">
        <v>3</v>
      </c>
      <c r="J35">
        <v>1800</v>
      </c>
      <c r="K35">
        <f t="shared" si="2"/>
        <v>0</v>
      </c>
      <c r="L35" t="s">
        <v>33</v>
      </c>
      <c r="M35" t="s">
        <v>29</v>
      </c>
      <c r="N35" t="s">
        <v>65</v>
      </c>
      <c r="O35" t="s">
        <v>18</v>
      </c>
    </row>
    <row r="36" spans="1:15" x14ac:dyDescent="0.3">
      <c r="A36" t="s">
        <v>265</v>
      </c>
      <c r="B36">
        <f t="shared" si="0"/>
        <v>1</v>
      </c>
      <c r="C36" s="1">
        <v>45810</v>
      </c>
      <c r="D36" s="1">
        <f t="shared" si="1"/>
        <v>45810</v>
      </c>
      <c r="E36" t="str">
        <f t="shared" si="3"/>
        <v>Jun</v>
      </c>
      <c r="F36" t="s">
        <v>47</v>
      </c>
      <c r="G36" t="s">
        <v>22</v>
      </c>
      <c r="H36">
        <v>500</v>
      </c>
      <c r="I36">
        <v>3</v>
      </c>
      <c r="J36">
        <v>1500</v>
      </c>
      <c r="K36">
        <f t="shared" si="2"/>
        <v>1500</v>
      </c>
      <c r="L36" t="s">
        <v>23</v>
      </c>
      <c r="M36" t="s">
        <v>94</v>
      </c>
      <c r="N36" t="s">
        <v>44</v>
      </c>
      <c r="O36" t="s">
        <v>45</v>
      </c>
    </row>
    <row r="37" spans="1:15" x14ac:dyDescent="0.3">
      <c r="A37" t="s">
        <v>301</v>
      </c>
      <c r="B37">
        <f t="shared" si="0"/>
        <v>0</v>
      </c>
      <c r="C37" s="1">
        <v>45810</v>
      </c>
      <c r="D37" s="1">
        <f t="shared" si="1"/>
        <v>45810</v>
      </c>
      <c r="E37" t="str">
        <f t="shared" si="3"/>
        <v>Jun</v>
      </c>
      <c r="F37" t="s">
        <v>63</v>
      </c>
      <c r="G37" t="s">
        <v>22</v>
      </c>
      <c r="H37">
        <v>800</v>
      </c>
      <c r="I37">
        <v>1</v>
      </c>
      <c r="J37">
        <v>800</v>
      </c>
      <c r="K37">
        <f t="shared" si="2"/>
        <v>0</v>
      </c>
      <c r="L37" t="s">
        <v>93</v>
      </c>
      <c r="M37" t="s">
        <v>77</v>
      </c>
      <c r="N37" t="s">
        <v>30</v>
      </c>
      <c r="O37" t="s">
        <v>18</v>
      </c>
    </row>
    <row r="38" spans="1:15" x14ac:dyDescent="0.3">
      <c r="A38" t="s">
        <v>332</v>
      </c>
      <c r="B38">
        <f t="shared" si="0"/>
        <v>1</v>
      </c>
      <c r="C38" s="1">
        <v>45810</v>
      </c>
      <c r="D38" s="1">
        <f t="shared" si="1"/>
        <v>45810</v>
      </c>
      <c r="E38" t="str">
        <f t="shared" si="3"/>
        <v>Jun</v>
      </c>
      <c r="F38" t="s">
        <v>47</v>
      </c>
      <c r="G38" t="s">
        <v>22</v>
      </c>
      <c r="H38">
        <v>500</v>
      </c>
      <c r="I38">
        <v>4</v>
      </c>
      <c r="J38">
        <v>2000</v>
      </c>
      <c r="K38">
        <f t="shared" si="2"/>
        <v>2000</v>
      </c>
      <c r="L38" t="s">
        <v>15</v>
      </c>
      <c r="M38" t="s">
        <v>43</v>
      </c>
      <c r="N38" t="s">
        <v>35</v>
      </c>
      <c r="O38" t="s">
        <v>45</v>
      </c>
    </row>
    <row r="39" spans="1:15" x14ac:dyDescent="0.3">
      <c r="A39" t="s">
        <v>116</v>
      </c>
      <c r="B39">
        <f t="shared" si="0"/>
        <v>0</v>
      </c>
      <c r="C39" s="1">
        <v>45811</v>
      </c>
      <c r="D39" s="1">
        <f t="shared" si="1"/>
        <v>45811</v>
      </c>
      <c r="E39" t="str">
        <f t="shared" si="3"/>
        <v>Jun</v>
      </c>
      <c r="F39" t="s">
        <v>13</v>
      </c>
      <c r="G39" t="s">
        <v>14</v>
      </c>
      <c r="H39">
        <v>60</v>
      </c>
      <c r="I39">
        <v>2</v>
      </c>
      <c r="J39">
        <v>120</v>
      </c>
      <c r="K39">
        <f t="shared" si="2"/>
        <v>0</v>
      </c>
      <c r="L39" t="s">
        <v>57</v>
      </c>
      <c r="M39" t="s">
        <v>43</v>
      </c>
      <c r="N39" t="s">
        <v>17</v>
      </c>
      <c r="O39" t="s">
        <v>18</v>
      </c>
    </row>
    <row r="40" spans="1:15" x14ac:dyDescent="0.3">
      <c r="A40" t="s">
        <v>173</v>
      </c>
      <c r="B40">
        <f t="shared" si="0"/>
        <v>0</v>
      </c>
      <c r="C40" s="1">
        <v>45811</v>
      </c>
      <c r="D40" s="1">
        <f t="shared" si="1"/>
        <v>45811</v>
      </c>
      <c r="E40" t="str">
        <f t="shared" si="3"/>
        <v>Jun</v>
      </c>
      <c r="F40" t="s">
        <v>74</v>
      </c>
      <c r="G40" t="s">
        <v>68</v>
      </c>
      <c r="H40">
        <v>1200</v>
      </c>
      <c r="I40">
        <v>5</v>
      </c>
      <c r="J40">
        <v>6000</v>
      </c>
      <c r="K40">
        <f t="shared" si="2"/>
        <v>0</v>
      </c>
      <c r="L40" t="s">
        <v>57</v>
      </c>
      <c r="M40" t="s">
        <v>29</v>
      </c>
      <c r="N40" t="s">
        <v>44</v>
      </c>
      <c r="O40" t="s">
        <v>18</v>
      </c>
    </row>
    <row r="41" spans="1:15" x14ac:dyDescent="0.3">
      <c r="A41" t="s">
        <v>193</v>
      </c>
      <c r="B41">
        <f t="shared" si="0"/>
        <v>0</v>
      </c>
      <c r="C41" s="1">
        <v>45811</v>
      </c>
      <c r="D41" s="1">
        <f t="shared" si="1"/>
        <v>45811</v>
      </c>
      <c r="E41" t="str">
        <f t="shared" si="3"/>
        <v>Jun</v>
      </c>
      <c r="F41" t="s">
        <v>67</v>
      </c>
      <c r="G41" t="s">
        <v>68</v>
      </c>
      <c r="H41">
        <v>600</v>
      </c>
      <c r="I41">
        <v>2</v>
      </c>
      <c r="J41">
        <v>1200</v>
      </c>
      <c r="K41">
        <f t="shared" si="2"/>
        <v>0</v>
      </c>
      <c r="L41" t="s">
        <v>57</v>
      </c>
      <c r="M41" t="s">
        <v>34</v>
      </c>
      <c r="N41" t="s">
        <v>65</v>
      </c>
      <c r="O41" t="s">
        <v>18</v>
      </c>
    </row>
    <row r="42" spans="1:15" x14ac:dyDescent="0.3">
      <c r="A42" t="s">
        <v>255</v>
      </c>
      <c r="B42">
        <f t="shared" si="0"/>
        <v>1</v>
      </c>
      <c r="C42" s="1">
        <v>45811</v>
      </c>
      <c r="D42" s="1">
        <f t="shared" si="1"/>
        <v>45811</v>
      </c>
      <c r="E42" t="str">
        <f t="shared" si="3"/>
        <v>Jun</v>
      </c>
      <c r="F42" t="s">
        <v>74</v>
      </c>
      <c r="G42" t="s">
        <v>68</v>
      </c>
      <c r="H42">
        <v>1200</v>
      </c>
      <c r="I42">
        <v>2</v>
      </c>
      <c r="J42">
        <v>2400</v>
      </c>
      <c r="K42">
        <f t="shared" si="2"/>
        <v>2400</v>
      </c>
      <c r="L42" t="s">
        <v>28</v>
      </c>
      <c r="M42" t="s">
        <v>29</v>
      </c>
      <c r="N42" t="s">
        <v>44</v>
      </c>
      <c r="O42" t="s">
        <v>45</v>
      </c>
    </row>
    <row r="43" spans="1:15" x14ac:dyDescent="0.3">
      <c r="A43" t="s">
        <v>91</v>
      </c>
      <c r="B43">
        <f t="shared" si="0"/>
        <v>0</v>
      </c>
      <c r="C43" s="1">
        <v>45840</v>
      </c>
      <c r="D43" s="1">
        <f t="shared" si="1"/>
        <v>45840</v>
      </c>
      <c r="E43" t="str">
        <f t="shared" si="3"/>
        <v>Jul</v>
      </c>
      <c r="F43" t="s">
        <v>39</v>
      </c>
      <c r="G43" t="s">
        <v>40</v>
      </c>
      <c r="H43">
        <v>20</v>
      </c>
      <c r="I43">
        <v>1</v>
      </c>
      <c r="J43">
        <v>20</v>
      </c>
      <c r="K43">
        <f t="shared" si="2"/>
        <v>0</v>
      </c>
      <c r="L43" t="s">
        <v>64</v>
      </c>
      <c r="M43" t="s">
        <v>16</v>
      </c>
      <c r="N43" t="s">
        <v>30</v>
      </c>
      <c r="O43" t="s">
        <v>25</v>
      </c>
    </row>
    <row r="44" spans="1:15" x14ac:dyDescent="0.3">
      <c r="A44" t="s">
        <v>219</v>
      </c>
      <c r="B44">
        <f t="shared" si="0"/>
        <v>0</v>
      </c>
      <c r="C44" s="1">
        <v>45840</v>
      </c>
      <c r="D44" s="1">
        <f t="shared" si="1"/>
        <v>45840</v>
      </c>
      <c r="E44" t="str">
        <f t="shared" si="3"/>
        <v>Jul</v>
      </c>
      <c r="F44" t="s">
        <v>47</v>
      </c>
      <c r="G44" t="s">
        <v>22</v>
      </c>
      <c r="H44">
        <v>500</v>
      </c>
      <c r="I44">
        <v>5</v>
      </c>
      <c r="J44">
        <v>2500</v>
      </c>
      <c r="K44">
        <f t="shared" si="2"/>
        <v>0</v>
      </c>
      <c r="L44" t="s">
        <v>57</v>
      </c>
      <c r="M44" t="s">
        <v>94</v>
      </c>
      <c r="N44" t="s">
        <v>65</v>
      </c>
      <c r="O44" t="s">
        <v>25</v>
      </c>
    </row>
    <row r="45" spans="1:15" x14ac:dyDescent="0.3">
      <c r="A45" t="s">
        <v>80</v>
      </c>
      <c r="B45">
        <f t="shared" si="0"/>
        <v>0</v>
      </c>
      <c r="C45" s="1">
        <v>45841</v>
      </c>
      <c r="D45" s="1">
        <f t="shared" si="1"/>
        <v>45841</v>
      </c>
      <c r="E45" t="str">
        <f t="shared" si="3"/>
        <v>Jul</v>
      </c>
      <c r="F45" t="s">
        <v>21</v>
      </c>
      <c r="G45" t="s">
        <v>22</v>
      </c>
      <c r="H45">
        <v>100</v>
      </c>
      <c r="I45">
        <v>4</v>
      </c>
      <c r="J45">
        <v>400</v>
      </c>
      <c r="K45">
        <f t="shared" si="2"/>
        <v>0</v>
      </c>
      <c r="L45" t="s">
        <v>33</v>
      </c>
      <c r="M45" t="s">
        <v>71</v>
      </c>
      <c r="N45" t="s">
        <v>17</v>
      </c>
      <c r="O45" t="s">
        <v>25</v>
      </c>
    </row>
    <row r="46" spans="1:15" x14ac:dyDescent="0.3">
      <c r="A46" t="s">
        <v>83</v>
      </c>
      <c r="B46">
        <f t="shared" si="0"/>
        <v>0</v>
      </c>
      <c r="C46" s="1">
        <v>45841</v>
      </c>
      <c r="D46" s="1">
        <f t="shared" si="1"/>
        <v>45841</v>
      </c>
      <c r="E46" t="str">
        <f t="shared" si="3"/>
        <v>Jul</v>
      </c>
      <c r="F46" t="s">
        <v>74</v>
      </c>
      <c r="G46" t="s">
        <v>68</v>
      </c>
      <c r="H46">
        <v>1200</v>
      </c>
      <c r="I46">
        <v>4</v>
      </c>
      <c r="J46">
        <v>4800</v>
      </c>
      <c r="K46">
        <f t="shared" si="2"/>
        <v>0</v>
      </c>
      <c r="L46" t="s">
        <v>33</v>
      </c>
      <c r="M46" t="s">
        <v>43</v>
      </c>
      <c r="N46" t="s">
        <v>35</v>
      </c>
      <c r="O46" t="s">
        <v>25</v>
      </c>
    </row>
    <row r="47" spans="1:15" x14ac:dyDescent="0.3">
      <c r="A47" t="s">
        <v>150</v>
      </c>
      <c r="B47">
        <f t="shared" si="0"/>
        <v>0</v>
      </c>
      <c r="C47" s="1">
        <v>45841</v>
      </c>
      <c r="D47" s="1">
        <f t="shared" si="1"/>
        <v>45841</v>
      </c>
      <c r="E47" t="str">
        <f t="shared" si="3"/>
        <v>Jul</v>
      </c>
      <c r="F47" t="s">
        <v>63</v>
      </c>
      <c r="G47" t="s">
        <v>22</v>
      </c>
      <c r="H47">
        <v>800</v>
      </c>
      <c r="I47">
        <v>3</v>
      </c>
      <c r="J47">
        <v>2400</v>
      </c>
      <c r="K47">
        <f t="shared" si="2"/>
        <v>0</v>
      </c>
      <c r="L47" t="s">
        <v>64</v>
      </c>
      <c r="M47" t="s">
        <v>43</v>
      </c>
      <c r="N47" t="s">
        <v>35</v>
      </c>
      <c r="O47" t="s">
        <v>25</v>
      </c>
    </row>
    <row r="48" spans="1:15" x14ac:dyDescent="0.3">
      <c r="A48" t="s">
        <v>217</v>
      </c>
      <c r="B48">
        <f t="shared" si="0"/>
        <v>0</v>
      </c>
      <c r="C48" s="1">
        <v>45841</v>
      </c>
      <c r="D48" s="1">
        <f t="shared" si="1"/>
        <v>45841</v>
      </c>
      <c r="E48" t="str">
        <f t="shared" si="3"/>
        <v>Jul</v>
      </c>
      <c r="F48" t="s">
        <v>47</v>
      </c>
      <c r="G48" t="s">
        <v>22</v>
      </c>
      <c r="H48">
        <v>500</v>
      </c>
      <c r="I48">
        <v>2</v>
      </c>
      <c r="J48">
        <v>1000</v>
      </c>
      <c r="K48">
        <f t="shared" si="2"/>
        <v>0</v>
      </c>
      <c r="L48" t="s">
        <v>33</v>
      </c>
      <c r="M48" t="s">
        <v>94</v>
      </c>
      <c r="N48" t="s">
        <v>17</v>
      </c>
      <c r="O48" t="s">
        <v>25</v>
      </c>
    </row>
    <row r="49" spans="1:15" x14ac:dyDescent="0.3">
      <c r="A49" t="s">
        <v>303</v>
      </c>
      <c r="B49">
        <f t="shared" si="0"/>
        <v>1</v>
      </c>
      <c r="C49" s="1">
        <v>45841</v>
      </c>
      <c r="D49" s="1">
        <f t="shared" si="1"/>
        <v>45841</v>
      </c>
      <c r="E49" t="str">
        <f t="shared" si="3"/>
        <v>Jul</v>
      </c>
      <c r="F49" t="s">
        <v>13</v>
      </c>
      <c r="G49" t="s">
        <v>14</v>
      </c>
      <c r="H49">
        <v>60</v>
      </c>
      <c r="I49">
        <v>1</v>
      </c>
      <c r="J49">
        <v>60</v>
      </c>
      <c r="K49">
        <f t="shared" si="2"/>
        <v>60</v>
      </c>
      <c r="L49" t="s">
        <v>15</v>
      </c>
      <c r="M49" t="s">
        <v>43</v>
      </c>
      <c r="N49" t="s">
        <v>44</v>
      </c>
      <c r="O49" t="s">
        <v>45</v>
      </c>
    </row>
    <row r="50" spans="1:15" x14ac:dyDescent="0.3">
      <c r="A50" t="s">
        <v>112</v>
      </c>
      <c r="B50">
        <f t="shared" si="0"/>
        <v>0</v>
      </c>
      <c r="C50" s="1">
        <v>45871</v>
      </c>
      <c r="D50" s="1">
        <f t="shared" si="1"/>
        <v>45871</v>
      </c>
      <c r="E50" t="str">
        <f t="shared" si="3"/>
        <v>Aug</v>
      </c>
      <c r="F50" t="s">
        <v>39</v>
      </c>
      <c r="G50" t="s">
        <v>40</v>
      </c>
      <c r="H50">
        <v>20</v>
      </c>
      <c r="I50">
        <v>4</v>
      </c>
      <c r="J50">
        <v>80</v>
      </c>
      <c r="K50">
        <f t="shared" si="2"/>
        <v>0</v>
      </c>
      <c r="L50" t="s">
        <v>93</v>
      </c>
      <c r="M50" t="s">
        <v>29</v>
      </c>
      <c r="N50" t="s">
        <v>35</v>
      </c>
      <c r="O50" t="s">
        <v>25</v>
      </c>
    </row>
    <row r="51" spans="1:15" x14ac:dyDescent="0.3">
      <c r="A51" t="s">
        <v>235</v>
      </c>
      <c r="B51">
        <f t="shared" si="0"/>
        <v>0</v>
      </c>
      <c r="C51" s="1">
        <v>45871</v>
      </c>
      <c r="D51" s="1">
        <f t="shared" si="1"/>
        <v>45871</v>
      </c>
      <c r="E51" t="str">
        <f t="shared" si="3"/>
        <v>Aug</v>
      </c>
      <c r="F51" t="s">
        <v>55</v>
      </c>
      <c r="G51" t="s">
        <v>56</v>
      </c>
      <c r="H51">
        <v>15</v>
      </c>
      <c r="I51">
        <v>4</v>
      </c>
      <c r="J51">
        <v>60</v>
      </c>
      <c r="K51">
        <f t="shared" si="2"/>
        <v>0</v>
      </c>
      <c r="L51" t="s">
        <v>64</v>
      </c>
      <c r="M51" t="s">
        <v>94</v>
      </c>
      <c r="N51" t="s">
        <v>65</v>
      </c>
      <c r="O51" t="s">
        <v>18</v>
      </c>
    </row>
    <row r="52" spans="1:15" x14ac:dyDescent="0.3">
      <c r="A52" t="s">
        <v>243</v>
      </c>
      <c r="B52">
        <f t="shared" si="0"/>
        <v>0</v>
      </c>
      <c r="C52" s="1">
        <v>45871</v>
      </c>
      <c r="D52" s="1">
        <f t="shared" si="1"/>
        <v>45871</v>
      </c>
      <c r="E52" t="str">
        <f t="shared" si="3"/>
        <v>Aug</v>
      </c>
      <c r="F52" t="s">
        <v>47</v>
      </c>
      <c r="G52" t="s">
        <v>22</v>
      </c>
      <c r="H52">
        <v>500</v>
      </c>
      <c r="I52">
        <v>3</v>
      </c>
      <c r="J52">
        <v>1500</v>
      </c>
      <c r="K52">
        <f t="shared" si="2"/>
        <v>0</v>
      </c>
      <c r="L52" t="s">
        <v>48</v>
      </c>
      <c r="M52" t="s">
        <v>29</v>
      </c>
      <c r="N52" t="s">
        <v>35</v>
      </c>
      <c r="O52" t="s">
        <v>25</v>
      </c>
    </row>
    <row r="53" spans="1:15" x14ac:dyDescent="0.3">
      <c r="A53" t="s">
        <v>50</v>
      </c>
      <c r="B53">
        <f t="shared" si="0"/>
        <v>1</v>
      </c>
      <c r="C53" s="1">
        <v>45872</v>
      </c>
      <c r="D53" s="1">
        <f t="shared" si="1"/>
        <v>45872</v>
      </c>
      <c r="E53" t="str">
        <f t="shared" si="3"/>
        <v>Aug</v>
      </c>
      <c r="F53" t="s">
        <v>39</v>
      </c>
      <c r="G53" t="s">
        <v>40</v>
      </c>
      <c r="H53">
        <v>20</v>
      </c>
      <c r="I53">
        <v>3</v>
      </c>
      <c r="J53">
        <v>60</v>
      </c>
      <c r="K53">
        <f t="shared" si="2"/>
        <v>60</v>
      </c>
      <c r="L53" t="s">
        <v>48</v>
      </c>
      <c r="M53" t="s">
        <v>51</v>
      </c>
      <c r="N53" t="s">
        <v>44</v>
      </c>
      <c r="O53" t="s">
        <v>45</v>
      </c>
    </row>
    <row r="54" spans="1:15" x14ac:dyDescent="0.3">
      <c r="A54" t="s">
        <v>230</v>
      </c>
      <c r="B54">
        <f t="shared" si="0"/>
        <v>0</v>
      </c>
      <c r="C54" s="1">
        <v>45872</v>
      </c>
      <c r="D54" s="1">
        <f t="shared" si="1"/>
        <v>45872</v>
      </c>
      <c r="E54" t="str">
        <f t="shared" si="3"/>
        <v>Aug</v>
      </c>
      <c r="F54" t="s">
        <v>37</v>
      </c>
      <c r="G54" t="s">
        <v>22</v>
      </c>
      <c r="H54">
        <v>150</v>
      </c>
      <c r="I54">
        <v>2</v>
      </c>
      <c r="J54">
        <v>300</v>
      </c>
      <c r="K54">
        <f t="shared" si="2"/>
        <v>0</v>
      </c>
      <c r="L54" t="s">
        <v>61</v>
      </c>
      <c r="M54" t="s">
        <v>71</v>
      </c>
      <c r="N54" t="s">
        <v>17</v>
      </c>
      <c r="O54" t="s">
        <v>18</v>
      </c>
    </row>
    <row r="55" spans="1:15" x14ac:dyDescent="0.3">
      <c r="A55" t="s">
        <v>292</v>
      </c>
      <c r="B55">
        <f t="shared" si="0"/>
        <v>0</v>
      </c>
      <c r="C55" s="1">
        <v>45872</v>
      </c>
      <c r="D55" s="1">
        <f t="shared" si="1"/>
        <v>45872</v>
      </c>
      <c r="E55" t="str">
        <f t="shared" si="3"/>
        <v>Aug</v>
      </c>
      <c r="F55" t="s">
        <v>13</v>
      </c>
      <c r="G55" t="s">
        <v>14</v>
      </c>
      <c r="H55">
        <v>60</v>
      </c>
      <c r="I55">
        <v>5</v>
      </c>
      <c r="J55">
        <v>300</v>
      </c>
      <c r="K55">
        <f t="shared" si="2"/>
        <v>0</v>
      </c>
      <c r="L55" t="s">
        <v>93</v>
      </c>
      <c r="M55" t="s">
        <v>49</v>
      </c>
      <c r="N55" t="s">
        <v>65</v>
      </c>
      <c r="O55" t="s">
        <v>25</v>
      </c>
    </row>
    <row r="56" spans="1:15" x14ac:dyDescent="0.3">
      <c r="A56" t="s">
        <v>322</v>
      </c>
      <c r="B56">
        <f t="shared" si="0"/>
        <v>0</v>
      </c>
      <c r="C56" s="1">
        <v>45872</v>
      </c>
      <c r="D56" s="1">
        <f t="shared" si="1"/>
        <v>45872</v>
      </c>
      <c r="E56" t="str">
        <f t="shared" si="3"/>
        <v>Aug</v>
      </c>
      <c r="F56" t="s">
        <v>55</v>
      </c>
      <c r="G56" t="s">
        <v>56</v>
      </c>
      <c r="H56">
        <v>15</v>
      </c>
      <c r="I56">
        <v>1</v>
      </c>
      <c r="J56">
        <v>15</v>
      </c>
      <c r="K56">
        <f t="shared" si="2"/>
        <v>0</v>
      </c>
      <c r="L56" t="s">
        <v>93</v>
      </c>
      <c r="M56" t="s">
        <v>49</v>
      </c>
      <c r="N56" t="s">
        <v>30</v>
      </c>
      <c r="O56" t="s">
        <v>18</v>
      </c>
    </row>
    <row r="57" spans="1:15" x14ac:dyDescent="0.3">
      <c r="A57" t="s">
        <v>330</v>
      </c>
      <c r="B57">
        <f t="shared" si="0"/>
        <v>0</v>
      </c>
      <c r="C57" s="1">
        <v>45872</v>
      </c>
      <c r="D57" s="1">
        <f t="shared" si="1"/>
        <v>45872</v>
      </c>
      <c r="E57" t="str">
        <f t="shared" si="3"/>
        <v>Aug</v>
      </c>
      <c r="F57" t="s">
        <v>47</v>
      </c>
      <c r="G57" t="s">
        <v>22</v>
      </c>
      <c r="H57">
        <v>500</v>
      </c>
      <c r="I57">
        <v>4</v>
      </c>
      <c r="J57">
        <v>2000</v>
      </c>
      <c r="K57">
        <f t="shared" si="2"/>
        <v>0</v>
      </c>
      <c r="L57" t="s">
        <v>82</v>
      </c>
      <c r="M57" t="s">
        <v>51</v>
      </c>
      <c r="N57" t="s">
        <v>65</v>
      </c>
      <c r="O57" t="s">
        <v>25</v>
      </c>
    </row>
    <row r="58" spans="1:15" x14ac:dyDescent="0.3">
      <c r="A58" t="s">
        <v>337</v>
      </c>
      <c r="B58">
        <f t="shared" si="0"/>
        <v>0</v>
      </c>
      <c r="C58" s="1">
        <v>45872</v>
      </c>
      <c r="D58" s="1">
        <f t="shared" si="1"/>
        <v>45872</v>
      </c>
      <c r="E58" t="str">
        <f t="shared" si="3"/>
        <v>Aug</v>
      </c>
      <c r="F58" t="s">
        <v>37</v>
      </c>
      <c r="G58" t="s">
        <v>22</v>
      </c>
      <c r="H58">
        <v>150</v>
      </c>
      <c r="I58">
        <v>3</v>
      </c>
      <c r="J58">
        <v>450</v>
      </c>
      <c r="K58">
        <f t="shared" si="2"/>
        <v>0</v>
      </c>
      <c r="L58" t="s">
        <v>23</v>
      </c>
      <c r="M58" t="s">
        <v>16</v>
      </c>
      <c r="N58" t="s">
        <v>17</v>
      </c>
      <c r="O58" t="s">
        <v>18</v>
      </c>
    </row>
    <row r="59" spans="1:15" x14ac:dyDescent="0.3">
      <c r="A59" t="s">
        <v>102</v>
      </c>
      <c r="B59">
        <f t="shared" si="0"/>
        <v>0</v>
      </c>
      <c r="C59" s="1">
        <v>45902</v>
      </c>
      <c r="D59" s="1">
        <f t="shared" si="1"/>
        <v>45902</v>
      </c>
      <c r="E59" t="str">
        <f t="shared" si="3"/>
        <v>Sep</v>
      </c>
      <c r="F59" t="s">
        <v>74</v>
      </c>
      <c r="G59" t="s">
        <v>68</v>
      </c>
      <c r="H59">
        <v>1200</v>
      </c>
      <c r="I59">
        <v>2</v>
      </c>
      <c r="J59">
        <v>2400</v>
      </c>
      <c r="K59">
        <f t="shared" si="2"/>
        <v>0</v>
      </c>
      <c r="L59" t="s">
        <v>48</v>
      </c>
      <c r="M59" t="s">
        <v>51</v>
      </c>
      <c r="N59" t="s">
        <v>44</v>
      </c>
      <c r="O59" t="s">
        <v>18</v>
      </c>
    </row>
    <row r="60" spans="1:15" x14ac:dyDescent="0.3">
      <c r="A60" t="s">
        <v>248</v>
      </c>
      <c r="B60">
        <f t="shared" si="0"/>
        <v>1</v>
      </c>
      <c r="C60" s="1">
        <v>45902</v>
      </c>
      <c r="D60" s="1">
        <f t="shared" si="1"/>
        <v>45902</v>
      </c>
      <c r="E60" t="str">
        <f t="shared" si="3"/>
        <v>Sep</v>
      </c>
      <c r="F60" t="s">
        <v>47</v>
      </c>
      <c r="G60" t="s">
        <v>22</v>
      </c>
      <c r="H60">
        <v>500</v>
      </c>
      <c r="I60">
        <v>2</v>
      </c>
      <c r="J60">
        <v>1000</v>
      </c>
      <c r="K60">
        <f t="shared" si="2"/>
        <v>1000</v>
      </c>
      <c r="L60" t="s">
        <v>33</v>
      </c>
      <c r="M60" t="s">
        <v>94</v>
      </c>
      <c r="N60" t="s">
        <v>35</v>
      </c>
      <c r="O60" t="s">
        <v>45</v>
      </c>
    </row>
    <row r="61" spans="1:15" x14ac:dyDescent="0.3">
      <c r="A61" t="s">
        <v>328</v>
      </c>
      <c r="B61">
        <f t="shared" si="0"/>
        <v>0</v>
      </c>
      <c r="C61" s="1">
        <v>45902</v>
      </c>
      <c r="D61" s="1">
        <f t="shared" si="1"/>
        <v>45902</v>
      </c>
      <c r="E61" t="str">
        <f t="shared" si="3"/>
        <v>Sep</v>
      </c>
      <c r="F61" t="s">
        <v>37</v>
      </c>
      <c r="G61" t="s">
        <v>22</v>
      </c>
      <c r="H61">
        <v>150</v>
      </c>
      <c r="I61">
        <v>1</v>
      </c>
      <c r="J61">
        <v>150</v>
      </c>
      <c r="K61">
        <f t="shared" si="2"/>
        <v>0</v>
      </c>
      <c r="L61" t="s">
        <v>28</v>
      </c>
      <c r="M61" t="s">
        <v>29</v>
      </c>
      <c r="N61" t="s">
        <v>65</v>
      </c>
      <c r="O61" t="s">
        <v>25</v>
      </c>
    </row>
    <row r="62" spans="1:15" x14ac:dyDescent="0.3">
      <c r="A62" t="s">
        <v>158</v>
      </c>
      <c r="B62">
        <f t="shared" si="0"/>
        <v>0</v>
      </c>
      <c r="C62" s="1">
        <v>45903</v>
      </c>
      <c r="D62" s="1">
        <f t="shared" si="1"/>
        <v>45903</v>
      </c>
      <c r="E62" t="str">
        <f t="shared" si="3"/>
        <v>Sep</v>
      </c>
      <c r="F62" t="s">
        <v>13</v>
      </c>
      <c r="G62" t="s">
        <v>14</v>
      </c>
      <c r="H62">
        <v>60</v>
      </c>
      <c r="I62">
        <v>2</v>
      </c>
      <c r="J62">
        <v>120</v>
      </c>
      <c r="K62">
        <f t="shared" si="2"/>
        <v>0</v>
      </c>
      <c r="L62" t="s">
        <v>23</v>
      </c>
      <c r="M62" t="s">
        <v>29</v>
      </c>
      <c r="N62" t="s">
        <v>65</v>
      </c>
      <c r="O62" t="s">
        <v>18</v>
      </c>
    </row>
    <row r="63" spans="1:15" x14ac:dyDescent="0.3">
      <c r="A63" t="s">
        <v>300</v>
      </c>
      <c r="B63">
        <f t="shared" si="0"/>
        <v>1</v>
      </c>
      <c r="C63" s="1">
        <v>45903</v>
      </c>
      <c r="D63" s="1">
        <f t="shared" si="1"/>
        <v>45903</v>
      </c>
      <c r="E63" t="str">
        <f t="shared" si="3"/>
        <v>Sep</v>
      </c>
      <c r="F63" t="s">
        <v>39</v>
      </c>
      <c r="G63" t="s">
        <v>40</v>
      </c>
      <c r="H63">
        <v>20</v>
      </c>
      <c r="I63">
        <v>4</v>
      </c>
      <c r="J63">
        <v>80</v>
      </c>
      <c r="K63">
        <f t="shared" si="2"/>
        <v>80</v>
      </c>
      <c r="L63" t="s">
        <v>15</v>
      </c>
      <c r="M63" t="s">
        <v>43</v>
      </c>
      <c r="N63" t="s">
        <v>17</v>
      </c>
      <c r="O63" t="s">
        <v>45</v>
      </c>
    </row>
    <row r="64" spans="1:15" x14ac:dyDescent="0.3">
      <c r="A64" t="s">
        <v>76</v>
      </c>
      <c r="B64">
        <f t="shared" si="0"/>
        <v>1</v>
      </c>
      <c r="C64" s="1">
        <v>45932</v>
      </c>
      <c r="D64" s="1">
        <f t="shared" si="1"/>
        <v>45932</v>
      </c>
      <c r="E64" t="str">
        <f t="shared" si="3"/>
        <v>Oct</v>
      </c>
      <c r="F64" t="s">
        <v>47</v>
      </c>
      <c r="G64" t="s">
        <v>22</v>
      </c>
      <c r="H64">
        <v>500</v>
      </c>
      <c r="I64">
        <v>2</v>
      </c>
      <c r="J64">
        <v>1000</v>
      </c>
      <c r="K64">
        <f t="shared" si="2"/>
        <v>1000</v>
      </c>
      <c r="L64" t="s">
        <v>61</v>
      </c>
      <c r="M64" t="s">
        <v>77</v>
      </c>
      <c r="N64" t="s">
        <v>30</v>
      </c>
      <c r="O64" t="s">
        <v>45</v>
      </c>
    </row>
    <row r="65" spans="1:15" x14ac:dyDescent="0.3">
      <c r="A65" t="s">
        <v>96</v>
      </c>
      <c r="B65">
        <f t="shared" si="0"/>
        <v>0</v>
      </c>
      <c r="C65" s="1">
        <v>45932</v>
      </c>
      <c r="D65" s="1">
        <f t="shared" si="1"/>
        <v>45932</v>
      </c>
      <c r="E65" t="str">
        <f t="shared" si="3"/>
        <v>Oct</v>
      </c>
      <c r="F65" t="s">
        <v>67</v>
      </c>
      <c r="G65" t="s">
        <v>68</v>
      </c>
      <c r="H65">
        <v>600</v>
      </c>
      <c r="I65">
        <v>3</v>
      </c>
      <c r="J65">
        <v>1800</v>
      </c>
      <c r="K65">
        <f t="shared" si="2"/>
        <v>0</v>
      </c>
      <c r="L65" t="s">
        <v>23</v>
      </c>
      <c r="M65" t="s">
        <v>34</v>
      </c>
      <c r="N65" t="s">
        <v>65</v>
      </c>
      <c r="O65" t="s">
        <v>18</v>
      </c>
    </row>
    <row r="66" spans="1:15" x14ac:dyDescent="0.3">
      <c r="A66" t="s">
        <v>135</v>
      </c>
      <c r="B66">
        <f t="shared" ref="B66:B129" si="4">IF(O66="Completed", 1, )</f>
        <v>1</v>
      </c>
      <c r="C66" s="1">
        <v>45932</v>
      </c>
      <c r="D66" s="1">
        <f t="shared" ref="D66:D129" si="5">IFERROR(IF(FIND("-",C66),DATE(_xlfn.CONCAT(20,RIGHT(C66,2)),MID(C66,4,2),LEFT(C66,2))),C66)</f>
        <v>45932</v>
      </c>
      <c r="E66" t="str">
        <f t="shared" si="3"/>
        <v>Oct</v>
      </c>
      <c r="F66" t="s">
        <v>63</v>
      </c>
      <c r="G66" t="s">
        <v>22</v>
      </c>
      <c r="H66">
        <v>800</v>
      </c>
      <c r="I66">
        <v>5</v>
      </c>
      <c r="J66">
        <v>4000</v>
      </c>
      <c r="K66">
        <f t="shared" ref="K66:K129" si="6">IF(O66="Completed", J66,0)</f>
        <v>4000</v>
      </c>
      <c r="L66" t="s">
        <v>33</v>
      </c>
      <c r="M66" t="s">
        <v>24</v>
      </c>
      <c r="N66" t="s">
        <v>44</v>
      </c>
      <c r="O66" t="s">
        <v>45</v>
      </c>
    </row>
    <row r="67" spans="1:15" x14ac:dyDescent="0.3">
      <c r="A67" t="s">
        <v>201</v>
      </c>
      <c r="B67">
        <f t="shared" si="4"/>
        <v>1</v>
      </c>
      <c r="C67" s="1">
        <v>45932</v>
      </c>
      <c r="D67" s="1">
        <f t="shared" si="5"/>
        <v>45932</v>
      </c>
      <c r="E67" t="str">
        <f t="shared" ref="E67:E130" si="7">TEXT(D67,"mmm")</f>
        <v>Oct</v>
      </c>
      <c r="F67" t="s">
        <v>21</v>
      </c>
      <c r="G67" t="s">
        <v>22</v>
      </c>
      <c r="H67">
        <v>100</v>
      </c>
      <c r="I67">
        <v>5</v>
      </c>
      <c r="J67">
        <v>500</v>
      </c>
      <c r="K67">
        <f t="shared" si="6"/>
        <v>500</v>
      </c>
      <c r="L67" t="s">
        <v>28</v>
      </c>
      <c r="M67" t="s">
        <v>43</v>
      </c>
      <c r="N67" t="s">
        <v>30</v>
      </c>
      <c r="O67" t="s">
        <v>45</v>
      </c>
    </row>
    <row r="68" spans="1:15" x14ac:dyDescent="0.3">
      <c r="A68" t="s">
        <v>208</v>
      </c>
      <c r="B68">
        <f t="shared" si="4"/>
        <v>0</v>
      </c>
      <c r="C68" s="1">
        <v>45932</v>
      </c>
      <c r="D68" s="1">
        <f t="shared" si="5"/>
        <v>45932</v>
      </c>
      <c r="E68" t="str">
        <f t="shared" si="7"/>
        <v>Oct</v>
      </c>
      <c r="F68" t="s">
        <v>55</v>
      </c>
      <c r="G68" t="s">
        <v>56</v>
      </c>
      <c r="H68">
        <v>15</v>
      </c>
      <c r="I68">
        <v>1</v>
      </c>
      <c r="J68">
        <v>15</v>
      </c>
      <c r="K68">
        <f t="shared" si="6"/>
        <v>0</v>
      </c>
      <c r="L68" t="s">
        <v>15</v>
      </c>
      <c r="M68" t="s">
        <v>71</v>
      </c>
      <c r="N68" t="s">
        <v>65</v>
      </c>
      <c r="O68" t="s">
        <v>25</v>
      </c>
    </row>
    <row r="69" spans="1:15" x14ac:dyDescent="0.3">
      <c r="A69" t="s">
        <v>215</v>
      </c>
      <c r="B69">
        <f t="shared" si="4"/>
        <v>1</v>
      </c>
      <c r="C69" s="1">
        <v>45932</v>
      </c>
      <c r="D69" s="1">
        <f t="shared" si="5"/>
        <v>45932</v>
      </c>
      <c r="E69" t="str">
        <f t="shared" si="7"/>
        <v>Oct</v>
      </c>
      <c r="F69" t="s">
        <v>37</v>
      </c>
      <c r="G69" t="s">
        <v>22</v>
      </c>
      <c r="H69">
        <v>150</v>
      </c>
      <c r="I69">
        <v>5</v>
      </c>
      <c r="J69">
        <v>750</v>
      </c>
      <c r="K69">
        <f t="shared" si="6"/>
        <v>750</v>
      </c>
      <c r="L69" t="s">
        <v>57</v>
      </c>
      <c r="M69" t="s">
        <v>51</v>
      </c>
      <c r="N69" t="s">
        <v>44</v>
      </c>
      <c r="O69" t="s">
        <v>45</v>
      </c>
    </row>
    <row r="70" spans="1:15" x14ac:dyDescent="0.3">
      <c r="A70" t="s">
        <v>220</v>
      </c>
      <c r="B70">
        <f t="shared" si="4"/>
        <v>0</v>
      </c>
      <c r="C70" s="1">
        <v>45932</v>
      </c>
      <c r="D70" s="1">
        <f t="shared" si="5"/>
        <v>45932</v>
      </c>
      <c r="E70" t="str">
        <f t="shared" si="7"/>
        <v>Oct</v>
      </c>
      <c r="F70" t="s">
        <v>39</v>
      </c>
      <c r="G70" t="s">
        <v>40</v>
      </c>
      <c r="H70">
        <v>20</v>
      </c>
      <c r="I70">
        <v>1</v>
      </c>
      <c r="J70">
        <v>20</v>
      </c>
      <c r="K70">
        <f t="shared" si="6"/>
        <v>0</v>
      </c>
      <c r="L70" t="s">
        <v>33</v>
      </c>
      <c r="M70" t="s">
        <v>49</v>
      </c>
      <c r="N70" t="s">
        <v>35</v>
      </c>
      <c r="O70" t="s">
        <v>25</v>
      </c>
    </row>
    <row r="71" spans="1:15" x14ac:dyDescent="0.3">
      <c r="A71" t="s">
        <v>276</v>
      </c>
      <c r="B71">
        <f t="shared" si="4"/>
        <v>1</v>
      </c>
      <c r="C71" s="1">
        <v>45932</v>
      </c>
      <c r="D71" s="1">
        <f t="shared" si="5"/>
        <v>45932</v>
      </c>
      <c r="E71" t="str">
        <f t="shared" si="7"/>
        <v>Oct</v>
      </c>
      <c r="F71" t="s">
        <v>63</v>
      </c>
      <c r="G71" t="s">
        <v>22</v>
      </c>
      <c r="H71">
        <v>800</v>
      </c>
      <c r="I71">
        <v>3</v>
      </c>
      <c r="J71">
        <v>2400</v>
      </c>
      <c r="K71">
        <f t="shared" si="6"/>
        <v>2400</v>
      </c>
      <c r="L71" t="s">
        <v>93</v>
      </c>
      <c r="M71" t="s">
        <v>43</v>
      </c>
      <c r="N71" t="s">
        <v>30</v>
      </c>
      <c r="O71" t="s">
        <v>45</v>
      </c>
    </row>
    <row r="72" spans="1:15" x14ac:dyDescent="0.3">
      <c r="A72" t="s">
        <v>287</v>
      </c>
      <c r="B72">
        <f t="shared" si="4"/>
        <v>1</v>
      </c>
      <c r="C72" s="1">
        <v>45932</v>
      </c>
      <c r="D72" s="1">
        <f t="shared" si="5"/>
        <v>45932</v>
      </c>
      <c r="E72" t="str">
        <f t="shared" si="7"/>
        <v>Oct</v>
      </c>
      <c r="F72" t="s">
        <v>55</v>
      </c>
      <c r="G72" t="s">
        <v>56</v>
      </c>
      <c r="H72">
        <v>15</v>
      </c>
      <c r="I72">
        <v>2</v>
      </c>
      <c r="J72">
        <v>30</v>
      </c>
      <c r="K72">
        <f t="shared" si="6"/>
        <v>30</v>
      </c>
      <c r="L72" t="s">
        <v>82</v>
      </c>
      <c r="M72" t="s">
        <v>77</v>
      </c>
      <c r="N72" t="s">
        <v>17</v>
      </c>
      <c r="O72" t="s">
        <v>45</v>
      </c>
    </row>
    <row r="73" spans="1:15" x14ac:dyDescent="0.3">
      <c r="A73" t="s">
        <v>308</v>
      </c>
      <c r="B73">
        <f t="shared" si="4"/>
        <v>1</v>
      </c>
      <c r="C73" s="1">
        <v>45932</v>
      </c>
      <c r="D73" s="1">
        <f t="shared" si="5"/>
        <v>45932</v>
      </c>
      <c r="E73" t="str">
        <f t="shared" si="7"/>
        <v>Oct</v>
      </c>
      <c r="F73" t="s">
        <v>37</v>
      </c>
      <c r="G73" t="s">
        <v>22</v>
      </c>
      <c r="H73">
        <v>150</v>
      </c>
      <c r="I73">
        <v>3</v>
      </c>
      <c r="J73">
        <v>450</v>
      </c>
      <c r="K73">
        <f t="shared" si="6"/>
        <v>450</v>
      </c>
      <c r="L73" t="s">
        <v>61</v>
      </c>
      <c r="M73" t="s">
        <v>29</v>
      </c>
      <c r="N73" t="s">
        <v>17</v>
      </c>
      <c r="O73" t="s">
        <v>45</v>
      </c>
    </row>
    <row r="74" spans="1:15" x14ac:dyDescent="0.3">
      <c r="A74" t="s">
        <v>36</v>
      </c>
      <c r="B74">
        <f t="shared" si="4"/>
        <v>0</v>
      </c>
      <c r="C74" s="1">
        <v>45933</v>
      </c>
      <c r="D74" s="1">
        <f t="shared" si="5"/>
        <v>45933</v>
      </c>
      <c r="E74" t="str">
        <f t="shared" si="7"/>
        <v>Oct</v>
      </c>
      <c r="F74" t="s">
        <v>37</v>
      </c>
      <c r="G74" t="s">
        <v>22</v>
      </c>
      <c r="H74">
        <v>150</v>
      </c>
      <c r="I74">
        <v>3</v>
      </c>
      <c r="J74">
        <v>450</v>
      </c>
      <c r="K74">
        <f t="shared" si="6"/>
        <v>0</v>
      </c>
      <c r="L74" t="s">
        <v>15</v>
      </c>
      <c r="M74" t="s">
        <v>16</v>
      </c>
      <c r="N74" t="s">
        <v>17</v>
      </c>
      <c r="O74" t="s">
        <v>25</v>
      </c>
    </row>
    <row r="75" spans="1:15" x14ac:dyDescent="0.3">
      <c r="A75" t="s">
        <v>98</v>
      </c>
      <c r="B75">
        <f t="shared" si="4"/>
        <v>0</v>
      </c>
      <c r="C75" s="1">
        <v>45933</v>
      </c>
      <c r="D75" s="1">
        <f t="shared" si="5"/>
        <v>45933</v>
      </c>
      <c r="E75" t="str">
        <f t="shared" si="7"/>
        <v>Oct</v>
      </c>
      <c r="F75" t="s">
        <v>47</v>
      </c>
      <c r="G75" t="s">
        <v>22</v>
      </c>
      <c r="H75">
        <v>500</v>
      </c>
      <c r="I75">
        <v>4</v>
      </c>
      <c r="J75">
        <v>2000</v>
      </c>
      <c r="K75">
        <f t="shared" si="6"/>
        <v>0</v>
      </c>
      <c r="L75" t="s">
        <v>61</v>
      </c>
      <c r="M75" t="s">
        <v>71</v>
      </c>
      <c r="N75" t="s">
        <v>44</v>
      </c>
      <c r="O75" t="s">
        <v>25</v>
      </c>
    </row>
    <row r="76" spans="1:15" x14ac:dyDescent="0.3">
      <c r="A76" t="s">
        <v>148</v>
      </c>
      <c r="B76">
        <f t="shared" si="4"/>
        <v>1</v>
      </c>
      <c r="C76" s="1">
        <v>45933</v>
      </c>
      <c r="D76" s="1">
        <f t="shared" si="5"/>
        <v>45933</v>
      </c>
      <c r="E76" t="str">
        <f t="shared" si="7"/>
        <v>Oct</v>
      </c>
      <c r="F76" t="s">
        <v>55</v>
      </c>
      <c r="G76" t="s">
        <v>56</v>
      </c>
      <c r="H76">
        <v>15</v>
      </c>
      <c r="I76">
        <v>1</v>
      </c>
      <c r="J76">
        <v>15</v>
      </c>
      <c r="K76">
        <f t="shared" si="6"/>
        <v>15</v>
      </c>
      <c r="L76" t="s">
        <v>23</v>
      </c>
      <c r="M76" t="s">
        <v>51</v>
      </c>
      <c r="N76" t="s">
        <v>35</v>
      </c>
      <c r="O76" t="s">
        <v>45</v>
      </c>
    </row>
    <row r="77" spans="1:15" x14ac:dyDescent="0.3">
      <c r="A77" t="s">
        <v>282</v>
      </c>
      <c r="B77">
        <f t="shared" si="4"/>
        <v>0</v>
      </c>
      <c r="C77" s="1">
        <v>45933</v>
      </c>
      <c r="D77" s="1">
        <f t="shared" si="5"/>
        <v>45933</v>
      </c>
      <c r="E77" t="str">
        <f t="shared" si="7"/>
        <v>Oct</v>
      </c>
      <c r="F77" t="s">
        <v>47</v>
      </c>
      <c r="G77" t="s">
        <v>22</v>
      </c>
      <c r="H77">
        <v>500</v>
      </c>
      <c r="I77">
        <v>3</v>
      </c>
      <c r="J77">
        <v>1500</v>
      </c>
      <c r="K77">
        <f t="shared" si="6"/>
        <v>0</v>
      </c>
      <c r="L77" t="s">
        <v>33</v>
      </c>
      <c r="M77" t="s">
        <v>29</v>
      </c>
      <c r="N77" t="s">
        <v>65</v>
      </c>
      <c r="O77" t="s">
        <v>18</v>
      </c>
    </row>
    <row r="78" spans="1:15" x14ac:dyDescent="0.3">
      <c r="A78" t="s">
        <v>118</v>
      </c>
      <c r="B78">
        <f t="shared" si="4"/>
        <v>1</v>
      </c>
      <c r="C78" s="1">
        <v>45963</v>
      </c>
      <c r="D78" s="1">
        <f t="shared" si="5"/>
        <v>45963</v>
      </c>
      <c r="E78" t="str">
        <f t="shared" si="7"/>
        <v>Nov</v>
      </c>
      <c r="F78" t="s">
        <v>39</v>
      </c>
      <c r="G78" t="s">
        <v>40</v>
      </c>
      <c r="H78">
        <v>20</v>
      </c>
      <c r="I78">
        <v>5</v>
      </c>
      <c r="J78">
        <v>100</v>
      </c>
      <c r="K78">
        <f t="shared" si="6"/>
        <v>100</v>
      </c>
      <c r="L78" t="s">
        <v>93</v>
      </c>
      <c r="M78" t="s">
        <v>29</v>
      </c>
      <c r="N78" t="s">
        <v>30</v>
      </c>
      <c r="O78" t="s">
        <v>45</v>
      </c>
    </row>
    <row r="79" spans="1:15" x14ac:dyDescent="0.3">
      <c r="A79" t="s">
        <v>221</v>
      </c>
      <c r="B79">
        <f t="shared" si="4"/>
        <v>0</v>
      </c>
      <c r="C79" s="1">
        <v>45963</v>
      </c>
      <c r="D79" s="1">
        <f t="shared" si="5"/>
        <v>45963</v>
      </c>
      <c r="E79" t="str">
        <f t="shared" si="7"/>
        <v>Nov</v>
      </c>
      <c r="F79" t="s">
        <v>74</v>
      </c>
      <c r="G79" t="s">
        <v>68</v>
      </c>
      <c r="H79">
        <v>1200</v>
      </c>
      <c r="I79">
        <v>2</v>
      </c>
      <c r="J79">
        <v>2400</v>
      </c>
      <c r="K79">
        <f t="shared" si="6"/>
        <v>0</v>
      </c>
      <c r="L79" t="s">
        <v>64</v>
      </c>
      <c r="M79" t="s">
        <v>24</v>
      </c>
      <c r="N79" t="s">
        <v>44</v>
      </c>
      <c r="O79" t="s">
        <v>18</v>
      </c>
    </row>
    <row r="80" spans="1:15" x14ac:dyDescent="0.3">
      <c r="A80" t="s">
        <v>223</v>
      </c>
      <c r="B80">
        <f t="shared" si="4"/>
        <v>0</v>
      </c>
      <c r="C80" s="1">
        <v>45963</v>
      </c>
      <c r="D80" s="1">
        <f t="shared" si="5"/>
        <v>45963</v>
      </c>
      <c r="E80" t="str">
        <f t="shared" si="7"/>
        <v>Nov</v>
      </c>
      <c r="F80" t="s">
        <v>37</v>
      </c>
      <c r="G80" t="s">
        <v>22</v>
      </c>
      <c r="H80">
        <v>150</v>
      </c>
      <c r="I80">
        <v>5</v>
      </c>
      <c r="J80">
        <v>750</v>
      </c>
      <c r="K80">
        <f t="shared" si="6"/>
        <v>0</v>
      </c>
      <c r="L80" t="s">
        <v>28</v>
      </c>
      <c r="M80" t="s">
        <v>77</v>
      </c>
      <c r="N80" t="s">
        <v>35</v>
      </c>
      <c r="O80" t="s">
        <v>18</v>
      </c>
    </row>
    <row r="81" spans="1:15" x14ac:dyDescent="0.3">
      <c r="A81" t="s">
        <v>325</v>
      </c>
      <c r="B81">
        <f t="shared" si="4"/>
        <v>0</v>
      </c>
      <c r="C81" s="1">
        <v>45963</v>
      </c>
      <c r="D81" s="1">
        <f t="shared" si="5"/>
        <v>45963</v>
      </c>
      <c r="E81" t="str">
        <f t="shared" si="7"/>
        <v>Nov</v>
      </c>
      <c r="F81" t="s">
        <v>21</v>
      </c>
      <c r="G81" t="s">
        <v>22</v>
      </c>
      <c r="H81">
        <v>100</v>
      </c>
      <c r="I81">
        <v>3</v>
      </c>
      <c r="J81">
        <v>300</v>
      </c>
      <c r="K81">
        <f t="shared" si="6"/>
        <v>0</v>
      </c>
      <c r="L81" t="s">
        <v>61</v>
      </c>
      <c r="M81" t="s">
        <v>43</v>
      </c>
      <c r="N81" t="s">
        <v>17</v>
      </c>
      <c r="O81" t="s">
        <v>18</v>
      </c>
    </row>
    <row r="82" spans="1:15" x14ac:dyDescent="0.3">
      <c r="A82" t="s">
        <v>134</v>
      </c>
      <c r="B82">
        <f t="shared" si="4"/>
        <v>0</v>
      </c>
      <c r="C82" s="1">
        <v>45964</v>
      </c>
      <c r="D82" s="1">
        <f t="shared" si="5"/>
        <v>45964</v>
      </c>
      <c r="E82" t="str">
        <f t="shared" si="7"/>
        <v>Nov</v>
      </c>
      <c r="F82" t="s">
        <v>74</v>
      </c>
      <c r="G82" t="s">
        <v>68</v>
      </c>
      <c r="H82">
        <v>1200</v>
      </c>
      <c r="I82">
        <v>1</v>
      </c>
      <c r="J82">
        <v>1200</v>
      </c>
      <c r="K82">
        <f t="shared" si="6"/>
        <v>0</v>
      </c>
      <c r="L82" t="s">
        <v>93</v>
      </c>
      <c r="M82" t="s">
        <v>16</v>
      </c>
      <c r="N82" t="s">
        <v>44</v>
      </c>
      <c r="O82" t="s">
        <v>18</v>
      </c>
    </row>
    <row r="83" spans="1:15" x14ac:dyDescent="0.3">
      <c r="A83" t="s">
        <v>313</v>
      </c>
      <c r="B83">
        <f t="shared" si="4"/>
        <v>0</v>
      </c>
      <c r="C83" s="1">
        <v>45964</v>
      </c>
      <c r="D83" s="1">
        <f t="shared" si="5"/>
        <v>45964</v>
      </c>
      <c r="E83" t="str">
        <f t="shared" si="7"/>
        <v>Nov</v>
      </c>
      <c r="F83" t="s">
        <v>60</v>
      </c>
      <c r="G83" t="s">
        <v>40</v>
      </c>
      <c r="H83">
        <v>40</v>
      </c>
      <c r="I83">
        <v>1</v>
      </c>
      <c r="J83">
        <v>40</v>
      </c>
      <c r="K83">
        <f t="shared" si="6"/>
        <v>0</v>
      </c>
      <c r="L83" t="s">
        <v>48</v>
      </c>
      <c r="M83" t="s">
        <v>16</v>
      </c>
      <c r="N83" t="s">
        <v>65</v>
      </c>
      <c r="O83" t="s">
        <v>18</v>
      </c>
    </row>
    <row r="84" spans="1:15" x14ac:dyDescent="0.3">
      <c r="A84" t="s">
        <v>95</v>
      </c>
      <c r="B84">
        <f t="shared" si="4"/>
        <v>0</v>
      </c>
      <c r="C84" s="1">
        <v>45993</v>
      </c>
      <c r="D84" s="1">
        <f t="shared" si="5"/>
        <v>45993</v>
      </c>
      <c r="E84" t="str">
        <f t="shared" si="7"/>
        <v>Dec</v>
      </c>
      <c r="F84" t="s">
        <v>47</v>
      </c>
      <c r="G84" t="s">
        <v>22</v>
      </c>
      <c r="H84">
        <v>500</v>
      </c>
      <c r="I84">
        <v>1</v>
      </c>
      <c r="J84">
        <v>500</v>
      </c>
      <c r="K84">
        <f t="shared" si="6"/>
        <v>0</v>
      </c>
      <c r="L84" t="s">
        <v>48</v>
      </c>
      <c r="M84" t="s">
        <v>29</v>
      </c>
      <c r="N84" t="s">
        <v>35</v>
      </c>
      <c r="O84" t="s">
        <v>18</v>
      </c>
    </row>
    <row r="85" spans="1:15" x14ac:dyDescent="0.3">
      <c r="A85" t="s">
        <v>294</v>
      </c>
      <c r="B85">
        <f t="shared" si="4"/>
        <v>0</v>
      </c>
      <c r="C85" s="1">
        <v>45993</v>
      </c>
      <c r="D85" s="1">
        <f t="shared" si="5"/>
        <v>45993</v>
      </c>
      <c r="E85" t="str">
        <f t="shared" si="7"/>
        <v>Dec</v>
      </c>
      <c r="F85" t="s">
        <v>67</v>
      </c>
      <c r="G85" t="s">
        <v>68</v>
      </c>
      <c r="H85">
        <v>600</v>
      </c>
      <c r="I85">
        <v>5</v>
      </c>
      <c r="J85">
        <v>3000</v>
      </c>
      <c r="K85">
        <f t="shared" si="6"/>
        <v>0</v>
      </c>
      <c r="L85" t="s">
        <v>15</v>
      </c>
      <c r="M85" t="s">
        <v>49</v>
      </c>
      <c r="N85" t="s">
        <v>30</v>
      </c>
      <c r="O85" t="s">
        <v>25</v>
      </c>
    </row>
    <row r="86" spans="1:15" x14ac:dyDescent="0.3">
      <c r="A86" t="s">
        <v>316</v>
      </c>
      <c r="B86">
        <f t="shared" si="4"/>
        <v>0</v>
      </c>
      <c r="C86" s="1">
        <v>45993</v>
      </c>
      <c r="D86" s="1">
        <f t="shared" si="5"/>
        <v>45993</v>
      </c>
      <c r="E86" t="str">
        <f t="shared" si="7"/>
        <v>Dec</v>
      </c>
      <c r="F86" t="s">
        <v>13</v>
      </c>
      <c r="G86" t="s">
        <v>14</v>
      </c>
      <c r="H86">
        <v>60</v>
      </c>
      <c r="I86">
        <v>1</v>
      </c>
      <c r="J86">
        <v>60</v>
      </c>
      <c r="K86">
        <f t="shared" si="6"/>
        <v>0</v>
      </c>
      <c r="L86" t="s">
        <v>57</v>
      </c>
      <c r="M86" t="s">
        <v>24</v>
      </c>
      <c r="N86" t="s">
        <v>35</v>
      </c>
      <c r="O86" t="s">
        <v>25</v>
      </c>
    </row>
    <row r="87" spans="1:15" x14ac:dyDescent="0.3">
      <c r="A87" t="s">
        <v>52</v>
      </c>
      <c r="B87">
        <f t="shared" si="4"/>
        <v>0</v>
      </c>
      <c r="C87" s="1">
        <v>45994</v>
      </c>
      <c r="D87" s="1">
        <f t="shared" si="5"/>
        <v>45994</v>
      </c>
      <c r="E87" t="str">
        <f t="shared" si="7"/>
        <v>Dec</v>
      </c>
      <c r="F87" t="s">
        <v>47</v>
      </c>
      <c r="G87" t="s">
        <v>22</v>
      </c>
      <c r="H87">
        <v>500</v>
      </c>
      <c r="I87">
        <v>1</v>
      </c>
      <c r="J87">
        <v>500</v>
      </c>
      <c r="K87">
        <f t="shared" si="6"/>
        <v>0</v>
      </c>
      <c r="L87" t="s">
        <v>23</v>
      </c>
      <c r="M87" t="s">
        <v>24</v>
      </c>
      <c r="N87" t="s">
        <v>35</v>
      </c>
      <c r="O87" t="s">
        <v>18</v>
      </c>
    </row>
    <row r="88" spans="1:15" x14ac:dyDescent="0.3">
      <c r="A88" t="s">
        <v>133</v>
      </c>
      <c r="B88">
        <f t="shared" si="4"/>
        <v>0</v>
      </c>
      <c r="C88" s="1">
        <v>45994</v>
      </c>
      <c r="D88" s="1">
        <f t="shared" si="5"/>
        <v>45994</v>
      </c>
      <c r="E88" t="str">
        <f t="shared" si="7"/>
        <v>Dec</v>
      </c>
      <c r="F88" t="s">
        <v>55</v>
      </c>
      <c r="G88" t="s">
        <v>56</v>
      </c>
      <c r="H88">
        <v>15</v>
      </c>
      <c r="I88">
        <v>5</v>
      </c>
      <c r="J88">
        <v>75</v>
      </c>
      <c r="K88">
        <f t="shared" si="6"/>
        <v>0</v>
      </c>
      <c r="L88" t="s">
        <v>93</v>
      </c>
      <c r="M88" t="s">
        <v>34</v>
      </c>
      <c r="N88" t="s">
        <v>35</v>
      </c>
      <c r="O88" t="s">
        <v>25</v>
      </c>
    </row>
    <row r="89" spans="1:15" x14ac:dyDescent="0.3">
      <c r="A89" t="s">
        <v>258</v>
      </c>
      <c r="B89">
        <f t="shared" si="4"/>
        <v>0</v>
      </c>
      <c r="C89" s="1">
        <v>45994</v>
      </c>
      <c r="D89" s="1">
        <f t="shared" si="5"/>
        <v>45994</v>
      </c>
      <c r="E89" t="str">
        <f t="shared" si="7"/>
        <v>Dec</v>
      </c>
      <c r="F89" t="s">
        <v>55</v>
      </c>
      <c r="G89" t="s">
        <v>56</v>
      </c>
      <c r="H89">
        <v>15</v>
      </c>
      <c r="I89">
        <v>1</v>
      </c>
      <c r="J89">
        <v>15</v>
      </c>
      <c r="K89">
        <f t="shared" si="6"/>
        <v>0</v>
      </c>
      <c r="L89" t="s">
        <v>57</v>
      </c>
      <c r="M89" t="s">
        <v>49</v>
      </c>
      <c r="N89" t="s">
        <v>17</v>
      </c>
      <c r="O89" t="s">
        <v>18</v>
      </c>
    </row>
    <row r="90" spans="1:15" x14ac:dyDescent="0.3">
      <c r="A90" t="s">
        <v>284</v>
      </c>
      <c r="B90">
        <f t="shared" si="4"/>
        <v>1</v>
      </c>
      <c r="C90" s="1">
        <v>45994</v>
      </c>
      <c r="D90" s="1">
        <f t="shared" si="5"/>
        <v>45994</v>
      </c>
      <c r="E90" t="str">
        <f t="shared" si="7"/>
        <v>Dec</v>
      </c>
      <c r="F90" t="s">
        <v>13</v>
      </c>
      <c r="G90" t="s">
        <v>14</v>
      </c>
      <c r="H90">
        <v>60</v>
      </c>
      <c r="I90">
        <v>2</v>
      </c>
      <c r="J90">
        <v>120</v>
      </c>
      <c r="K90">
        <f t="shared" si="6"/>
        <v>120</v>
      </c>
      <c r="L90" t="s">
        <v>61</v>
      </c>
      <c r="M90" t="s">
        <v>29</v>
      </c>
      <c r="N90" t="s">
        <v>65</v>
      </c>
      <c r="O90" t="s">
        <v>45</v>
      </c>
    </row>
    <row r="91" spans="1:15" x14ac:dyDescent="0.3">
      <c r="A91" t="s">
        <v>138</v>
      </c>
      <c r="B91">
        <f t="shared" si="4"/>
        <v>0</v>
      </c>
      <c r="C91" t="s">
        <v>139</v>
      </c>
      <c r="D91" s="1">
        <f t="shared" si="5"/>
        <v>45701</v>
      </c>
      <c r="E91" t="str">
        <f t="shared" si="7"/>
        <v>Feb</v>
      </c>
      <c r="F91" t="s">
        <v>74</v>
      </c>
      <c r="G91" t="s">
        <v>68</v>
      </c>
      <c r="H91">
        <v>1200</v>
      </c>
      <c r="I91">
        <v>4</v>
      </c>
      <c r="J91">
        <v>4800</v>
      </c>
      <c r="K91">
        <f t="shared" si="6"/>
        <v>0</v>
      </c>
      <c r="L91" t="s">
        <v>23</v>
      </c>
      <c r="M91" t="s">
        <v>29</v>
      </c>
      <c r="N91" t="s">
        <v>44</v>
      </c>
      <c r="O91" t="s">
        <v>25</v>
      </c>
    </row>
    <row r="92" spans="1:15" x14ac:dyDescent="0.3">
      <c r="A92" t="s">
        <v>180</v>
      </c>
      <c r="B92">
        <f t="shared" si="4"/>
        <v>0</v>
      </c>
      <c r="C92" t="s">
        <v>139</v>
      </c>
      <c r="D92" s="1">
        <f t="shared" si="5"/>
        <v>45701</v>
      </c>
      <c r="E92" t="str">
        <f t="shared" si="7"/>
        <v>Feb</v>
      </c>
      <c r="F92" t="s">
        <v>13</v>
      </c>
      <c r="G92" t="s">
        <v>14</v>
      </c>
      <c r="H92">
        <v>60</v>
      </c>
      <c r="I92">
        <v>1</v>
      </c>
      <c r="J92">
        <v>60</v>
      </c>
      <c r="K92">
        <f t="shared" si="6"/>
        <v>0</v>
      </c>
      <c r="L92" t="s">
        <v>93</v>
      </c>
      <c r="M92" t="s">
        <v>43</v>
      </c>
      <c r="N92" t="s">
        <v>65</v>
      </c>
      <c r="O92" t="s">
        <v>18</v>
      </c>
    </row>
    <row r="93" spans="1:15" x14ac:dyDescent="0.3">
      <c r="A93" t="s">
        <v>58</v>
      </c>
      <c r="B93">
        <f t="shared" si="4"/>
        <v>1</v>
      </c>
      <c r="C93" t="s">
        <v>59</v>
      </c>
      <c r="D93" s="1">
        <f t="shared" si="5"/>
        <v>45729</v>
      </c>
      <c r="E93" t="str">
        <f t="shared" si="7"/>
        <v>Mar</v>
      </c>
      <c r="F93" t="s">
        <v>60</v>
      </c>
      <c r="G93" t="s">
        <v>40</v>
      </c>
      <c r="H93">
        <v>40</v>
      </c>
      <c r="I93">
        <v>4</v>
      </c>
      <c r="J93">
        <v>160</v>
      </c>
      <c r="K93">
        <f t="shared" si="6"/>
        <v>160</v>
      </c>
      <c r="L93" t="s">
        <v>61</v>
      </c>
      <c r="M93" t="s">
        <v>34</v>
      </c>
      <c r="N93" t="s">
        <v>35</v>
      </c>
      <c r="O93" t="s">
        <v>45</v>
      </c>
    </row>
    <row r="94" spans="1:15" x14ac:dyDescent="0.3">
      <c r="A94" t="s">
        <v>131</v>
      </c>
      <c r="B94">
        <f t="shared" si="4"/>
        <v>0</v>
      </c>
      <c r="C94" t="s">
        <v>59</v>
      </c>
      <c r="D94" s="1">
        <f t="shared" si="5"/>
        <v>45729</v>
      </c>
      <c r="E94" t="str">
        <f t="shared" si="7"/>
        <v>Mar</v>
      </c>
      <c r="F94" t="s">
        <v>47</v>
      </c>
      <c r="G94" t="s">
        <v>22</v>
      </c>
      <c r="H94">
        <v>500</v>
      </c>
      <c r="I94">
        <v>1</v>
      </c>
      <c r="J94">
        <v>500</v>
      </c>
      <c r="K94">
        <f t="shared" si="6"/>
        <v>0</v>
      </c>
      <c r="L94" t="s">
        <v>93</v>
      </c>
      <c r="M94" t="s">
        <v>94</v>
      </c>
      <c r="N94" t="s">
        <v>44</v>
      </c>
      <c r="O94" t="s">
        <v>18</v>
      </c>
    </row>
    <row r="95" spans="1:15" x14ac:dyDescent="0.3">
      <c r="A95" t="s">
        <v>167</v>
      </c>
      <c r="B95">
        <f t="shared" si="4"/>
        <v>1</v>
      </c>
      <c r="C95" t="s">
        <v>59</v>
      </c>
      <c r="D95" s="1">
        <f t="shared" si="5"/>
        <v>45729</v>
      </c>
      <c r="E95" t="str">
        <f t="shared" si="7"/>
        <v>Mar</v>
      </c>
      <c r="F95" t="s">
        <v>13</v>
      </c>
      <c r="G95" t="s">
        <v>14</v>
      </c>
      <c r="H95">
        <v>60</v>
      </c>
      <c r="I95">
        <v>5</v>
      </c>
      <c r="J95">
        <v>300</v>
      </c>
      <c r="K95">
        <f t="shared" si="6"/>
        <v>300</v>
      </c>
      <c r="L95" t="s">
        <v>15</v>
      </c>
      <c r="M95" t="s">
        <v>49</v>
      </c>
      <c r="N95" t="s">
        <v>17</v>
      </c>
      <c r="O95" t="s">
        <v>45</v>
      </c>
    </row>
    <row r="96" spans="1:15" x14ac:dyDescent="0.3">
      <c r="A96" t="s">
        <v>260</v>
      </c>
      <c r="B96">
        <f t="shared" si="4"/>
        <v>0</v>
      </c>
      <c r="C96" t="s">
        <v>59</v>
      </c>
      <c r="D96" s="1">
        <f t="shared" si="5"/>
        <v>45729</v>
      </c>
      <c r="E96" t="str">
        <f t="shared" si="7"/>
        <v>Mar</v>
      </c>
      <c r="F96" t="s">
        <v>37</v>
      </c>
      <c r="G96" t="s">
        <v>22</v>
      </c>
      <c r="H96">
        <v>150</v>
      </c>
      <c r="I96">
        <v>2</v>
      </c>
      <c r="J96">
        <v>300</v>
      </c>
      <c r="K96">
        <f t="shared" si="6"/>
        <v>0</v>
      </c>
      <c r="L96" t="s">
        <v>57</v>
      </c>
      <c r="M96" t="s">
        <v>94</v>
      </c>
      <c r="N96" t="s">
        <v>17</v>
      </c>
      <c r="O96" t="s">
        <v>25</v>
      </c>
    </row>
    <row r="97" spans="1:15" x14ac:dyDescent="0.3">
      <c r="A97" t="s">
        <v>274</v>
      </c>
      <c r="B97">
        <f t="shared" si="4"/>
        <v>0</v>
      </c>
      <c r="C97" t="s">
        <v>59</v>
      </c>
      <c r="D97" s="1">
        <f t="shared" si="5"/>
        <v>45729</v>
      </c>
      <c r="E97" t="str">
        <f t="shared" si="7"/>
        <v>Mar</v>
      </c>
      <c r="F97" t="s">
        <v>63</v>
      </c>
      <c r="G97" t="s">
        <v>22</v>
      </c>
      <c r="H97">
        <v>800</v>
      </c>
      <c r="I97">
        <v>3</v>
      </c>
      <c r="J97">
        <v>2400</v>
      </c>
      <c r="K97">
        <f t="shared" si="6"/>
        <v>0</v>
      </c>
      <c r="L97" t="s">
        <v>28</v>
      </c>
      <c r="M97" t="s">
        <v>16</v>
      </c>
      <c r="N97" t="s">
        <v>44</v>
      </c>
      <c r="O97" t="s">
        <v>25</v>
      </c>
    </row>
    <row r="98" spans="1:15" x14ac:dyDescent="0.3">
      <c r="A98" t="s">
        <v>299</v>
      </c>
      <c r="B98">
        <f t="shared" si="4"/>
        <v>0</v>
      </c>
      <c r="C98" t="s">
        <v>59</v>
      </c>
      <c r="D98" s="1">
        <f t="shared" si="5"/>
        <v>45729</v>
      </c>
      <c r="E98" t="str">
        <f t="shared" si="7"/>
        <v>Mar</v>
      </c>
      <c r="F98" t="s">
        <v>47</v>
      </c>
      <c r="G98" t="s">
        <v>22</v>
      </c>
      <c r="H98">
        <v>500</v>
      </c>
      <c r="I98">
        <v>1</v>
      </c>
      <c r="J98">
        <v>500</v>
      </c>
      <c r="K98">
        <f t="shared" si="6"/>
        <v>0</v>
      </c>
      <c r="L98" t="s">
        <v>57</v>
      </c>
      <c r="M98" t="s">
        <v>49</v>
      </c>
      <c r="N98" t="s">
        <v>65</v>
      </c>
      <c r="O98" t="s">
        <v>25</v>
      </c>
    </row>
    <row r="99" spans="1:15" x14ac:dyDescent="0.3">
      <c r="A99" t="s">
        <v>89</v>
      </c>
      <c r="B99">
        <f t="shared" si="4"/>
        <v>0</v>
      </c>
      <c r="C99" t="s">
        <v>90</v>
      </c>
      <c r="D99" s="1">
        <f t="shared" si="5"/>
        <v>45702</v>
      </c>
      <c r="E99" t="str">
        <f t="shared" si="7"/>
        <v>Feb</v>
      </c>
      <c r="F99" t="s">
        <v>67</v>
      </c>
      <c r="G99" t="s">
        <v>68</v>
      </c>
      <c r="H99">
        <v>600</v>
      </c>
      <c r="I99">
        <v>1</v>
      </c>
      <c r="J99">
        <v>600</v>
      </c>
      <c r="K99">
        <f t="shared" si="6"/>
        <v>0</v>
      </c>
      <c r="L99" t="s">
        <v>33</v>
      </c>
      <c r="M99" t="s">
        <v>51</v>
      </c>
      <c r="N99" t="s">
        <v>17</v>
      </c>
      <c r="O99" t="s">
        <v>18</v>
      </c>
    </row>
    <row r="100" spans="1:15" x14ac:dyDescent="0.3">
      <c r="A100" t="s">
        <v>164</v>
      </c>
      <c r="B100">
        <f t="shared" si="4"/>
        <v>1</v>
      </c>
      <c r="C100" t="s">
        <v>90</v>
      </c>
      <c r="D100" s="1">
        <f t="shared" si="5"/>
        <v>45702</v>
      </c>
      <c r="E100" t="str">
        <f t="shared" si="7"/>
        <v>Feb</v>
      </c>
      <c r="F100" t="s">
        <v>39</v>
      </c>
      <c r="G100" t="s">
        <v>40</v>
      </c>
      <c r="H100">
        <v>20</v>
      </c>
      <c r="I100">
        <v>5</v>
      </c>
      <c r="J100">
        <v>100</v>
      </c>
      <c r="K100">
        <f t="shared" si="6"/>
        <v>100</v>
      </c>
      <c r="L100" t="s">
        <v>33</v>
      </c>
      <c r="M100" t="s">
        <v>51</v>
      </c>
      <c r="N100" t="s">
        <v>44</v>
      </c>
      <c r="O100" t="s">
        <v>45</v>
      </c>
    </row>
    <row r="101" spans="1:15" x14ac:dyDescent="0.3">
      <c r="A101" t="s">
        <v>178</v>
      </c>
      <c r="B101">
        <f t="shared" si="4"/>
        <v>0</v>
      </c>
      <c r="C101" t="s">
        <v>90</v>
      </c>
      <c r="D101" s="1">
        <f t="shared" si="5"/>
        <v>45702</v>
      </c>
      <c r="E101" t="str">
        <f t="shared" si="7"/>
        <v>Feb</v>
      </c>
      <c r="F101" t="s">
        <v>37</v>
      </c>
      <c r="G101" t="s">
        <v>22</v>
      </c>
      <c r="H101">
        <v>150</v>
      </c>
      <c r="I101">
        <v>2</v>
      </c>
      <c r="J101">
        <v>300</v>
      </c>
      <c r="K101">
        <f t="shared" si="6"/>
        <v>0</v>
      </c>
      <c r="L101" t="s">
        <v>82</v>
      </c>
      <c r="M101" t="s">
        <v>49</v>
      </c>
      <c r="N101" t="s">
        <v>44</v>
      </c>
      <c r="O101" t="s">
        <v>25</v>
      </c>
    </row>
    <row r="102" spans="1:15" x14ac:dyDescent="0.3">
      <c r="A102" t="s">
        <v>275</v>
      </c>
      <c r="B102">
        <f t="shared" si="4"/>
        <v>1</v>
      </c>
      <c r="C102" t="s">
        <v>90</v>
      </c>
      <c r="D102" s="1">
        <f t="shared" si="5"/>
        <v>45702</v>
      </c>
      <c r="E102" t="str">
        <f t="shared" si="7"/>
        <v>Feb</v>
      </c>
      <c r="F102" t="s">
        <v>55</v>
      </c>
      <c r="G102" t="s">
        <v>56</v>
      </c>
      <c r="H102">
        <v>15</v>
      </c>
      <c r="I102">
        <v>1</v>
      </c>
      <c r="J102">
        <v>15</v>
      </c>
      <c r="K102">
        <f t="shared" si="6"/>
        <v>15</v>
      </c>
      <c r="L102" t="s">
        <v>28</v>
      </c>
      <c r="M102" t="s">
        <v>51</v>
      </c>
      <c r="N102" t="s">
        <v>30</v>
      </c>
      <c r="O102" t="s">
        <v>45</v>
      </c>
    </row>
    <row r="103" spans="1:15" x14ac:dyDescent="0.3">
      <c r="A103" t="s">
        <v>11</v>
      </c>
      <c r="B103">
        <f t="shared" si="4"/>
        <v>0</v>
      </c>
      <c r="C103" t="s">
        <v>348</v>
      </c>
      <c r="D103" s="1">
        <f t="shared" si="5"/>
        <v>45730</v>
      </c>
      <c r="E103" t="str">
        <f t="shared" si="7"/>
        <v>Mar</v>
      </c>
      <c r="F103" t="s">
        <v>13</v>
      </c>
      <c r="G103" t="s">
        <v>14</v>
      </c>
      <c r="H103">
        <v>60</v>
      </c>
      <c r="I103">
        <v>3</v>
      </c>
      <c r="J103">
        <v>180</v>
      </c>
      <c r="K103">
        <f t="shared" si="6"/>
        <v>0</v>
      </c>
      <c r="L103" t="s">
        <v>15</v>
      </c>
      <c r="M103" t="s">
        <v>16</v>
      </c>
      <c r="N103" t="s">
        <v>17</v>
      </c>
      <c r="O103" t="s">
        <v>18</v>
      </c>
    </row>
    <row r="104" spans="1:15" x14ac:dyDescent="0.3">
      <c r="A104" t="s">
        <v>38</v>
      </c>
      <c r="B104">
        <f t="shared" si="4"/>
        <v>0</v>
      </c>
      <c r="C104" t="s">
        <v>12</v>
      </c>
      <c r="D104" s="1">
        <f t="shared" si="5"/>
        <v>45730</v>
      </c>
      <c r="E104" t="str">
        <f t="shared" si="7"/>
        <v>Mar</v>
      </c>
      <c r="F104" t="s">
        <v>39</v>
      </c>
      <c r="G104" t="s">
        <v>40</v>
      </c>
      <c r="H104">
        <v>20</v>
      </c>
      <c r="I104">
        <v>1</v>
      </c>
      <c r="J104">
        <v>20</v>
      </c>
      <c r="K104">
        <f t="shared" si="6"/>
        <v>0</v>
      </c>
      <c r="L104" t="s">
        <v>28</v>
      </c>
      <c r="M104" t="s">
        <v>34</v>
      </c>
      <c r="N104" t="s">
        <v>35</v>
      </c>
      <c r="O104" t="s">
        <v>25</v>
      </c>
    </row>
    <row r="105" spans="1:15" x14ac:dyDescent="0.3">
      <c r="A105" t="s">
        <v>121</v>
      </c>
      <c r="B105">
        <f t="shared" si="4"/>
        <v>1</v>
      </c>
      <c r="C105" t="s">
        <v>12</v>
      </c>
      <c r="D105" s="1">
        <f t="shared" si="5"/>
        <v>45730</v>
      </c>
      <c r="E105" t="str">
        <f t="shared" si="7"/>
        <v>Mar</v>
      </c>
      <c r="F105" t="s">
        <v>60</v>
      </c>
      <c r="G105" t="s">
        <v>40</v>
      </c>
      <c r="H105">
        <v>40</v>
      </c>
      <c r="I105">
        <v>3</v>
      </c>
      <c r="J105">
        <v>120</v>
      </c>
      <c r="K105">
        <f t="shared" si="6"/>
        <v>120</v>
      </c>
      <c r="L105" t="s">
        <v>28</v>
      </c>
      <c r="M105" t="s">
        <v>51</v>
      </c>
      <c r="N105" t="s">
        <v>65</v>
      </c>
      <c r="O105" t="s">
        <v>45</v>
      </c>
    </row>
    <row r="106" spans="1:15" x14ac:dyDescent="0.3">
      <c r="A106" t="s">
        <v>142</v>
      </c>
      <c r="B106">
        <f t="shared" si="4"/>
        <v>0</v>
      </c>
      <c r="C106" t="s">
        <v>12</v>
      </c>
      <c r="D106" s="1">
        <f t="shared" si="5"/>
        <v>45730</v>
      </c>
      <c r="E106" t="str">
        <f t="shared" si="7"/>
        <v>Mar</v>
      </c>
      <c r="F106" t="s">
        <v>37</v>
      </c>
      <c r="G106" t="s">
        <v>22</v>
      </c>
      <c r="H106">
        <v>150</v>
      </c>
      <c r="I106">
        <v>2</v>
      </c>
      <c r="J106">
        <v>300</v>
      </c>
      <c r="K106">
        <f t="shared" si="6"/>
        <v>0</v>
      </c>
      <c r="L106" t="s">
        <v>61</v>
      </c>
      <c r="M106" t="s">
        <v>29</v>
      </c>
      <c r="N106" t="s">
        <v>44</v>
      </c>
      <c r="O106" t="s">
        <v>25</v>
      </c>
    </row>
    <row r="107" spans="1:15" x14ac:dyDescent="0.3">
      <c r="A107" t="s">
        <v>183</v>
      </c>
      <c r="B107">
        <f t="shared" si="4"/>
        <v>0</v>
      </c>
      <c r="C107" t="s">
        <v>12</v>
      </c>
      <c r="D107" s="1">
        <f t="shared" si="5"/>
        <v>45730</v>
      </c>
      <c r="E107" t="str">
        <f t="shared" si="7"/>
        <v>Mar</v>
      </c>
      <c r="F107" t="s">
        <v>39</v>
      </c>
      <c r="G107" t="s">
        <v>40</v>
      </c>
      <c r="H107">
        <v>20</v>
      </c>
      <c r="I107">
        <v>2</v>
      </c>
      <c r="J107">
        <v>40</v>
      </c>
      <c r="K107">
        <f t="shared" si="6"/>
        <v>0</v>
      </c>
      <c r="L107" t="s">
        <v>61</v>
      </c>
      <c r="M107" t="s">
        <v>94</v>
      </c>
      <c r="N107" t="s">
        <v>44</v>
      </c>
      <c r="O107" t="s">
        <v>25</v>
      </c>
    </row>
    <row r="108" spans="1:15" x14ac:dyDescent="0.3">
      <c r="A108" t="s">
        <v>251</v>
      </c>
      <c r="B108">
        <f t="shared" si="4"/>
        <v>0</v>
      </c>
      <c r="C108" t="s">
        <v>12</v>
      </c>
      <c r="D108" s="1">
        <f t="shared" si="5"/>
        <v>45730</v>
      </c>
      <c r="E108" t="str">
        <f t="shared" si="7"/>
        <v>Mar</v>
      </c>
      <c r="F108" t="s">
        <v>55</v>
      </c>
      <c r="G108" t="s">
        <v>56</v>
      </c>
      <c r="H108">
        <v>15</v>
      </c>
      <c r="I108">
        <v>1</v>
      </c>
      <c r="J108">
        <v>15</v>
      </c>
      <c r="K108">
        <f t="shared" si="6"/>
        <v>0</v>
      </c>
      <c r="L108" t="s">
        <v>57</v>
      </c>
      <c r="M108" t="s">
        <v>16</v>
      </c>
      <c r="N108" t="s">
        <v>30</v>
      </c>
      <c r="O108" t="s">
        <v>25</v>
      </c>
    </row>
    <row r="109" spans="1:15" x14ac:dyDescent="0.3">
      <c r="A109" t="s">
        <v>264</v>
      </c>
      <c r="B109">
        <f t="shared" si="4"/>
        <v>0</v>
      </c>
      <c r="C109" t="s">
        <v>12</v>
      </c>
      <c r="D109" s="1">
        <f t="shared" si="5"/>
        <v>45730</v>
      </c>
      <c r="E109" t="str">
        <f t="shared" si="7"/>
        <v>Mar</v>
      </c>
      <c r="F109" t="s">
        <v>55</v>
      </c>
      <c r="G109" t="s">
        <v>56</v>
      </c>
      <c r="H109">
        <v>15</v>
      </c>
      <c r="I109">
        <v>5</v>
      </c>
      <c r="J109">
        <v>75</v>
      </c>
      <c r="K109">
        <f t="shared" si="6"/>
        <v>0</v>
      </c>
      <c r="L109" t="s">
        <v>57</v>
      </c>
      <c r="M109" t="s">
        <v>24</v>
      </c>
      <c r="N109" t="s">
        <v>35</v>
      </c>
      <c r="O109" t="s">
        <v>25</v>
      </c>
    </row>
    <row r="110" spans="1:15" x14ac:dyDescent="0.3">
      <c r="A110" t="s">
        <v>320</v>
      </c>
      <c r="B110">
        <f t="shared" si="4"/>
        <v>1</v>
      </c>
      <c r="C110" t="s">
        <v>12</v>
      </c>
      <c r="D110" s="1">
        <f t="shared" si="5"/>
        <v>45730</v>
      </c>
      <c r="E110" t="str">
        <f t="shared" si="7"/>
        <v>Mar</v>
      </c>
      <c r="F110" t="s">
        <v>74</v>
      </c>
      <c r="G110" t="s">
        <v>68</v>
      </c>
      <c r="H110">
        <v>1200</v>
      </c>
      <c r="I110">
        <v>3</v>
      </c>
      <c r="J110">
        <v>3600</v>
      </c>
      <c r="K110">
        <f t="shared" si="6"/>
        <v>3600</v>
      </c>
      <c r="L110" t="s">
        <v>15</v>
      </c>
      <c r="M110" t="s">
        <v>77</v>
      </c>
      <c r="N110" t="s">
        <v>35</v>
      </c>
      <c r="O110" t="s">
        <v>45</v>
      </c>
    </row>
    <row r="111" spans="1:15" x14ac:dyDescent="0.3">
      <c r="A111" t="s">
        <v>26</v>
      </c>
      <c r="B111">
        <f t="shared" si="4"/>
        <v>0</v>
      </c>
      <c r="C111" t="s">
        <v>27</v>
      </c>
      <c r="D111" s="1">
        <f t="shared" si="5"/>
        <v>45703</v>
      </c>
      <c r="E111" t="str">
        <f t="shared" si="7"/>
        <v>Feb</v>
      </c>
      <c r="F111" t="s">
        <v>13</v>
      </c>
      <c r="G111" t="s">
        <v>14</v>
      </c>
      <c r="H111">
        <v>60</v>
      </c>
      <c r="I111">
        <v>2</v>
      </c>
      <c r="J111">
        <v>120</v>
      </c>
      <c r="K111">
        <f t="shared" si="6"/>
        <v>0</v>
      </c>
      <c r="L111" t="s">
        <v>28</v>
      </c>
      <c r="M111" t="s">
        <v>29</v>
      </c>
      <c r="N111" t="s">
        <v>30</v>
      </c>
      <c r="O111" t="s">
        <v>18</v>
      </c>
    </row>
    <row r="112" spans="1:15" x14ac:dyDescent="0.3">
      <c r="A112" t="s">
        <v>306</v>
      </c>
      <c r="B112">
        <f t="shared" si="4"/>
        <v>0</v>
      </c>
      <c r="C112" t="s">
        <v>27</v>
      </c>
      <c r="D112" s="1">
        <f t="shared" si="5"/>
        <v>45703</v>
      </c>
      <c r="E112" t="str">
        <f t="shared" si="7"/>
        <v>Feb</v>
      </c>
      <c r="F112" t="s">
        <v>21</v>
      </c>
      <c r="G112" t="s">
        <v>22</v>
      </c>
      <c r="H112">
        <v>100</v>
      </c>
      <c r="I112">
        <v>4</v>
      </c>
      <c r="J112">
        <v>400</v>
      </c>
      <c r="K112">
        <f t="shared" si="6"/>
        <v>0</v>
      </c>
      <c r="L112" t="s">
        <v>64</v>
      </c>
      <c r="M112" t="s">
        <v>16</v>
      </c>
      <c r="N112" t="s">
        <v>65</v>
      </c>
      <c r="O112" t="s">
        <v>18</v>
      </c>
    </row>
    <row r="113" spans="1:15" x14ac:dyDescent="0.3">
      <c r="A113" t="s">
        <v>114</v>
      </c>
      <c r="B113">
        <f t="shared" si="4"/>
        <v>0</v>
      </c>
      <c r="C113" t="s">
        <v>115</v>
      </c>
      <c r="D113" s="1">
        <f t="shared" si="5"/>
        <v>45731</v>
      </c>
      <c r="E113" t="str">
        <f t="shared" si="7"/>
        <v>Mar</v>
      </c>
      <c r="F113" t="s">
        <v>74</v>
      </c>
      <c r="G113" t="s">
        <v>68</v>
      </c>
      <c r="H113">
        <v>1200</v>
      </c>
      <c r="I113">
        <v>3</v>
      </c>
      <c r="J113">
        <v>3600</v>
      </c>
      <c r="K113">
        <f t="shared" si="6"/>
        <v>0</v>
      </c>
      <c r="L113" t="s">
        <v>64</v>
      </c>
      <c r="M113" t="s">
        <v>16</v>
      </c>
      <c r="N113" t="s">
        <v>35</v>
      </c>
      <c r="O113" t="s">
        <v>25</v>
      </c>
    </row>
    <row r="114" spans="1:15" x14ac:dyDescent="0.3">
      <c r="A114" t="s">
        <v>126</v>
      </c>
      <c r="B114">
        <f t="shared" si="4"/>
        <v>0</v>
      </c>
      <c r="C114" t="s">
        <v>115</v>
      </c>
      <c r="D114" s="1">
        <f t="shared" si="5"/>
        <v>45731</v>
      </c>
      <c r="E114" t="str">
        <f t="shared" si="7"/>
        <v>Mar</v>
      </c>
      <c r="F114" t="s">
        <v>37</v>
      </c>
      <c r="G114" t="s">
        <v>22</v>
      </c>
      <c r="H114">
        <v>150</v>
      </c>
      <c r="I114">
        <v>3</v>
      </c>
      <c r="J114">
        <v>450</v>
      </c>
      <c r="K114">
        <f t="shared" si="6"/>
        <v>0</v>
      </c>
      <c r="L114" t="s">
        <v>57</v>
      </c>
      <c r="M114" t="s">
        <v>51</v>
      </c>
      <c r="N114" t="s">
        <v>65</v>
      </c>
      <c r="O114" t="s">
        <v>25</v>
      </c>
    </row>
    <row r="115" spans="1:15" x14ac:dyDescent="0.3">
      <c r="A115" t="s">
        <v>127</v>
      </c>
      <c r="B115">
        <f t="shared" si="4"/>
        <v>1</v>
      </c>
      <c r="C115" t="s">
        <v>115</v>
      </c>
      <c r="D115" s="1">
        <f t="shared" si="5"/>
        <v>45731</v>
      </c>
      <c r="E115" t="str">
        <f t="shared" si="7"/>
        <v>Mar</v>
      </c>
      <c r="F115" t="s">
        <v>60</v>
      </c>
      <c r="G115" t="s">
        <v>40</v>
      </c>
      <c r="H115">
        <v>40</v>
      </c>
      <c r="I115">
        <v>2</v>
      </c>
      <c r="J115">
        <v>80</v>
      </c>
      <c r="K115">
        <f t="shared" si="6"/>
        <v>80</v>
      </c>
      <c r="L115" t="s">
        <v>48</v>
      </c>
      <c r="M115" t="s">
        <v>34</v>
      </c>
      <c r="N115" t="s">
        <v>44</v>
      </c>
      <c r="O115" t="s">
        <v>45</v>
      </c>
    </row>
    <row r="116" spans="1:15" x14ac:dyDescent="0.3">
      <c r="A116" t="s">
        <v>130</v>
      </c>
      <c r="B116">
        <f t="shared" si="4"/>
        <v>0</v>
      </c>
      <c r="C116" t="s">
        <v>115</v>
      </c>
      <c r="D116" s="1">
        <f t="shared" si="5"/>
        <v>45731</v>
      </c>
      <c r="E116" t="str">
        <f t="shared" si="7"/>
        <v>Mar</v>
      </c>
      <c r="F116" t="s">
        <v>47</v>
      </c>
      <c r="G116" t="s">
        <v>22</v>
      </c>
      <c r="H116">
        <v>500</v>
      </c>
      <c r="I116">
        <v>1</v>
      </c>
      <c r="J116">
        <v>500</v>
      </c>
      <c r="K116">
        <f t="shared" si="6"/>
        <v>0</v>
      </c>
      <c r="L116" t="s">
        <v>93</v>
      </c>
      <c r="M116" t="s">
        <v>77</v>
      </c>
      <c r="N116" t="s">
        <v>17</v>
      </c>
      <c r="O116" t="s">
        <v>18</v>
      </c>
    </row>
    <row r="117" spans="1:15" x14ac:dyDescent="0.3">
      <c r="A117" t="s">
        <v>172</v>
      </c>
      <c r="B117">
        <f t="shared" si="4"/>
        <v>0</v>
      </c>
      <c r="C117" t="s">
        <v>115</v>
      </c>
      <c r="D117" s="1">
        <f t="shared" si="5"/>
        <v>45731</v>
      </c>
      <c r="E117" t="str">
        <f t="shared" si="7"/>
        <v>Mar</v>
      </c>
      <c r="F117" t="s">
        <v>47</v>
      </c>
      <c r="G117" t="s">
        <v>22</v>
      </c>
      <c r="H117">
        <v>500</v>
      </c>
      <c r="I117">
        <v>2</v>
      </c>
      <c r="J117">
        <v>1000</v>
      </c>
      <c r="K117">
        <f t="shared" si="6"/>
        <v>0</v>
      </c>
      <c r="L117" t="s">
        <v>33</v>
      </c>
      <c r="M117" t="s">
        <v>51</v>
      </c>
      <c r="N117" t="s">
        <v>44</v>
      </c>
      <c r="O117" t="s">
        <v>18</v>
      </c>
    </row>
    <row r="118" spans="1:15" x14ac:dyDescent="0.3">
      <c r="A118" t="s">
        <v>187</v>
      </c>
      <c r="B118">
        <f t="shared" si="4"/>
        <v>0</v>
      </c>
      <c r="C118" t="s">
        <v>115</v>
      </c>
      <c r="D118" s="1">
        <f t="shared" si="5"/>
        <v>45731</v>
      </c>
      <c r="E118" t="str">
        <f t="shared" si="7"/>
        <v>Mar</v>
      </c>
      <c r="F118" t="s">
        <v>39</v>
      </c>
      <c r="G118" t="s">
        <v>40</v>
      </c>
      <c r="H118">
        <v>20</v>
      </c>
      <c r="I118">
        <v>3</v>
      </c>
      <c r="J118">
        <v>60</v>
      </c>
      <c r="K118">
        <f t="shared" si="6"/>
        <v>0</v>
      </c>
      <c r="L118" t="s">
        <v>33</v>
      </c>
      <c r="M118" t="s">
        <v>94</v>
      </c>
      <c r="N118" t="s">
        <v>44</v>
      </c>
      <c r="O118" t="s">
        <v>25</v>
      </c>
    </row>
    <row r="119" spans="1:15" x14ac:dyDescent="0.3">
      <c r="A119" t="s">
        <v>227</v>
      </c>
      <c r="B119">
        <f t="shared" si="4"/>
        <v>1</v>
      </c>
      <c r="C119" t="s">
        <v>115</v>
      </c>
      <c r="D119" s="1">
        <f t="shared" si="5"/>
        <v>45731</v>
      </c>
      <c r="E119" t="str">
        <f t="shared" si="7"/>
        <v>Mar</v>
      </c>
      <c r="F119" t="s">
        <v>47</v>
      </c>
      <c r="G119" t="s">
        <v>22</v>
      </c>
      <c r="H119">
        <v>500</v>
      </c>
      <c r="I119">
        <v>3</v>
      </c>
      <c r="J119">
        <v>1500</v>
      </c>
      <c r="K119">
        <f t="shared" si="6"/>
        <v>1500</v>
      </c>
      <c r="L119" t="s">
        <v>48</v>
      </c>
      <c r="M119" t="s">
        <v>49</v>
      </c>
      <c r="N119" t="s">
        <v>65</v>
      </c>
      <c r="O119" t="s">
        <v>45</v>
      </c>
    </row>
    <row r="120" spans="1:15" x14ac:dyDescent="0.3">
      <c r="A120" t="s">
        <v>103</v>
      </c>
      <c r="B120">
        <f t="shared" si="4"/>
        <v>0</v>
      </c>
      <c r="C120" t="s">
        <v>104</v>
      </c>
      <c r="D120" s="1">
        <f t="shared" si="5"/>
        <v>45704</v>
      </c>
      <c r="E120" t="str">
        <f t="shared" si="7"/>
        <v>Feb</v>
      </c>
      <c r="F120" t="s">
        <v>21</v>
      </c>
      <c r="G120" t="s">
        <v>22</v>
      </c>
      <c r="H120">
        <v>100</v>
      </c>
      <c r="I120">
        <v>3</v>
      </c>
      <c r="J120">
        <v>300</v>
      </c>
      <c r="K120">
        <f t="shared" si="6"/>
        <v>0</v>
      </c>
      <c r="L120" t="s">
        <v>61</v>
      </c>
      <c r="M120" t="s">
        <v>16</v>
      </c>
      <c r="N120" t="s">
        <v>17</v>
      </c>
      <c r="O120" t="s">
        <v>18</v>
      </c>
    </row>
    <row r="121" spans="1:15" x14ac:dyDescent="0.3">
      <c r="A121" t="s">
        <v>203</v>
      </c>
      <c r="B121">
        <f t="shared" si="4"/>
        <v>1</v>
      </c>
      <c r="C121" t="s">
        <v>104</v>
      </c>
      <c r="D121" s="1">
        <f t="shared" si="5"/>
        <v>45704</v>
      </c>
      <c r="E121" t="str">
        <f t="shared" si="7"/>
        <v>Feb</v>
      </c>
      <c r="F121" t="s">
        <v>63</v>
      </c>
      <c r="G121" t="s">
        <v>22</v>
      </c>
      <c r="H121">
        <v>800</v>
      </c>
      <c r="I121">
        <v>5</v>
      </c>
      <c r="J121">
        <v>4000</v>
      </c>
      <c r="K121">
        <f t="shared" si="6"/>
        <v>4000</v>
      </c>
      <c r="L121" t="s">
        <v>23</v>
      </c>
      <c r="M121" t="s">
        <v>29</v>
      </c>
      <c r="N121" t="s">
        <v>44</v>
      </c>
      <c r="O121" t="s">
        <v>45</v>
      </c>
    </row>
    <row r="122" spans="1:15" x14ac:dyDescent="0.3">
      <c r="A122" t="s">
        <v>245</v>
      </c>
      <c r="B122">
        <f t="shared" si="4"/>
        <v>0</v>
      </c>
      <c r="C122" t="s">
        <v>104</v>
      </c>
      <c r="D122" s="1">
        <f t="shared" si="5"/>
        <v>45704</v>
      </c>
      <c r="E122" t="str">
        <f t="shared" si="7"/>
        <v>Feb</v>
      </c>
      <c r="F122" t="s">
        <v>39</v>
      </c>
      <c r="G122" t="s">
        <v>40</v>
      </c>
      <c r="H122">
        <v>20</v>
      </c>
      <c r="I122">
        <v>2</v>
      </c>
      <c r="J122">
        <v>40</v>
      </c>
      <c r="K122">
        <f t="shared" si="6"/>
        <v>0</v>
      </c>
      <c r="L122" t="s">
        <v>57</v>
      </c>
      <c r="M122" t="s">
        <v>34</v>
      </c>
      <c r="N122" t="s">
        <v>65</v>
      </c>
      <c r="O122" t="s">
        <v>18</v>
      </c>
    </row>
    <row r="123" spans="1:15" x14ac:dyDescent="0.3">
      <c r="A123" t="s">
        <v>310</v>
      </c>
      <c r="B123">
        <f t="shared" si="4"/>
        <v>0</v>
      </c>
      <c r="C123" t="s">
        <v>104</v>
      </c>
      <c r="D123" s="1">
        <f t="shared" si="5"/>
        <v>45704</v>
      </c>
      <c r="E123" t="str">
        <f t="shared" si="7"/>
        <v>Feb</v>
      </c>
      <c r="F123" t="s">
        <v>67</v>
      </c>
      <c r="G123" t="s">
        <v>68</v>
      </c>
      <c r="H123">
        <v>600</v>
      </c>
      <c r="I123">
        <v>2</v>
      </c>
      <c r="J123">
        <v>1200</v>
      </c>
      <c r="K123">
        <f t="shared" si="6"/>
        <v>0</v>
      </c>
      <c r="L123" t="s">
        <v>82</v>
      </c>
      <c r="M123" t="s">
        <v>71</v>
      </c>
      <c r="N123" t="s">
        <v>44</v>
      </c>
      <c r="O123" t="s">
        <v>18</v>
      </c>
    </row>
    <row r="124" spans="1:15" x14ac:dyDescent="0.3">
      <c r="A124" t="s">
        <v>319</v>
      </c>
      <c r="B124">
        <f t="shared" si="4"/>
        <v>0</v>
      </c>
      <c r="C124" t="s">
        <v>104</v>
      </c>
      <c r="D124" s="1">
        <f t="shared" si="5"/>
        <v>45704</v>
      </c>
      <c r="E124" t="str">
        <f t="shared" si="7"/>
        <v>Feb</v>
      </c>
      <c r="F124" t="s">
        <v>63</v>
      </c>
      <c r="G124" t="s">
        <v>22</v>
      </c>
      <c r="H124">
        <v>800</v>
      </c>
      <c r="I124">
        <v>5</v>
      </c>
      <c r="J124">
        <v>4000</v>
      </c>
      <c r="K124">
        <f t="shared" si="6"/>
        <v>0</v>
      </c>
      <c r="L124" t="s">
        <v>93</v>
      </c>
      <c r="M124" t="s">
        <v>51</v>
      </c>
      <c r="N124" t="s">
        <v>35</v>
      </c>
      <c r="O124" t="s">
        <v>18</v>
      </c>
    </row>
    <row r="125" spans="1:15" x14ac:dyDescent="0.3">
      <c r="A125" t="s">
        <v>140</v>
      </c>
      <c r="B125">
        <f t="shared" si="4"/>
        <v>0</v>
      </c>
      <c r="C125" t="s">
        <v>141</v>
      </c>
      <c r="D125" s="1">
        <f t="shared" si="5"/>
        <v>45732</v>
      </c>
      <c r="E125" t="str">
        <f t="shared" si="7"/>
        <v>Mar</v>
      </c>
      <c r="F125" t="s">
        <v>55</v>
      </c>
      <c r="G125" t="s">
        <v>56</v>
      </c>
      <c r="H125">
        <v>15</v>
      </c>
      <c r="I125">
        <v>3</v>
      </c>
      <c r="J125">
        <v>45</v>
      </c>
      <c r="K125">
        <f t="shared" si="6"/>
        <v>0</v>
      </c>
      <c r="L125" t="s">
        <v>15</v>
      </c>
      <c r="M125" t="s">
        <v>24</v>
      </c>
      <c r="N125" t="s">
        <v>30</v>
      </c>
      <c r="O125" t="s">
        <v>25</v>
      </c>
    </row>
    <row r="126" spans="1:15" x14ac:dyDescent="0.3">
      <c r="A126" t="s">
        <v>149</v>
      </c>
      <c r="B126">
        <f t="shared" si="4"/>
        <v>0</v>
      </c>
      <c r="C126" t="s">
        <v>141</v>
      </c>
      <c r="D126" s="1">
        <f t="shared" si="5"/>
        <v>45732</v>
      </c>
      <c r="E126" t="str">
        <f t="shared" si="7"/>
        <v>Mar</v>
      </c>
      <c r="F126" t="s">
        <v>37</v>
      </c>
      <c r="G126" t="s">
        <v>22</v>
      </c>
      <c r="H126">
        <v>150</v>
      </c>
      <c r="I126">
        <v>5</v>
      </c>
      <c r="J126">
        <v>750</v>
      </c>
      <c r="K126">
        <f t="shared" si="6"/>
        <v>0</v>
      </c>
      <c r="L126" t="s">
        <v>28</v>
      </c>
      <c r="M126" t="s">
        <v>29</v>
      </c>
      <c r="N126" t="s">
        <v>35</v>
      </c>
      <c r="O126" t="s">
        <v>25</v>
      </c>
    </row>
    <row r="127" spans="1:15" x14ac:dyDescent="0.3">
      <c r="A127" t="s">
        <v>186</v>
      </c>
      <c r="B127">
        <f t="shared" si="4"/>
        <v>0</v>
      </c>
      <c r="C127" t="s">
        <v>141</v>
      </c>
      <c r="D127" s="1">
        <f t="shared" si="5"/>
        <v>45732</v>
      </c>
      <c r="E127" t="str">
        <f t="shared" si="7"/>
        <v>Mar</v>
      </c>
      <c r="F127" t="s">
        <v>60</v>
      </c>
      <c r="G127" t="s">
        <v>40</v>
      </c>
      <c r="H127">
        <v>40</v>
      </c>
      <c r="I127">
        <v>1</v>
      </c>
      <c r="J127">
        <v>40</v>
      </c>
      <c r="K127">
        <f t="shared" si="6"/>
        <v>0</v>
      </c>
      <c r="L127" t="s">
        <v>93</v>
      </c>
      <c r="M127" t="s">
        <v>51</v>
      </c>
      <c r="N127" t="s">
        <v>17</v>
      </c>
      <c r="O127" t="s">
        <v>25</v>
      </c>
    </row>
    <row r="128" spans="1:15" x14ac:dyDescent="0.3">
      <c r="A128" t="s">
        <v>189</v>
      </c>
      <c r="B128">
        <f t="shared" si="4"/>
        <v>0</v>
      </c>
      <c r="C128" t="s">
        <v>141</v>
      </c>
      <c r="D128" s="1">
        <f t="shared" si="5"/>
        <v>45732</v>
      </c>
      <c r="E128" t="str">
        <f t="shared" si="7"/>
        <v>Mar</v>
      </c>
      <c r="F128" t="s">
        <v>21</v>
      </c>
      <c r="G128" t="s">
        <v>22</v>
      </c>
      <c r="H128">
        <v>100</v>
      </c>
      <c r="I128">
        <v>2</v>
      </c>
      <c r="J128">
        <v>200</v>
      </c>
      <c r="K128">
        <f t="shared" si="6"/>
        <v>0</v>
      </c>
      <c r="L128" t="s">
        <v>64</v>
      </c>
      <c r="M128" t="s">
        <v>49</v>
      </c>
      <c r="N128" t="s">
        <v>44</v>
      </c>
      <c r="O128" t="s">
        <v>25</v>
      </c>
    </row>
    <row r="129" spans="1:15" x14ac:dyDescent="0.3">
      <c r="A129" t="s">
        <v>202</v>
      </c>
      <c r="B129">
        <f t="shared" si="4"/>
        <v>0</v>
      </c>
      <c r="C129" t="s">
        <v>141</v>
      </c>
      <c r="D129" s="1">
        <f t="shared" si="5"/>
        <v>45732</v>
      </c>
      <c r="E129" t="str">
        <f t="shared" si="7"/>
        <v>Mar</v>
      </c>
      <c r="F129" t="s">
        <v>47</v>
      </c>
      <c r="G129" t="s">
        <v>22</v>
      </c>
      <c r="H129">
        <v>500</v>
      </c>
      <c r="I129">
        <v>2</v>
      </c>
      <c r="J129">
        <v>1000</v>
      </c>
      <c r="K129">
        <f t="shared" si="6"/>
        <v>0</v>
      </c>
      <c r="L129" t="s">
        <v>82</v>
      </c>
      <c r="M129" t="s">
        <v>94</v>
      </c>
      <c r="N129" t="s">
        <v>44</v>
      </c>
      <c r="O129" t="s">
        <v>25</v>
      </c>
    </row>
    <row r="130" spans="1:15" x14ac:dyDescent="0.3">
      <c r="A130" t="s">
        <v>242</v>
      </c>
      <c r="B130">
        <f t="shared" ref="B130:B193" si="8">IF(O130="Completed", 1, )</f>
        <v>0</v>
      </c>
      <c r="C130" t="s">
        <v>141</v>
      </c>
      <c r="D130" s="1">
        <f t="shared" ref="D130:D193" si="9">IFERROR(IF(FIND("-",C130),DATE(_xlfn.CONCAT(20,RIGHT(C130,2)),MID(C130,4,2),LEFT(C130,2))),C130)</f>
        <v>45732</v>
      </c>
      <c r="E130" t="str">
        <f t="shared" si="7"/>
        <v>Mar</v>
      </c>
      <c r="F130" t="s">
        <v>37</v>
      </c>
      <c r="G130" t="s">
        <v>22</v>
      </c>
      <c r="H130">
        <v>150</v>
      </c>
      <c r="I130">
        <v>4</v>
      </c>
      <c r="J130">
        <v>600</v>
      </c>
      <c r="K130">
        <f t="shared" ref="K130:K193" si="10">IF(O130="Completed", J130,0)</f>
        <v>0</v>
      </c>
      <c r="L130" t="s">
        <v>33</v>
      </c>
      <c r="M130" t="s">
        <v>49</v>
      </c>
      <c r="N130" t="s">
        <v>44</v>
      </c>
      <c r="O130" t="s">
        <v>18</v>
      </c>
    </row>
    <row r="131" spans="1:15" x14ac:dyDescent="0.3">
      <c r="A131" t="s">
        <v>326</v>
      </c>
      <c r="B131">
        <f t="shared" si="8"/>
        <v>1</v>
      </c>
      <c r="C131" t="s">
        <v>141</v>
      </c>
      <c r="D131" s="1">
        <f t="shared" si="9"/>
        <v>45732</v>
      </c>
      <c r="E131" t="str">
        <f t="shared" ref="E131:E194" si="11">TEXT(D131,"mmm")</f>
        <v>Mar</v>
      </c>
      <c r="F131" t="s">
        <v>21</v>
      </c>
      <c r="G131" t="s">
        <v>22</v>
      </c>
      <c r="H131">
        <v>100</v>
      </c>
      <c r="I131">
        <v>1</v>
      </c>
      <c r="J131">
        <v>100</v>
      </c>
      <c r="K131">
        <f t="shared" si="10"/>
        <v>100</v>
      </c>
      <c r="L131" t="s">
        <v>33</v>
      </c>
      <c r="M131" t="s">
        <v>29</v>
      </c>
      <c r="N131" t="s">
        <v>44</v>
      </c>
      <c r="O131" t="s">
        <v>45</v>
      </c>
    </row>
    <row r="132" spans="1:15" x14ac:dyDescent="0.3">
      <c r="A132" t="s">
        <v>53</v>
      </c>
      <c r="B132">
        <f t="shared" si="8"/>
        <v>0</v>
      </c>
      <c r="C132" t="s">
        <v>54</v>
      </c>
      <c r="D132" s="1">
        <f t="shared" si="9"/>
        <v>45705</v>
      </c>
      <c r="E132" t="str">
        <f t="shared" si="11"/>
        <v>Feb</v>
      </c>
      <c r="F132" t="s">
        <v>55</v>
      </c>
      <c r="G132" t="s">
        <v>56</v>
      </c>
      <c r="H132">
        <v>15</v>
      </c>
      <c r="I132">
        <v>2</v>
      </c>
      <c r="J132">
        <v>30</v>
      </c>
      <c r="K132">
        <f t="shared" si="10"/>
        <v>0</v>
      </c>
      <c r="L132" t="s">
        <v>57</v>
      </c>
      <c r="M132" t="s">
        <v>51</v>
      </c>
      <c r="N132" t="s">
        <v>30</v>
      </c>
      <c r="O132" t="s">
        <v>25</v>
      </c>
    </row>
    <row r="133" spans="1:15" x14ac:dyDescent="0.3">
      <c r="A133" t="s">
        <v>175</v>
      </c>
      <c r="B133">
        <f t="shared" si="8"/>
        <v>0</v>
      </c>
      <c r="C133" t="s">
        <v>54</v>
      </c>
      <c r="D133" s="1">
        <f t="shared" si="9"/>
        <v>45705</v>
      </c>
      <c r="E133" t="str">
        <f t="shared" si="11"/>
        <v>Feb</v>
      </c>
      <c r="F133" t="s">
        <v>37</v>
      </c>
      <c r="G133" t="s">
        <v>22</v>
      </c>
      <c r="H133">
        <v>150</v>
      </c>
      <c r="I133">
        <v>4</v>
      </c>
      <c r="J133">
        <v>600</v>
      </c>
      <c r="K133">
        <f t="shared" si="10"/>
        <v>0</v>
      </c>
      <c r="L133" t="s">
        <v>82</v>
      </c>
      <c r="M133" t="s">
        <v>16</v>
      </c>
      <c r="N133" t="s">
        <v>17</v>
      </c>
      <c r="O133" t="s">
        <v>18</v>
      </c>
    </row>
    <row r="134" spans="1:15" x14ac:dyDescent="0.3">
      <c r="A134" t="s">
        <v>271</v>
      </c>
      <c r="B134">
        <f t="shared" si="8"/>
        <v>0</v>
      </c>
      <c r="C134" t="s">
        <v>54</v>
      </c>
      <c r="D134" s="1">
        <f t="shared" si="9"/>
        <v>45705</v>
      </c>
      <c r="E134" t="str">
        <f t="shared" si="11"/>
        <v>Feb</v>
      </c>
      <c r="F134" t="s">
        <v>55</v>
      </c>
      <c r="G134" t="s">
        <v>56</v>
      </c>
      <c r="H134">
        <v>15</v>
      </c>
      <c r="I134">
        <v>5</v>
      </c>
      <c r="J134">
        <v>75</v>
      </c>
      <c r="K134">
        <f t="shared" si="10"/>
        <v>0</v>
      </c>
      <c r="L134" t="s">
        <v>64</v>
      </c>
      <c r="M134" t="s">
        <v>49</v>
      </c>
      <c r="N134" t="s">
        <v>17</v>
      </c>
      <c r="O134" t="s">
        <v>25</v>
      </c>
    </row>
    <row r="135" spans="1:15" x14ac:dyDescent="0.3">
      <c r="A135" t="s">
        <v>307</v>
      </c>
      <c r="B135">
        <f t="shared" si="8"/>
        <v>0</v>
      </c>
      <c r="C135" t="s">
        <v>54</v>
      </c>
      <c r="D135" s="1">
        <f t="shared" si="9"/>
        <v>45705</v>
      </c>
      <c r="E135" t="str">
        <f t="shared" si="11"/>
        <v>Feb</v>
      </c>
      <c r="F135" t="s">
        <v>21</v>
      </c>
      <c r="G135" t="s">
        <v>22</v>
      </c>
      <c r="H135">
        <v>100</v>
      </c>
      <c r="I135">
        <v>3</v>
      </c>
      <c r="J135">
        <v>300</v>
      </c>
      <c r="K135">
        <f t="shared" si="10"/>
        <v>0</v>
      </c>
      <c r="L135" t="s">
        <v>57</v>
      </c>
      <c r="M135" t="s">
        <v>43</v>
      </c>
      <c r="N135" t="s">
        <v>44</v>
      </c>
      <c r="O135" t="s">
        <v>18</v>
      </c>
    </row>
    <row r="136" spans="1:15" x14ac:dyDescent="0.3">
      <c r="A136" t="s">
        <v>110</v>
      </c>
      <c r="B136">
        <f t="shared" si="8"/>
        <v>0</v>
      </c>
      <c r="C136" t="s">
        <v>111</v>
      </c>
      <c r="D136" s="1">
        <f t="shared" si="9"/>
        <v>45733</v>
      </c>
      <c r="E136" t="str">
        <f t="shared" si="11"/>
        <v>Mar</v>
      </c>
      <c r="F136" t="s">
        <v>21</v>
      </c>
      <c r="G136" t="s">
        <v>22</v>
      </c>
      <c r="H136">
        <v>100</v>
      </c>
      <c r="I136">
        <v>3</v>
      </c>
      <c r="J136">
        <v>300</v>
      </c>
      <c r="K136">
        <f t="shared" si="10"/>
        <v>0</v>
      </c>
      <c r="L136" t="s">
        <v>93</v>
      </c>
      <c r="M136" t="s">
        <v>94</v>
      </c>
      <c r="N136" t="s">
        <v>30</v>
      </c>
      <c r="O136" t="s">
        <v>18</v>
      </c>
    </row>
    <row r="137" spans="1:15" x14ac:dyDescent="0.3">
      <c r="A137" t="s">
        <v>190</v>
      </c>
      <c r="B137">
        <f t="shared" si="8"/>
        <v>1</v>
      </c>
      <c r="C137" t="s">
        <v>111</v>
      </c>
      <c r="D137" s="1">
        <f t="shared" si="9"/>
        <v>45733</v>
      </c>
      <c r="E137" t="str">
        <f t="shared" si="11"/>
        <v>Mar</v>
      </c>
      <c r="F137" t="s">
        <v>60</v>
      </c>
      <c r="G137" t="s">
        <v>40</v>
      </c>
      <c r="H137">
        <v>40</v>
      </c>
      <c r="I137">
        <v>5</v>
      </c>
      <c r="J137">
        <v>200</v>
      </c>
      <c r="K137">
        <f t="shared" si="10"/>
        <v>200</v>
      </c>
      <c r="L137" t="s">
        <v>61</v>
      </c>
      <c r="M137" t="s">
        <v>16</v>
      </c>
      <c r="N137" t="s">
        <v>44</v>
      </c>
      <c r="O137" t="s">
        <v>45</v>
      </c>
    </row>
    <row r="138" spans="1:15" x14ac:dyDescent="0.3">
      <c r="A138" t="s">
        <v>334</v>
      </c>
      <c r="B138">
        <f t="shared" si="8"/>
        <v>0</v>
      </c>
      <c r="C138" t="s">
        <v>111</v>
      </c>
      <c r="D138" s="1">
        <f t="shared" si="9"/>
        <v>45733</v>
      </c>
      <c r="E138" t="str">
        <f t="shared" si="11"/>
        <v>Mar</v>
      </c>
      <c r="F138" t="s">
        <v>39</v>
      </c>
      <c r="G138" t="s">
        <v>40</v>
      </c>
      <c r="H138">
        <v>20</v>
      </c>
      <c r="I138">
        <v>2</v>
      </c>
      <c r="J138">
        <v>40</v>
      </c>
      <c r="K138">
        <f t="shared" si="10"/>
        <v>0</v>
      </c>
      <c r="L138" t="s">
        <v>64</v>
      </c>
      <c r="M138" t="s">
        <v>49</v>
      </c>
      <c r="N138" t="s">
        <v>17</v>
      </c>
      <c r="O138" t="s">
        <v>18</v>
      </c>
    </row>
    <row r="139" spans="1:15" x14ac:dyDescent="0.3">
      <c r="A139" t="s">
        <v>119</v>
      </c>
      <c r="B139">
        <f t="shared" si="8"/>
        <v>1</v>
      </c>
      <c r="C139" t="s">
        <v>120</v>
      </c>
      <c r="D139" s="1">
        <f t="shared" si="9"/>
        <v>45706</v>
      </c>
      <c r="E139" t="str">
        <f t="shared" si="11"/>
        <v>Feb</v>
      </c>
      <c r="F139" t="s">
        <v>47</v>
      </c>
      <c r="G139" t="s">
        <v>22</v>
      </c>
      <c r="H139">
        <v>500</v>
      </c>
      <c r="I139">
        <v>4</v>
      </c>
      <c r="J139">
        <v>2000</v>
      </c>
      <c r="K139">
        <f t="shared" si="10"/>
        <v>2000</v>
      </c>
      <c r="L139" t="s">
        <v>15</v>
      </c>
      <c r="M139" t="s">
        <v>94</v>
      </c>
      <c r="N139" t="s">
        <v>17</v>
      </c>
      <c r="O139" t="s">
        <v>45</v>
      </c>
    </row>
    <row r="140" spans="1:15" x14ac:dyDescent="0.3">
      <c r="A140" t="s">
        <v>179</v>
      </c>
      <c r="B140">
        <f t="shared" si="8"/>
        <v>1</v>
      </c>
      <c r="C140" t="s">
        <v>120</v>
      </c>
      <c r="D140" s="1">
        <f t="shared" si="9"/>
        <v>45706</v>
      </c>
      <c r="E140" t="str">
        <f t="shared" si="11"/>
        <v>Feb</v>
      </c>
      <c r="F140" t="s">
        <v>67</v>
      </c>
      <c r="G140" t="s">
        <v>68</v>
      </c>
      <c r="H140">
        <v>600</v>
      </c>
      <c r="I140">
        <v>5</v>
      </c>
      <c r="J140">
        <v>3000</v>
      </c>
      <c r="K140">
        <f t="shared" si="10"/>
        <v>3000</v>
      </c>
      <c r="L140" t="s">
        <v>61</v>
      </c>
      <c r="M140" t="s">
        <v>71</v>
      </c>
      <c r="N140" t="s">
        <v>17</v>
      </c>
      <c r="O140" t="s">
        <v>45</v>
      </c>
    </row>
    <row r="141" spans="1:15" x14ac:dyDescent="0.3">
      <c r="A141" t="s">
        <v>191</v>
      </c>
      <c r="B141">
        <f t="shared" si="8"/>
        <v>0</v>
      </c>
      <c r="C141" t="s">
        <v>120</v>
      </c>
      <c r="D141" s="1">
        <f t="shared" si="9"/>
        <v>45706</v>
      </c>
      <c r="E141" t="str">
        <f t="shared" si="11"/>
        <v>Feb</v>
      </c>
      <c r="F141" t="s">
        <v>47</v>
      </c>
      <c r="G141" t="s">
        <v>22</v>
      </c>
      <c r="H141">
        <v>500</v>
      </c>
      <c r="I141">
        <v>5</v>
      </c>
      <c r="J141">
        <v>2500</v>
      </c>
      <c r="K141">
        <f t="shared" si="10"/>
        <v>0</v>
      </c>
      <c r="L141" t="s">
        <v>33</v>
      </c>
      <c r="M141" t="s">
        <v>34</v>
      </c>
      <c r="N141" t="s">
        <v>30</v>
      </c>
      <c r="O141" t="s">
        <v>25</v>
      </c>
    </row>
    <row r="142" spans="1:15" x14ac:dyDescent="0.3">
      <c r="A142" t="s">
        <v>204</v>
      </c>
      <c r="B142">
        <f t="shared" si="8"/>
        <v>0</v>
      </c>
      <c r="C142" t="s">
        <v>120</v>
      </c>
      <c r="D142" s="1">
        <f t="shared" si="9"/>
        <v>45706</v>
      </c>
      <c r="E142" t="str">
        <f t="shared" si="11"/>
        <v>Feb</v>
      </c>
      <c r="F142" t="s">
        <v>47</v>
      </c>
      <c r="G142" t="s">
        <v>22</v>
      </c>
      <c r="H142">
        <v>500</v>
      </c>
      <c r="I142">
        <v>1</v>
      </c>
      <c r="J142">
        <v>500</v>
      </c>
      <c r="K142">
        <f t="shared" si="10"/>
        <v>0</v>
      </c>
      <c r="L142" t="s">
        <v>28</v>
      </c>
      <c r="M142" t="s">
        <v>34</v>
      </c>
      <c r="N142" t="s">
        <v>65</v>
      </c>
      <c r="O142" t="s">
        <v>25</v>
      </c>
    </row>
    <row r="143" spans="1:15" x14ac:dyDescent="0.3">
      <c r="A143" t="s">
        <v>211</v>
      </c>
      <c r="B143">
        <f t="shared" si="8"/>
        <v>1</v>
      </c>
      <c r="C143" t="s">
        <v>120</v>
      </c>
      <c r="D143" s="1">
        <f t="shared" si="9"/>
        <v>45706</v>
      </c>
      <c r="E143" t="str">
        <f t="shared" si="11"/>
        <v>Feb</v>
      </c>
      <c r="F143" t="s">
        <v>39</v>
      </c>
      <c r="G143" t="s">
        <v>40</v>
      </c>
      <c r="H143">
        <v>20</v>
      </c>
      <c r="I143">
        <v>3</v>
      </c>
      <c r="J143">
        <v>60</v>
      </c>
      <c r="K143">
        <f t="shared" si="10"/>
        <v>60</v>
      </c>
      <c r="L143" t="s">
        <v>15</v>
      </c>
      <c r="M143" t="s">
        <v>34</v>
      </c>
      <c r="N143" t="s">
        <v>17</v>
      </c>
      <c r="O143" t="s">
        <v>45</v>
      </c>
    </row>
    <row r="144" spans="1:15" x14ac:dyDescent="0.3">
      <c r="A144" t="s">
        <v>302</v>
      </c>
      <c r="B144">
        <f t="shared" si="8"/>
        <v>1</v>
      </c>
      <c r="C144" t="s">
        <v>120</v>
      </c>
      <c r="D144" s="1">
        <f t="shared" si="9"/>
        <v>45706</v>
      </c>
      <c r="E144" t="str">
        <f t="shared" si="11"/>
        <v>Feb</v>
      </c>
      <c r="F144" t="s">
        <v>37</v>
      </c>
      <c r="G144" t="s">
        <v>22</v>
      </c>
      <c r="H144">
        <v>150</v>
      </c>
      <c r="I144">
        <v>5</v>
      </c>
      <c r="J144">
        <v>750</v>
      </c>
      <c r="K144">
        <f t="shared" si="10"/>
        <v>750</v>
      </c>
      <c r="L144" t="s">
        <v>23</v>
      </c>
      <c r="M144" t="s">
        <v>43</v>
      </c>
      <c r="N144" t="s">
        <v>17</v>
      </c>
      <c r="O144" t="s">
        <v>45</v>
      </c>
    </row>
    <row r="145" spans="1:15" x14ac:dyDescent="0.3">
      <c r="A145" t="s">
        <v>41</v>
      </c>
      <c r="B145">
        <f t="shared" si="8"/>
        <v>1</v>
      </c>
      <c r="C145" t="s">
        <v>42</v>
      </c>
      <c r="D145" s="1">
        <f t="shared" si="9"/>
        <v>45734</v>
      </c>
      <c r="E145" t="str">
        <f t="shared" si="11"/>
        <v>Mar</v>
      </c>
      <c r="F145" t="s">
        <v>37</v>
      </c>
      <c r="G145" t="s">
        <v>22</v>
      </c>
      <c r="H145">
        <v>150</v>
      </c>
      <c r="I145">
        <v>4</v>
      </c>
      <c r="J145">
        <v>600</v>
      </c>
      <c r="K145">
        <f t="shared" si="10"/>
        <v>600</v>
      </c>
      <c r="L145" t="s">
        <v>15</v>
      </c>
      <c r="M145" t="s">
        <v>43</v>
      </c>
      <c r="N145" t="s">
        <v>44</v>
      </c>
      <c r="O145" t="s">
        <v>45</v>
      </c>
    </row>
    <row r="146" spans="1:15" x14ac:dyDescent="0.3">
      <c r="A146" t="s">
        <v>157</v>
      </c>
      <c r="B146">
        <f t="shared" si="8"/>
        <v>0</v>
      </c>
      <c r="C146" t="s">
        <v>42</v>
      </c>
      <c r="D146" s="1">
        <f t="shared" si="9"/>
        <v>45734</v>
      </c>
      <c r="E146" t="str">
        <f t="shared" si="11"/>
        <v>Mar</v>
      </c>
      <c r="F146" t="s">
        <v>37</v>
      </c>
      <c r="G146" t="s">
        <v>22</v>
      </c>
      <c r="H146">
        <v>150</v>
      </c>
      <c r="I146">
        <v>2</v>
      </c>
      <c r="J146">
        <v>300</v>
      </c>
      <c r="K146">
        <f t="shared" si="10"/>
        <v>0</v>
      </c>
      <c r="L146" t="s">
        <v>15</v>
      </c>
      <c r="M146" t="s">
        <v>77</v>
      </c>
      <c r="N146" t="s">
        <v>65</v>
      </c>
      <c r="O146" t="s">
        <v>18</v>
      </c>
    </row>
    <row r="147" spans="1:15" x14ac:dyDescent="0.3">
      <c r="A147" t="s">
        <v>224</v>
      </c>
      <c r="B147">
        <f t="shared" si="8"/>
        <v>0</v>
      </c>
      <c r="C147" t="s">
        <v>42</v>
      </c>
      <c r="D147" s="1">
        <f t="shared" si="9"/>
        <v>45734</v>
      </c>
      <c r="E147" t="str">
        <f t="shared" si="11"/>
        <v>Mar</v>
      </c>
      <c r="F147" t="s">
        <v>63</v>
      </c>
      <c r="G147" t="s">
        <v>22</v>
      </c>
      <c r="H147">
        <v>800</v>
      </c>
      <c r="I147">
        <v>2</v>
      </c>
      <c r="J147">
        <v>1600</v>
      </c>
      <c r="K147">
        <f t="shared" si="10"/>
        <v>0</v>
      </c>
      <c r="L147" t="s">
        <v>61</v>
      </c>
      <c r="M147" t="s">
        <v>29</v>
      </c>
      <c r="N147" t="s">
        <v>44</v>
      </c>
      <c r="O147" t="s">
        <v>18</v>
      </c>
    </row>
    <row r="148" spans="1:15" x14ac:dyDescent="0.3">
      <c r="A148" t="s">
        <v>312</v>
      </c>
      <c r="B148">
        <f t="shared" si="8"/>
        <v>1</v>
      </c>
      <c r="C148" t="s">
        <v>42</v>
      </c>
      <c r="D148" s="1">
        <f t="shared" si="9"/>
        <v>45734</v>
      </c>
      <c r="E148" t="str">
        <f t="shared" si="11"/>
        <v>Mar</v>
      </c>
      <c r="F148" t="s">
        <v>74</v>
      </c>
      <c r="G148" t="s">
        <v>68</v>
      </c>
      <c r="H148">
        <v>1200</v>
      </c>
      <c r="I148">
        <v>1</v>
      </c>
      <c r="J148">
        <v>1200</v>
      </c>
      <c r="K148">
        <f t="shared" si="10"/>
        <v>1200</v>
      </c>
      <c r="L148" t="s">
        <v>93</v>
      </c>
      <c r="M148" t="s">
        <v>49</v>
      </c>
      <c r="N148" t="s">
        <v>44</v>
      </c>
      <c r="O148" t="s">
        <v>45</v>
      </c>
    </row>
    <row r="149" spans="1:15" x14ac:dyDescent="0.3">
      <c r="A149" t="s">
        <v>31</v>
      </c>
      <c r="B149">
        <f t="shared" si="8"/>
        <v>0</v>
      </c>
      <c r="C149" t="s">
        <v>32</v>
      </c>
      <c r="D149" s="1">
        <f t="shared" si="9"/>
        <v>45707</v>
      </c>
      <c r="E149" t="str">
        <f t="shared" si="11"/>
        <v>Feb</v>
      </c>
      <c r="F149" t="s">
        <v>13</v>
      </c>
      <c r="G149" t="s">
        <v>14</v>
      </c>
      <c r="H149">
        <v>60</v>
      </c>
      <c r="I149">
        <v>3</v>
      </c>
      <c r="J149">
        <v>180</v>
      </c>
      <c r="K149">
        <f t="shared" si="10"/>
        <v>0</v>
      </c>
      <c r="L149" t="s">
        <v>33</v>
      </c>
      <c r="M149" t="s">
        <v>34</v>
      </c>
      <c r="N149" t="s">
        <v>35</v>
      </c>
      <c r="O149" t="s">
        <v>25</v>
      </c>
    </row>
    <row r="150" spans="1:15" x14ac:dyDescent="0.3">
      <c r="A150" t="s">
        <v>122</v>
      </c>
      <c r="B150">
        <f t="shared" si="8"/>
        <v>0</v>
      </c>
      <c r="C150" t="s">
        <v>32</v>
      </c>
      <c r="D150" s="1">
        <f t="shared" si="9"/>
        <v>45707</v>
      </c>
      <c r="E150" t="str">
        <f t="shared" si="11"/>
        <v>Feb</v>
      </c>
      <c r="F150" t="s">
        <v>55</v>
      </c>
      <c r="G150" t="s">
        <v>56</v>
      </c>
      <c r="H150">
        <v>15</v>
      </c>
      <c r="I150">
        <v>1</v>
      </c>
      <c r="J150">
        <v>15</v>
      </c>
      <c r="K150">
        <f t="shared" si="10"/>
        <v>0</v>
      </c>
      <c r="L150" t="s">
        <v>15</v>
      </c>
      <c r="M150" t="s">
        <v>43</v>
      </c>
      <c r="N150" t="s">
        <v>65</v>
      </c>
      <c r="O150" t="s">
        <v>18</v>
      </c>
    </row>
    <row r="151" spans="1:15" x14ac:dyDescent="0.3">
      <c r="A151" t="s">
        <v>338</v>
      </c>
      <c r="B151">
        <f t="shared" si="8"/>
        <v>1</v>
      </c>
      <c r="C151" t="s">
        <v>32</v>
      </c>
      <c r="D151" s="1">
        <f t="shared" si="9"/>
        <v>45707</v>
      </c>
      <c r="E151" t="str">
        <f t="shared" si="11"/>
        <v>Feb</v>
      </c>
      <c r="F151" t="s">
        <v>47</v>
      </c>
      <c r="G151" t="s">
        <v>22</v>
      </c>
      <c r="H151">
        <v>500</v>
      </c>
      <c r="I151">
        <v>4</v>
      </c>
      <c r="J151">
        <v>2000</v>
      </c>
      <c r="K151">
        <f t="shared" si="10"/>
        <v>2000</v>
      </c>
      <c r="L151" t="s">
        <v>23</v>
      </c>
      <c r="M151" t="s">
        <v>71</v>
      </c>
      <c r="N151" t="s">
        <v>30</v>
      </c>
      <c r="O151" t="s">
        <v>45</v>
      </c>
    </row>
    <row r="152" spans="1:15" x14ac:dyDescent="0.3">
      <c r="A152" t="s">
        <v>128</v>
      </c>
      <c r="B152">
        <f t="shared" si="8"/>
        <v>1</v>
      </c>
      <c r="C152" t="s">
        <v>129</v>
      </c>
      <c r="D152" s="1">
        <f t="shared" si="9"/>
        <v>45735</v>
      </c>
      <c r="E152" t="str">
        <f t="shared" si="11"/>
        <v>Mar</v>
      </c>
      <c r="F152" t="s">
        <v>37</v>
      </c>
      <c r="G152" t="s">
        <v>22</v>
      </c>
      <c r="H152">
        <v>150</v>
      </c>
      <c r="I152">
        <v>2</v>
      </c>
      <c r="J152">
        <v>300</v>
      </c>
      <c r="K152">
        <f t="shared" si="10"/>
        <v>300</v>
      </c>
      <c r="L152" t="s">
        <v>15</v>
      </c>
      <c r="M152" t="s">
        <v>34</v>
      </c>
      <c r="N152" t="s">
        <v>35</v>
      </c>
      <c r="O152" t="s">
        <v>45</v>
      </c>
    </row>
    <row r="153" spans="1:15" x14ac:dyDescent="0.3">
      <c r="A153" t="s">
        <v>188</v>
      </c>
      <c r="B153">
        <f t="shared" si="8"/>
        <v>0</v>
      </c>
      <c r="C153" t="s">
        <v>129</v>
      </c>
      <c r="D153" s="1">
        <f t="shared" si="9"/>
        <v>45735</v>
      </c>
      <c r="E153" t="str">
        <f t="shared" si="11"/>
        <v>Mar</v>
      </c>
      <c r="F153" t="s">
        <v>60</v>
      </c>
      <c r="G153" t="s">
        <v>40</v>
      </c>
      <c r="H153">
        <v>40</v>
      </c>
      <c r="I153">
        <v>3</v>
      </c>
      <c r="J153">
        <v>120</v>
      </c>
      <c r="K153">
        <f t="shared" si="10"/>
        <v>0</v>
      </c>
      <c r="L153" t="s">
        <v>33</v>
      </c>
      <c r="M153" t="s">
        <v>34</v>
      </c>
      <c r="N153" t="s">
        <v>35</v>
      </c>
      <c r="O153" t="s">
        <v>18</v>
      </c>
    </row>
    <row r="154" spans="1:15" x14ac:dyDescent="0.3">
      <c r="A154" t="s">
        <v>194</v>
      </c>
      <c r="B154">
        <f t="shared" si="8"/>
        <v>0</v>
      </c>
      <c r="C154" t="s">
        <v>129</v>
      </c>
      <c r="D154" s="1">
        <f t="shared" si="9"/>
        <v>45735</v>
      </c>
      <c r="E154" t="str">
        <f t="shared" si="11"/>
        <v>Mar</v>
      </c>
      <c r="F154" t="s">
        <v>55</v>
      </c>
      <c r="G154" t="s">
        <v>56</v>
      </c>
      <c r="H154">
        <v>15</v>
      </c>
      <c r="I154">
        <v>5</v>
      </c>
      <c r="J154">
        <v>75</v>
      </c>
      <c r="K154">
        <f t="shared" si="10"/>
        <v>0</v>
      </c>
      <c r="L154" t="s">
        <v>57</v>
      </c>
      <c r="M154" t="s">
        <v>24</v>
      </c>
      <c r="N154" t="s">
        <v>17</v>
      </c>
      <c r="O154" t="s">
        <v>25</v>
      </c>
    </row>
    <row r="155" spans="1:15" x14ac:dyDescent="0.3">
      <c r="A155" t="s">
        <v>198</v>
      </c>
      <c r="B155">
        <f t="shared" si="8"/>
        <v>1</v>
      </c>
      <c r="C155" t="s">
        <v>129</v>
      </c>
      <c r="D155" s="1">
        <f t="shared" si="9"/>
        <v>45735</v>
      </c>
      <c r="E155" t="str">
        <f t="shared" si="11"/>
        <v>Mar</v>
      </c>
      <c r="F155" t="s">
        <v>63</v>
      </c>
      <c r="G155" t="s">
        <v>22</v>
      </c>
      <c r="H155">
        <v>800</v>
      </c>
      <c r="I155">
        <v>4</v>
      </c>
      <c r="J155">
        <v>3200</v>
      </c>
      <c r="K155">
        <f t="shared" si="10"/>
        <v>3200</v>
      </c>
      <c r="L155" t="s">
        <v>15</v>
      </c>
      <c r="M155" t="s">
        <v>77</v>
      </c>
      <c r="N155" t="s">
        <v>30</v>
      </c>
      <c r="O155" t="s">
        <v>45</v>
      </c>
    </row>
    <row r="156" spans="1:15" x14ac:dyDescent="0.3">
      <c r="A156" t="s">
        <v>225</v>
      </c>
      <c r="B156">
        <f t="shared" si="8"/>
        <v>1</v>
      </c>
      <c r="C156" t="s">
        <v>129</v>
      </c>
      <c r="D156" s="1">
        <f t="shared" si="9"/>
        <v>45735</v>
      </c>
      <c r="E156" t="str">
        <f t="shared" si="11"/>
        <v>Mar</v>
      </c>
      <c r="F156" t="s">
        <v>37</v>
      </c>
      <c r="G156" t="s">
        <v>22</v>
      </c>
      <c r="H156">
        <v>150</v>
      </c>
      <c r="I156">
        <v>2</v>
      </c>
      <c r="J156">
        <v>300</v>
      </c>
      <c r="K156">
        <f t="shared" si="10"/>
        <v>300</v>
      </c>
      <c r="L156" t="s">
        <v>33</v>
      </c>
      <c r="M156" t="s">
        <v>49</v>
      </c>
      <c r="N156" t="s">
        <v>17</v>
      </c>
      <c r="O156" t="s">
        <v>45</v>
      </c>
    </row>
    <row r="157" spans="1:15" x14ac:dyDescent="0.3">
      <c r="A157" t="s">
        <v>305</v>
      </c>
      <c r="B157">
        <f t="shared" si="8"/>
        <v>0</v>
      </c>
      <c r="C157" t="s">
        <v>129</v>
      </c>
      <c r="D157" s="1">
        <f t="shared" si="9"/>
        <v>45735</v>
      </c>
      <c r="E157" t="str">
        <f t="shared" si="11"/>
        <v>Mar</v>
      </c>
      <c r="F157" t="s">
        <v>13</v>
      </c>
      <c r="G157" t="s">
        <v>14</v>
      </c>
      <c r="H157">
        <v>60</v>
      </c>
      <c r="I157">
        <v>2</v>
      </c>
      <c r="J157">
        <v>120</v>
      </c>
      <c r="K157">
        <f t="shared" si="10"/>
        <v>0</v>
      </c>
      <c r="L157" t="s">
        <v>15</v>
      </c>
      <c r="M157" t="s">
        <v>51</v>
      </c>
      <c r="N157" t="s">
        <v>65</v>
      </c>
      <c r="O157" t="s">
        <v>25</v>
      </c>
    </row>
    <row r="158" spans="1:15" x14ac:dyDescent="0.3">
      <c r="A158" t="s">
        <v>69</v>
      </c>
      <c r="B158">
        <f t="shared" si="8"/>
        <v>1</v>
      </c>
      <c r="C158" t="s">
        <v>70</v>
      </c>
      <c r="D158" s="1">
        <f t="shared" si="9"/>
        <v>45708</v>
      </c>
      <c r="E158" t="str">
        <f t="shared" si="11"/>
        <v>Feb</v>
      </c>
      <c r="F158" t="s">
        <v>37</v>
      </c>
      <c r="G158" t="s">
        <v>22</v>
      </c>
      <c r="H158">
        <v>150</v>
      </c>
      <c r="I158">
        <v>4</v>
      </c>
      <c r="J158">
        <v>600</v>
      </c>
      <c r="K158">
        <f t="shared" si="10"/>
        <v>600</v>
      </c>
      <c r="L158" t="s">
        <v>28</v>
      </c>
      <c r="M158" t="s">
        <v>71</v>
      </c>
      <c r="N158" t="s">
        <v>35</v>
      </c>
      <c r="O158" t="s">
        <v>45</v>
      </c>
    </row>
    <row r="159" spans="1:15" x14ac:dyDescent="0.3">
      <c r="A159" t="s">
        <v>109</v>
      </c>
      <c r="B159">
        <f t="shared" si="8"/>
        <v>0</v>
      </c>
      <c r="C159" t="s">
        <v>70</v>
      </c>
      <c r="D159" s="1">
        <f t="shared" si="9"/>
        <v>45708</v>
      </c>
      <c r="E159" t="str">
        <f t="shared" si="11"/>
        <v>Feb</v>
      </c>
      <c r="F159" t="s">
        <v>55</v>
      </c>
      <c r="G159" t="s">
        <v>56</v>
      </c>
      <c r="H159">
        <v>15</v>
      </c>
      <c r="I159">
        <v>1</v>
      </c>
      <c r="J159">
        <v>15</v>
      </c>
      <c r="K159">
        <f t="shared" si="10"/>
        <v>0</v>
      </c>
      <c r="L159" t="s">
        <v>93</v>
      </c>
      <c r="M159" t="s">
        <v>49</v>
      </c>
      <c r="N159" t="s">
        <v>35</v>
      </c>
      <c r="O159" t="s">
        <v>18</v>
      </c>
    </row>
    <row r="160" spans="1:15" x14ac:dyDescent="0.3">
      <c r="A160" t="s">
        <v>151</v>
      </c>
      <c r="B160">
        <f t="shared" si="8"/>
        <v>0</v>
      </c>
      <c r="C160" t="s">
        <v>70</v>
      </c>
      <c r="D160" s="1">
        <f t="shared" si="9"/>
        <v>45708</v>
      </c>
      <c r="E160" t="str">
        <f t="shared" si="11"/>
        <v>Feb</v>
      </c>
      <c r="F160" t="s">
        <v>47</v>
      </c>
      <c r="G160" t="s">
        <v>22</v>
      </c>
      <c r="H160">
        <v>500</v>
      </c>
      <c r="I160">
        <v>5</v>
      </c>
      <c r="J160">
        <v>2500</v>
      </c>
      <c r="K160">
        <f t="shared" si="10"/>
        <v>0</v>
      </c>
      <c r="L160" t="s">
        <v>23</v>
      </c>
      <c r="M160" t="s">
        <v>49</v>
      </c>
      <c r="N160" t="s">
        <v>35</v>
      </c>
      <c r="O160" t="s">
        <v>18</v>
      </c>
    </row>
    <row r="161" spans="1:15" x14ac:dyDescent="0.3">
      <c r="A161" t="s">
        <v>181</v>
      </c>
      <c r="B161">
        <f t="shared" si="8"/>
        <v>0</v>
      </c>
      <c r="C161" t="s">
        <v>70</v>
      </c>
      <c r="D161" s="1">
        <f t="shared" si="9"/>
        <v>45708</v>
      </c>
      <c r="E161" t="str">
        <f t="shared" si="11"/>
        <v>Feb</v>
      </c>
      <c r="F161" t="s">
        <v>55</v>
      </c>
      <c r="G161" t="s">
        <v>56</v>
      </c>
      <c r="H161">
        <v>15</v>
      </c>
      <c r="I161">
        <v>5</v>
      </c>
      <c r="J161">
        <v>75</v>
      </c>
      <c r="K161">
        <f t="shared" si="10"/>
        <v>0</v>
      </c>
      <c r="L161" t="s">
        <v>28</v>
      </c>
      <c r="M161" t="s">
        <v>29</v>
      </c>
      <c r="N161" t="s">
        <v>44</v>
      </c>
      <c r="O161" t="s">
        <v>25</v>
      </c>
    </row>
    <row r="162" spans="1:15" x14ac:dyDescent="0.3">
      <c r="A162" t="s">
        <v>249</v>
      </c>
      <c r="B162">
        <f t="shared" si="8"/>
        <v>1</v>
      </c>
      <c r="C162" t="s">
        <v>70</v>
      </c>
      <c r="D162" s="1">
        <f t="shared" si="9"/>
        <v>45708</v>
      </c>
      <c r="E162" t="str">
        <f t="shared" si="11"/>
        <v>Feb</v>
      </c>
      <c r="F162" t="s">
        <v>13</v>
      </c>
      <c r="G162" t="s">
        <v>14</v>
      </c>
      <c r="H162">
        <v>60</v>
      </c>
      <c r="I162">
        <v>2</v>
      </c>
      <c r="J162">
        <v>120</v>
      </c>
      <c r="K162">
        <f t="shared" si="10"/>
        <v>120</v>
      </c>
      <c r="L162" t="s">
        <v>82</v>
      </c>
      <c r="M162" t="s">
        <v>43</v>
      </c>
      <c r="N162" t="s">
        <v>44</v>
      </c>
      <c r="O162" t="s">
        <v>45</v>
      </c>
    </row>
    <row r="163" spans="1:15" x14ac:dyDescent="0.3">
      <c r="A163" t="s">
        <v>281</v>
      </c>
      <c r="B163">
        <f t="shared" si="8"/>
        <v>0</v>
      </c>
      <c r="C163" t="s">
        <v>70</v>
      </c>
      <c r="D163" s="1">
        <f t="shared" si="9"/>
        <v>45708</v>
      </c>
      <c r="E163" t="str">
        <f t="shared" si="11"/>
        <v>Feb</v>
      </c>
      <c r="F163" t="s">
        <v>60</v>
      </c>
      <c r="G163" t="s">
        <v>40</v>
      </c>
      <c r="H163">
        <v>40</v>
      </c>
      <c r="I163">
        <v>4</v>
      </c>
      <c r="J163">
        <v>160</v>
      </c>
      <c r="K163">
        <f t="shared" si="10"/>
        <v>0</v>
      </c>
      <c r="L163" t="s">
        <v>28</v>
      </c>
      <c r="M163" t="s">
        <v>24</v>
      </c>
      <c r="N163" t="s">
        <v>17</v>
      </c>
      <c r="O163" t="s">
        <v>18</v>
      </c>
    </row>
    <row r="164" spans="1:15" x14ac:dyDescent="0.3">
      <c r="A164" t="s">
        <v>285</v>
      </c>
      <c r="B164">
        <f t="shared" si="8"/>
        <v>0</v>
      </c>
      <c r="C164" t="s">
        <v>70</v>
      </c>
      <c r="D164" s="1">
        <f t="shared" si="9"/>
        <v>45708</v>
      </c>
      <c r="E164" t="str">
        <f t="shared" si="11"/>
        <v>Feb</v>
      </c>
      <c r="F164" t="s">
        <v>63</v>
      </c>
      <c r="G164" t="s">
        <v>22</v>
      </c>
      <c r="H164">
        <v>800</v>
      </c>
      <c r="I164">
        <v>4</v>
      </c>
      <c r="J164">
        <v>3200</v>
      </c>
      <c r="K164">
        <f t="shared" si="10"/>
        <v>0</v>
      </c>
      <c r="L164" t="s">
        <v>93</v>
      </c>
      <c r="M164" t="s">
        <v>71</v>
      </c>
      <c r="N164" t="s">
        <v>30</v>
      </c>
      <c r="O164" t="s">
        <v>25</v>
      </c>
    </row>
    <row r="165" spans="1:15" x14ac:dyDescent="0.3">
      <c r="A165" t="s">
        <v>321</v>
      </c>
      <c r="B165">
        <f t="shared" si="8"/>
        <v>0</v>
      </c>
      <c r="C165" t="s">
        <v>70</v>
      </c>
      <c r="D165" s="1">
        <f t="shared" si="9"/>
        <v>45708</v>
      </c>
      <c r="E165" t="str">
        <f t="shared" si="11"/>
        <v>Feb</v>
      </c>
      <c r="F165" t="s">
        <v>13</v>
      </c>
      <c r="G165" t="s">
        <v>14</v>
      </c>
      <c r="H165">
        <v>60</v>
      </c>
      <c r="I165">
        <v>1</v>
      </c>
      <c r="J165">
        <v>60</v>
      </c>
      <c r="K165">
        <f t="shared" si="10"/>
        <v>0</v>
      </c>
      <c r="L165" t="s">
        <v>57</v>
      </c>
      <c r="M165" t="s">
        <v>51</v>
      </c>
      <c r="N165" t="s">
        <v>44</v>
      </c>
      <c r="O165" t="s">
        <v>18</v>
      </c>
    </row>
    <row r="166" spans="1:15" x14ac:dyDescent="0.3">
      <c r="A166" t="s">
        <v>19</v>
      </c>
      <c r="B166">
        <f t="shared" si="8"/>
        <v>0</v>
      </c>
      <c r="C166" t="s">
        <v>20</v>
      </c>
      <c r="D166" s="1">
        <f t="shared" si="9"/>
        <v>45736</v>
      </c>
      <c r="E166" t="str">
        <f t="shared" si="11"/>
        <v>Mar</v>
      </c>
      <c r="F166" t="s">
        <v>21</v>
      </c>
      <c r="G166" t="s">
        <v>22</v>
      </c>
      <c r="H166">
        <v>100</v>
      </c>
      <c r="I166">
        <v>4</v>
      </c>
      <c r="J166">
        <v>400</v>
      </c>
      <c r="K166">
        <f t="shared" si="10"/>
        <v>0</v>
      </c>
      <c r="L166" t="s">
        <v>23</v>
      </c>
      <c r="M166" t="s">
        <v>24</v>
      </c>
      <c r="N166" t="s">
        <v>17</v>
      </c>
      <c r="O166" t="s">
        <v>25</v>
      </c>
    </row>
    <row r="167" spans="1:15" x14ac:dyDescent="0.3">
      <c r="A167" t="s">
        <v>156</v>
      </c>
      <c r="B167">
        <f t="shared" si="8"/>
        <v>1</v>
      </c>
      <c r="C167" t="s">
        <v>20</v>
      </c>
      <c r="D167" s="1">
        <f t="shared" si="9"/>
        <v>45736</v>
      </c>
      <c r="E167" t="str">
        <f t="shared" si="11"/>
        <v>Mar</v>
      </c>
      <c r="F167" t="s">
        <v>21</v>
      </c>
      <c r="G167" t="s">
        <v>22</v>
      </c>
      <c r="H167">
        <v>100</v>
      </c>
      <c r="I167">
        <v>2</v>
      </c>
      <c r="J167">
        <v>200</v>
      </c>
      <c r="K167">
        <f t="shared" si="10"/>
        <v>200</v>
      </c>
      <c r="L167" t="s">
        <v>64</v>
      </c>
      <c r="M167" t="s">
        <v>43</v>
      </c>
      <c r="N167" t="s">
        <v>35</v>
      </c>
      <c r="O167" t="s">
        <v>45</v>
      </c>
    </row>
    <row r="168" spans="1:15" x14ac:dyDescent="0.3">
      <c r="A168" t="s">
        <v>222</v>
      </c>
      <c r="B168">
        <f t="shared" si="8"/>
        <v>1</v>
      </c>
      <c r="C168" t="s">
        <v>20</v>
      </c>
      <c r="D168" s="1">
        <f t="shared" si="9"/>
        <v>45736</v>
      </c>
      <c r="E168" t="str">
        <f t="shared" si="11"/>
        <v>Mar</v>
      </c>
      <c r="F168" t="s">
        <v>37</v>
      </c>
      <c r="G168" t="s">
        <v>22</v>
      </c>
      <c r="H168">
        <v>150</v>
      </c>
      <c r="I168">
        <v>3</v>
      </c>
      <c r="J168">
        <v>450</v>
      </c>
      <c r="K168">
        <f t="shared" si="10"/>
        <v>450</v>
      </c>
      <c r="L168" t="s">
        <v>48</v>
      </c>
      <c r="M168" t="s">
        <v>24</v>
      </c>
      <c r="N168" t="s">
        <v>17</v>
      </c>
      <c r="O168" t="s">
        <v>45</v>
      </c>
    </row>
    <row r="169" spans="1:15" x14ac:dyDescent="0.3">
      <c r="A169" t="s">
        <v>234</v>
      </c>
      <c r="B169">
        <f t="shared" si="8"/>
        <v>0</v>
      </c>
      <c r="C169" t="s">
        <v>20</v>
      </c>
      <c r="D169" s="1">
        <f t="shared" si="9"/>
        <v>45736</v>
      </c>
      <c r="E169" t="str">
        <f t="shared" si="11"/>
        <v>Mar</v>
      </c>
      <c r="F169" t="s">
        <v>13</v>
      </c>
      <c r="G169" t="s">
        <v>14</v>
      </c>
      <c r="H169">
        <v>60</v>
      </c>
      <c r="I169">
        <v>3</v>
      </c>
      <c r="J169">
        <v>180</v>
      </c>
      <c r="K169">
        <f t="shared" si="10"/>
        <v>0</v>
      </c>
      <c r="L169" t="s">
        <v>61</v>
      </c>
      <c r="M169" t="s">
        <v>16</v>
      </c>
      <c r="N169" t="s">
        <v>65</v>
      </c>
      <c r="O169" t="s">
        <v>25</v>
      </c>
    </row>
    <row r="170" spans="1:15" x14ac:dyDescent="0.3">
      <c r="A170" t="s">
        <v>253</v>
      </c>
      <c r="B170">
        <f t="shared" si="8"/>
        <v>1</v>
      </c>
      <c r="C170" t="s">
        <v>20</v>
      </c>
      <c r="D170" s="1">
        <f t="shared" si="9"/>
        <v>45736</v>
      </c>
      <c r="E170" t="str">
        <f t="shared" si="11"/>
        <v>Mar</v>
      </c>
      <c r="F170" t="s">
        <v>74</v>
      </c>
      <c r="G170" t="s">
        <v>68</v>
      </c>
      <c r="H170">
        <v>1200</v>
      </c>
      <c r="I170">
        <v>2</v>
      </c>
      <c r="J170">
        <v>2400</v>
      </c>
      <c r="K170">
        <f t="shared" si="10"/>
        <v>2400</v>
      </c>
      <c r="L170" t="s">
        <v>33</v>
      </c>
      <c r="M170" t="s">
        <v>71</v>
      </c>
      <c r="N170" t="s">
        <v>35</v>
      </c>
      <c r="O170" t="s">
        <v>45</v>
      </c>
    </row>
    <row r="171" spans="1:15" x14ac:dyDescent="0.3">
      <c r="A171" t="s">
        <v>289</v>
      </c>
      <c r="B171">
        <f t="shared" si="8"/>
        <v>0</v>
      </c>
      <c r="C171" t="s">
        <v>290</v>
      </c>
      <c r="D171" s="1">
        <f t="shared" si="9"/>
        <v>45709</v>
      </c>
      <c r="E171" t="str">
        <f t="shared" si="11"/>
        <v>Feb</v>
      </c>
      <c r="F171" t="s">
        <v>47</v>
      </c>
      <c r="G171" t="s">
        <v>22</v>
      </c>
      <c r="H171">
        <v>500</v>
      </c>
      <c r="I171">
        <v>2</v>
      </c>
      <c r="J171">
        <v>1000</v>
      </c>
      <c r="K171">
        <f t="shared" si="10"/>
        <v>0</v>
      </c>
      <c r="L171" t="s">
        <v>64</v>
      </c>
      <c r="M171" t="s">
        <v>49</v>
      </c>
      <c r="N171" t="s">
        <v>35</v>
      </c>
      <c r="O171" t="s">
        <v>18</v>
      </c>
    </row>
    <row r="172" spans="1:15" x14ac:dyDescent="0.3">
      <c r="A172" t="s">
        <v>291</v>
      </c>
      <c r="B172">
        <f t="shared" si="8"/>
        <v>1</v>
      </c>
      <c r="C172" t="s">
        <v>290</v>
      </c>
      <c r="D172" s="1">
        <f t="shared" si="9"/>
        <v>45709</v>
      </c>
      <c r="E172" t="str">
        <f t="shared" si="11"/>
        <v>Feb</v>
      </c>
      <c r="F172" t="s">
        <v>74</v>
      </c>
      <c r="G172" t="s">
        <v>68</v>
      </c>
      <c r="H172">
        <v>1200</v>
      </c>
      <c r="I172">
        <v>3</v>
      </c>
      <c r="J172">
        <v>3600</v>
      </c>
      <c r="K172">
        <f t="shared" si="10"/>
        <v>3600</v>
      </c>
      <c r="L172" t="s">
        <v>28</v>
      </c>
      <c r="M172" t="s">
        <v>34</v>
      </c>
      <c r="N172" t="s">
        <v>17</v>
      </c>
      <c r="O172" t="s">
        <v>45</v>
      </c>
    </row>
    <row r="173" spans="1:15" x14ac:dyDescent="0.3">
      <c r="A173" t="s">
        <v>196</v>
      </c>
      <c r="B173">
        <f t="shared" si="8"/>
        <v>1</v>
      </c>
      <c r="C173" t="s">
        <v>197</v>
      </c>
      <c r="D173" s="1">
        <f t="shared" si="9"/>
        <v>45737</v>
      </c>
      <c r="E173" t="str">
        <f t="shared" si="11"/>
        <v>Mar</v>
      </c>
      <c r="F173" t="s">
        <v>13</v>
      </c>
      <c r="G173" t="s">
        <v>14</v>
      </c>
      <c r="H173">
        <v>60</v>
      </c>
      <c r="I173">
        <v>3</v>
      </c>
      <c r="J173">
        <v>180</v>
      </c>
      <c r="K173">
        <f t="shared" si="10"/>
        <v>180</v>
      </c>
      <c r="L173" t="s">
        <v>33</v>
      </c>
      <c r="M173" t="s">
        <v>49</v>
      </c>
      <c r="N173" t="s">
        <v>30</v>
      </c>
      <c r="O173" t="s">
        <v>45</v>
      </c>
    </row>
    <row r="174" spans="1:15" x14ac:dyDescent="0.3">
      <c r="A174" t="s">
        <v>226</v>
      </c>
      <c r="B174">
        <f t="shared" si="8"/>
        <v>1</v>
      </c>
      <c r="C174" t="s">
        <v>197</v>
      </c>
      <c r="D174" s="1">
        <f t="shared" si="9"/>
        <v>45737</v>
      </c>
      <c r="E174" t="str">
        <f t="shared" si="11"/>
        <v>Mar</v>
      </c>
      <c r="F174" t="s">
        <v>47</v>
      </c>
      <c r="G174" t="s">
        <v>22</v>
      </c>
      <c r="H174">
        <v>500</v>
      </c>
      <c r="I174">
        <v>2</v>
      </c>
      <c r="J174">
        <v>1000</v>
      </c>
      <c r="K174">
        <f t="shared" si="10"/>
        <v>1000</v>
      </c>
      <c r="L174" t="s">
        <v>28</v>
      </c>
      <c r="M174" t="s">
        <v>49</v>
      </c>
      <c r="N174" t="s">
        <v>44</v>
      </c>
      <c r="O174" t="s">
        <v>45</v>
      </c>
    </row>
    <row r="175" spans="1:15" x14ac:dyDescent="0.3">
      <c r="A175" t="s">
        <v>295</v>
      </c>
      <c r="B175">
        <f t="shared" si="8"/>
        <v>1</v>
      </c>
      <c r="C175" t="s">
        <v>197</v>
      </c>
      <c r="D175" s="1">
        <f t="shared" si="9"/>
        <v>45737</v>
      </c>
      <c r="E175" t="str">
        <f t="shared" si="11"/>
        <v>Mar</v>
      </c>
      <c r="F175" t="s">
        <v>67</v>
      </c>
      <c r="G175" t="s">
        <v>68</v>
      </c>
      <c r="H175">
        <v>600</v>
      </c>
      <c r="I175">
        <v>1</v>
      </c>
      <c r="J175">
        <v>600</v>
      </c>
      <c r="K175">
        <f t="shared" si="10"/>
        <v>600</v>
      </c>
      <c r="L175" t="s">
        <v>28</v>
      </c>
      <c r="M175" t="s">
        <v>49</v>
      </c>
      <c r="N175" t="s">
        <v>35</v>
      </c>
      <c r="O175" t="s">
        <v>45</v>
      </c>
    </row>
    <row r="176" spans="1:15" x14ac:dyDescent="0.3">
      <c r="A176" t="s">
        <v>317</v>
      </c>
      <c r="B176">
        <f t="shared" si="8"/>
        <v>0</v>
      </c>
      <c r="C176" t="s">
        <v>197</v>
      </c>
      <c r="D176" s="1">
        <f t="shared" si="9"/>
        <v>45737</v>
      </c>
      <c r="E176" t="str">
        <f t="shared" si="11"/>
        <v>Mar</v>
      </c>
      <c r="F176" t="s">
        <v>13</v>
      </c>
      <c r="G176" t="s">
        <v>14</v>
      </c>
      <c r="H176">
        <v>60</v>
      </c>
      <c r="I176">
        <v>3</v>
      </c>
      <c r="J176">
        <v>180</v>
      </c>
      <c r="K176">
        <f t="shared" si="10"/>
        <v>0</v>
      </c>
      <c r="L176" t="s">
        <v>15</v>
      </c>
      <c r="M176" t="s">
        <v>24</v>
      </c>
      <c r="N176" t="s">
        <v>35</v>
      </c>
      <c r="O176" t="s">
        <v>25</v>
      </c>
    </row>
    <row r="177" spans="1:15" x14ac:dyDescent="0.3">
      <c r="A177" t="s">
        <v>184</v>
      </c>
      <c r="B177">
        <f t="shared" si="8"/>
        <v>0</v>
      </c>
      <c r="C177" t="s">
        <v>185</v>
      </c>
      <c r="D177" s="1">
        <f t="shared" si="9"/>
        <v>45710</v>
      </c>
      <c r="E177" t="str">
        <f t="shared" si="11"/>
        <v>Feb</v>
      </c>
      <c r="F177" t="s">
        <v>60</v>
      </c>
      <c r="G177" t="s">
        <v>40</v>
      </c>
      <c r="H177">
        <v>40</v>
      </c>
      <c r="I177">
        <v>5</v>
      </c>
      <c r="J177">
        <v>200</v>
      </c>
      <c r="K177">
        <f t="shared" si="10"/>
        <v>0</v>
      </c>
      <c r="L177" t="s">
        <v>93</v>
      </c>
      <c r="M177" t="s">
        <v>34</v>
      </c>
      <c r="N177" t="s">
        <v>17</v>
      </c>
      <c r="O177" t="s">
        <v>25</v>
      </c>
    </row>
    <row r="178" spans="1:15" x14ac:dyDescent="0.3">
      <c r="A178" t="s">
        <v>247</v>
      </c>
      <c r="B178">
        <f t="shared" si="8"/>
        <v>1</v>
      </c>
      <c r="C178" t="s">
        <v>185</v>
      </c>
      <c r="D178" s="1">
        <f t="shared" si="9"/>
        <v>45710</v>
      </c>
      <c r="E178" t="str">
        <f t="shared" si="11"/>
        <v>Feb</v>
      </c>
      <c r="F178" t="s">
        <v>21</v>
      </c>
      <c r="G178" t="s">
        <v>22</v>
      </c>
      <c r="H178">
        <v>100</v>
      </c>
      <c r="I178">
        <v>1</v>
      </c>
      <c r="J178">
        <v>100</v>
      </c>
      <c r="K178">
        <f t="shared" si="10"/>
        <v>100</v>
      </c>
      <c r="L178" t="s">
        <v>23</v>
      </c>
      <c r="M178" t="s">
        <v>77</v>
      </c>
      <c r="N178" t="s">
        <v>35</v>
      </c>
      <c r="O178" t="s">
        <v>45</v>
      </c>
    </row>
    <row r="179" spans="1:15" x14ac:dyDescent="0.3">
      <c r="A179" t="s">
        <v>286</v>
      </c>
      <c r="B179">
        <f t="shared" si="8"/>
        <v>1</v>
      </c>
      <c r="C179" t="s">
        <v>185</v>
      </c>
      <c r="D179" s="1">
        <f t="shared" si="9"/>
        <v>45710</v>
      </c>
      <c r="E179" t="str">
        <f t="shared" si="11"/>
        <v>Feb</v>
      </c>
      <c r="F179" t="s">
        <v>47</v>
      </c>
      <c r="G179" t="s">
        <v>22</v>
      </c>
      <c r="H179">
        <v>500</v>
      </c>
      <c r="I179">
        <v>3</v>
      </c>
      <c r="J179">
        <v>1500</v>
      </c>
      <c r="K179">
        <f t="shared" si="10"/>
        <v>1500</v>
      </c>
      <c r="L179" t="s">
        <v>82</v>
      </c>
      <c r="M179" t="s">
        <v>34</v>
      </c>
      <c r="N179" t="s">
        <v>35</v>
      </c>
      <c r="O179" t="s">
        <v>45</v>
      </c>
    </row>
    <row r="180" spans="1:15" x14ac:dyDescent="0.3">
      <c r="A180" t="s">
        <v>78</v>
      </c>
      <c r="B180">
        <f t="shared" si="8"/>
        <v>1</v>
      </c>
      <c r="C180" t="s">
        <v>79</v>
      </c>
      <c r="D180" s="1">
        <f t="shared" si="9"/>
        <v>45738</v>
      </c>
      <c r="E180" t="str">
        <f t="shared" si="11"/>
        <v>Mar</v>
      </c>
      <c r="F180" t="s">
        <v>13</v>
      </c>
      <c r="G180" t="s">
        <v>14</v>
      </c>
      <c r="H180">
        <v>60</v>
      </c>
      <c r="I180">
        <v>3</v>
      </c>
      <c r="J180">
        <v>180</v>
      </c>
      <c r="K180">
        <f t="shared" si="10"/>
        <v>180</v>
      </c>
      <c r="L180" t="s">
        <v>33</v>
      </c>
      <c r="M180" t="s">
        <v>43</v>
      </c>
      <c r="N180" t="s">
        <v>35</v>
      </c>
      <c r="O180" t="s">
        <v>45</v>
      </c>
    </row>
    <row r="181" spans="1:15" x14ac:dyDescent="0.3">
      <c r="A181" t="s">
        <v>272</v>
      </c>
      <c r="B181">
        <f t="shared" si="8"/>
        <v>1</v>
      </c>
      <c r="C181" t="s">
        <v>79</v>
      </c>
      <c r="D181" s="1">
        <f t="shared" si="9"/>
        <v>45738</v>
      </c>
      <c r="E181" t="str">
        <f t="shared" si="11"/>
        <v>Mar</v>
      </c>
      <c r="F181" t="s">
        <v>39</v>
      </c>
      <c r="G181" t="s">
        <v>40</v>
      </c>
      <c r="H181">
        <v>20</v>
      </c>
      <c r="I181">
        <v>1</v>
      </c>
      <c r="J181">
        <v>20</v>
      </c>
      <c r="K181">
        <f t="shared" si="10"/>
        <v>20</v>
      </c>
      <c r="L181" t="s">
        <v>82</v>
      </c>
      <c r="M181" t="s">
        <v>34</v>
      </c>
      <c r="N181" t="s">
        <v>17</v>
      </c>
      <c r="O181" t="s">
        <v>45</v>
      </c>
    </row>
    <row r="182" spans="1:15" x14ac:dyDescent="0.3">
      <c r="A182" t="s">
        <v>327</v>
      </c>
      <c r="B182">
        <f t="shared" si="8"/>
        <v>1</v>
      </c>
      <c r="C182" t="s">
        <v>79</v>
      </c>
      <c r="D182" s="1">
        <f t="shared" si="9"/>
        <v>45738</v>
      </c>
      <c r="E182" t="str">
        <f t="shared" si="11"/>
        <v>Mar</v>
      </c>
      <c r="F182" t="s">
        <v>37</v>
      </c>
      <c r="G182" t="s">
        <v>22</v>
      </c>
      <c r="H182">
        <v>150</v>
      </c>
      <c r="I182">
        <v>5</v>
      </c>
      <c r="J182">
        <v>750</v>
      </c>
      <c r="K182">
        <f t="shared" si="10"/>
        <v>750</v>
      </c>
      <c r="L182" t="s">
        <v>64</v>
      </c>
      <c r="M182" t="s">
        <v>43</v>
      </c>
      <c r="N182" t="s">
        <v>30</v>
      </c>
      <c r="O182" t="s">
        <v>45</v>
      </c>
    </row>
    <row r="183" spans="1:15" x14ac:dyDescent="0.3">
      <c r="A183" t="s">
        <v>84</v>
      </c>
      <c r="B183">
        <f t="shared" si="8"/>
        <v>0</v>
      </c>
      <c r="C183" t="s">
        <v>85</v>
      </c>
      <c r="D183" s="1">
        <f t="shared" si="9"/>
        <v>45711</v>
      </c>
      <c r="E183" t="str">
        <f t="shared" si="11"/>
        <v>Feb</v>
      </c>
      <c r="F183" t="s">
        <v>55</v>
      </c>
      <c r="G183" t="s">
        <v>56</v>
      </c>
      <c r="H183">
        <v>15</v>
      </c>
      <c r="I183">
        <v>1</v>
      </c>
      <c r="J183">
        <v>15</v>
      </c>
      <c r="K183">
        <f t="shared" si="10"/>
        <v>0</v>
      </c>
      <c r="L183" t="s">
        <v>15</v>
      </c>
      <c r="M183" t="s">
        <v>43</v>
      </c>
      <c r="N183" t="s">
        <v>35</v>
      </c>
      <c r="O183" t="s">
        <v>25</v>
      </c>
    </row>
    <row r="184" spans="1:15" x14ac:dyDescent="0.3">
      <c r="A184" t="s">
        <v>145</v>
      </c>
      <c r="B184">
        <f t="shared" si="8"/>
        <v>0</v>
      </c>
      <c r="C184" t="s">
        <v>85</v>
      </c>
      <c r="D184" s="1">
        <f t="shared" si="9"/>
        <v>45711</v>
      </c>
      <c r="E184" t="str">
        <f t="shared" si="11"/>
        <v>Feb</v>
      </c>
      <c r="F184" t="s">
        <v>21</v>
      </c>
      <c r="G184" t="s">
        <v>22</v>
      </c>
      <c r="H184">
        <v>100</v>
      </c>
      <c r="I184">
        <v>1</v>
      </c>
      <c r="J184">
        <v>100</v>
      </c>
      <c r="K184">
        <f t="shared" si="10"/>
        <v>0</v>
      </c>
      <c r="L184" t="s">
        <v>57</v>
      </c>
      <c r="M184" t="s">
        <v>43</v>
      </c>
      <c r="N184" t="s">
        <v>17</v>
      </c>
      <c r="O184" t="s">
        <v>18</v>
      </c>
    </row>
    <row r="185" spans="1:15" x14ac:dyDescent="0.3">
      <c r="A185" t="s">
        <v>159</v>
      </c>
      <c r="B185">
        <f t="shared" si="8"/>
        <v>0</v>
      </c>
      <c r="C185" t="s">
        <v>85</v>
      </c>
      <c r="D185" s="1">
        <f t="shared" si="9"/>
        <v>45711</v>
      </c>
      <c r="E185" t="str">
        <f t="shared" si="11"/>
        <v>Feb</v>
      </c>
      <c r="F185" t="s">
        <v>13</v>
      </c>
      <c r="G185" t="s">
        <v>14</v>
      </c>
      <c r="H185">
        <v>60</v>
      </c>
      <c r="I185">
        <v>4</v>
      </c>
      <c r="J185">
        <v>240</v>
      </c>
      <c r="K185">
        <f t="shared" si="10"/>
        <v>0</v>
      </c>
      <c r="L185" t="s">
        <v>48</v>
      </c>
      <c r="M185" t="s">
        <v>24</v>
      </c>
      <c r="N185" t="s">
        <v>17</v>
      </c>
      <c r="O185" t="s">
        <v>25</v>
      </c>
    </row>
    <row r="186" spans="1:15" x14ac:dyDescent="0.3">
      <c r="A186" t="s">
        <v>195</v>
      </c>
      <c r="B186">
        <f t="shared" si="8"/>
        <v>0</v>
      </c>
      <c r="C186" t="s">
        <v>85</v>
      </c>
      <c r="D186" s="1">
        <f t="shared" si="9"/>
        <v>45711</v>
      </c>
      <c r="E186" t="str">
        <f t="shared" si="11"/>
        <v>Feb</v>
      </c>
      <c r="F186" t="s">
        <v>13</v>
      </c>
      <c r="G186" t="s">
        <v>14</v>
      </c>
      <c r="H186">
        <v>60</v>
      </c>
      <c r="I186">
        <v>1</v>
      </c>
      <c r="J186">
        <v>60</v>
      </c>
      <c r="K186">
        <f t="shared" si="10"/>
        <v>0</v>
      </c>
      <c r="L186" t="s">
        <v>15</v>
      </c>
      <c r="M186" t="s">
        <v>43</v>
      </c>
      <c r="N186" t="s">
        <v>35</v>
      </c>
      <c r="O186" t="s">
        <v>25</v>
      </c>
    </row>
    <row r="187" spans="1:15" x14ac:dyDescent="0.3">
      <c r="A187" t="s">
        <v>207</v>
      </c>
      <c r="B187">
        <f t="shared" si="8"/>
        <v>0</v>
      </c>
      <c r="C187" t="s">
        <v>85</v>
      </c>
      <c r="D187" s="1">
        <f t="shared" si="9"/>
        <v>45711</v>
      </c>
      <c r="E187" t="str">
        <f t="shared" si="11"/>
        <v>Feb</v>
      </c>
      <c r="F187" t="s">
        <v>55</v>
      </c>
      <c r="G187" t="s">
        <v>56</v>
      </c>
      <c r="H187">
        <v>15</v>
      </c>
      <c r="I187">
        <v>3</v>
      </c>
      <c r="J187">
        <v>45</v>
      </c>
      <c r="K187">
        <f t="shared" si="10"/>
        <v>0</v>
      </c>
      <c r="L187" t="s">
        <v>82</v>
      </c>
      <c r="M187" t="s">
        <v>51</v>
      </c>
      <c r="N187" t="s">
        <v>65</v>
      </c>
      <c r="O187" t="s">
        <v>18</v>
      </c>
    </row>
    <row r="188" spans="1:15" x14ac:dyDescent="0.3">
      <c r="A188" t="s">
        <v>209</v>
      </c>
      <c r="B188">
        <f t="shared" si="8"/>
        <v>1</v>
      </c>
      <c r="C188" t="s">
        <v>85</v>
      </c>
      <c r="D188" s="1">
        <f t="shared" si="9"/>
        <v>45711</v>
      </c>
      <c r="E188" t="str">
        <f t="shared" si="11"/>
        <v>Feb</v>
      </c>
      <c r="F188" t="s">
        <v>47</v>
      </c>
      <c r="G188" t="s">
        <v>22</v>
      </c>
      <c r="H188">
        <v>500</v>
      </c>
      <c r="I188">
        <v>1</v>
      </c>
      <c r="J188">
        <v>500</v>
      </c>
      <c r="K188">
        <f t="shared" si="10"/>
        <v>500</v>
      </c>
      <c r="L188" t="s">
        <v>23</v>
      </c>
      <c r="M188" t="s">
        <v>29</v>
      </c>
      <c r="N188" t="s">
        <v>30</v>
      </c>
      <c r="O188" t="s">
        <v>45</v>
      </c>
    </row>
    <row r="189" spans="1:15" x14ac:dyDescent="0.3">
      <c r="A189" t="s">
        <v>218</v>
      </c>
      <c r="B189">
        <f t="shared" si="8"/>
        <v>0</v>
      </c>
      <c r="C189" t="s">
        <v>85</v>
      </c>
      <c r="D189" s="1">
        <f t="shared" si="9"/>
        <v>45711</v>
      </c>
      <c r="E189" t="str">
        <f t="shared" si="11"/>
        <v>Feb</v>
      </c>
      <c r="F189" t="s">
        <v>63</v>
      </c>
      <c r="G189" t="s">
        <v>22</v>
      </c>
      <c r="H189">
        <v>800</v>
      </c>
      <c r="I189">
        <v>1</v>
      </c>
      <c r="J189">
        <v>800</v>
      </c>
      <c r="K189">
        <f t="shared" si="10"/>
        <v>0</v>
      </c>
      <c r="L189" t="s">
        <v>23</v>
      </c>
      <c r="M189" t="s">
        <v>16</v>
      </c>
      <c r="N189" t="s">
        <v>30</v>
      </c>
      <c r="O189" t="s">
        <v>25</v>
      </c>
    </row>
    <row r="190" spans="1:15" x14ac:dyDescent="0.3">
      <c r="A190" t="s">
        <v>239</v>
      </c>
      <c r="B190">
        <f t="shared" si="8"/>
        <v>0</v>
      </c>
      <c r="C190" t="s">
        <v>85</v>
      </c>
      <c r="D190" s="1">
        <f t="shared" si="9"/>
        <v>45711</v>
      </c>
      <c r="E190" t="str">
        <f t="shared" si="11"/>
        <v>Feb</v>
      </c>
      <c r="F190" t="s">
        <v>37</v>
      </c>
      <c r="G190" t="s">
        <v>22</v>
      </c>
      <c r="H190">
        <v>150</v>
      </c>
      <c r="I190">
        <v>5</v>
      </c>
      <c r="J190">
        <v>750</v>
      </c>
      <c r="K190">
        <f t="shared" si="10"/>
        <v>0</v>
      </c>
      <c r="L190" t="s">
        <v>48</v>
      </c>
      <c r="M190" t="s">
        <v>24</v>
      </c>
      <c r="N190" t="s">
        <v>44</v>
      </c>
      <c r="O190" t="s">
        <v>25</v>
      </c>
    </row>
    <row r="191" spans="1:15" x14ac:dyDescent="0.3">
      <c r="A191" t="s">
        <v>277</v>
      </c>
      <c r="B191">
        <f t="shared" si="8"/>
        <v>1</v>
      </c>
      <c r="C191" t="s">
        <v>85</v>
      </c>
      <c r="D191" s="1">
        <f t="shared" si="9"/>
        <v>45711</v>
      </c>
      <c r="E191" t="str">
        <f t="shared" si="11"/>
        <v>Feb</v>
      </c>
      <c r="F191" t="s">
        <v>13</v>
      </c>
      <c r="G191" t="s">
        <v>14</v>
      </c>
      <c r="H191">
        <v>60</v>
      </c>
      <c r="I191">
        <v>1</v>
      </c>
      <c r="J191">
        <v>60</v>
      </c>
      <c r="K191">
        <f t="shared" si="10"/>
        <v>60</v>
      </c>
      <c r="L191" t="s">
        <v>48</v>
      </c>
      <c r="M191" t="s">
        <v>43</v>
      </c>
      <c r="N191" t="s">
        <v>44</v>
      </c>
      <c r="O191" t="s">
        <v>45</v>
      </c>
    </row>
    <row r="192" spans="1:15" x14ac:dyDescent="0.3">
      <c r="A192" t="s">
        <v>212</v>
      </c>
      <c r="B192">
        <f t="shared" si="8"/>
        <v>0</v>
      </c>
      <c r="C192" t="s">
        <v>213</v>
      </c>
      <c r="D192" s="1">
        <f t="shared" si="9"/>
        <v>45739</v>
      </c>
      <c r="E192" t="str">
        <f t="shared" si="11"/>
        <v>Mar</v>
      </c>
      <c r="F192" t="s">
        <v>37</v>
      </c>
      <c r="G192" t="s">
        <v>22</v>
      </c>
      <c r="H192">
        <v>150</v>
      </c>
      <c r="I192">
        <v>2</v>
      </c>
      <c r="J192">
        <v>300</v>
      </c>
      <c r="K192">
        <f t="shared" si="10"/>
        <v>0</v>
      </c>
      <c r="L192" t="s">
        <v>23</v>
      </c>
      <c r="M192" t="s">
        <v>34</v>
      </c>
      <c r="N192" t="s">
        <v>44</v>
      </c>
      <c r="O192" t="s">
        <v>18</v>
      </c>
    </row>
    <row r="193" spans="1:15" x14ac:dyDescent="0.3">
      <c r="A193" t="s">
        <v>298</v>
      </c>
      <c r="B193">
        <f t="shared" si="8"/>
        <v>1</v>
      </c>
      <c r="C193" t="s">
        <v>213</v>
      </c>
      <c r="D193" s="1">
        <f t="shared" si="9"/>
        <v>45739</v>
      </c>
      <c r="E193" t="str">
        <f t="shared" si="11"/>
        <v>Mar</v>
      </c>
      <c r="F193" t="s">
        <v>63</v>
      </c>
      <c r="G193" t="s">
        <v>22</v>
      </c>
      <c r="H193">
        <v>800</v>
      </c>
      <c r="I193">
        <v>3</v>
      </c>
      <c r="J193">
        <v>2400</v>
      </c>
      <c r="K193">
        <f t="shared" si="10"/>
        <v>2400</v>
      </c>
      <c r="L193" t="s">
        <v>93</v>
      </c>
      <c r="M193" t="s">
        <v>16</v>
      </c>
      <c r="N193" t="s">
        <v>44</v>
      </c>
      <c r="O193" t="s">
        <v>45</v>
      </c>
    </row>
    <row r="194" spans="1:15" x14ac:dyDescent="0.3">
      <c r="A194" t="s">
        <v>323</v>
      </c>
      <c r="B194">
        <f t="shared" ref="B194:B251" si="12">IF(O194="Completed", 1, )</f>
        <v>1</v>
      </c>
      <c r="C194" t="s">
        <v>213</v>
      </c>
      <c r="D194" s="1">
        <f t="shared" ref="D194:D251" si="13">IFERROR(IF(FIND("-",C194),DATE(_xlfn.CONCAT(20,RIGHT(C194,2)),MID(C194,4,2),LEFT(C194,2))),C194)</f>
        <v>45739</v>
      </c>
      <c r="E194" t="str">
        <f t="shared" si="11"/>
        <v>Mar</v>
      </c>
      <c r="F194" t="s">
        <v>74</v>
      </c>
      <c r="G194" t="s">
        <v>68</v>
      </c>
      <c r="H194">
        <v>1200</v>
      </c>
      <c r="I194">
        <v>1</v>
      </c>
      <c r="J194">
        <v>1200</v>
      </c>
      <c r="K194">
        <f t="shared" ref="K194:K251" si="14">IF(O194="Completed", J194,0)</f>
        <v>1200</v>
      </c>
      <c r="L194" t="s">
        <v>64</v>
      </c>
      <c r="M194" t="s">
        <v>34</v>
      </c>
      <c r="N194" t="s">
        <v>44</v>
      </c>
      <c r="O194" t="s">
        <v>45</v>
      </c>
    </row>
    <row r="195" spans="1:15" x14ac:dyDescent="0.3">
      <c r="A195" t="s">
        <v>123</v>
      </c>
      <c r="B195">
        <f t="shared" si="12"/>
        <v>0</v>
      </c>
      <c r="C195" t="s">
        <v>124</v>
      </c>
      <c r="D195" s="1">
        <f t="shared" si="13"/>
        <v>45712</v>
      </c>
      <c r="E195" t="str">
        <f t="shared" ref="E195:E251" si="15">TEXT(D195,"mmm")</f>
        <v>Feb</v>
      </c>
      <c r="F195" t="s">
        <v>63</v>
      </c>
      <c r="G195" t="s">
        <v>22</v>
      </c>
      <c r="H195">
        <v>800</v>
      </c>
      <c r="I195">
        <v>3</v>
      </c>
      <c r="J195">
        <v>2400</v>
      </c>
      <c r="K195">
        <f t="shared" si="14"/>
        <v>0</v>
      </c>
      <c r="L195" t="s">
        <v>28</v>
      </c>
      <c r="M195" t="s">
        <v>24</v>
      </c>
      <c r="N195" t="s">
        <v>35</v>
      </c>
      <c r="O195" t="s">
        <v>25</v>
      </c>
    </row>
    <row r="196" spans="1:15" x14ac:dyDescent="0.3">
      <c r="A196" t="s">
        <v>155</v>
      </c>
      <c r="B196">
        <f t="shared" si="12"/>
        <v>1</v>
      </c>
      <c r="C196" t="s">
        <v>124</v>
      </c>
      <c r="D196" s="1">
        <f t="shared" si="13"/>
        <v>45712</v>
      </c>
      <c r="E196" t="str">
        <f t="shared" si="15"/>
        <v>Feb</v>
      </c>
      <c r="F196" t="s">
        <v>67</v>
      </c>
      <c r="G196" t="s">
        <v>68</v>
      </c>
      <c r="H196">
        <v>600</v>
      </c>
      <c r="I196">
        <v>1</v>
      </c>
      <c r="J196">
        <v>600</v>
      </c>
      <c r="K196">
        <f t="shared" si="14"/>
        <v>600</v>
      </c>
      <c r="L196" t="s">
        <v>93</v>
      </c>
      <c r="M196" t="s">
        <v>34</v>
      </c>
      <c r="N196" t="s">
        <v>30</v>
      </c>
      <c r="O196" t="s">
        <v>45</v>
      </c>
    </row>
    <row r="197" spans="1:15" x14ac:dyDescent="0.3">
      <c r="A197" t="s">
        <v>161</v>
      </c>
      <c r="B197">
        <f t="shared" si="12"/>
        <v>0</v>
      </c>
      <c r="C197" t="s">
        <v>124</v>
      </c>
      <c r="D197" s="1">
        <f t="shared" si="13"/>
        <v>45712</v>
      </c>
      <c r="E197" t="str">
        <f t="shared" si="15"/>
        <v>Feb</v>
      </c>
      <c r="F197" t="s">
        <v>47</v>
      </c>
      <c r="G197" t="s">
        <v>22</v>
      </c>
      <c r="H197">
        <v>500</v>
      </c>
      <c r="I197">
        <v>3</v>
      </c>
      <c r="J197">
        <v>1500</v>
      </c>
      <c r="K197">
        <f t="shared" si="14"/>
        <v>0</v>
      </c>
      <c r="L197" t="s">
        <v>93</v>
      </c>
      <c r="M197" t="s">
        <v>71</v>
      </c>
      <c r="N197" t="s">
        <v>17</v>
      </c>
      <c r="O197" t="s">
        <v>18</v>
      </c>
    </row>
    <row r="198" spans="1:15" x14ac:dyDescent="0.3">
      <c r="A198" t="s">
        <v>244</v>
      </c>
      <c r="B198">
        <f t="shared" si="12"/>
        <v>0</v>
      </c>
      <c r="C198" t="s">
        <v>124</v>
      </c>
      <c r="D198" s="1">
        <f t="shared" si="13"/>
        <v>45712</v>
      </c>
      <c r="E198" t="str">
        <f t="shared" si="15"/>
        <v>Feb</v>
      </c>
      <c r="F198" t="s">
        <v>63</v>
      </c>
      <c r="G198" t="s">
        <v>22</v>
      </c>
      <c r="H198">
        <v>800</v>
      </c>
      <c r="I198">
        <v>3</v>
      </c>
      <c r="J198">
        <v>2400</v>
      </c>
      <c r="K198">
        <f t="shared" si="14"/>
        <v>0</v>
      </c>
      <c r="L198" t="s">
        <v>82</v>
      </c>
      <c r="M198" t="s">
        <v>49</v>
      </c>
      <c r="N198" t="s">
        <v>17</v>
      </c>
      <c r="O198" t="s">
        <v>25</v>
      </c>
    </row>
    <row r="199" spans="1:15" x14ac:dyDescent="0.3">
      <c r="A199" t="s">
        <v>86</v>
      </c>
      <c r="B199">
        <f t="shared" si="12"/>
        <v>0</v>
      </c>
      <c r="C199" t="s">
        <v>87</v>
      </c>
      <c r="D199" s="1">
        <f t="shared" si="13"/>
        <v>45740</v>
      </c>
      <c r="E199" t="str">
        <f t="shared" si="15"/>
        <v>Mar</v>
      </c>
      <c r="F199" t="s">
        <v>74</v>
      </c>
      <c r="G199" t="s">
        <v>68</v>
      </c>
      <c r="H199">
        <v>1200</v>
      </c>
      <c r="I199">
        <v>3</v>
      </c>
      <c r="J199">
        <v>3600</v>
      </c>
      <c r="K199">
        <f t="shared" si="14"/>
        <v>0</v>
      </c>
      <c r="L199" t="s">
        <v>82</v>
      </c>
      <c r="M199" t="s">
        <v>34</v>
      </c>
      <c r="N199" t="s">
        <v>35</v>
      </c>
      <c r="O199" t="s">
        <v>18</v>
      </c>
    </row>
    <row r="200" spans="1:15" x14ac:dyDescent="0.3">
      <c r="A200" t="s">
        <v>97</v>
      </c>
      <c r="B200">
        <f t="shared" si="12"/>
        <v>0</v>
      </c>
      <c r="C200" t="s">
        <v>87</v>
      </c>
      <c r="D200" s="1">
        <f t="shared" si="13"/>
        <v>45740</v>
      </c>
      <c r="E200" t="str">
        <f t="shared" si="15"/>
        <v>Mar</v>
      </c>
      <c r="F200" t="s">
        <v>47</v>
      </c>
      <c r="G200" t="s">
        <v>22</v>
      </c>
      <c r="H200">
        <v>500</v>
      </c>
      <c r="I200">
        <v>1</v>
      </c>
      <c r="J200">
        <v>500</v>
      </c>
      <c r="K200">
        <f t="shared" si="14"/>
        <v>0</v>
      </c>
      <c r="L200" t="s">
        <v>28</v>
      </c>
      <c r="M200" t="s">
        <v>43</v>
      </c>
      <c r="N200" t="s">
        <v>65</v>
      </c>
      <c r="O200" t="s">
        <v>25</v>
      </c>
    </row>
    <row r="201" spans="1:15" x14ac:dyDescent="0.3">
      <c r="A201" t="s">
        <v>113</v>
      </c>
      <c r="B201">
        <f t="shared" si="12"/>
        <v>0</v>
      </c>
      <c r="C201" t="s">
        <v>87</v>
      </c>
      <c r="D201" s="1">
        <f t="shared" si="13"/>
        <v>45740</v>
      </c>
      <c r="E201" t="str">
        <f t="shared" si="15"/>
        <v>Mar</v>
      </c>
      <c r="F201" t="s">
        <v>37</v>
      </c>
      <c r="G201" t="s">
        <v>22</v>
      </c>
      <c r="H201">
        <v>150</v>
      </c>
      <c r="I201">
        <v>1</v>
      </c>
      <c r="J201">
        <v>150</v>
      </c>
      <c r="K201">
        <f t="shared" si="14"/>
        <v>0</v>
      </c>
      <c r="L201" t="s">
        <v>82</v>
      </c>
      <c r="M201" t="s">
        <v>43</v>
      </c>
      <c r="N201" t="s">
        <v>17</v>
      </c>
      <c r="O201" t="s">
        <v>25</v>
      </c>
    </row>
    <row r="202" spans="1:15" x14ac:dyDescent="0.3">
      <c r="A202" t="s">
        <v>125</v>
      </c>
      <c r="B202">
        <f t="shared" si="12"/>
        <v>1</v>
      </c>
      <c r="C202" t="s">
        <v>87</v>
      </c>
      <c r="D202" s="1">
        <f t="shared" si="13"/>
        <v>45740</v>
      </c>
      <c r="E202" t="str">
        <f t="shared" si="15"/>
        <v>Mar</v>
      </c>
      <c r="F202" t="s">
        <v>13</v>
      </c>
      <c r="G202" t="s">
        <v>14</v>
      </c>
      <c r="H202">
        <v>60</v>
      </c>
      <c r="I202">
        <v>4</v>
      </c>
      <c r="J202">
        <v>240</v>
      </c>
      <c r="K202">
        <f t="shared" si="14"/>
        <v>240</v>
      </c>
      <c r="L202" t="s">
        <v>23</v>
      </c>
      <c r="M202" t="s">
        <v>77</v>
      </c>
      <c r="N202" t="s">
        <v>44</v>
      </c>
      <c r="O202" t="s">
        <v>45</v>
      </c>
    </row>
    <row r="203" spans="1:15" x14ac:dyDescent="0.3">
      <c r="A203" t="s">
        <v>170</v>
      </c>
      <c r="B203">
        <f t="shared" si="12"/>
        <v>1</v>
      </c>
      <c r="C203" t="s">
        <v>87</v>
      </c>
      <c r="D203" s="1">
        <f t="shared" si="13"/>
        <v>45740</v>
      </c>
      <c r="E203" t="str">
        <f t="shared" si="15"/>
        <v>Mar</v>
      </c>
      <c r="F203" t="s">
        <v>37</v>
      </c>
      <c r="G203" t="s">
        <v>22</v>
      </c>
      <c r="H203">
        <v>150</v>
      </c>
      <c r="I203">
        <v>5</v>
      </c>
      <c r="J203">
        <v>750</v>
      </c>
      <c r="K203">
        <f t="shared" si="14"/>
        <v>750</v>
      </c>
      <c r="L203" t="s">
        <v>23</v>
      </c>
      <c r="M203" t="s">
        <v>43</v>
      </c>
      <c r="N203" t="s">
        <v>30</v>
      </c>
      <c r="O203" t="s">
        <v>45</v>
      </c>
    </row>
    <row r="204" spans="1:15" x14ac:dyDescent="0.3">
      <c r="A204" t="s">
        <v>254</v>
      </c>
      <c r="B204">
        <f t="shared" si="12"/>
        <v>0</v>
      </c>
      <c r="C204" t="s">
        <v>87</v>
      </c>
      <c r="D204" s="1">
        <f t="shared" si="13"/>
        <v>45740</v>
      </c>
      <c r="E204" t="str">
        <f t="shared" si="15"/>
        <v>Mar</v>
      </c>
      <c r="F204" t="s">
        <v>63</v>
      </c>
      <c r="G204" t="s">
        <v>22</v>
      </c>
      <c r="H204">
        <v>800</v>
      </c>
      <c r="I204">
        <v>5</v>
      </c>
      <c r="J204">
        <v>4000</v>
      </c>
      <c r="K204">
        <f t="shared" si="14"/>
        <v>0</v>
      </c>
      <c r="L204" t="s">
        <v>61</v>
      </c>
      <c r="M204" t="s">
        <v>49</v>
      </c>
      <c r="N204" t="s">
        <v>17</v>
      </c>
      <c r="O204" t="s">
        <v>25</v>
      </c>
    </row>
    <row r="205" spans="1:15" x14ac:dyDescent="0.3">
      <c r="A205" t="s">
        <v>261</v>
      </c>
      <c r="B205">
        <f t="shared" si="12"/>
        <v>0</v>
      </c>
      <c r="C205" t="s">
        <v>87</v>
      </c>
      <c r="D205" s="1">
        <f t="shared" si="13"/>
        <v>45740</v>
      </c>
      <c r="E205" t="str">
        <f t="shared" si="15"/>
        <v>Mar</v>
      </c>
      <c r="F205" t="s">
        <v>60</v>
      </c>
      <c r="G205" t="s">
        <v>40</v>
      </c>
      <c r="H205">
        <v>40</v>
      </c>
      <c r="I205">
        <v>5</v>
      </c>
      <c r="J205">
        <v>200</v>
      </c>
      <c r="K205">
        <f t="shared" si="14"/>
        <v>0</v>
      </c>
      <c r="L205" t="s">
        <v>57</v>
      </c>
      <c r="M205" t="s">
        <v>16</v>
      </c>
      <c r="N205" t="s">
        <v>17</v>
      </c>
      <c r="O205" t="s">
        <v>18</v>
      </c>
    </row>
    <row r="206" spans="1:15" x14ac:dyDescent="0.3">
      <c r="A206" t="s">
        <v>311</v>
      </c>
      <c r="B206">
        <f t="shared" si="12"/>
        <v>0</v>
      </c>
      <c r="C206" t="s">
        <v>87</v>
      </c>
      <c r="D206" s="1">
        <f t="shared" si="13"/>
        <v>45740</v>
      </c>
      <c r="E206" t="str">
        <f t="shared" si="15"/>
        <v>Mar</v>
      </c>
      <c r="F206" t="s">
        <v>60</v>
      </c>
      <c r="G206" t="s">
        <v>40</v>
      </c>
      <c r="H206">
        <v>40</v>
      </c>
      <c r="I206">
        <v>2</v>
      </c>
      <c r="J206">
        <v>80</v>
      </c>
      <c r="K206">
        <f t="shared" si="14"/>
        <v>0</v>
      </c>
      <c r="L206" t="s">
        <v>57</v>
      </c>
      <c r="M206" t="s">
        <v>29</v>
      </c>
      <c r="N206" t="s">
        <v>30</v>
      </c>
      <c r="O206" t="s">
        <v>18</v>
      </c>
    </row>
    <row r="207" spans="1:15" x14ac:dyDescent="0.3">
      <c r="A207" t="s">
        <v>146</v>
      </c>
      <c r="B207">
        <f t="shared" si="12"/>
        <v>0</v>
      </c>
      <c r="C207" t="s">
        <v>147</v>
      </c>
      <c r="D207" s="1">
        <f t="shared" si="13"/>
        <v>45713</v>
      </c>
      <c r="E207" t="str">
        <f t="shared" si="15"/>
        <v>Feb</v>
      </c>
      <c r="F207" t="s">
        <v>74</v>
      </c>
      <c r="G207" t="s">
        <v>68</v>
      </c>
      <c r="H207">
        <v>1200</v>
      </c>
      <c r="I207">
        <v>4</v>
      </c>
      <c r="J207">
        <v>4800</v>
      </c>
      <c r="K207">
        <f t="shared" si="14"/>
        <v>0</v>
      </c>
      <c r="L207" t="s">
        <v>57</v>
      </c>
      <c r="M207" t="s">
        <v>51</v>
      </c>
      <c r="N207" t="s">
        <v>65</v>
      </c>
      <c r="O207" t="s">
        <v>25</v>
      </c>
    </row>
    <row r="208" spans="1:15" x14ac:dyDescent="0.3">
      <c r="A208" t="s">
        <v>166</v>
      </c>
      <c r="B208">
        <f t="shared" si="12"/>
        <v>0</v>
      </c>
      <c r="C208" t="s">
        <v>147</v>
      </c>
      <c r="D208" s="1">
        <f t="shared" si="13"/>
        <v>45713</v>
      </c>
      <c r="E208" t="str">
        <f t="shared" si="15"/>
        <v>Feb</v>
      </c>
      <c r="F208" t="s">
        <v>37</v>
      </c>
      <c r="G208" t="s">
        <v>22</v>
      </c>
      <c r="H208">
        <v>150</v>
      </c>
      <c r="I208">
        <v>5</v>
      </c>
      <c r="J208">
        <v>750</v>
      </c>
      <c r="K208">
        <f t="shared" si="14"/>
        <v>0</v>
      </c>
      <c r="L208" t="s">
        <v>93</v>
      </c>
      <c r="M208" t="s">
        <v>34</v>
      </c>
      <c r="N208" t="s">
        <v>44</v>
      </c>
      <c r="O208" t="s">
        <v>18</v>
      </c>
    </row>
    <row r="209" spans="1:15" x14ac:dyDescent="0.3">
      <c r="A209" t="s">
        <v>250</v>
      </c>
      <c r="B209">
        <f t="shared" si="12"/>
        <v>0</v>
      </c>
      <c r="C209" t="s">
        <v>147</v>
      </c>
      <c r="D209" s="1">
        <f t="shared" si="13"/>
        <v>45713</v>
      </c>
      <c r="E209" t="str">
        <f t="shared" si="15"/>
        <v>Feb</v>
      </c>
      <c r="F209" t="s">
        <v>37</v>
      </c>
      <c r="G209" t="s">
        <v>22</v>
      </c>
      <c r="H209">
        <v>150</v>
      </c>
      <c r="I209">
        <v>5</v>
      </c>
      <c r="J209">
        <v>750</v>
      </c>
      <c r="K209">
        <f t="shared" si="14"/>
        <v>0</v>
      </c>
      <c r="L209" t="s">
        <v>61</v>
      </c>
      <c r="M209" t="s">
        <v>51</v>
      </c>
      <c r="N209" t="s">
        <v>17</v>
      </c>
      <c r="O209" t="s">
        <v>25</v>
      </c>
    </row>
    <row r="210" spans="1:15" x14ac:dyDescent="0.3">
      <c r="A210" t="s">
        <v>152</v>
      </c>
      <c r="B210">
        <f t="shared" si="12"/>
        <v>0</v>
      </c>
      <c r="C210" t="s">
        <v>153</v>
      </c>
      <c r="D210" s="1">
        <f t="shared" si="13"/>
        <v>45741</v>
      </c>
      <c r="E210" t="str">
        <f t="shared" si="15"/>
        <v>Mar</v>
      </c>
      <c r="F210" t="s">
        <v>74</v>
      </c>
      <c r="G210" t="s">
        <v>68</v>
      </c>
      <c r="H210">
        <v>1200</v>
      </c>
      <c r="I210">
        <v>4</v>
      </c>
      <c r="J210">
        <v>4800</v>
      </c>
      <c r="K210">
        <f t="shared" si="14"/>
        <v>0</v>
      </c>
      <c r="L210" t="s">
        <v>93</v>
      </c>
      <c r="M210" t="s">
        <v>34</v>
      </c>
      <c r="N210" t="s">
        <v>65</v>
      </c>
      <c r="O210" t="s">
        <v>18</v>
      </c>
    </row>
    <row r="211" spans="1:15" x14ac:dyDescent="0.3">
      <c r="A211" t="s">
        <v>174</v>
      </c>
      <c r="B211">
        <f t="shared" si="12"/>
        <v>0</v>
      </c>
      <c r="C211" t="s">
        <v>153</v>
      </c>
      <c r="D211" s="1">
        <f t="shared" si="13"/>
        <v>45741</v>
      </c>
      <c r="E211" t="str">
        <f t="shared" si="15"/>
        <v>Mar</v>
      </c>
      <c r="F211" t="s">
        <v>60</v>
      </c>
      <c r="G211" t="s">
        <v>40</v>
      </c>
      <c r="H211">
        <v>40</v>
      </c>
      <c r="I211">
        <v>5</v>
      </c>
      <c r="J211">
        <v>200</v>
      </c>
      <c r="K211">
        <f t="shared" si="14"/>
        <v>0</v>
      </c>
      <c r="L211" t="s">
        <v>64</v>
      </c>
      <c r="M211" t="s">
        <v>71</v>
      </c>
      <c r="N211" t="s">
        <v>35</v>
      </c>
      <c r="O211" t="s">
        <v>18</v>
      </c>
    </row>
    <row r="212" spans="1:15" x14ac:dyDescent="0.3">
      <c r="A212" t="s">
        <v>177</v>
      </c>
      <c r="B212">
        <f t="shared" si="12"/>
        <v>0</v>
      </c>
      <c r="C212" t="s">
        <v>153</v>
      </c>
      <c r="D212" s="1">
        <f t="shared" si="13"/>
        <v>45741</v>
      </c>
      <c r="E212" t="str">
        <f t="shared" si="15"/>
        <v>Mar</v>
      </c>
      <c r="F212" t="s">
        <v>55</v>
      </c>
      <c r="G212" t="s">
        <v>56</v>
      </c>
      <c r="H212">
        <v>15</v>
      </c>
      <c r="I212">
        <v>5</v>
      </c>
      <c r="J212">
        <v>75</v>
      </c>
      <c r="K212">
        <f t="shared" si="14"/>
        <v>0</v>
      </c>
      <c r="L212" t="s">
        <v>33</v>
      </c>
      <c r="M212" t="s">
        <v>94</v>
      </c>
      <c r="N212" t="s">
        <v>30</v>
      </c>
      <c r="O212" t="s">
        <v>25</v>
      </c>
    </row>
    <row r="213" spans="1:15" x14ac:dyDescent="0.3">
      <c r="A213" t="s">
        <v>231</v>
      </c>
      <c r="B213">
        <f t="shared" si="12"/>
        <v>1</v>
      </c>
      <c r="C213" t="s">
        <v>153</v>
      </c>
      <c r="D213" s="1">
        <f t="shared" si="13"/>
        <v>45741</v>
      </c>
      <c r="E213" t="str">
        <f t="shared" si="15"/>
        <v>Mar</v>
      </c>
      <c r="F213" t="s">
        <v>37</v>
      </c>
      <c r="G213" t="s">
        <v>22</v>
      </c>
      <c r="H213">
        <v>150</v>
      </c>
      <c r="I213">
        <v>2</v>
      </c>
      <c r="J213">
        <v>300</v>
      </c>
      <c r="K213">
        <f t="shared" si="14"/>
        <v>300</v>
      </c>
      <c r="L213" t="s">
        <v>15</v>
      </c>
      <c r="M213" t="s">
        <v>51</v>
      </c>
      <c r="N213" t="s">
        <v>17</v>
      </c>
      <c r="O213" t="s">
        <v>45</v>
      </c>
    </row>
    <row r="214" spans="1:15" x14ac:dyDescent="0.3">
      <c r="A214" t="s">
        <v>266</v>
      </c>
      <c r="B214">
        <f t="shared" si="12"/>
        <v>0</v>
      </c>
      <c r="C214" t="s">
        <v>153</v>
      </c>
      <c r="D214" s="1">
        <f t="shared" si="13"/>
        <v>45741</v>
      </c>
      <c r="E214" t="str">
        <f t="shared" si="15"/>
        <v>Mar</v>
      </c>
      <c r="F214" t="s">
        <v>60</v>
      </c>
      <c r="G214" t="s">
        <v>40</v>
      </c>
      <c r="H214">
        <v>40</v>
      </c>
      <c r="I214">
        <v>1</v>
      </c>
      <c r="J214">
        <v>40</v>
      </c>
      <c r="K214">
        <f t="shared" si="14"/>
        <v>0</v>
      </c>
      <c r="L214" t="s">
        <v>33</v>
      </c>
      <c r="M214" t="s">
        <v>71</v>
      </c>
      <c r="N214" t="s">
        <v>44</v>
      </c>
      <c r="O214" t="s">
        <v>18</v>
      </c>
    </row>
    <row r="215" spans="1:15" x14ac:dyDescent="0.3">
      <c r="A215" t="s">
        <v>270</v>
      </c>
      <c r="B215">
        <f t="shared" si="12"/>
        <v>0</v>
      </c>
      <c r="C215" t="s">
        <v>153</v>
      </c>
      <c r="D215" s="1">
        <f t="shared" si="13"/>
        <v>45741</v>
      </c>
      <c r="E215" t="str">
        <f t="shared" si="15"/>
        <v>Mar</v>
      </c>
      <c r="F215" t="s">
        <v>67</v>
      </c>
      <c r="G215" t="s">
        <v>68</v>
      </c>
      <c r="H215">
        <v>600</v>
      </c>
      <c r="I215">
        <v>1</v>
      </c>
      <c r="J215">
        <v>600</v>
      </c>
      <c r="K215">
        <f t="shared" si="14"/>
        <v>0</v>
      </c>
      <c r="L215" t="s">
        <v>15</v>
      </c>
      <c r="M215" t="s">
        <v>71</v>
      </c>
      <c r="N215" t="s">
        <v>17</v>
      </c>
      <c r="O215" t="s">
        <v>25</v>
      </c>
    </row>
    <row r="216" spans="1:15" x14ac:dyDescent="0.3">
      <c r="A216" t="s">
        <v>72</v>
      </c>
      <c r="B216">
        <f t="shared" si="12"/>
        <v>0</v>
      </c>
      <c r="C216" t="s">
        <v>73</v>
      </c>
      <c r="D216" s="1">
        <f t="shared" si="13"/>
        <v>45714</v>
      </c>
      <c r="E216" t="str">
        <f t="shared" si="15"/>
        <v>Feb</v>
      </c>
      <c r="F216" t="s">
        <v>74</v>
      </c>
      <c r="G216" t="s">
        <v>68</v>
      </c>
      <c r="H216">
        <v>1200</v>
      </c>
      <c r="I216">
        <v>1</v>
      </c>
      <c r="J216">
        <v>1200</v>
      </c>
      <c r="K216">
        <f t="shared" si="14"/>
        <v>0</v>
      </c>
      <c r="L216" t="s">
        <v>28</v>
      </c>
      <c r="M216" t="s">
        <v>51</v>
      </c>
      <c r="N216" t="s">
        <v>35</v>
      </c>
      <c r="O216" t="s">
        <v>18</v>
      </c>
    </row>
    <row r="217" spans="1:15" x14ac:dyDescent="0.3">
      <c r="A217" t="s">
        <v>154</v>
      </c>
      <c r="B217">
        <f t="shared" si="12"/>
        <v>0</v>
      </c>
      <c r="C217" t="s">
        <v>73</v>
      </c>
      <c r="D217" s="1">
        <f t="shared" si="13"/>
        <v>45714</v>
      </c>
      <c r="E217" t="str">
        <f t="shared" si="15"/>
        <v>Feb</v>
      </c>
      <c r="F217" t="s">
        <v>21</v>
      </c>
      <c r="G217" t="s">
        <v>22</v>
      </c>
      <c r="H217">
        <v>100</v>
      </c>
      <c r="I217">
        <v>2</v>
      </c>
      <c r="J217">
        <v>200</v>
      </c>
      <c r="K217">
        <f t="shared" si="14"/>
        <v>0</v>
      </c>
      <c r="L217" t="s">
        <v>64</v>
      </c>
      <c r="M217" t="s">
        <v>51</v>
      </c>
      <c r="N217" t="s">
        <v>44</v>
      </c>
      <c r="O217" t="s">
        <v>25</v>
      </c>
    </row>
    <row r="218" spans="1:15" x14ac:dyDescent="0.3">
      <c r="A218" t="s">
        <v>160</v>
      </c>
      <c r="B218">
        <f t="shared" si="12"/>
        <v>0</v>
      </c>
      <c r="C218" t="s">
        <v>73</v>
      </c>
      <c r="D218" s="1">
        <f t="shared" si="13"/>
        <v>45714</v>
      </c>
      <c r="E218" t="str">
        <f t="shared" si="15"/>
        <v>Feb</v>
      </c>
      <c r="F218" t="s">
        <v>21</v>
      </c>
      <c r="G218" t="s">
        <v>22</v>
      </c>
      <c r="H218">
        <v>100</v>
      </c>
      <c r="I218">
        <v>3</v>
      </c>
      <c r="J218">
        <v>300</v>
      </c>
      <c r="K218">
        <f t="shared" si="14"/>
        <v>0</v>
      </c>
      <c r="L218" t="s">
        <v>61</v>
      </c>
      <c r="M218" t="s">
        <v>94</v>
      </c>
      <c r="N218" t="s">
        <v>44</v>
      </c>
      <c r="O218" t="s">
        <v>18</v>
      </c>
    </row>
    <row r="219" spans="1:15" x14ac:dyDescent="0.3">
      <c r="A219" t="s">
        <v>214</v>
      </c>
      <c r="B219">
        <f t="shared" si="12"/>
        <v>0</v>
      </c>
      <c r="C219" t="s">
        <v>73</v>
      </c>
      <c r="D219" s="1">
        <f t="shared" si="13"/>
        <v>45714</v>
      </c>
      <c r="E219" t="str">
        <f t="shared" si="15"/>
        <v>Feb</v>
      </c>
      <c r="F219" t="s">
        <v>60</v>
      </c>
      <c r="G219" t="s">
        <v>40</v>
      </c>
      <c r="H219">
        <v>40</v>
      </c>
      <c r="I219">
        <v>5</v>
      </c>
      <c r="J219">
        <v>200</v>
      </c>
      <c r="K219">
        <f t="shared" si="14"/>
        <v>0</v>
      </c>
      <c r="L219" t="s">
        <v>23</v>
      </c>
      <c r="M219" t="s">
        <v>16</v>
      </c>
      <c r="N219" t="s">
        <v>17</v>
      </c>
      <c r="O219" t="s">
        <v>25</v>
      </c>
    </row>
    <row r="220" spans="1:15" x14ac:dyDescent="0.3">
      <c r="A220" t="s">
        <v>216</v>
      </c>
      <c r="B220">
        <f t="shared" si="12"/>
        <v>0</v>
      </c>
      <c r="C220" t="s">
        <v>73</v>
      </c>
      <c r="D220" s="1">
        <f t="shared" si="13"/>
        <v>45714</v>
      </c>
      <c r="E220" t="str">
        <f t="shared" si="15"/>
        <v>Feb</v>
      </c>
      <c r="F220" t="s">
        <v>60</v>
      </c>
      <c r="G220" t="s">
        <v>40</v>
      </c>
      <c r="H220">
        <v>40</v>
      </c>
      <c r="I220">
        <v>2</v>
      </c>
      <c r="J220">
        <v>80</v>
      </c>
      <c r="K220">
        <f t="shared" si="14"/>
        <v>0</v>
      </c>
      <c r="L220" t="s">
        <v>64</v>
      </c>
      <c r="M220" t="s">
        <v>94</v>
      </c>
      <c r="N220" t="s">
        <v>35</v>
      </c>
      <c r="O220" t="s">
        <v>25</v>
      </c>
    </row>
    <row r="221" spans="1:15" x14ac:dyDescent="0.3">
      <c r="A221" t="s">
        <v>105</v>
      </c>
      <c r="B221">
        <f t="shared" si="12"/>
        <v>1</v>
      </c>
      <c r="C221" t="s">
        <v>106</v>
      </c>
      <c r="D221" s="1">
        <f t="shared" si="13"/>
        <v>45742</v>
      </c>
      <c r="E221" t="str">
        <f t="shared" si="15"/>
        <v>Mar</v>
      </c>
      <c r="F221" t="s">
        <v>63</v>
      </c>
      <c r="G221" t="s">
        <v>22</v>
      </c>
      <c r="H221">
        <v>800</v>
      </c>
      <c r="I221">
        <v>3</v>
      </c>
      <c r="J221">
        <v>2400</v>
      </c>
      <c r="K221">
        <f t="shared" si="14"/>
        <v>2400</v>
      </c>
      <c r="L221" t="s">
        <v>33</v>
      </c>
      <c r="M221" t="s">
        <v>94</v>
      </c>
      <c r="N221" t="s">
        <v>30</v>
      </c>
      <c r="O221" t="s">
        <v>45</v>
      </c>
    </row>
    <row r="222" spans="1:15" x14ac:dyDescent="0.3">
      <c r="A222" t="s">
        <v>108</v>
      </c>
      <c r="B222">
        <f t="shared" si="12"/>
        <v>0</v>
      </c>
      <c r="C222" t="s">
        <v>106</v>
      </c>
      <c r="D222" s="1">
        <f t="shared" si="13"/>
        <v>45742</v>
      </c>
      <c r="E222" t="str">
        <f t="shared" si="15"/>
        <v>Mar</v>
      </c>
      <c r="F222" t="s">
        <v>37</v>
      </c>
      <c r="G222" t="s">
        <v>22</v>
      </c>
      <c r="H222">
        <v>150</v>
      </c>
      <c r="I222">
        <v>1</v>
      </c>
      <c r="J222">
        <v>150</v>
      </c>
      <c r="K222">
        <f t="shared" si="14"/>
        <v>0</v>
      </c>
      <c r="L222" t="s">
        <v>23</v>
      </c>
      <c r="M222" t="s">
        <v>71</v>
      </c>
      <c r="N222" t="s">
        <v>65</v>
      </c>
      <c r="O222" t="s">
        <v>25</v>
      </c>
    </row>
    <row r="223" spans="1:15" x14ac:dyDescent="0.3">
      <c r="A223" t="s">
        <v>117</v>
      </c>
      <c r="B223">
        <f t="shared" si="12"/>
        <v>0</v>
      </c>
      <c r="C223" t="s">
        <v>106</v>
      </c>
      <c r="D223" s="1">
        <f t="shared" si="13"/>
        <v>45742</v>
      </c>
      <c r="E223" t="str">
        <f t="shared" si="15"/>
        <v>Mar</v>
      </c>
      <c r="F223" t="s">
        <v>39</v>
      </c>
      <c r="G223" t="s">
        <v>40</v>
      </c>
      <c r="H223">
        <v>20</v>
      </c>
      <c r="I223">
        <v>2</v>
      </c>
      <c r="J223">
        <v>40</v>
      </c>
      <c r="K223">
        <f t="shared" si="14"/>
        <v>0</v>
      </c>
      <c r="L223" t="s">
        <v>82</v>
      </c>
      <c r="M223" t="s">
        <v>49</v>
      </c>
      <c r="N223" t="s">
        <v>65</v>
      </c>
      <c r="O223" t="s">
        <v>18</v>
      </c>
    </row>
    <row r="224" spans="1:15" x14ac:dyDescent="0.3">
      <c r="A224" t="s">
        <v>169</v>
      </c>
      <c r="B224">
        <f t="shared" si="12"/>
        <v>0</v>
      </c>
      <c r="C224" t="s">
        <v>106</v>
      </c>
      <c r="D224" s="1">
        <f t="shared" si="13"/>
        <v>45742</v>
      </c>
      <c r="E224" t="str">
        <f t="shared" si="15"/>
        <v>Mar</v>
      </c>
      <c r="F224" t="s">
        <v>13</v>
      </c>
      <c r="G224" t="s">
        <v>14</v>
      </c>
      <c r="H224">
        <v>60</v>
      </c>
      <c r="I224">
        <v>5</v>
      </c>
      <c r="J224">
        <v>300</v>
      </c>
      <c r="K224">
        <f t="shared" si="14"/>
        <v>0</v>
      </c>
      <c r="L224" t="s">
        <v>15</v>
      </c>
      <c r="M224" t="s">
        <v>77</v>
      </c>
      <c r="N224" t="s">
        <v>35</v>
      </c>
      <c r="O224" t="s">
        <v>18</v>
      </c>
    </row>
    <row r="225" spans="1:15" x14ac:dyDescent="0.3">
      <c r="A225" t="s">
        <v>304</v>
      </c>
      <c r="B225">
        <f t="shared" si="12"/>
        <v>1</v>
      </c>
      <c r="C225" t="s">
        <v>106</v>
      </c>
      <c r="D225" s="1">
        <f t="shared" si="13"/>
        <v>45742</v>
      </c>
      <c r="E225" t="str">
        <f t="shared" si="15"/>
        <v>Mar</v>
      </c>
      <c r="F225" t="s">
        <v>60</v>
      </c>
      <c r="G225" t="s">
        <v>40</v>
      </c>
      <c r="H225">
        <v>40</v>
      </c>
      <c r="I225">
        <v>2</v>
      </c>
      <c r="J225">
        <v>80</v>
      </c>
      <c r="K225">
        <f t="shared" si="14"/>
        <v>80</v>
      </c>
      <c r="L225" t="s">
        <v>82</v>
      </c>
      <c r="M225" t="s">
        <v>94</v>
      </c>
      <c r="N225" t="s">
        <v>35</v>
      </c>
      <c r="O225" t="s">
        <v>45</v>
      </c>
    </row>
    <row r="226" spans="1:15" x14ac:dyDescent="0.3">
      <c r="A226" t="s">
        <v>199</v>
      </c>
      <c r="B226">
        <f t="shared" si="12"/>
        <v>1</v>
      </c>
      <c r="C226" t="s">
        <v>200</v>
      </c>
      <c r="D226" s="1">
        <f t="shared" si="13"/>
        <v>45715</v>
      </c>
      <c r="E226" t="str">
        <f t="shared" si="15"/>
        <v>Feb</v>
      </c>
      <c r="F226" t="s">
        <v>39</v>
      </c>
      <c r="G226" t="s">
        <v>40</v>
      </c>
      <c r="H226">
        <v>20</v>
      </c>
      <c r="I226">
        <v>1</v>
      </c>
      <c r="J226">
        <v>20</v>
      </c>
      <c r="K226">
        <f t="shared" si="14"/>
        <v>20</v>
      </c>
      <c r="L226" t="s">
        <v>64</v>
      </c>
      <c r="M226" t="s">
        <v>16</v>
      </c>
      <c r="N226" t="s">
        <v>35</v>
      </c>
      <c r="O226" t="s">
        <v>45</v>
      </c>
    </row>
    <row r="227" spans="1:15" x14ac:dyDescent="0.3">
      <c r="A227" t="s">
        <v>229</v>
      </c>
      <c r="B227">
        <f t="shared" si="12"/>
        <v>0</v>
      </c>
      <c r="C227" t="s">
        <v>200</v>
      </c>
      <c r="D227" s="1">
        <f t="shared" si="13"/>
        <v>45715</v>
      </c>
      <c r="E227" t="str">
        <f t="shared" si="15"/>
        <v>Feb</v>
      </c>
      <c r="F227" t="s">
        <v>60</v>
      </c>
      <c r="G227" t="s">
        <v>40</v>
      </c>
      <c r="H227">
        <v>40</v>
      </c>
      <c r="I227">
        <v>2</v>
      </c>
      <c r="J227">
        <v>80</v>
      </c>
      <c r="K227">
        <f t="shared" si="14"/>
        <v>0</v>
      </c>
      <c r="L227" t="s">
        <v>61</v>
      </c>
      <c r="M227" t="s">
        <v>77</v>
      </c>
      <c r="N227" t="s">
        <v>65</v>
      </c>
      <c r="O227" t="s">
        <v>18</v>
      </c>
    </row>
    <row r="228" spans="1:15" x14ac:dyDescent="0.3">
      <c r="A228" t="s">
        <v>293</v>
      </c>
      <c r="B228">
        <f t="shared" si="12"/>
        <v>1</v>
      </c>
      <c r="C228" t="s">
        <v>200</v>
      </c>
      <c r="D228" s="1">
        <f t="shared" si="13"/>
        <v>45715</v>
      </c>
      <c r="E228" t="str">
        <f t="shared" si="15"/>
        <v>Feb</v>
      </c>
      <c r="F228" t="s">
        <v>21</v>
      </c>
      <c r="G228" t="s">
        <v>22</v>
      </c>
      <c r="H228">
        <v>100</v>
      </c>
      <c r="I228">
        <v>2</v>
      </c>
      <c r="J228">
        <v>200</v>
      </c>
      <c r="K228">
        <f t="shared" si="14"/>
        <v>200</v>
      </c>
      <c r="L228" t="s">
        <v>57</v>
      </c>
      <c r="M228" t="s">
        <v>43</v>
      </c>
      <c r="N228" t="s">
        <v>44</v>
      </c>
      <c r="O228" t="s">
        <v>45</v>
      </c>
    </row>
    <row r="229" spans="1:15" x14ac:dyDescent="0.3">
      <c r="A229" t="s">
        <v>262</v>
      </c>
      <c r="B229">
        <f t="shared" si="12"/>
        <v>1</v>
      </c>
      <c r="C229" t="s">
        <v>263</v>
      </c>
      <c r="D229" s="1">
        <f t="shared" si="13"/>
        <v>45743</v>
      </c>
      <c r="E229" t="str">
        <f t="shared" si="15"/>
        <v>Mar</v>
      </c>
      <c r="F229" t="s">
        <v>55</v>
      </c>
      <c r="G229" t="s">
        <v>56</v>
      </c>
      <c r="H229">
        <v>15</v>
      </c>
      <c r="I229">
        <v>1</v>
      </c>
      <c r="J229">
        <v>15</v>
      </c>
      <c r="K229">
        <f t="shared" si="14"/>
        <v>15</v>
      </c>
      <c r="L229" t="s">
        <v>61</v>
      </c>
      <c r="M229" t="s">
        <v>51</v>
      </c>
      <c r="N229" t="s">
        <v>30</v>
      </c>
      <c r="O229" t="s">
        <v>45</v>
      </c>
    </row>
    <row r="230" spans="1:15" x14ac:dyDescent="0.3">
      <c r="A230" t="s">
        <v>162</v>
      </c>
      <c r="B230">
        <f t="shared" si="12"/>
        <v>0</v>
      </c>
      <c r="C230" t="s">
        <v>163</v>
      </c>
      <c r="D230" s="1">
        <f t="shared" si="13"/>
        <v>45716</v>
      </c>
      <c r="E230" t="str">
        <f t="shared" si="15"/>
        <v>Feb</v>
      </c>
      <c r="F230" t="s">
        <v>67</v>
      </c>
      <c r="G230" t="s">
        <v>68</v>
      </c>
      <c r="H230">
        <v>600</v>
      </c>
      <c r="I230">
        <v>4</v>
      </c>
      <c r="J230">
        <v>2400</v>
      </c>
      <c r="K230">
        <f t="shared" si="14"/>
        <v>0</v>
      </c>
      <c r="L230" t="s">
        <v>15</v>
      </c>
      <c r="M230" t="s">
        <v>43</v>
      </c>
      <c r="N230" t="s">
        <v>65</v>
      </c>
      <c r="O230" t="s">
        <v>18</v>
      </c>
    </row>
    <row r="231" spans="1:15" x14ac:dyDescent="0.3">
      <c r="A231" t="s">
        <v>182</v>
      </c>
      <c r="B231">
        <f t="shared" si="12"/>
        <v>0</v>
      </c>
      <c r="C231" t="s">
        <v>163</v>
      </c>
      <c r="D231" s="1">
        <f t="shared" si="13"/>
        <v>45716</v>
      </c>
      <c r="E231" t="str">
        <f t="shared" si="15"/>
        <v>Feb</v>
      </c>
      <c r="F231" t="s">
        <v>47</v>
      </c>
      <c r="G231" t="s">
        <v>22</v>
      </c>
      <c r="H231">
        <v>500</v>
      </c>
      <c r="I231">
        <v>2</v>
      </c>
      <c r="J231">
        <v>1000</v>
      </c>
      <c r="K231">
        <f t="shared" si="14"/>
        <v>0</v>
      </c>
      <c r="L231" t="s">
        <v>57</v>
      </c>
      <c r="M231" t="s">
        <v>51</v>
      </c>
      <c r="N231" t="s">
        <v>44</v>
      </c>
      <c r="O231" t="s">
        <v>25</v>
      </c>
    </row>
    <row r="232" spans="1:15" x14ac:dyDescent="0.3">
      <c r="A232" t="s">
        <v>238</v>
      </c>
      <c r="B232">
        <f t="shared" si="12"/>
        <v>1</v>
      </c>
      <c r="C232" t="s">
        <v>163</v>
      </c>
      <c r="D232" s="1">
        <f t="shared" si="13"/>
        <v>45716</v>
      </c>
      <c r="E232" t="str">
        <f t="shared" si="15"/>
        <v>Feb</v>
      </c>
      <c r="F232" t="s">
        <v>37</v>
      </c>
      <c r="G232" t="s">
        <v>22</v>
      </c>
      <c r="H232">
        <v>150</v>
      </c>
      <c r="I232">
        <v>1</v>
      </c>
      <c r="J232">
        <v>150</v>
      </c>
      <c r="K232">
        <f t="shared" si="14"/>
        <v>150</v>
      </c>
      <c r="L232" t="s">
        <v>28</v>
      </c>
      <c r="M232" t="s">
        <v>71</v>
      </c>
      <c r="N232" t="s">
        <v>65</v>
      </c>
      <c r="O232" t="s">
        <v>45</v>
      </c>
    </row>
    <row r="233" spans="1:15" x14ac:dyDescent="0.3">
      <c r="A233" t="s">
        <v>256</v>
      </c>
      <c r="B233">
        <f t="shared" si="12"/>
        <v>0</v>
      </c>
      <c r="C233" t="s">
        <v>163</v>
      </c>
      <c r="D233" s="1">
        <f t="shared" si="13"/>
        <v>45716</v>
      </c>
      <c r="E233" t="str">
        <f t="shared" si="15"/>
        <v>Feb</v>
      </c>
      <c r="F233" t="s">
        <v>63</v>
      </c>
      <c r="G233" t="s">
        <v>22</v>
      </c>
      <c r="H233">
        <v>800</v>
      </c>
      <c r="I233">
        <v>1</v>
      </c>
      <c r="J233">
        <v>800</v>
      </c>
      <c r="K233">
        <f t="shared" si="14"/>
        <v>0</v>
      </c>
      <c r="L233" t="s">
        <v>15</v>
      </c>
      <c r="M233" t="s">
        <v>24</v>
      </c>
      <c r="N233" t="s">
        <v>65</v>
      </c>
      <c r="O233" t="s">
        <v>25</v>
      </c>
    </row>
    <row r="234" spans="1:15" x14ac:dyDescent="0.3">
      <c r="A234" t="s">
        <v>257</v>
      </c>
      <c r="B234">
        <f t="shared" si="12"/>
        <v>1</v>
      </c>
      <c r="C234" t="s">
        <v>163</v>
      </c>
      <c r="D234" s="1">
        <f t="shared" si="13"/>
        <v>45716</v>
      </c>
      <c r="E234" t="str">
        <f t="shared" si="15"/>
        <v>Feb</v>
      </c>
      <c r="F234" t="s">
        <v>37</v>
      </c>
      <c r="G234" t="s">
        <v>22</v>
      </c>
      <c r="H234">
        <v>150</v>
      </c>
      <c r="I234">
        <v>2</v>
      </c>
      <c r="J234">
        <v>300</v>
      </c>
      <c r="K234">
        <f t="shared" si="14"/>
        <v>300</v>
      </c>
      <c r="L234" t="s">
        <v>64</v>
      </c>
      <c r="M234" t="s">
        <v>43</v>
      </c>
      <c r="N234" t="s">
        <v>44</v>
      </c>
      <c r="O234" t="s">
        <v>45</v>
      </c>
    </row>
    <row r="235" spans="1:15" x14ac:dyDescent="0.3">
      <c r="A235" t="s">
        <v>259</v>
      </c>
      <c r="B235">
        <f t="shared" si="12"/>
        <v>1</v>
      </c>
      <c r="C235" t="s">
        <v>163</v>
      </c>
      <c r="D235" s="1">
        <f t="shared" si="13"/>
        <v>45716</v>
      </c>
      <c r="E235" t="str">
        <f t="shared" si="15"/>
        <v>Feb</v>
      </c>
      <c r="F235" t="s">
        <v>74</v>
      </c>
      <c r="G235" t="s">
        <v>68</v>
      </c>
      <c r="H235">
        <v>1200</v>
      </c>
      <c r="I235">
        <v>1</v>
      </c>
      <c r="J235">
        <v>1200</v>
      </c>
      <c r="K235">
        <f t="shared" si="14"/>
        <v>1200</v>
      </c>
      <c r="L235" t="s">
        <v>33</v>
      </c>
      <c r="M235" t="s">
        <v>71</v>
      </c>
      <c r="N235" t="s">
        <v>44</v>
      </c>
      <c r="O235" t="s">
        <v>45</v>
      </c>
    </row>
    <row r="236" spans="1:15" x14ac:dyDescent="0.3">
      <c r="A236" t="s">
        <v>278</v>
      </c>
      <c r="B236">
        <f t="shared" si="12"/>
        <v>0</v>
      </c>
      <c r="C236" t="s">
        <v>163</v>
      </c>
      <c r="D236" s="1">
        <f t="shared" si="13"/>
        <v>45716</v>
      </c>
      <c r="E236" t="str">
        <f t="shared" si="15"/>
        <v>Feb</v>
      </c>
      <c r="F236" t="s">
        <v>60</v>
      </c>
      <c r="G236" t="s">
        <v>40</v>
      </c>
      <c r="H236">
        <v>40</v>
      </c>
      <c r="I236">
        <v>4</v>
      </c>
      <c r="J236">
        <v>160</v>
      </c>
      <c r="K236">
        <f t="shared" si="14"/>
        <v>0</v>
      </c>
      <c r="L236" t="s">
        <v>28</v>
      </c>
      <c r="M236" t="s">
        <v>71</v>
      </c>
      <c r="N236" t="s">
        <v>30</v>
      </c>
      <c r="O236" t="s">
        <v>25</v>
      </c>
    </row>
    <row r="237" spans="1:15" x14ac:dyDescent="0.3">
      <c r="A237" t="s">
        <v>309</v>
      </c>
      <c r="B237">
        <f t="shared" si="12"/>
        <v>0</v>
      </c>
      <c r="C237" t="s">
        <v>163</v>
      </c>
      <c r="D237" s="1">
        <f t="shared" si="13"/>
        <v>45716</v>
      </c>
      <c r="E237" t="str">
        <f t="shared" si="15"/>
        <v>Feb</v>
      </c>
      <c r="F237" t="s">
        <v>67</v>
      </c>
      <c r="G237" t="s">
        <v>68</v>
      </c>
      <c r="H237">
        <v>600</v>
      </c>
      <c r="I237">
        <v>2</v>
      </c>
      <c r="J237">
        <v>1200</v>
      </c>
      <c r="K237">
        <f t="shared" si="14"/>
        <v>0</v>
      </c>
      <c r="L237" t="s">
        <v>23</v>
      </c>
      <c r="M237" t="s">
        <v>94</v>
      </c>
      <c r="N237" t="s">
        <v>65</v>
      </c>
      <c r="O237" t="s">
        <v>18</v>
      </c>
    </row>
    <row r="238" spans="1:15" x14ac:dyDescent="0.3">
      <c r="A238" t="s">
        <v>205</v>
      </c>
      <c r="B238">
        <f t="shared" si="12"/>
        <v>0</v>
      </c>
      <c r="C238" t="s">
        <v>206</v>
      </c>
      <c r="D238" s="1">
        <f t="shared" si="13"/>
        <v>45744</v>
      </c>
      <c r="E238" t="str">
        <f t="shared" si="15"/>
        <v>Mar</v>
      </c>
      <c r="F238" t="s">
        <v>63</v>
      </c>
      <c r="G238" t="s">
        <v>22</v>
      </c>
      <c r="H238">
        <v>800</v>
      </c>
      <c r="I238">
        <v>3</v>
      </c>
      <c r="J238">
        <v>2400</v>
      </c>
      <c r="K238">
        <f t="shared" si="14"/>
        <v>0</v>
      </c>
      <c r="L238" t="s">
        <v>28</v>
      </c>
      <c r="M238" t="s">
        <v>49</v>
      </c>
      <c r="N238" t="s">
        <v>35</v>
      </c>
      <c r="O238" t="s">
        <v>18</v>
      </c>
    </row>
    <row r="239" spans="1:15" x14ac:dyDescent="0.3">
      <c r="A239" t="s">
        <v>236</v>
      </c>
      <c r="B239">
        <f t="shared" si="12"/>
        <v>0</v>
      </c>
      <c r="C239" t="s">
        <v>237</v>
      </c>
      <c r="D239" s="1">
        <f t="shared" si="13"/>
        <v>45745</v>
      </c>
      <c r="E239" t="str">
        <f t="shared" si="15"/>
        <v>Mar</v>
      </c>
      <c r="F239" t="s">
        <v>67</v>
      </c>
      <c r="G239" t="s">
        <v>68</v>
      </c>
      <c r="H239">
        <v>600</v>
      </c>
      <c r="I239">
        <v>4</v>
      </c>
      <c r="J239">
        <v>2400</v>
      </c>
      <c r="K239">
        <f t="shared" si="14"/>
        <v>0</v>
      </c>
      <c r="L239" t="s">
        <v>93</v>
      </c>
      <c r="M239" t="s">
        <v>77</v>
      </c>
      <c r="N239" t="s">
        <v>30</v>
      </c>
      <c r="O239" t="s">
        <v>25</v>
      </c>
    </row>
    <row r="240" spans="1:15" x14ac:dyDescent="0.3">
      <c r="A240" t="s">
        <v>297</v>
      </c>
      <c r="B240">
        <f t="shared" si="12"/>
        <v>1</v>
      </c>
      <c r="C240" t="s">
        <v>237</v>
      </c>
      <c r="D240" s="1">
        <f t="shared" si="13"/>
        <v>45745</v>
      </c>
      <c r="E240" t="str">
        <f t="shared" si="15"/>
        <v>Mar</v>
      </c>
      <c r="F240" t="s">
        <v>60</v>
      </c>
      <c r="G240" t="s">
        <v>40</v>
      </c>
      <c r="H240">
        <v>40</v>
      </c>
      <c r="I240">
        <v>5</v>
      </c>
      <c r="J240">
        <v>200</v>
      </c>
      <c r="K240">
        <f t="shared" si="14"/>
        <v>200</v>
      </c>
      <c r="L240" t="s">
        <v>64</v>
      </c>
      <c r="M240" t="s">
        <v>34</v>
      </c>
      <c r="N240" t="s">
        <v>44</v>
      </c>
      <c r="O240" t="s">
        <v>45</v>
      </c>
    </row>
    <row r="241" spans="1:15" x14ac:dyDescent="0.3">
      <c r="A241" t="s">
        <v>136</v>
      </c>
      <c r="B241">
        <f t="shared" si="12"/>
        <v>1</v>
      </c>
      <c r="C241" t="s">
        <v>137</v>
      </c>
      <c r="D241" s="1">
        <f t="shared" si="13"/>
        <v>45746</v>
      </c>
      <c r="E241" t="str">
        <f t="shared" si="15"/>
        <v>Mar</v>
      </c>
      <c r="F241" t="s">
        <v>47</v>
      </c>
      <c r="G241" t="s">
        <v>22</v>
      </c>
      <c r="H241">
        <v>500</v>
      </c>
      <c r="I241">
        <v>5</v>
      </c>
      <c r="J241">
        <v>2500</v>
      </c>
      <c r="K241">
        <f t="shared" si="14"/>
        <v>2500</v>
      </c>
      <c r="L241" t="s">
        <v>15</v>
      </c>
      <c r="M241" t="s">
        <v>49</v>
      </c>
      <c r="N241" t="s">
        <v>65</v>
      </c>
      <c r="O241" t="s">
        <v>45</v>
      </c>
    </row>
    <row r="242" spans="1:15" x14ac:dyDescent="0.3">
      <c r="A242" t="s">
        <v>176</v>
      </c>
      <c r="B242">
        <f t="shared" si="12"/>
        <v>1</v>
      </c>
      <c r="C242" t="s">
        <v>137</v>
      </c>
      <c r="D242" s="1">
        <f t="shared" si="13"/>
        <v>45746</v>
      </c>
      <c r="E242" t="str">
        <f t="shared" si="15"/>
        <v>Mar</v>
      </c>
      <c r="F242" t="s">
        <v>37</v>
      </c>
      <c r="G242" t="s">
        <v>22</v>
      </c>
      <c r="H242">
        <v>150</v>
      </c>
      <c r="I242">
        <v>3</v>
      </c>
      <c r="J242">
        <v>450</v>
      </c>
      <c r="K242">
        <f t="shared" si="14"/>
        <v>450</v>
      </c>
      <c r="L242" t="s">
        <v>93</v>
      </c>
      <c r="M242" t="s">
        <v>16</v>
      </c>
      <c r="N242" t="s">
        <v>30</v>
      </c>
      <c r="O242" t="s">
        <v>45</v>
      </c>
    </row>
    <row r="243" spans="1:15" x14ac:dyDescent="0.3">
      <c r="A243" t="s">
        <v>252</v>
      </c>
      <c r="B243">
        <f t="shared" si="12"/>
        <v>0</v>
      </c>
      <c r="C243" t="s">
        <v>137</v>
      </c>
      <c r="D243" s="1">
        <f t="shared" si="13"/>
        <v>45746</v>
      </c>
      <c r="E243" t="str">
        <f t="shared" si="15"/>
        <v>Mar</v>
      </c>
      <c r="F243" t="s">
        <v>67</v>
      </c>
      <c r="G243" t="s">
        <v>68</v>
      </c>
      <c r="H243">
        <v>600</v>
      </c>
      <c r="I243">
        <v>4</v>
      </c>
      <c r="J243">
        <v>2400</v>
      </c>
      <c r="K243">
        <f t="shared" si="14"/>
        <v>0</v>
      </c>
      <c r="L243" t="s">
        <v>82</v>
      </c>
      <c r="M243" t="s">
        <v>43</v>
      </c>
      <c r="N243" t="s">
        <v>35</v>
      </c>
      <c r="O243" t="s">
        <v>25</v>
      </c>
    </row>
    <row r="244" spans="1:15" x14ac:dyDescent="0.3">
      <c r="A244" t="s">
        <v>280</v>
      </c>
      <c r="B244">
        <f t="shared" si="12"/>
        <v>0</v>
      </c>
      <c r="C244" t="s">
        <v>137</v>
      </c>
      <c r="D244" s="1">
        <f t="shared" si="13"/>
        <v>45746</v>
      </c>
      <c r="E244" t="str">
        <f t="shared" si="15"/>
        <v>Mar</v>
      </c>
      <c r="F244" t="s">
        <v>55</v>
      </c>
      <c r="G244" t="s">
        <v>56</v>
      </c>
      <c r="H244">
        <v>15</v>
      </c>
      <c r="I244">
        <v>5</v>
      </c>
      <c r="J244">
        <v>75</v>
      </c>
      <c r="K244">
        <f t="shared" si="14"/>
        <v>0</v>
      </c>
      <c r="L244" t="s">
        <v>57</v>
      </c>
      <c r="M244" t="s">
        <v>94</v>
      </c>
      <c r="N244" t="s">
        <v>30</v>
      </c>
      <c r="O244" t="s">
        <v>25</v>
      </c>
    </row>
    <row r="245" spans="1:15" x14ac:dyDescent="0.3">
      <c r="A245" t="s">
        <v>329</v>
      </c>
      <c r="B245">
        <f t="shared" si="12"/>
        <v>0</v>
      </c>
      <c r="C245" t="s">
        <v>137</v>
      </c>
      <c r="D245" s="1">
        <f t="shared" si="13"/>
        <v>45746</v>
      </c>
      <c r="E245" t="str">
        <f t="shared" si="15"/>
        <v>Mar</v>
      </c>
      <c r="F245" t="s">
        <v>47</v>
      </c>
      <c r="G245" t="s">
        <v>22</v>
      </c>
      <c r="H245">
        <v>500</v>
      </c>
      <c r="I245">
        <v>4</v>
      </c>
      <c r="J245">
        <v>2000</v>
      </c>
      <c r="K245">
        <f t="shared" si="14"/>
        <v>0</v>
      </c>
      <c r="L245" t="s">
        <v>33</v>
      </c>
      <c r="M245" t="s">
        <v>16</v>
      </c>
      <c r="N245" t="s">
        <v>35</v>
      </c>
      <c r="O245" t="s">
        <v>25</v>
      </c>
    </row>
    <row r="246" spans="1:15" x14ac:dyDescent="0.3">
      <c r="A246" t="s">
        <v>335</v>
      </c>
      <c r="B246">
        <f t="shared" si="12"/>
        <v>0</v>
      </c>
      <c r="C246" t="s">
        <v>137</v>
      </c>
      <c r="D246" s="1">
        <f t="shared" si="13"/>
        <v>45746</v>
      </c>
      <c r="E246" t="str">
        <f t="shared" si="15"/>
        <v>Mar</v>
      </c>
      <c r="F246" t="s">
        <v>60</v>
      </c>
      <c r="G246" t="s">
        <v>40</v>
      </c>
      <c r="H246">
        <v>40</v>
      </c>
      <c r="I246">
        <v>1</v>
      </c>
      <c r="J246">
        <v>40</v>
      </c>
      <c r="K246">
        <f t="shared" si="14"/>
        <v>0</v>
      </c>
      <c r="L246" t="s">
        <v>48</v>
      </c>
      <c r="M246" t="s">
        <v>34</v>
      </c>
      <c r="N246" t="s">
        <v>17</v>
      </c>
      <c r="O246" t="s">
        <v>18</v>
      </c>
    </row>
    <row r="247" spans="1:15" x14ac:dyDescent="0.3">
      <c r="A247" t="s">
        <v>143</v>
      </c>
      <c r="B247">
        <f t="shared" si="12"/>
        <v>0</v>
      </c>
      <c r="C247" t="s">
        <v>144</v>
      </c>
      <c r="D247" s="1">
        <f t="shared" si="13"/>
        <v>45747</v>
      </c>
      <c r="E247" t="str">
        <f t="shared" si="15"/>
        <v>Mar</v>
      </c>
      <c r="F247" t="s">
        <v>21</v>
      </c>
      <c r="G247" t="s">
        <v>22</v>
      </c>
      <c r="H247">
        <v>100</v>
      </c>
      <c r="I247">
        <v>3</v>
      </c>
      <c r="J247">
        <v>300</v>
      </c>
      <c r="K247">
        <f t="shared" si="14"/>
        <v>0</v>
      </c>
      <c r="L247" t="s">
        <v>82</v>
      </c>
      <c r="M247" t="s">
        <v>16</v>
      </c>
      <c r="N247" t="s">
        <v>17</v>
      </c>
      <c r="O247" t="s">
        <v>25</v>
      </c>
    </row>
    <row r="248" spans="1:15" x14ac:dyDescent="0.3">
      <c r="A248" t="s">
        <v>192</v>
      </c>
      <c r="B248">
        <f t="shared" si="12"/>
        <v>1</v>
      </c>
      <c r="C248" t="s">
        <v>144</v>
      </c>
      <c r="D248" s="1">
        <f t="shared" si="13"/>
        <v>45747</v>
      </c>
      <c r="E248" t="str">
        <f t="shared" si="15"/>
        <v>Mar</v>
      </c>
      <c r="F248" t="s">
        <v>63</v>
      </c>
      <c r="G248" t="s">
        <v>22</v>
      </c>
      <c r="H248">
        <v>800</v>
      </c>
      <c r="I248">
        <v>4</v>
      </c>
      <c r="J248">
        <v>3200</v>
      </c>
      <c r="K248">
        <f t="shared" si="14"/>
        <v>3200</v>
      </c>
      <c r="L248" t="s">
        <v>15</v>
      </c>
      <c r="M248" t="s">
        <v>77</v>
      </c>
      <c r="N248" t="s">
        <v>35</v>
      </c>
      <c r="O248" t="s">
        <v>45</v>
      </c>
    </row>
    <row r="249" spans="1:15" x14ac:dyDescent="0.3">
      <c r="A249" t="s">
        <v>228</v>
      </c>
      <c r="B249">
        <f t="shared" si="12"/>
        <v>0</v>
      </c>
      <c r="C249" t="s">
        <v>144</v>
      </c>
      <c r="D249" s="1">
        <f t="shared" si="13"/>
        <v>45747</v>
      </c>
      <c r="E249" t="str">
        <f t="shared" si="15"/>
        <v>Mar</v>
      </c>
      <c r="F249" t="s">
        <v>74</v>
      </c>
      <c r="G249" t="s">
        <v>68</v>
      </c>
      <c r="H249">
        <v>1200</v>
      </c>
      <c r="I249">
        <v>2</v>
      </c>
      <c r="J249">
        <v>2400</v>
      </c>
      <c r="K249">
        <f t="shared" si="14"/>
        <v>0</v>
      </c>
      <c r="L249" t="s">
        <v>93</v>
      </c>
      <c r="M249" t="s">
        <v>34</v>
      </c>
      <c r="N249" t="s">
        <v>44</v>
      </c>
      <c r="O249" t="s">
        <v>18</v>
      </c>
    </row>
    <row r="250" spans="1:15" x14ac:dyDescent="0.3">
      <c r="A250" t="s">
        <v>279</v>
      </c>
      <c r="B250">
        <f t="shared" si="12"/>
        <v>0</v>
      </c>
      <c r="C250" t="s">
        <v>144</v>
      </c>
      <c r="D250" s="1">
        <f t="shared" si="13"/>
        <v>45747</v>
      </c>
      <c r="E250" t="str">
        <f t="shared" si="15"/>
        <v>Mar</v>
      </c>
      <c r="F250" t="s">
        <v>21</v>
      </c>
      <c r="G250" t="s">
        <v>22</v>
      </c>
      <c r="H250">
        <v>100</v>
      </c>
      <c r="I250">
        <v>3</v>
      </c>
      <c r="J250">
        <v>300</v>
      </c>
      <c r="K250">
        <f t="shared" si="14"/>
        <v>0</v>
      </c>
      <c r="L250" t="s">
        <v>48</v>
      </c>
      <c r="M250" t="s">
        <v>34</v>
      </c>
      <c r="N250" t="s">
        <v>65</v>
      </c>
      <c r="O250" t="s">
        <v>25</v>
      </c>
    </row>
    <row r="251" spans="1:15" x14ac:dyDescent="0.3">
      <c r="A251" t="s">
        <v>318</v>
      </c>
      <c r="B251">
        <f t="shared" si="12"/>
        <v>0</v>
      </c>
      <c r="C251" t="s">
        <v>144</v>
      </c>
      <c r="D251" s="1">
        <f t="shared" si="13"/>
        <v>45747</v>
      </c>
      <c r="E251" t="str">
        <f t="shared" si="15"/>
        <v>Mar</v>
      </c>
      <c r="F251" t="s">
        <v>21</v>
      </c>
      <c r="G251" t="s">
        <v>22</v>
      </c>
      <c r="H251">
        <v>100</v>
      </c>
      <c r="I251">
        <v>4</v>
      </c>
      <c r="J251">
        <v>400</v>
      </c>
      <c r="K251">
        <f t="shared" si="14"/>
        <v>0</v>
      </c>
      <c r="L251" t="s">
        <v>93</v>
      </c>
      <c r="M251" t="s">
        <v>24</v>
      </c>
      <c r="N251" t="s">
        <v>30</v>
      </c>
      <c r="O251" t="s">
        <v>25</v>
      </c>
    </row>
  </sheetData>
  <autoFilter ref="A1:O251" xr:uid="{4283679A-C24E-4CB4-94B6-3296AB338EFF}">
    <sortState xmlns:xlrd2="http://schemas.microsoft.com/office/spreadsheetml/2017/richdata2" ref="A2:O251">
      <sortCondition ref="C1:C251"/>
    </sortState>
  </autoFilter>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S X q s 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J e q 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X q s W i i K R 7 g O A A A A E Q A A A B M A H A B G b 3 J t d W x h c y 9 T Z W N 0 a W 9 u M S 5 t I K I Y A C i g F A A A A A A A A A A A A A A A A A A A A A A A A A A A A C t O T S 7 J z M 9 T C I b Q h t Y A U E s B A i 0 A F A A C A A g A S X q s W i L k O f y j A A A A 9 g A A A B I A A A A A A A A A A A A A A A A A A A A A A E N v b m Z p Z y 9 Q Y W N r Y W d l L n h t b F B L A Q I t A B Q A A g A I A E l 6 r F o P y u m r p A A A A O k A A A A T A A A A A A A A A A A A A A A A A O 8 A A A B b Q 2 9 u d G V u d F 9 U e X B l c 1 0 u e G 1 s U E s B A i 0 A F A A C A A g A S X q s 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K Z 2 r 1 f U y d A q o w 3 L 0 + H M l 0 A A A A A A g A A A A A A E G Y A A A A B A A A g A A A A + s 7 a c 1 h K R c o E U + I C 4 C g n x T g L o S 8 M D z w v y h X W 7 a B A k F 8 A A A A A D o A A A A A C A A A g A A A A M n S 9 J Q 2 6 H B y 3 W h b D c u I I U W J g r a 6 I 9 e H f 3 a k x M Q M w L Z d Q A A A A F a 4 n f Y y 2 m 5 P m O I T 8 2 U E g M 9 R u 3 a M 3 x E S 0 W k 6 J R w Z q C L j 2 u A y 4 U p 5 E P V G G Y k w s m Q C Y 9 b i S s H t O d M H H V 2 I P 8 G 2 i Q x 8 + 2 r a q / e B n 0 t f l 0 D 8 3 Q / 5 A A A A A r k o l y 4 Z g 0 D O 1 E / t L M U k E d V r b K R H Y W q k d n T U 3 W / V o H V 5 l Q F M a l D S l R 3 6 O U Z R O h W 5 n / J t d 4 v l J B 1 / g H 0 J B l T t 9 l Q = = < / D a t a M a s h u p > 
</file>

<file path=customXml/itemProps1.xml><?xml version="1.0" encoding="utf-8"?>
<ds:datastoreItem xmlns:ds="http://schemas.openxmlformats.org/officeDocument/2006/customXml" ds:itemID="{302E1D89-0518-4607-B2A5-21A462383D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Total Sales Overview</vt:lpstr>
      <vt:lpstr>Orders Overview</vt:lpstr>
      <vt:lpstr>AOV Overview</vt:lpstr>
      <vt:lpstr>Sales by Category</vt:lpstr>
      <vt:lpstr>Payment Overview</vt:lpstr>
      <vt:lpstr>Sales by Location</vt:lpstr>
      <vt:lpstr>MoM</vt:lpstr>
      <vt:lpstr>amazon_sales_data 2025_cleaned</vt:lpstr>
      <vt:lpstr>Issue Log</vt:lpstr>
      <vt:lpstr>amazon_sales_data 2025_original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임승현</cp:lastModifiedBy>
  <dcterms:created xsi:type="dcterms:W3CDTF">2025-05-09T08:24:59Z</dcterms:created>
  <dcterms:modified xsi:type="dcterms:W3CDTF">2025-05-17T08:14:56Z</dcterms:modified>
</cp:coreProperties>
</file>