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TCC\TUDOBOM\Dataset-formulas\"/>
    </mc:Choice>
  </mc:AlternateContent>
  <xr:revisionPtr revIDLastSave="0" documentId="13_ncr:1_{53FC2EFF-4AB9-4747-8B09-3D3E9C879455}" xr6:coauthVersionLast="43" xr6:coauthVersionMax="43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6" i="2" l="1"/>
  <c r="C7" i="2" l="1"/>
  <c r="H8" i="2"/>
  <c r="G8" i="2"/>
  <c r="F8" i="2"/>
  <c r="E8" i="2"/>
  <c r="D8" i="2"/>
  <c r="C8" i="2"/>
  <c r="H7" i="2"/>
  <c r="G7" i="2"/>
  <c r="F7" i="2"/>
  <c r="E7" i="2"/>
  <c r="D7" i="2"/>
  <c r="H6" i="2"/>
  <c r="G6" i="2"/>
  <c r="F6" i="2"/>
  <c r="E6" i="2"/>
  <c r="D6" i="2"/>
  <c r="AJ12" i="3" l="1"/>
  <c r="O36" i="2"/>
  <c r="N36" i="2"/>
  <c r="M36" i="2"/>
  <c r="L36" i="2"/>
  <c r="K36" i="2"/>
  <c r="H36" i="2"/>
  <c r="G36" i="2"/>
  <c r="F36" i="2"/>
  <c r="E36" i="2"/>
  <c r="D36" i="2"/>
  <c r="C36" i="2"/>
  <c r="P35" i="2"/>
  <c r="O35" i="2"/>
  <c r="N35" i="2"/>
  <c r="M35" i="2"/>
  <c r="L35" i="2"/>
  <c r="K35" i="2"/>
  <c r="H35" i="2"/>
  <c r="G35" i="2"/>
  <c r="F35" i="2"/>
  <c r="E35" i="2"/>
  <c r="D35" i="2"/>
  <c r="C35" i="2"/>
  <c r="P34" i="2"/>
  <c r="O34" i="2"/>
  <c r="N34" i="2"/>
  <c r="M34" i="2"/>
  <c r="L34" i="2"/>
  <c r="K34" i="2"/>
  <c r="H34" i="2"/>
  <c r="G34" i="2"/>
  <c r="F34" i="2"/>
  <c r="E34" i="2"/>
  <c r="D34" i="2"/>
  <c r="C34" i="2"/>
  <c r="P29" i="2"/>
  <c r="O29" i="2"/>
  <c r="N29" i="2"/>
  <c r="M29" i="2"/>
  <c r="L29" i="2"/>
  <c r="K29" i="2"/>
  <c r="H29" i="2"/>
  <c r="G29" i="2"/>
  <c r="F29" i="2"/>
  <c r="E29" i="2"/>
  <c r="D29" i="2"/>
  <c r="C29" i="2"/>
  <c r="P28" i="2"/>
  <c r="O28" i="2"/>
  <c r="N28" i="2"/>
  <c r="M28" i="2"/>
  <c r="L28" i="2"/>
  <c r="K28" i="2"/>
  <c r="H28" i="2"/>
  <c r="G28" i="2"/>
  <c r="F28" i="2"/>
  <c r="E28" i="2"/>
  <c r="D28" i="2"/>
  <c r="C28" i="2"/>
  <c r="P27" i="2"/>
  <c r="O27" i="2"/>
  <c r="N27" i="2"/>
  <c r="M27" i="2"/>
  <c r="L27" i="2"/>
  <c r="K27" i="2"/>
  <c r="H27" i="2"/>
  <c r="G27" i="2"/>
  <c r="F27" i="2"/>
  <c r="E27" i="2"/>
  <c r="D27" i="2"/>
  <c r="C27" i="2"/>
  <c r="P22" i="2"/>
  <c r="O22" i="2"/>
  <c r="N22" i="2"/>
  <c r="M22" i="2"/>
  <c r="L22" i="2"/>
  <c r="K22" i="2"/>
  <c r="H22" i="2"/>
  <c r="G22" i="2"/>
  <c r="F22" i="2"/>
  <c r="E22" i="2"/>
  <c r="D22" i="2"/>
  <c r="C22" i="2"/>
  <c r="P21" i="2"/>
  <c r="O21" i="2"/>
  <c r="N21" i="2"/>
  <c r="M21" i="2"/>
  <c r="L21" i="2"/>
  <c r="K21" i="2"/>
  <c r="H21" i="2"/>
  <c r="G21" i="2"/>
  <c r="F21" i="2"/>
  <c r="E21" i="2"/>
  <c r="D21" i="2"/>
  <c r="C21" i="2"/>
  <c r="P20" i="2"/>
  <c r="O20" i="2"/>
  <c r="N20" i="2"/>
  <c r="M20" i="2"/>
  <c r="L20" i="2"/>
  <c r="K20" i="2"/>
  <c r="H20" i="2"/>
  <c r="G20" i="2"/>
  <c r="F20" i="2"/>
  <c r="E20" i="2"/>
  <c r="D20" i="2"/>
  <c r="C20" i="2"/>
  <c r="P15" i="2"/>
  <c r="O15" i="2"/>
  <c r="N15" i="2"/>
  <c r="M15" i="2"/>
  <c r="L15" i="2"/>
  <c r="K15" i="2"/>
  <c r="H15" i="2"/>
  <c r="G15" i="2"/>
  <c r="F15" i="2"/>
  <c r="X4" i="3" s="1"/>
  <c r="E15" i="2"/>
  <c r="D15" i="2"/>
  <c r="L4" i="3" s="1"/>
  <c r="C15" i="2"/>
  <c r="P14" i="2"/>
  <c r="O14" i="2"/>
  <c r="N14" i="2"/>
  <c r="M14" i="2"/>
  <c r="L14" i="2"/>
  <c r="K14" i="2"/>
  <c r="H14" i="2"/>
  <c r="G14" i="2"/>
  <c r="AB4" i="3" s="1"/>
  <c r="F14" i="2"/>
  <c r="E14" i="2"/>
  <c r="P4" i="3" s="1"/>
  <c r="D14" i="2"/>
  <c r="C14" i="2"/>
  <c r="D4" i="3" s="1"/>
  <c r="P13" i="2"/>
  <c r="O13" i="2"/>
  <c r="N13" i="2"/>
  <c r="M13" i="2"/>
  <c r="L13" i="2"/>
  <c r="K13" i="2"/>
  <c r="H13" i="2"/>
  <c r="G13" i="2"/>
  <c r="F13" i="2"/>
  <c r="T4" i="3" s="1"/>
  <c r="E13" i="2"/>
  <c r="D13" i="2"/>
  <c r="H4" i="3" s="1"/>
  <c r="C13" i="2"/>
  <c r="C16" i="2" s="1"/>
  <c r="P8" i="2"/>
  <c r="O8" i="2"/>
  <c r="N8" i="2"/>
  <c r="M8" i="2"/>
  <c r="L8" i="2"/>
  <c r="K8" i="2"/>
  <c r="AJ3" i="3"/>
  <c r="R3" i="3"/>
  <c r="F3" i="3"/>
  <c r="P7" i="2"/>
  <c r="O7" i="2"/>
  <c r="N7" i="2"/>
  <c r="M7" i="2"/>
  <c r="L7" i="2"/>
  <c r="K7" i="2"/>
  <c r="AB3" i="3"/>
  <c r="V3" i="3"/>
  <c r="J3" i="3"/>
  <c r="P6" i="2"/>
  <c r="O6" i="2"/>
  <c r="N6" i="2"/>
  <c r="M6" i="2"/>
  <c r="L6" i="2"/>
  <c r="K6" i="2"/>
  <c r="Z3" i="3"/>
  <c r="N3" i="3"/>
  <c r="B3" i="3"/>
  <c r="K37" i="2"/>
  <c r="C37" i="2"/>
  <c r="K30" i="2"/>
  <c r="C30" i="2"/>
  <c r="K23" i="2"/>
  <c r="C23" i="2"/>
  <c r="K16" i="2" l="1"/>
  <c r="P8" i="3"/>
  <c r="AD3" i="3"/>
  <c r="R8" i="3"/>
  <c r="B4" i="3"/>
  <c r="Z4" i="3"/>
  <c r="N9" i="3"/>
  <c r="P9" i="3"/>
  <c r="F4" i="3"/>
  <c r="AD4" i="3"/>
  <c r="R9" i="3"/>
  <c r="B5" i="3"/>
  <c r="Z5" i="3"/>
  <c r="N10" i="3"/>
  <c r="D5" i="3"/>
  <c r="AB5" i="3"/>
  <c r="P10" i="3"/>
  <c r="F5" i="3"/>
  <c r="AD5" i="3"/>
  <c r="R10" i="3"/>
  <c r="B6" i="3"/>
  <c r="Z6" i="3"/>
  <c r="N11" i="3"/>
  <c r="D6" i="3"/>
  <c r="AB6" i="3"/>
  <c r="P11" i="3"/>
  <c r="F6" i="3"/>
  <c r="AD6" i="3"/>
  <c r="R11" i="3"/>
  <c r="B7" i="3"/>
  <c r="Z7" i="3"/>
  <c r="N12" i="3"/>
  <c r="D7" i="3"/>
  <c r="AB7" i="3"/>
  <c r="P12" i="3"/>
  <c r="F7" i="3"/>
  <c r="AD7" i="3"/>
  <c r="R12" i="3"/>
  <c r="X3" i="3"/>
  <c r="V8" i="3"/>
  <c r="X8" i="3"/>
  <c r="AF4" i="3"/>
  <c r="T9" i="3"/>
  <c r="J4" i="3"/>
  <c r="AH4" i="3"/>
  <c r="V9" i="3"/>
  <c r="AJ4" i="3"/>
  <c r="X9" i="3"/>
  <c r="H5" i="3"/>
  <c r="AF5" i="3"/>
  <c r="T10" i="3"/>
  <c r="J5" i="3"/>
  <c r="AH5" i="3"/>
  <c r="V10" i="3"/>
  <c r="L5" i="3"/>
  <c r="AJ5" i="3"/>
  <c r="X10" i="3"/>
  <c r="H6" i="3"/>
  <c r="AF6" i="3"/>
  <c r="T11" i="3"/>
  <c r="J6" i="3"/>
  <c r="AH6" i="3"/>
  <c r="V11" i="3"/>
  <c r="L6" i="3"/>
  <c r="AJ6" i="3"/>
  <c r="X11" i="3"/>
  <c r="H7" i="3"/>
  <c r="AF7" i="3"/>
  <c r="T12" i="3"/>
  <c r="J7" i="3"/>
  <c r="AH7" i="3"/>
  <c r="V12" i="3"/>
  <c r="L7" i="3"/>
  <c r="AJ7" i="3"/>
  <c r="X12" i="3"/>
  <c r="D3" i="3"/>
  <c r="H3" i="3"/>
  <c r="L3" i="3"/>
  <c r="P3" i="3"/>
  <c r="T3" i="3"/>
  <c r="AF3" i="3"/>
  <c r="AH3" i="3"/>
  <c r="C9" i="2"/>
  <c r="AK12" i="3" s="1"/>
  <c r="Z8" i="3"/>
  <c r="AB8" i="3"/>
  <c r="F8" i="3"/>
  <c r="AD8" i="3"/>
  <c r="N4" i="3"/>
  <c r="B9" i="3"/>
  <c r="Z9" i="3"/>
  <c r="D9" i="3"/>
  <c r="AB9" i="3"/>
  <c r="R4" i="3"/>
  <c r="F9" i="3"/>
  <c r="AD9" i="3"/>
  <c r="N5" i="3"/>
  <c r="B10" i="3"/>
  <c r="Z10" i="3"/>
  <c r="P5" i="3"/>
  <c r="D10" i="3"/>
  <c r="AB10" i="3"/>
  <c r="R5" i="3"/>
  <c r="F10" i="3"/>
  <c r="AD10" i="3"/>
  <c r="N6" i="3"/>
  <c r="B11" i="3"/>
  <c r="Z11" i="3"/>
  <c r="P6" i="3"/>
  <c r="D11" i="3"/>
  <c r="AB11" i="3"/>
  <c r="R6" i="3"/>
  <c r="F11" i="3"/>
  <c r="AD11" i="3"/>
  <c r="N7" i="3"/>
  <c r="B12" i="3"/>
  <c r="Z12" i="3"/>
  <c r="P7" i="3"/>
  <c r="D12" i="3"/>
  <c r="AB12" i="3"/>
  <c r="R7" i="3"/>
  <c r="F12" i="3"/>
  <c r="AD12" i="3"/>
  <c r="N8" i="3"/>
  <c r="T8" i="3"/>
  <c r="B8" i="3"/>
  <c r="D8" i="3"/>
  <c r="K9" i="2"/>
  <c r="H8" i="3"/>
  <c r="AF8" i="3"/>
  <c r="J8" i="3"/>
  <c r="AH8" i="3"/>
  <c r="L8" i="3"/>
  <c r="AJ8" i="3"/>
  <c r="H9" i="3"/>
  <c r="AF9" i="3"/>
  <c r="V4" i="3"/>
  <c r="J9" i="3"/>
  <c r="AH9" i="3"/>
  <c r="L9" i="3"/>
  <c r="AJ9" i="3"/>
  <c r="T5" i="3"/>
  <c r="H10" i="3"/>
  <c r="AF10" i="3"/>
  <c r="V5" i="3"/>
  <c r="J10" i="3"/>
  <c r="AH10" i="3"/>
  <c r="X5" i="3"/>
  <c r="L10" i="3"/>
  <c r="AJ10" i="3"/>
  <c r="T6" i="3"/>
  <c r="H11" i="3"/>
  <c r="AF11" i="3"/>
  <c r="V6" i="3"/>
  <c r="J11" i="3"/>
  <c r="AH11" i="3"/>
  <c r="X6" i="3"/>
  <c r="L11" i="3"/>
  <c r="AJ11" i="3"/>
  <c r="T7" i="3"/>
  <c r="H12" i="3"/>
  <c r="AF12" i="3"/>
  <c r="V7" i="3"/>
  <c r="J12" i="3"/>
  <c r="AH12" i="3"/>
  <c r="X7" i="3"/>
  <c r="L12" i="3"/>
  <c r="W6" i="3" l="1"/>
  <c r="AG12" i="3"/>
  <c r="AG8" i="3"/>
  <c r="W8" i="3"/>
  <c r="K10" i="3"/>
  <c r="K9" i="3"/>
  <c r="O8" i="3"/>
  <c r="AA12" i="3"/>
  <c r="Q6" i="3"/>
  <c r="Y9" i="3"/>
  <c r="K12" i="3"/>
  <c r="M9" i="3"/>
  <c r="C8" i="3"/>
  <c r="E12" i="3"/>
  <c r="AC11" i="3"/>
  <c r="W12" i="3"/>
  <c r="AK3" i="3"/>
  <c r="Y7" i="3"/>
  <c r="M11" i="3"/>
  <c r="AK10" i="3"/>
  <c r="U5" i="3"/>
  <c r="AK8" i="3"/>
  <c r="S7" i="3"/>
  <c r="G11" i="3"/>
  <c r="AC9" i="3"/>
  <c r="Y4" i="3"/>
  <c r="M6" i="3"/>
  <c r="AI11" i="3"/>
  <c r="Y5" i="3"/>
  <c r="AI8" i="3"/>
  <c r="AC4" i="3"/>
  <c r="E10" i="3"/>
  <c r="W3" i="3"/>
  <c r="U7" i="3"/>
  <c r="I11" i="3"/>
  <c r="AG10" i="3"/>
  <c r="AG9" i="3"/>
  <c r="AE12" i="3"/>
  <c r="O7" i="3"/>
  <c r="AA8" i="3"/>
  <c r="AK5" i="3"/>
  <c r="S5" i="3"/>
  <c r="G9" i="3"/>
  <c r="G8" i="3"/>
  <c r="Y11" i="3"/>
  <c r="I6" i="3"/>
  <c r="AG5" i="3"/>
  <c r="M4" i="3"/>
  <c r="AE10" i="3"/>
  <c r="O5" i="3"/>
  <c r="O4" i="3"/>
  <c r="AL3" i="3"/>
  <c r="AG7" i="3"/>
  <c r="U11" i="3"/>
  <c r="K5" i="3"/>
  <c r="K4" i="3"/>
  <c r="G3" i="3"/>
  <c r="AK7" i="3"/>
  <c r="AG4" i="3"/>
  <c r="E8" i="3"/>
  <c r="U8" i="3"/>
  <c r="Q4" i="3"/>
  <c r="M12" i="3"/>
  <c r="AI12" i="3"/>
  <c r="W7" i="3"/>
  <c r="I12" i="3"/>
  <c r="AK11" i="3"/>
  <c r="Y6" i="3"/>
  <c r="K11" i="3"/>
  <c r="AG11" i="3"/>
  <c r="U6" i="3"/>
  <c r="M10" i="3"/>
  <c r="AI10" i="3"/>
  <c r="W5" i="3"/>
  <c r="I10" i="3"/>
  <c r="AK9" i="3"/>
  <c r="AI9" i="3"/>
  <c r="W4" i="3"/>
  <c r="I9" i="3"/>
  <c r="M8" i="3"/>
  <c r="K8" i="3"/>
  <c r="I8" i="3"/>
  <c r="AA3" i="3"/>
  <c r="G12" i="3"/>
  <c r="AC12" i="3"/>
  <c r="Q7" i="3"/>
  <c r="C12" i="3"/>
  <c r="AE11" i="3"/>
  <c r="S6" i="3"/>
  <c r="C11" i="3"/>
  <c r="AA10" i="3"/>
  <c r="AA9" i="3"/>
  <c r="AI3" i="3"/>
  <c r="K7" i="3"/>
  <c r="AI6" i="3"/>
  <c r="W10" i="3"/>
  <c r="W9" i="3"/>
  <c r="AL11" i="3"/>
  <c r="AL6" i="3"/>
  <c r="AL4" i="3"/>
  <c r="Y3" i="3"/>
  <c r="U4" i="3"/>
  <c r="S3" i="3"/>
  <c r="C3" i="3"/>
  <c r="AE7" i="3"/>
  <c r="Q12" i="3"/>
  <c r="E7" i="3"/>
  <c r="AA7" i="3"/>
  <c r="S11" i="3"/>
  <c r="G6" i="3"/>
  <c r="AC6" i="3"/>
  <c r="O11" i="3"/>
  <c r="C6" i="3"/>
  <c r="AE5" i="3"/>
  <c r="Q10" i="3"/>
  <c r="E5" i="3"/>
  <c r="AA5" i="3"/>
  <c r="S9" i="3"/>
  <c r="G4" i="3"/>
  <c r="O9" i="3"/>
  <c r="C4" i="3"/>
  <c r="AE3" i="3"/>
  <c r="U3" i="3"/>
  <c r="M3" i="3"/>
  <c r="AL12" i="3"/>
  <c r="AL10" i="3"/>
  <c r="AL9" i="3"/>
  <c r="I4" i="3"/>
  <c r="Y12" i="3"/>
  <c r="M7" i="3"/>
  <c r="AI7" i="3"/>
  <c r="U12" i="3"/>
  <c r="I7" i="3"/>
  <c r="AK6" i="3"/>
  <c r="W11" i="3"/>
  <c r="K6" i="3"/>
  <c r="AG6" i="3"/>
  <c r="Y10" i="3"/>
  <c r="M5" i="3"/>
  <c r="AI5" i="3"/>
  <c r="U10" i="3"/>
  <c r="I5" i="3"/>
  <c r="AK4" i="3"/>
  <c r="AI4" i="3"/>
  <c r="U9" i="3"/>
  <c r="Y8" i="3"/>
  <c r="E4" i="3"/>
  <c r="O3" i="3"/>
  <c r="AL7" i="3"/>
  <c r="AL5" i="3"/>
  <c r="Q3" i="3"/>
  <c r="AG3" i="3"/>
  <c r="AL8" i="3"/>
  <c r="E11" i="3"/>
  <c r="AA11" i="3"/>
  <c r="O6" i="3"/>
  <c r="G10" i="3"/>
  <c r="AC10" i="3"/>
  <c r="Q5" i="3"/>
  <c r="C10" i="3"/>
  <c r="AE9" i="3"/>
  <c r="S4" i="3"/>
  <c r="E9" i="3"/>
  <c r="C9" i="3"/>
  <c r="AE8" i="3"/>
  <c r="AC8" i="3"/>
  <c r="AC3" i="3"/>
  <c r="K3" i="3"/>
  <c r="S12" i="3"/>
  <c r="G7" i="3"/>
  <c r="AC7" i="3"/>
  <c r="O12" i="3"/>
  <c r="C7" i="3"/>
  <c r="AE6" i="3"/>
  <c r="Q11" i="3"/>
  <c r="E6" i="3"/>
  <c r="AA6" i="3"/>
  <c r="S10" i="3"/>
  <c r="G5" i="3"/>
  <c r="AC5" i="3"/>
  <c r="O10" i="3"/>
  <c r="C5" i="3"/>
  <c r="AE4" i="3"/>
  <c r="Q9" i="3"/>
  <c r="AA4" i="3"/>
  <c r="S8" i="3"/>
  <c r="Q8" i="3"/>
  <c r="I3" i="3"/>
  <c r="E3" i="3"/>
  <c r="AM12" i="3" l="1"/>
  <c r="AM8" i="3"/>
  <c r="AM5" i="3"/>
  <c r="AM11" i="3"/>
  <c r="AM10" i="3"/>
  <c r="AM4" i="3"/>
  <c r="AM6" i="3"/>
  <c r="AM7" i="3"/>
  <c r="AM9" i="3"/>
  <c r="AM3" i="3"/>
</calcChain>
</file>

<file path=xl/sharedStrings.xml><?xml version="1.0" encoding="utf-8"?>
<sst xmlns="http://schemas.openxmlformats.org/spreadsheetml/2006/main" count="11205" uniqueCount="5559">
  <si>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</si>
  <si>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</si>
  <si>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</si>
  <si>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</si>
  <si>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</si>
  <si>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</si>
  <si>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</si>
  <si>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</si>
  <si>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</si>
  <si>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</si>
  <si>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</si>
  <si>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</si>
  <si>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conf.ConfLoader</t>
  </si>
  <si>
    <t>Disconnected</t>
  </si>
  <si>
    <t>org.apache.lucene.analysis.Analyzer</t>
  </si>
  <si>
    <t>OUT</t>
  </si>
  <si>
    <t>org.apache.lucene.analysis.Analyzer$GlobalReuseStrategy</t>
  </si>
  <si>
    <t>TENDRILS</t>
  </si>
  <si>
    <t>org.apache.lucene.analysis.Analyzer$PerFieldReuseStrategy</t>
  </si>
  <si>
    <t>TUBES</t>
  </si>
  <si>
    <t>org.apache.lucene.analysis.Analyzer$ReuseStrategy</t>
  </si>
  <si>
    <t>org.apache.lucene.analysis.Analyzer$TokenStreamComponents</t>
  </si>
  <si>
    <t>org.apache.lucene.analysis.AnalyzerWrapper</t>
  </si>
  <si>
    <t>org.apache.lucene.analysis.ar.ArabicAnalyzer</t>
  </si>
  <si>
    <t>org.apache.lucene.analysis.ar.ArabicAnalyzer$DefaultSetHolder</t>
  </si>
  <si>
    <t>org.apache.lucene.analysis.ar.ArabicLetterTokenizer</t>
  </si>
  <si>
    <t>org.apache.lucene.analysis.ar.ArabicLetterTokenizerFactory</t>
  </si>
  <si>
    <t>org.apache.lucene.analysis.ar.ArabicNormalizationFilter</t>
  </si>
  <si>
    <t>org.apache.lucene.analysis.ar.ArabicNormalizationFilterFactory</t>
  </si>
  <si>
    <t>org.apache.lucene.analysis.ar.ArabicNormalizer</t>
  </si>
  <si>
    <t>org.apache.lucene.analysis.ar.ArabicStemFilter</t>
  </si>
  <si>
    <t>org.apache.lucene.analysis.ar.ArabicStemFilterFactory</t>
  </si>
  <si>
    <t>org.apache.lucene.analysis.ar.ArabicStemmer</t>
  </si>
  <si>
    <t>org.apache.lucene.analysis.ar.TestArabicAnalyzer</t>
  </si>
  <si>
    <t>IN</t>
  </si>
  <si>
    <t>org.apache.lucene.analysis.ar.TestArabicFilters</t>
  </si>
  <si>
    <t>org.apache.lucene.analysis.ar.TestArabicLetterTokenizer</t>
  </si>
  <si>
    <t>org.apache.lucene.analysis.ar.TestArabicNormalizationFilter</t>
  </si>
  <si>
    <t>org.apache.lucene.analysis.ar.TestArabicNormalizationFilter$1</t>
  </si>
  <si>
    <t>org.apache.lucene.analysis.ar.TestArabicStemFilter</t>
  </si>
  <si>
    <t>org.apache.lucene.analysis.ar.TestArabicStemFilter$1</t>
  </si>
  <si>
    <t>org.apache.lucene.analysis.BaseTokenStreamTestCase</t>
  </si>
  <si>
    <t>org.apache.lucene.analysis.BaseTokenStreamTestCase$AnalysisThread</t>
  </si>
  <si>
    <t>org.apache.lucene.analysis.BaseTokenStreamTestCase$CheckClearAttributesAttribute</t>
  </si>
  <si>
    <t>org.apache.lucene.analysis.BaseTokenStreamTestCase$CheckClearAttributesAttributeImpl</t>
  </si>
  <si>
    <t>org.apache.lucene.analysis.bg.BulgarianAnalyzer</t>
  </si>
  <si>
    <t>org.apache.lucene.analysis.bg.BulgarianAnalyzer$DefaultSetHolder</t>
  </si>
  <si>
    <t>org.apache.lucene.analysis.bg.BulgarianStemFilter</t>
  </si>
  <si>
    <t>org.apache.lucene.analysis.bg.BulgarianStemFilterFactory</t>
  </si>
  <si>
    <t>org.apache.lucene.analysis.bg.BulgarianStemmer</t>
  </si>
  <si>
    <t>org.apache.lucene.analysis.bg.TestBulgarianAnalyzer</t>
  </si>
  <si>
    <t>org.apache.lucene.analysis.bg.TestBulgarianStemFilterFactory</t>
  </si>
  <si>
    <t>org.apache.lucene.analysis.bg.TestBulgarianStemmer</t>
  </si>
  <si>
    <t>org.apache.lucene.analysis.bg.TestBulgarianStemmer$1</t>
  </si>
  <si>
    <t>org.apache.lucene.analysis.br.BrazilianAnalyzer</t>
  </si>
  <si>
    <t>org.apache.lucene.analysis.br.BrazilianAnalyzer$DefaultSetHolder</t>
  </si>
  <si>
    <t>org.apache.lucene.analysis.br.BrazilianStemFilter</t>
  </si>
  <si>
    <t>org.apache.lucene.analysis.br.BrazilianStemFilterFactory</t>
  </si>
  <si>
    <t>org.apache.lucene.analysis.br.BrazilianStemmer</t>
  </si>
  <si>
    <t>org.apache.lucene.analysis.br.TestBrazilianStemFilterFactory</t>
  </si>
  <si>
    <t>org.apache.lucene.analysis.br.TestBrazilianStemmer</t>
  </si>
  <si>
    <t>org.apache.lucene.analysis.br.TestBrazilianStemmer$1</t>
  </si>
  <si>
    <t>org.apache.lucene.analysis.ca.CatalanAnalyzer</t>
  </si>
  <si>
    <t>org.apache.lucene.analysis.ca.CatalanAnalyzer$DefaultSetHolder</t>
  </si>
  <si>
    <t>org.apache.lucene.analysis.ca.TestCatalanAnalyzer</t>
  </si>
  <si>
    <t>org.apache.lucene.analysis.CachingTokenFilter</t>
  </si>
  <si>
    <t>org.apache.lucene.analysis.CannedBinaryTokenStream</t>
  </si>
  <si>
    <t>org.apache.lucene.analysis.CannedBinaryTokenStream$BinaryTermAttribute</t>
  </si>
  <si>
    <t>org.apache.lucene.analysis.CannedBinaryTokenStream$BinaryTermAttributeImpl</t>
  </si>
  <si>
    <t>org.apache.lucene.analysis.CannedBinaryTokenStream$BinaryToken</t>
  </si>
  <si>
    <t>org.apache.lucene.analysis.CannedTokenStream</t>
  </si>
  <si>
    <t>org.apache.lucene.analysis.CharFilter</t>
  </si>
  <si>
    <t>org.apache.lucene.analysis.charfilter.BaseCharFilter</t>
  </si>
  <si>
    <t>org.apache.lucene.analysis.charfilter.HTMLStripCharFilter</t>
  </si>
  <si>
    <t>org.apache.lucene.analysis.charfilter.HTMLStripCharFilter$TextSegment</t>
  </si>
  <si>
    <t>org.apache.lucene.analysis.charfilter.HTMLStripCharFilterFactory</t>
  </si>
  <si>
    <t>org.apache.lucene.analysis.charfilter.HTMLStripCharFilterTest</t>
  </si>
  <si>
    <t>org.apache.lucene.analysis.charfilter.HTMLStripCharFilterTest$1</t>
  </si>
  <si>
    <t>org.apache.lucene.analysis.charfilter.MappingCharFilter</t>
  </si>
  <si>
    <t>org.apache.lucene.analysis.charfilter.MappingCharFilterFactory</t>
  </si>
  <si>
    <t>org.apache.lucene.analysis.charfilter.NormalizeCharMap</t>
  </si>
  <si>
    <t>org.apache.lucene.analysis.charfilter.NormalizeCharMap$Builder</t>
  </si>
  <si>
    <t>org.apache.lucene.analysis.charfilter.TestHTMLStripCharFilterFactory</t>
  </si>
  <si>
    <t>org.apache.lucene.analysis.charfilter.TestMappingCharFilter</t>
  </si>
  <si>
    <t>org.apache.lucene.analysis.charfilter.TestMappingCharFilter$1</t>
  </si>
  <si>
    <t>org.apache.lucene.analysis.charfilter.TestMappingCharFilter$2</t>
  </si>
  <si>
    <t>org.apache.lucene.analysis.charfilter.TestMappingCharFilter$3</t>
  </si>
  <si>
    <t>org.apache.lucene.analysis.charfilter.TestMappingCharFilterFactory</t>
  </si>
  <si>
    <t>org.apache.lucene.analysis.cjk.CJKAnalyzer</t>
  </si>
  <si>
    <t>org.apache.lucene.analysis.cjk.CJKAnalyzer$DefaultSetHolder</t>
  </si>
  <si>
    <t>org.apache.lucene.analysis.cjk.CJKBigramFilter</t>
  </si>
  <si>
    <t>org.apache.lucene.analysis.cjk.CJKBigramFilterFactory</t>
  </si>
  <si>
    <t>org.apache.lucene.analysis.cjk.CJKTokenizer</t>
  </si>
  <si>
    <t>org.apache.lucene.analysis.cjk.CJKTokenizerFactory</t>
  </si>
  <si>
    <t>org.apache.lucene.analysis.cjk.CJKWidthFilter</t>
  </si>
  <si>
    <t>org.apache.lucene.analysis.cjk.CJKWidthFilterFactory</t>
  </si>
  <si>
    <t>org.apache.lucene.analysis.cjk.TestCJKAnalyzer</t>
  </si>
  <si>
    <t>org.apache.lucene.analysis.cjk.TestCJKAnalyzer$1</t>
  </si>
  <si>
    <t>org.apache.lucene.analysis.cjk.TestCJKAnalyzer$2</t>
  </si>
  <si>
    <t>org.apache.lucene.analysis.cjk.TestCJKAnalyzer$3</t>
  </si>
  <si>
    <t>org.apache.lucene.analysis.cjk.TestCJKAnalyzer$FakeStandardTokenizer</t>
  </si>
  <si>
    <t>org.apache.lucene.analysis.cjk.TestCJKBigramFilter</t>
  </si>
  <si>
    <t>org.apache.lucene.analysis.cjk.TestCJKBigramFilter$1</t>
  </si>
  <si>
    <t>org.apache.lucene.analysis.cjk.TestCJKBigramFilter$2</t>
  </si>
  <si>
    <t>org.apache.lucene.analysis.cjk.TestCJKBigramFilter$3</t>
  </si>
  <si>
    <t>org.apache.lucene.analysis.cjk.TestCJKBigramFilter$4</t>
  </si>
  <si>
    <t>org.apache.lucene.analysis.cjk.TestCJKBigramFilter$5</t>
  </si>
  <si>
    <t>org.apache.lucene.analysis.cjk.TestCJKBigramFilterFactory</t>
  </si>
  <si>
    <t>org.apache.lucene.analysis.cjk.TestCJKTokenizer</t>
  </si>
  <si>
    <t>org.apache.lucene.analysis.cjk.TestCJKTokenizer$TestToken</t>
  </si>
  <si>
    <t>org.apache.lucene.analysis.cjk.TestCJKTokenizerFactory</t>
  </si>
  <si>
    <t>org.apache.lucene.analysis.cjk.TestCJKWidthFilter</t>
  </si>
  <si>
    <t>org.apache.lucene.analysis.cjk.TestCJKWidthFilter$1</t>
  </si>
  <si>
    <t>org.apache.lucene.analysis.cjk.TestCJKWidthFilter$2</t>
  </si>
  <si>
    <t>org.apache.lucene.analysis.cjk.TestCJKWidthFilterFactory</t>
  </si>
  <si>
    <t>org.apache.lucene.analysis.cn.ChineseAnalyzer</t>
  </si>
  <si>
    <t>org.apache.lucene.analysis.cn.ChineseFilter</t>
  </si>
  <si>
    <t>org.apache.lucene.analysis.cn.ChineseFilterFactory</t>
  </si>
  <si>
    <t>org.apache.lucene.analysis.cn.ChineseTokenizer</t>
  </si>
  <si>
    <t>org.apache.lucene.analysis.cn.ChineseTokenizerFactory</t>
  </si>
  <si>
    <t>org.apache.lucene.analysis.cn.smart.AnalyzerProfile</t>
  </si>
  <si>
    <t>org.apache.lucene.analysis.cn.smart.CharType</t>
  </si>
  <si>
    <t>org.apache.lucene.analysis.cn.smart.hhmm.AbstractDictionary</t>
  </si>
  <si>
    <t>org.apache.lucene.analysis.cn.smart.hhmm.BigramDictionary</t>
  </si>
  <si>
    <t>org.apache.lucene.analysis.cn.smart.hhmm.BiSegGraph</t>
  </si>
  <si>
    <t>org.apache.lucene.analysis.cn.smart.hhmm.HHMMSegmenter</t>
  </si>
  <si>
    <t>org.apache.lucene.analysis.cn.smart.hhmm.PathNode</t>
  </si>
  <si>
    <t>org.apache.lucene.analysis.cn.smart.hhmm.SegGraph</t>
  </si>
  <si>
    <t>org.apache.lucene.analysis.cn.smart.hhmm.SegToken</t>
  </si>
  <si>
    <t>org.apache.lucene.analysis.cn.smart.hhmm.SegTokenFilter</t>
  </si>
  <si>
    <t>org.apache.lucene.analysis.cn.smart.hhmm.SegTokenPair</t>
  </si>
  <si>
    <t>org.apache.lucene.analysis.cn.smart.hhmm.WordDictionary</t>
  </si>
  <si>
    <t>org.apache.lucene.analysis.cn.smart.SentenceTokenizer</t>
  </si>
  <si>
    <t>org.apache.lucene.analysis.cn.smart.SmartChineseAnalyzer</t>
  </si>
  <si>
    <t>org.apache.lucene.analysis.cn.smart.SmartChineseAnalyzer$DefaultSetHolder</t>
  </si>
  <si>
    <t>org.apache.lucene.analysis.cn.smart.SmartChineseSentenceTokenizerFactory</t>
  </si>
  <si>
    <t>org.apache.lucene.analysis.cn.smart.SmartChineseWordTokenFilterFactory</t>
  </si>
  <si>
    <t>org.apache.lucene.analysis.cn.smart.TestSmartChineseAnalyzer</t>
  </si>
  <si>
    <t>org.apache.lucene.analysis.cn.smart.TestSmartChineseAnalyzer$1</t>
  </si>
  <si>
    <t>org.apache.lucene.analysis.cn.smart.TestSmartChineseAnalyzer$2</t>
  </si>
  <si>
    <t>org.apache.lucene.analysis.cn.smart.TestSmartChineseFactories</t>
  </si>
  <si>
    <t>org.apache.lucene.analysis.cn.smart.Utility</t>
  </si>
  <si>
    <t>org.apache.lucene.analysis.cn.smart.WordSegmenter</t>
  </si>
  <si>
    <t>org.apache.lucene.analysis.cn.smart.WordTokenFilter</t>
  </si>
  <si>
    <t>org.apache.lucene.analysis.cn.smart.WordType</t>
  </si>
  <si>
    <t>org.apache.lucene.analysis.cn.TestChineseFilterFactory</t>
  </si>
  <si>
    <t>org.apache.lucene.analysis.cn.TestChineseTokenizer</t>
  </si>
  <si>
    <t>org.apache.lucene.analysis.cn.TestChineseTokenizer$JustChineseFilterAnalyzer</t>
  </si>
  <si>
    <t>org.apache.lucene.analysis.cn.TestChineseTokenizer$JustChineseTokenizerAnalyzer</t>
  </si>
  <si>
    <t>org.apache.lucene.analysis.cn.TestChineseTokenizerFactory</t>
  </si>
  <si>
    <t>org.apache.lucene.analysis.CollationTestBase</t>
  </si>
  <si>
    <t>org.apache.lucene.analysis.CollationTestBase$1</t>
  </si>
  <si>
    <t>org.apache.lucene.analysis.commongrams.CommonGramsFilter</t>
  </si>
  <si>
    <t>org.apache.lucene.analysis.commongrams.CommonGramsFilterFactory</t>
  </si>
  <si>
    <t>org.apache.lucene.analysis.commongrams.CommonGramsFilterTest</t>
  </si>
  <si>
    <t>org.apache.lucene.analysis.commongrams.CommonGramsFilterTest$1</t>
  </si>
  <si>
    <t>org.apache.lucene.analysis.commongrams.CommonGramsFilterTest$2</t>
  </si>
  <si>
    <t>org.apache.lucene.analysis.commongrams.CommonGramsFilterTest$3</t>
  </si>
  <si>
    <t>org.apache.lucene.analysis.commongrams.CommonGramsFilterTest$4</t>
  </si>
  <si>
    <t>org.apache.lucene.analysis.commongrams.CommonGramsQueryFilter</t>
  </si>
  <si>
    <t>org.apache.lucene.analysis.commongrams.CommonGramsQueryFilterFactory</t>
  </si>
  <si>
    <t>org.apache.lucene.analysis.commongrams.TestCommonGramsFilterFactory</t>
  </si>
  <si>
    <t>org.apache.lucene.analysis.commongrams.TestCommonGramsQueryFilterFactory</t>
  </si>
  <si>
    <t>org.apache.lucene.analysis.compound.CompoundWordTokenFilterBase</t>
  </si>
  <si>
    <t>org.apache.lucene.analysis.compound.CompoundWordTokenFilterBase$CompoundToken</t>
  </si>
  <si>
    <t>org.apache.lucene.analysis.compound.DictionaryCompoundWordTokenFilter</t>
  </si>
  <si>
    <t>org.apache.lucene.analysis.compound.DictionaryCompoundWordTokenFilterFactory</t>
  </si>
  <si>
    <t>org.apache.lucene.analysis.compound.hyphenation.ByteVector</t>
  </si>
  <si>
    <t>org.apache.lucene.analysis.compound.hyphenation.CharVector</t>
  </si>
  <si>
    <t>org.apache.lucene.analysis.compound.hyphenation.Hyphen</t>
  </si>
  <si>
    <t>org.apache.lucene.analysis.compound.hyphenation.Hyphenation</t>
  </si>
  <si>
    <t>org.apache.lucene.analysis.compound.hyphenation.HyphenationTree</t>
  </si>
  <si>
    <t>org.apache.lucene.analysis.compound.hyphenation.PatternConsumer</t>
  </si>
  <si>
    <t>org.apache.lucene.analysis.compound.hyphenation.PatternParser</t>
  </si>
  <si>
    <t>org.apache.lucene.analysis.compound.hyphenation.TernaryTree</t>
  </si>
  <si>
    <t>org.apache.lucene.analysis.compound.hyphenation.TernaryTree$Iterator</t>
  </si>
  <si>
    <t>org.apache.lucene.analysis.compound.hyphenation.TernaryTree$Iterator$Item</t>
  </si>
  <si>
    <t>org.apache.lucene.analysis.compound.HyphenationCompoundWordTokenFilter</t>
  </si>
  <si>
    <t>org.apache.lucene.analysis.compound.HyphenationCompoundWordTokenFilterFactory</t>
  </si>
  <si>
    <t>org.apache.lucene.analysis.compound.TestCompoundWordTokenFilter</t>
  </si>
  <si>
    <t>org.apache.lucene.analysis.compound.TestCompoundWordTokenFilter$1</t>
  </si>
  <si>
    <t>org.apache.lucene.analysis.compound.TestCompoundWordTokenFilter$2</t>
  </si>
  <si>
    <t>org.apache.lucene.analysis.compound.TestCompoundWordTokenFilter$3</t>
  </si>
  <si>
    <t>org.apache.lucene.analysis.compound.TestCompoundWordTokenFilter$4</t>
  </si>
  <si>
    <t>org.apache.lucene.analysis.compound.TestCompoundWordTokenFilter$5</t>
  </si>
  <si>
    <t>org.apache.lucene.analysis.compound.TestCompoundWordTokenFilter$MockRetainAttribute</t>
  </si>
  <si>
    <t>org.apache.lucene.analysis.compound.TestCompoundWordTokenFilter$MockRetainAttributeFilter</t>
  </si>
  <si>
    <t>org.apache.lucene.analysis.compound.TestCompoundWordTokenFilter$MockRetainAttributeImpl</t>
  </si>
  <si>
    <t>org.apache.lucene.analysis.compound.TestDictionaryCompoundWordTokenFilterFactory</t>
  </si>
  <si>
    <t>org.apache.lucene.analysis.compound.TestHyphenationCompoundWordTokenFilterFactory</t>
  </si>
  <si>
    <t>org.apache.lucene.analysis.core.KeywordAnalyzer</t>
  </si>
  <si>
    <t>org.apache.lucene.analysis.core.KeywordTokenizer</t>
  </si>
  <si>
    <t>org.apache.lucene.analysis.core.KeywordTokenizerFactory</t>
  </si>
  <si>
    <t>org.apache.lucene.analysis.core.LetterTokenizer</t>
  </si>
  <si>
    <t>org.apache.lucene.analysis.core.LetterTokenizerFactory</t>
  </si>
  <si>
    <t>org.apache.lucene.analysis.core.LowerCaseFilter</t>
  </si>
  <si>
    <t>org.apache.lucene.analysis.core.LowerCaseFilterFactory</t>
  </si>
  <si>
    <t>org.apache.lucene.analysis.core.LowerCaseTokenizer</t>
  </si>
  <si>
    <t>org.apache.lucene.analysis.core.LowerCaseTokenizerFactory</t>
  </si>
  <si>
    <t>org.apache.lucene.analysis.core.PayloadSetter</t>
  </si>
  <si>
    <t>org.apache.lucene.analysis.core.SimpleAnalyzer</t>
  </si>
  <si>
    <t>org.apache.lucene.analysis.core.StopAnalyzer</t>
  </si>
  <si>
    <t>org.apache.lucene.analysis.core.StopFilter</t>
  </si>
  <si>
    <t>org.apache.lucene.analysis.core.StopFilterFactory</t>
  </si>
  <si>
    <t>org.apache.lucene.analysis.core.TestAllAnalyzersHaveFactories</t>
  </si>
  <si>
    <t>org.apache.lucene.analysis.core.TestAnalyzers</t>
  </si>
  <si>
    <t>org.apache.lucene.analysis.core.TestAnalyzers$LowerCaseWhitespaceAnalyzer</t>
  </si>
  <si>
    <t>org.apache.lucene.analysis.core.TestBugInSomething</t>
  </si>
  <si>
    <t>org.apache.lucene.analysis.core.TestBugInSomething$1</t>
  </si>
  <si>
    <t>org.apache.lucene.analysis.core.TestBugInSomething$2</t>
  </si>
  <si>
    <t>org.apache.lucene.analysis.core.TestClassicAnalyzer</t>
  </si>
  <si>
    <t>org.apache.lucene.analysis.core.TestDuelingAnalyzers</t>
  </si>
  <si>
    <t>org.apache.lucene.analysis.core.TestDuelingAnalyzers$1</t>
  </si>
  <si>
    <t>org.apache.lucene.analysis.core.TestDuelingAnalyzers$2</t>
  </si>
  <si>
    <t>org.apache.lucene.analysis.core.TestDuelingAnalyzers$3</t>
  </si>
  <si>
    <t>org.apache.lucene.analysis.core.TestDuelingAnalyzers$4</t>
  </si>
  <si>
    <t>org.apache.lucene.analysis.core.TestDuelingAnalyzers$5</t>
  </si>
  <si>
    <t>org.apache.lucene.analysis.core.TestDuelingAnalyzers$6</t>
  </si>
  <si>
    <t>org.apache.lucene.analysis.core.TestFactories</t>
  </si>
  <si>
    <t>org.apache.lucene.analysis.core.TestFactories$1</t>
  </si>
  <si>
    <t>org.apache.lucene.analysis.core.TestFactories$FactoryAnalyzer</t>
  </si>
  <si>
    <t>org.apache.lucene.analysis.core.TestKeywordAnalyzer</t>
  </si>
  <si>
    <t>org.apache.lucene.analysis.core.TestRandomChains</t>
  </si>
  <si>
    <t>org.apache.lucene.analysis.core.TestRandomChains$1</t>
  </si>
  <si>
    <t>org.apache.lucene.analysis.core.TestRandomChains$2</t>
  </si>
  <si>
    <t>org.apache.lucene.analysis.core.TestRandomChains$3</t>
  </si>
  <si>
    <t>org.apache.lucene.analysis.core.TestRandomChains$4</t>
  </si>
  <si>
    <t>org.apache.lucene.analysis.core.TestRandomChains$5</t>
  </si>
  <si>
    <t>org.apache.lucene.analysis.core.TestRandomChains$6</t>
  </si>
  <si>
    <t>org.apache.lucene.analysis.core.TestRandomChains$7</t>
  </si>
  <si>
    <t>org.apache.lucene.analysis.core.TestRandomChains$8</t>
  </si>
  <si>
    <t>org.apache.lucene.analysis.core.TestRandomChains$8$1</t>
  </si>
  <si>
    <t>org.apache.lucene.analysis.core.TestRandomChains$8$10</t>
  </si>
  <si>
    <t>org.apache.lucene.analysis.core.TestRandomChains$8$11</t>
  </si>
  <si>
    <t>org.apache.lucene.analysis.core.TestRandomChains$8$12</t>
  </si>
  <si>
    <t>org.apache.lucene.analysis.core.TestRandomChains$8$13</t>
  </si>
  <si>
    <t>org.apache.lucene.analysis.core.TestRandomChains$8$14</t>
  </si>
  <si>
    <t>org.apache.lucene.analysis.core.TestRandomChains$8$15</t>
  </si>
  <si>
    <t>org.apache.lucene.analysis.core.TestRandomChains$8$16</t>
  </si>
  <si>
    <t>org.apache.lucene.analysis.core.TestRandomChains$8$17</t>
  </si>
  <si>
    <t>org.apache.lucene.analysis.core.TestRandomChains$8$18</t>
  </si>
  <si>
    <t>org.apache.lucene.analysis.core.TestRandomChains$8$19</t>
  </si>
  <si>
    <t>org.apache.lucene.analysis.core.TestRandomChains$8$2</t>
  </si>
  <si>
    <t>org.apache.lucene.analysis.core.TestRandomChains$8$20</t>
  </si>
  <si>
    <t>org.apache.lucene.analysis.core.TestRandomChains$8$21</t>
  </si>
  <si>
    <t>org.apache.lucene.analysis.core.TestRandomChains$8$22</t>
  </si>
  <si>
    <t>org.apache.lucene.analysis.core.TestRandomChains$8$23</t>
  </si>
  <si>
    <t>org.apache.lucene.analysis.core.TestRandomChains$8$3</t>
  </si>
  <si>
    <t>org.apache.lucene.analysis.core.TestRandomChains$8$4</t>
  </si>
  <si>
    <t>org.apache.lucene.analysis.core.TestRandomChains$8$5</t>
  </si>
  <si>
    <t>org.apache.lucene.analysis.core.TestRandomChains$8$6</t>
  </si>
  <si>
    <t>org.apache.lucene.analysis.core.TestRandomChains$8$7</t>
  </si>
  <si>
    <t>org.apache.lucene.analysis.core.TestRandomChains$8$8</t>
  </si>
  <si>
    <t>org.apache.lucene.analysis.core.TestRandomChains$8$9</t>
  </si>
  <si>
    <t>org.apache.lucene.analysis.core.TestRandomChains$9</t>
  </si>
  <si>
    <t>org.apache.lucene.analysis.core.TestRandomChains$ArgProducer</t>
  </si>
  <si>
    <t>org.apache.lucene.analysis.core.TestRandomChains$CharFilterSpec</t>
  </si>
  <si>
    <t>org.apache.lucene.analysis.core.TestRandomChains$CheckThatYouDidntReadAnythingReaderWrapper</t>
  </si>
  <si>
    <t>org.apache.lucene.analysis.core.TestRandomChains$MockRandomAnalyzer</t>
  </si>
  <si>
    <t>org.apache.lucene.analysis.core.TestRandomChains$Predicate</t>
  </si>
  <si>
    <t>org.apache.lucene.analysis.core.TestRandomChains$TokenFilterSpec</t>
  </si>
  <si>
    <t>org.apache.lucene.analysis.core.TestRandomChains$TokenizerSpec</t>
  </si>
  <si>
    <t>org.apache.lucene.analysis.core.TestStandardAnalyzer</t>
  </si>
  <si>
    <t>org.apache.lucene.analysis.core.TestStandardAnalyzer$1</t>
  </si>
  <si>
    <t>org.apache.lucene.analysis.core.TestStandardAnalyzer$2</t>
  </si>
  <si>
    <t>org.apache.lucene.analysis.core.TestStandardAnalyzer$3</t>
  </si>
  <si>
    <t>org.apache.lucene.analysis.core.TestStopAnalyzer</t>
  </si>
  <si>
    <t>org.apache.lucene.analysis.core.TestStopFilter</t>
  </si>
  <si>
    <t>org.apache.lucene.analysis.core.TestStopFilter$1</t>
  </si>
  <si>
    <t>org.apache.lucene.analysis.core.TestStopFilter$MockSynonymFilter</t>
  </si>
  <si>
    <t>org.apache.lucene.analysis.core.TestStopFilterFactory</t>
  </si>
  <si>
    <t>org.apache.lucene.analysis.core.TestTypeTokenFilter</t>
  </si>
  <si>
    <t>org.apache.lucene.analysis.core.TestTypeTokenFilterFactory</t>
  </si>
  <si>
    <t>org.apache.lucene.analysis.core.TestUAX29URLEmailAnalyzer</t>
  </si>
  <si>
    <t>org.apache.lucene.analysis.core.TestUAX29URLEmailTokenizer</t>
  </si>
  <si>
    <t>org.apache.lucene.analysis.core.TestUAX29URLEmailTokenizer$1</t>
  </si>
  <si>
    <t>org.apache.lucene.analysis.core.TestUAX29URLEmailTokenizer$2</t>
  </si>
  <si>
    <t>org.apache.lucene.analysis.core.TestUAX29URLEmailTokenizer$3</t>
  </si>
  <si>
    <t>org.apache.lucene.analysis.core.TestUAX29URLEmailTokenizer$4</t>
  </si>
  <si>
    <t>org.apache.lucene.analysis.core.TestUAX29URLEmailTokenizer$5</t>
  </si>
  <si>
    <t>org.apache.lucene.analysis.core.TestUAX29URLEmailTokenizer$6</t>
  </si>
  <si>
    <t>org.apache.lucene.analysis.core.TestUAX29URLEmailTokenizer$EmailFilter</t>
  </si>
  <si>
    <t>org.apache.lucene.analysis.core.TestUAX29URLEmailTokenizer$URLFilter</t>
  </si>
  <si>
    <t>org.apache.lucene.analysis.core.TypeTokenFilter</t>
  </si>
  <si>
    <t>org.apache.lucene.analysis.core.TypeTokenFilterFactory</t>
  </si>
  <si>
    <t>org.apache.lucene.analysis.core.WhitespaceAnalyzer</t>
  </si>
  <si>
    <t>org.apache.lucene.analysis.core.WhitespaceTokenizer</t>
  </si>
  <si>
    <t>org.apache.lucene.analysis.core.WhitespaceTokenizerFactory</t>
  </si>
  <si>
    <t>org.apache.lucene.analysis.core.WordBreakTestUnicode_6_1_0</t>
  </si>
  <si>
    <t>org.apache.lucene.analysis.cz.CzechAnalyzer</t>
  </si>
  <si>
    <t>org.apache.lucene.analysis.cz.CzechAnalyzer$DefaultSetHolder</t>
  </si>
  <si>
    <t>org.apache.lucene.analysis.cz.CzechStemFilter</t>
  </si>
  <si>
    <t>org.apache.lucene.analysis.cz.CzechStemFilterFactory</t>
  </si>
  <si>
    <t>org.apache.lucene.analysis.cz.CzechStemmer</t>
  </si>
  <si>
    <t>org.apache.lucene.analysis.cz.TestCzechAnalyzer</t>
  </si>
  <si>
    <t>org.apache.lucene.analysis.cz.TestCzechStemFilterFactory</t>
  </si>
  <si>
    <t>org.apache.lucene.analysis.cz.TestCzechStemmer</t>
  </si>
  <si>
    <t>org.apache.lucene.analysis.cz.TestCzechStemmer$1</t>
  </si>
  <si>
    <t>org.apache.lucene.analysis.da.DanishAnalyzer</t>
  </si>
  <si>
    <t>org.apache.lucene.analysis.da.DanishAnalyzer$DefaultSetHolder</t>
  </si>
  <si>
    <t>org.apache.lucene.analysis.da.TestDanishAnalyzer</t>
  </si>
  <si>
    <t>org.apache.lucene.analysis.de.GermanAnalyzer</t>
  </si>
  <si>
    <t>org.apache.lucene.analysis.de.GermanAnalyzer$DefaultSetHolder</t>
  </si>
  <si>
    <t>org.apache.lucene.analysis.de.GermanLightStemFilter</t>
  </si>
  <si>
    <t>org.apache.lucene.analysis.de.GermanLightStemFilterFactory</t>
  </si>
  <si>
    <t>org.apache.lucene.analysis.de.GermanLightStemmer</t>
  </si>
  <si>
    <t>org.apache.lucene.analysis.de.GermanMinimalStemFilter</t>
  </si>
  <si>
    <t>org.apache.lucene.analysis.de.GermanMinimalStemFilterFactory</t>
  </si>
  <si>
    <t>org.apache.lucene.analysis.de.GermanMinimalStemmer</t>
  </si>
  <si>
    <t>org.apache.lucene.analysis.de.GermanNormalizationFilter</t>
  </si>
  <si>
    <t>org.apache.lucene.analysis.de.GermanNormalizationFilterFactory</t>
  </si>
  <si>
    <t>org.apache.lucene.analysis.de.GermanStemFilter</t>
  </si>
  <si>
    <t>org.apache.lucene.analysis.de.GermanStemFilterFactory</t>
  </si>
  <si>
    <t>org.apache.lucene.analysis.de.GermanStemmer</t>
  </si>
  <si>
    <t>org.apache.lucene.analysis.de.TestGermanAnalyzer</t>
  </si>
  <si>
    <t>org.apache.lucene.analysis.de.TestGermanLightStemFilter</t>
  </si>
  <si>
    <t>org.apache.lucene.analysis.de.TestGermanLightStemFilter$1</t>
  </si>
  <si>
    <t>org.apache.lucene.analysis.de.TestGermanLightStemFilter$2</t>
  </si>
  <si>
    <t>org.apache.lucene.analysis.de.TestGermanLightStemFilter$3</t>
  </si>
  <si>
    <t>org.apache.lucene.analysis.de.TestGermanLightStemFilterFactory</t>
  </si>
  <si>
    <t>org.apache.lucene.analysis.de.TestGermanMinimalStemFilter</t>
  </si>
  <si>
    <t>org.apache.lucene.analysis.de.TestGermanMinimalStemFilter$1</t>
  </si>
  <si>
    <t>org.apache.lucene.analysis.de.TestGermanMinimalStemFilter$2</t>
  </si>
  <si>
    <t>org.apache.lucene.analysis.de.TestGermanMinimalStemFilter$3</t>
  </si>
  <si>
    <t>org.apache.lucene.analysis.de.TestGermanMinimalStemFilterFactory</t>
  </si>
  <si>
    <t>org.apache.lucene.analysis.de.TestGermanNormalizationFilter</t>
  </si>
  <si>
    <t>org.apache.lucene.analysis.de.TestGermanNormalizationFilter$1</t>
  </si>
  <si>
    <t>org.apache.lucene.analysis.de.TestGermanNormalizationFilter$2</t>
  </si>
  <si>
    <t>org.apache.lucene.analysis.de.TestGermanNormalizationFilterFactory</t>
  </si>
  <si>
    <t>org.apache.lucene.analysis.de.TestGermanStemFilter</t>
  </si>
  <si>
    <t>org.apache.lucene.analysis.de.TestGermanStemFilter$1</t>
  </si>
  <si>
    <t>org.apache.lucene.analysis.de.TestGermanStemFilter$2</t>
  </si>
  <si>
    <t>org.apache.lucene.analysis.de.TestGermanStemFilter$3</t>
  </si>
  <si>
    <t>org.apache.lucene.analysis.de.TestGermanStemFilterFactory</t>
  </si>
  <si>
    <t>org.apache.lucene.analysis.el.GreekAnalyzer</t>
  </si>
  <si>
    <t>org.apache.lucene.analysis.el.GreekAnalyzer$DefaultSetHolder</t>
  </si>
  <si>
    <t>org.apache.lucene.analysis.el.GreekAnalyzerTest</t>
  </si>
  <si>
    <t>org.apache.lucene.analysis.el.GreekLowerCaseFilter</t>
  </si>
  <si>
    <t>org.apache.lucene.analysis.el.GreekLowerCaseFilterFactory</t>
  </si>
  <si>
    <t>org.apache.lucene.analysis.el.GreekStemFilter</t>
  </si>
  <si>
    <t>org.apache.lucene.analysis.el.GreekStemFilterFactory</t>
  </si>
  <si>
    <t>org.apache.lucene.analysis.el.GreekStemmer</t>
  </si>
  <si>
    <t>org.apache.lucene.analysis.el.TestGreekLowerCaseFilterFactory</t>
  </si>
  <si>
    <t>org.apache.lucene.analysis.el.TestGreekStemFilterFactory</t>
  </si>
  <si>
    <t>org.apache.lucene.analysis.el.TestGreekStemmer</t>
  </si>
  <si>
    <t>org.apache.lucene.analysis.el.TestGreekStemmer$1</t>
  </si>
  <si>
    <t>org.apache.lucene.analysis.en.EnglishAnalyzer</t>
  </si>
  <si>
    <t>org.apache.lucene.analysis.en.EnglishAnalyzer$DefaultSetHolder</t>
  </si>
  <si>
    <t>org.apache.lucene.analysis.en.EnglishMinimalStemFilter</t>
  </si>
  <si>
    <t>org.apache.lucene.analysis.en.EnglishMinimalStemFilterFactory</t>
  </si>
  <si>
    <t>org.apache.lucene.analysis.en.EnglishMinimalStemmer</t>
  </si>
  <si>
    <t>org.apache.lucene.analysis.en.EnglishPossessiveFilter</t>
  </si>
  <si>
    <t>org.apache.lucene.analysis.en.EnglishPossessiveFilterFactory</t>
  </si>
  <si>
    <t>org.apache.lucene.analysis.en.KStemData1</t>
  </si>
  <si>
    <t>org.apache.lucene.analysis.en.KStemData2</t>
  </si>
  <si>
    <t>org.apache.lucene.analysis.en.KStemData3</t>
  </si>
  <si>
    <t>org.apache.lucene.analysis.en.KStemData4</t>
  </si>
  <si>
    <t>org.apache.lucene.analysis.en.KStemData5</t>
  </si>
  <si>
    <t>org.apache.lucene.analysis.en.KStemData6</t>
  </si>
  <si>
    <t>org.apache.lucene.analysis.en.KStemData7</t>
  </si>
  <si>
    <t>org.apache.lucene.analysis.en.KStemData8</t>
  </si>
  <si>
    <t>org.apache.lucene.analysis.en.KStemFilter</t>
  </si>
  <si>
    <t>org.apache.lucene.analysis.en.KStemFilterFactory</t>
  </si>
  <si>
    <t>org.apache.lucene.analysis.en.KStemmer</t>
  </si>
  <si>
    <t>org.apache.lucene.analysis.en.KStemmer$DictEntry</t>
  </si>
  <si>
    <t>org.apache.lucene.analysis.en.PorterStemFilter</t>
  </si>
  <si>
    <t>org.apache.lucene.analysis.en.PorterStemFilterFactory</t>
  </si>
  <si>
    <t>org.apache.lucene.analysis.en.PorterStemmer</t>
  </si>
  <si>
    <t>org.apache.lucene.analysis.en.TestEnglishAnalyzer</t>
  </si>
  <si>
    <t>org.apache.lucene.analysis.en.TestEnglishMinimalStemFilter</t>
  </si>
  <si>
    <t>org.apache.lucene.analysis.en.TestEnglishMinimalStemFilter$1</t>
  </si>
  <si>
    <t>org.apache.lucene.analysis.en.TestEnglishMinimalStemFilter$2</t>
  </si>
  <si>
    <t>org.apache.lucene.analysis.en.TestEnglishMinimalStemFilterFactory</t>
  </si>
  <si>
    <t>org.apache.lucene.analysis.en.TestKStemFilterFactory</t>
  </si>
  <si>
    <t>org.apache.lucene.analysis.en.TestKStemmer</t>
  </si>
  <si>
    <t>org.apache.lucene.analysis.en.TestKStemmer$1</t>
  </si>
  <si>
    <t>org.apache.lucene.analysis.en.TestKStemmer$2</t>
  </si>
  <si>
    <t>org.apache.lucene.analysis.en.TestPorterStemFilter</t>
  </si>
  <si>
    <t>org.apache.lucene.analysis.en.TestPorterStemFilter$1</t>
  </si>
  <si>
    <t>org.apache.lucene.analysis.en.TestPorterStemFilter$2</t>
  </si>
  <si>
    <t>org.apache.lucene.analysis.en.TestPorterStemFilterFactory</t>
  </si>
  <si>
    <t>org.apache.lucene.analysis.es.SpanishAnalyzer</t>
  </si>
  <si>
    <t>org.apache.lucene.analysis.es.SpanishAnalyzer$DefaultSetHolder</t>
  </si>
  <si>
    <t>org.apache.lucene.analysis.es.SpanishLightStemFilter</t>
  </si>
  <si>
    <t>org.apache.lucene.analysis.es.SpanishLightStemFilterFactory</t>
  </si>
  <si>
    <t>org.apache.lucene.analysis.es.SpanishLightStemmer</t>
  </si>
  <si>
    <t>org.apache.lucene.analysis.es.TestSpanishAnalyzer</t>
  </si>
  <si>
    <t>org.apache.lucene.analysis.es.TestSpanishLightStemFilter</t>
  </si>
  <si>
    <t>org.apache.lucene.analysis.es.TestSpanishLightStemFilter$1</t>
  </si>
  <si>
    <t>org.apache.lucene.analysis.es.TestSpanishLightStemFilter$2</t>
  </si>
  <si>
    <t>org.apache.lucene.analysis.es.TestSpanishLightStemFilterFactory</t>
  </si>
  <si>
    <t>org.apache.lucene.analysis.eu.BasqueAnalyzer</t>
  </si>
  <si>
    <t>org.apache.lucene.analysis.eu.BasqueAnalyzer$DefaultSetHolder</t>
  </si>
  <si>
    <t>org.apache.lucene.analysis.eu.TestBasqueAnalyzer</t>
  </si>
  <si>
    <t>org.apache.lucene.analysis.fa.PersianAnalyzer</t>
  </si>
  <si>
    <t>org.apache.lucene.analysis.fa.PersianAnalyzer$DefaultSetHolder</t>
  </si>
  <si>
    <t>org.apache.lucene.analysis.fa.PersianCharFilter</t>
  </si>
  <si>
    <t>org.apache.lucene.analysis.fa.PersianCharFilterFactory</t>
  </si>
  <si>
    <t>org.apache.lucene.analysis.fa.PersianNormalizationFilter</t>
  </si>
  <si>
    <t>org.apache.lucene.analysis.fa.PersianNormalizationFilterFactory</t>
  </si>
  <si>
    <t>org.apache.lucene.analysis.fa.PersianNormalizer</t>
  </si>
  <si>
    <t>org.apache.lucene.analysis.fa.TestPersianAnalyzer</t>
  </si>
  <si>
    <t>org.apache.lucene.analysis.fa.TestPersianCharFilter</t>
  </si>
  <si>
    <t>org.apache.lucene.analysis.fa.TestPersianCharFilter$1</t>
  </si>
  <si>
    <t>org.apache.lucene.analysis.fa.TestPersianNormalizationFilter</t>
  </si>
  <si>
    <t>org.apache.lucene.analysis.fa.TestPersianNormalizationFilter$1</t>
  </si>
  <si>
    <t>org.apache.lucene.analysis.fa.TestPersianNormalizationFilterFactory</t>
  </si>
  <si>
    <t>org.apache.lucene.analysis.fi.FinnishAnalyzer</t>
  </si>
  <si>
    <t>org.apache.lucene.analysis.fi.FinnishAnalyzer$DefaultSetHolder</t>
  </si>
  <si>
    <t>org.apache.lucene.analysis.fi.FinnishLightStemFilter</t>
  </si>
  <si>
    <t>org.apache.lucene.analysis.fi.FinnishLightStemFilterFactory</t>
  </si>
  <si>
    <t>org.apache.lucene.analysis.fi.FinnishLightStemmer</t>
  </si>
  <si>
    <t>org.apache.lucene.analysis.fi.TestFinnishAnalyzer</t>
  </si>
  <si>
    <t>org.apache.lucene.analysis.fi.TestFinnishLightStemFilter</t>
  </si>
  <si>
    <t>org.apache.lucene.analysis.fi.TestFinnishLightStemFilter$1</t>
  </si>
  <si>
    <t>org.apache.lucene.analysis.fi.TestFinnishLightStemFilter$2</t>
  </si>
  <si>
    <t>org.apache.lucene.analysis.fi.TestFinnishLightStemFilter$3</t>
  </si>
  <si>
    <t>org.apache.lucene.analysis.fi.TestFinnishLightStemFilterFactory</t>
  </si>
  <si>
    <t>org.apache.lucene.analysis.fr.FrenchAnalyzer</t>
  </si>
  <si>
    <t>org.apache.lucene.analysis.fr.FrenchAnalyzer$DefaultSetHolder</t>
  </si>
  <si>
    <t>org.apache.lucene.analysis.fr.FrenchLightStemFilter</t>
  </si>
  <si>
    <t>org.apache.lucene.analysis.fr.FrenchLightStemFilterFactory</t>
  </si>
  <si>
    <t>org.apache.lucene.analysis.fr.FrenchLightStemmer</t>
  </si>
  <si>
    <t>org.apache.lucene.analysis.fr.FrenchMinimalStemFilter</t>
  </si>
  <si>
    <t>org.apache.lucene.analysis.fr.FrenchMinimalStemFilterFactory</t>
  </si>
  <si>
    <t>org.apache.lucene.analysis.fr.FrenchMinimalStemmer</t>
  </si>
  <si>
    <t>org.apache.lucene.analysis.fr.FrenchStemFilter</t>
  </si>
  <si>
    <t>org.apache.lucene.analysis.fr.FrenchStemmer</t>
  </si>
  <si>
    <t>org.apache.lucene.analysis.fr.TestFrenchAnalyzer</t>
  </si>
  <si>
    <t>org.apache.lucene.analysis.fr.TestFrenchLightStemFilter</t>
  </si>
  <si>
    <t>org.apache.lucene.analysis.fr.TestFrenchLightStemFilter$1</t>
  </si>
  <si>
    <t>org.apache.lucene.analysis.fr.TestFrenchLightStemFilter$2</t>
  </si>
  <si>
    <t>org.apache.lucene.analysis.fr.TestFrenchLightStemFilter$3</t>
  </si>
  <si>
    <t>org.apache.lucene.analysis.fr.TestFrenchLightStemFilterFactory</t>
  </si>
  <si>
    <t>org.apache.lucene.analysis.fr.TestFrenchMinimalStemFilter</t>
  </si>
  <si>
    <t>org.apache.lucene.analysis.fr.TestFrenchMinimalStemFilter$1</t>
  </si>
  <si>
    <t>org.apache.lucene.analysis.fr.TestFrenchMinimalStemFilter$2</t>
  </si>
  <si>
    <t>org.apache.lucene.analysis.fr.TestFrenchMinimalStemFilter$3</t>
  </si>
  <si>
    <t>org.apache.lucene.analysis.fr.TestFrenchMinimalStemFilterFactory</t>
  </si>
  <si>
    <t>org.apache.lucene.analysis.ga.IrishAnalyzer</t>
  </si>
  <si>
    <t>org.apache.lucene.analysis.ga.IrishAnalyzer$DefaultSetHolder</t>
  </si>
  <si>
    <t>org.apache.lucene.analysis.ga.IrishLowerCaseFilter</t>
  </si>
  <si>
    <t>org.apache.lucene.analysis.ga.IrishLowerCaseFilterFactory</t>
  </si>
  <si>
    <t>org.apache.lucene.analysis.ga.TestIrishAnalyzer</t>
  </si>
  <si>
    <t>org.apache.lucene.analysis.ga.TestIrishLowerCaseFilter</t>
  </si>
  <si>
    <t>org.apache.lucene.analysis.ga.TestIrishLowerCaseFilter$1</t>
  </si>
  <si>
    <t>org.apache.lucene.analysis.ga.TestIrishLowerCaseFilterFactory</t>
  </si>
  <si>
    <t>org.apache.lucene.analysis.gl.GalicianAnalyzer</t>
  </si>
  <si>
    <t>org.apache.lucene.analysis.gl.GalicianAnalyzer$DefaultSetHolder</t>
  </si>
  <si>
    <t>org.apache.lucene.analysis.gl.GalicianMinimalStemFilter</t>
  </si>
  <si>
    <t>org.apache.lucene.analysis.gl.GalicianMinimalStemFilterFactory</t>
  </si>
  <si>
    <t>org.apache.lucene.analysis.gl.GalicianMinimalStemmer</t>
  </si>
  <si>
    <t>org.apache.lucene.analysis.gl.GalicianStemFilter</t>
  </si>
  <si>
    <t>org.apache.lucene.analysis.gl.GalicianStemFilterFactory</t>
  </si>
  <si>
    <t>org.apache.lucene.analysis.gl.GalicianStemmer</t>
  </si>
  <si>
    <t>org.apache.lucene.analysis.gl.TestGalicianAnalyzer</t>
  </si>
  <si>
    <t>org.apache.lucene.analysis.gl.TestGalicianMinimalStemFilter</t>
  </si>
  <si>
    <t>org.apache.lucene.analysis.gl.TestGalicianMinimalStemFilter$1</t>
  </si>
  <si>
    <t>org.apache.lucene.analysis.gl.TestGalicianMinimalStemFilter$2</t>
  </si>
  <si>
    <t>org.apache.lucene.analysis.gl.TestGalicianMinimalStemFilter$3</t>
  </si>
  <si>
    <t>org.apache.lucene.analysis.gl.TestGalicianMinimalStemFilterFactory</t>
  </si>
  <si>
    <t>org.apache.lucene.analysis.gl.TestGalicianStemFilter</t>
  </si>
  <si>
    <t>org.apache.lucene.analysis.gl.TestGalicianStemFilter$1</t>
  </si>
  <si>
    <t>org.apache.lucene.analysis.gl.TestGalicianStemFilter$2</t>
  </si>
  <si>
    <t>org.apache.lucene.analysis.gl.TestGalicianStemFilterFactory</t>
  </si>
  <si>
    <t>org.apache.lucene.analysis.hi.HindiAnalyzer</t>
  </si>
  <si>
    <t>org.apache.lucene.analysis.hi.HindiAnalyzer$DefaultSetHolder</t>
  </si>
  <si>
    <t>org.apache.lucene.analysis.hi.HindiNormalizationFilter</t>
  </si>
  <si>
    <t>org.apache.lucene.analysis.hi.HindiNormalizationFilterFactory</t>
  </si>
  <si>
    <t>org.apache.lucene.analysis.hi.HindiNormalizer</t>
  </si>
  <si>
    <t>org.apache.lucene.analysis.hi.HindiStemFilter</t>
  </si>
  <si>
    <t>org.apache.lucene.analysis.hi.HindiStemFilterFactory</t>
  </si>
  <si>
    <t>org.apache.lucene.analysis.hi.HindiStemmer</t>
  </si>
  <si>
    <t>org.apache.lucene.analysis.hi.TestHindiAnalyzer</t>
  </si>
  <si>
    <t>org.apache.lucene.analysis.hi.TestHindiFilters</t>
  </si>
  <si>
    <t>org.apache.lucene.analysis.hi.TestHindiNormalizer</t>
  </si>
  <si>
    <t>org.apache.lucene.analysis.hi.TestHindiNormalizer$1</t>
  </si>
  <si>
    <t>org.apache.lucene.analysis.hi.TestHindiStemmer</t>
  </si>
  <si>
    <t>org.apache.lucene.analysis.hi.TestHindiStemmer$1</t>
  </si>
  <si>
    <t>org.apache.lucene.analysis.hu.HungarianAnalyzer</t>
  </si>
  <si>
    <t>org.apache.lucene.analysis.hu.HungarianAnalyzer$DefaultSetHolder</t>
  </si>
  <si>
    <t>org.apache.lucene.analysis.hu.HungarianLightStemFilter</t>
  </si>
  <si>
    <t>org.apache.lucene.analysis.hu.HungarianLightStemFilterFactory</t>
  </si>
  <si>
    <t>org.apache.lucene.analysis.hu.HungarianLightStemmer</t>
  </si>
  <si>
    <t>org.apache.lucene.analysis.hu.TestHungarianAnalyzer</t>
  </si>
  <si>
    <t>org.apache.lucene.analysis.hu.TestHungarianLightStemFilter</t>
  </si>
  <si>
    <t>org.apache.lucene.analysis.hu.TestHungarianLightStemFilter$1</t>
  </si>
  <si>
    <t>org.apache.lucene.analysis.hu.TestHungarianLightStemFilter$2</t>
  </si>
  <si>
    <t>org.apache.lucene.analysis.hu.TestHungarianLightStemFilter$3</t>
  </si>
  <si>
    <t>org.apache.lucene.analysis.hu.TestHungarianLightStemFilterFactory</t>
  </si>
  <si>
    <t>org.apache.lucene.analysis.hunspell.HunspellAffix</t>
  </si>
  <si>
    <t>org.apache.lucene.analysis.hunspell.HunspellDictionary</t>
  </si>
  <si>
    <t>org.apache.lucene.analysis.hunspell.HunspellDictionary$DoubleASCIIFlagParsingStrategy</t>
  </si>
  <si>
    <t>org.apache.lucene.analysis.hunspell.HunspellDictionary$FlagParsingStrategy</t>
  </si>
  <si>
    <t>org.apache.lucene.analysis.hunspell.HunspellDictionary$NumFlagParsingStrategy</t>
  </si>
  <si>
    <t>org.apache.lucene.analysis.hunspell.HunspellDictionary$SimpleFlagParsingStrategy</t>
  </si>
  <si>
    <t>org.apache.lucene.analysis.hunspell.HunspellDictionaryTest</t>
  </si>
  <si>
    <t>org.apache.lucene.analysis.hunspell.HunspellDictionaryTest$CloseCheckInputStream</t>
  </si>
  <si>
    <t>org.apache.lucene.analysis.hunspell.HunspellStemFilter</t>
  </si>
  <si>
    <t>org.apache.lucene.analysis.hunspell.HunspellStemFilterFactory</t>
  </si>
  <si>
    <t>org.apache.lucene.analysis.hunspell.HunspellStemFilterTest</t>
  </si>
  <si>
    <t>org.apache.lucene.analysis.hunspell.HunspellStemFilterTest$1</t>
  </si>
  <si>
    <t>org.apache.lucene.analysis.hunspell.HunspellStemFilterTest$2</t>
  </si>
  <si>
    <t>org.apache.lucene.analysis.hunspell.HunspellStemmer</t>
  </si>
  <si>
    <t>org.apache.lucene.analysis.hunspell.HunspellStemmer$Stem</t>
  </si>
  <si>
    <t>org.apache.lucene.analysis.hunspell.HunspellStemmerTest</t>
  </si>
  <si>
    <t>org.apache.lucene.analysis.hunspell.HunspellWord</t>
  </si>
  <si>
    <t>org.apache.lucene.analysis.hunspell.TestHunspellStemFilterFactory</t>
  </si>
  <si>
    <t>org.apache.lucene.analysis.hy.ArmenianAnalyzer</t>
  </si>
  <si>
    <t>org.apache.lucene.analysis.hy.ArmenianAnalyzer$DefaultSetHolder</t>
  </si>
  <si>
    <t>org.apache.lucene.analysis.hy.TestArmenianAnalyzer</t>
  </si>
  <si>
    <t>org.apache.lucene.analysis.icu.GenerateHTMLStripCharFilterSupplementaryMacros</t>
  </si>
  <si>
    <t>org.apache.lucene.analysis.icu.GenerateJFlexSupplementaryMacros</t>
  </si>
  <si>
    <t>org.apache.lucene.analysis.icu.GenerateUTR30DataFiles</t>
  </si>
  <si>
    <t>org.apache.lucene.analysis.icu.GenerateUTR30DataFiles$1</t>
  </si>
  <si>
    <t>org.apache.lucene.analysis.icu.ICUFoldingFilter</t>
  </si>
  <si>
    <t>org.apache.lucene.analysis.icu.ICUFoldingFilterFactory</t>
  </si>
  <si>
    <t>org.apache.lucene.analysis.icu.ICUNormalizer2Filter</t>
  </si>
  <si>
    <t>org.apache.lucene.analysis.icu.ICUNormalizer2FilterFactory</t>
  </si>
  <si>
    <t>org.apache.lucene.analysis.icu.ICUTransformFilter</t>
  </si>
  <si>
    <t>org.apache.lucene.analysis.icu.ICUTransformFilter$ReplaceableTermAttribute</t>
  </si>
  <si>
    <t>org.apache.lucene.analysis.icu.ICUTransformFilterFactory</t>
  </si>
  <si>
    <t>org.apache.lucene.analysis.icu.RBBIRuleCompiler</t>
  </si>
  <si>
    <t>org.apache.lucene.analysis.icu.RBBIRuleCompiler$1</t>
  </si>
  <si>
    <t>org.apache.lucene.analysis.icu.segmentation.BreakIteratorWrapper</t>
  </si>
  <si>
    <t>org.apache.lucene.analysis.icu.segmentation.BreakIteratorWrapper$BIWrapper</t>
  </si>
  <si>
    <t>org.apache.lucene.analysis.icu.segmentation.BreakIteratorWrapper$RBBIWrapper</t>
  </si>
  <si>
    <t>org.apache.lucene.analysis.icu.segmentation.CharArrayIterator</t>
  </si>
  <si>
    <t>org.apache.lucene.analysis.icu.segmentation.CompositeBreakIterator</t>
  </si>
  <si>
    <t>org.apache.lucene.analysis.icu.segmentation.DefaultICUTokenizerConfig</t>
  </si>
  <si>
    <t>org.apache.lucene.analysis.icu.segmentation.ICUTokenizer</t>
  </si>
  <si>
    <t>org.apache.lucene.analysis.icu.segmentation.ICUTokenizerConfig</t>
  </si>
  <si>
    <t>org.apache.lucene.analysis.icu.segmentation.ICUTokenizerFactory</t>
  </si>
  <si>
    <t>org.apache.lucene.analysis.icu.segmentation.ICUTokenizerFactory$1</t>
  </si>
  <si>
    <t>org.apache.lucene.analysis.icu.segmentation.LaoBreakIterator</t>
  </si>
  <si>
    <t>org.apache.lucene.analysis.icu.segmentation.ScriptIterator</t>
  </si>
  <si>
    <t>org.apache.lucene.analysis.icu.segmentation.TestCharArrayIterator</t>
  </si>
  <si>
    <t>org.apache.lucene.analysis.icu.segmentation.TestICUTokenizer</t>
  </si>
  <si>
    <t>org.apache.lucene.analysis.icu.segmentation.TestICUTokenizer$1</t>
  </si>
  <si>
    <t>org.apache.lucene.analysis.icu.segmentation.TestICUTokenizerFactory</t>
  </si>
  <si>
    <t>org.apache.lucene.analysis.icu.segmentation.TestLaoBreakIterator</t>
  </si>
  <si>
    <t>org.apache.lucene.analysis.icu.segmentation.TestWithCJKBigramFilter</t>
  </si>
  <si>
    <t>org.apache.lucene.analysis.icu.segmentation.TestWithCJKBigramFilter$1</t>
  </si>
  <si>
    <t>org.apache.lucene.analysis.icu.segmentation.TestWithCJKBigramFilter$2</t>
  </si>
  <si>
    <t>org.apache.lucene.analysis.icu.TestICUFoldingFilter</t>
  </si>
  <si>
    <t>org.apache.lucene.analysis.icu.TestICUFoldingFilter$1</t>
  </si>
  <si>
    <t>org.apache.lucene.analysis.icu.TestICUFoldingFilter$2</t>
  </si>
  <si>
    <t>org.apache.lucene.analysis.icu.TestICUFoldingFilterFactory</t>
  </si>
  <si>
    <t>org.apache.lucene.analysis.icu.TestICUNormalizer2Filter</t>
  </si>
  <si>
    <t>org.apache.lucene.analysis.icu.TestICUNormalizer2Filter$1</t>
  </si>
  <si>
    <t>org.apache.lucene.analysis.icu.TestICUNormalizer2Filter$2</t>
  </si>
  <si>
    <t>org.apache.lucene.analysis.icu.TestICUNormalizer2Filter$3</t>
  </si>
  <si>
    <t>org.apache.lucene.analysis.icu.TestICUNormalizer2FilterFactory</t>
  </si>
  <si>
    <t>org.apache.lucene.analysis.icu.TestICUTransformFilter</t>
  </si>
  <si>
    <t>org.apache.lucene.analysis.icu.TestICUTransformFilter$1</t>
  </si>
  <si>
    <t>org.apache.lucene.analysis.icu.TestICUTransformFilter$2</t>
  </si>
  <si>
    <t>org.apache.lucene.analysis.icu.TestICUTransformFilterFactory</t>
  </si>
  <si>
    <t>org.apache.lucene.analysis.icu.tokenattributes.ScriptAttribute</t>
  </si>
  <si>
    <t>org.apache.lucene.analysis.icu.tokenattributes.ScriptAttributeImpl</t>
  </si>
  <si>
    <t>org.apache.lucene.analysis.id.IndonesianAnalyzer</t>
  </si>
  <si>
    <t>org.apache.lucene.analysis.id.IndonesianAnalyzer$DefaultSetHolder</t>
  </si>
  <si>
    <t>org.apache.lucene.analysis.id.IndonesianStemFilter</t>
  </si>
  <si>
    <t>org.apache.lucene.analysis.id.IndonesianStemFilterFactory</t>
  </si>
  <si>
    <t>org.apache.lucene.analysis.id.IndonesianStemmer</t>
  </si>
  <si>
    <t>org.apache.lucene.analysis.id.TestIndonesianAnalyzer</t>
  </si>
  <si>
    <t>org.apache.lucene.analysis.id.TestIndonesianStemFilterFactory</t>
  </si>
  <si>
    <t>org.apache.lucene.analysis.id.TestIndonesianStemmer</t>
  </si>
  <si>
    <t>org.apache.lucene.analysis.id.TestIndonesianStemmer$1</t>
  </si>
  <si>
    <t>org.apache.lucene.analysis.id.TestIndonesianStemmer$2</t>
  </si>
  <si>
    <t>org.apache.lucene.analysis.id.TestIndonesianStemmer$3</t>
  </si>
  <si>
    <t>org.apache.lucene.analysis.in.IndicNormalizationFilter</t>
  </si>
  <si>
    <t>org.apache.lucene.analysis.in.IndicNormalizationFilterFactory</t>
  </si>
  <si>
    <t>org.apache.lucene.analysis.in.IndicNormalizer</t>
  </si>
  <si>
    <t>org.apache.lucene.analysis.in.IndicNormalizer$ScriptData</t>
  </si>
  <si>
    <t>org.apache.lucene.analysis.in.IndicTokenizer</t>
  </si>
  <si>
    <t>org.apache.lucene.analysis.in.TestIndicNormalizer</t>
  </si>
  <si>
    <t>org.apache.lucene.analysis.in.TestIndicNormalizer$1</t>
  </si>
  <si>
    <t>org.apache.lucene.analysis.it.ItalianAnalyzer</t>
  </si>
  <si>
    <t>org.apache.lucene.analysis.it.ItalianAnalyzer$DefaultSetHolder</t>
  </si>
  <si>
    <t>org.apache.lucene.analysis.it.ItalianLightStemFilter</t>
  </si>
  <si>
    <t>org.apache.lucene.analysis.it.ItalianLightStemFilterFactory</t>
  </si>
  <si>
    <t>org.apache.lucene.analysis.it.ItalianLightStemmer</t>
  </si>
  <si>
    <t>org.apache.lucene.analysis.it.TestItalianAnalyzer</t>
  </si>
  <si>
    <t>org.apache.lucene.analysis.it.TestItalianLightStemFilter</t>
  </si>
  <si>
    <t>org.apache.lucene.analysis.it.TestItalianLightStemFilter$1</t>
  </si>
  <si>
    <t>org.apache.lucene.analysis.it.TestItalianLightStemFilter$2</t>
  </si>
  <si>
    <t>org.apache.lucene.analysis.it.TestItalianLightStemFilterFactory</t>
  </si>
  <si>
    <t>org.apache.lucene.analysis.ja.dict.BinaryDictionary</t>
  </si>
  <si>
    <t>org.apache.lucene.analysis.ja.dict.CharacterDefinition</t>
  </si>
  <si>
    <t>org.apache.lucene.analysis.ja.dict.CharacterDefinition$CharacterClass</t>
  </si>
  <si>
    <t>org.apache.lucene.analysis.ja.dict.CharacterDefinition$SingletonHolder</t>
  </si>
  <si>
    <t>org.apache.lucene.analysis.ja.dict.ConnectionCosts</t>
  </si>
  <si>
    <t>org.apache.lucene.analysis.ja.dict.ConnectionCosts$SingletonHolder</t>
  </si>
  <si>
    <t>org.apache.lucene.analysis.ja.dict.Dictionary</t>
  </si>
  <si>
    <t>org.apache.lucene.analysis.ja.dict.TestTokenInfoDictionary</t>
  </si>
  <si>
    <t>org.apache.lucene.analysis.ja.dict.TokenInfoDictionary</t>
  </si>
  <si>
    <t>org.apache.lucene.analysis.ja.dict.TokenInfoDictionary$SingletonHolder</t>
  </si>
  <si>
    <t>org.apache.lucene.analysis.ja.dict.TokenInfoFST</t>
  </si>
  <si>
    <t>org.apache.lucene.analysis.ja.dict.UnknownDictionary</t>
  </si>
  <si>
    <t>org.apache.lucene.analysis.ja.dict.UnknownDictionary$SingletonHolder</t>
  </si>
  <si>
    <t>org.apache.lucene.analysis.ja.dict.UnknownDictionaryTest</t>
  </si>
  <si>
    <t>org.apache.lucene.analysis.ja.dict.UserDictionary</t>
  </si>
  <si>
    <t>org.apache.lucene.analysis.ja.dict.UserDictionary$1</t>
  </si>
  <si>
    <t>org.apache.lucene.analysis.ja.dict.UserDictionaryTest</t>
  </si>
  <si>
    <t>org.apache.lucene.analysis.ja.GraphvizFormatter</t>
  </si>
  <si>
    <t>org.apache.lucene.analysis.ja.JapaneseAnalyzer</t>
  </si>
  <si>
    <t>org.apache.lucene.analysis.ja.JapaneseAnalyzer$DefaultSetHolder</t>
  </si>
  <si>
    <t>org.apache.lucene.analysis.ja.JapaneseBaseFormFilter</t>
  </si>
  <si>
    <t>org.apache.lucene.analysis.ja.JapaneseBaseFormFilterFactory</t>
  </si>
  <si>
    <t>org.apache.lucene.analysis.ja.JapaneseIterationMarkCharFilter</t>
  </si>
  <si>
    <t>org.apache.lucene.analysis.ja.JapaneseIterationMarkCharFilterFactory</t>
  </si>
  <si>
    <t>org.apache.lucene.analysis.ja.JapaneseKatakanaStemFilter</t>
  </si>
  <si>
    <t>org.apache.lucene.analysis.ja.JapaneseKatakanaStemFilterFactory</t>
  </si>
  <si>
    <t>org.apache.lucene.analysis.ja.JapanesePartOfSpeechStopFilter</t>
  </si>
  <si>
    <t>org.apache.lucene.analysis.ja.JapanesePartOfSpeechStopFilterFactory</t>
  </si>
  <si>
    <t>org.apache.lucene.analysis.ja.JapaneseReadingFormFilter</t>
  </si>
  <si>
    <t>org.apache.lucene.analysis.ja.JapaneseReadingFormFilterFactory</t>
  </si>
  <si>
    <t>org.apache.lucene.analysis.ja.JapaneseTokenizer</t>
  </si>
  <si>
    <t>org.apache.lucene.analysis.ja.JapaneseTokenizer$Mode</t>
  </si>
  <si>
    <t>org.apache.lucene.analysis.ja.JapaneseTokenizer$Position</t>
  </si>
  <si>
    <t>org.apache.lucene.analysis.ja.JapaneseTokenizer$Type</t>
  </si>
  <si>
    <t>org.apache.lucene.analysis.ja.JapaneseTokenizer$WrappedPositionArray</t>
  </si>
  <si>
    <t>org.apache.lucene.analysis.ja.JapaneseTokenizerFactory</t>
  </si>
  <si>
    <t>org.apache.lucene.analysis.ja.StringMockResourceLoader</t>
  </si>
  <si>
    <t>org.apache.lucene.analysis.ja.TestExtendedMode</t>
  </si>
  <si>
    <t>org.apache.lucene.analysis.ja.TestExtendedMode$1</t>
  </si>
  <si>
    <t>org.apache.lucene.analysis.ja.TestJapaneseAnalyzer</t>
  </si>
  <si>
    <t>org.apache.lucene.analysis.ja.TestJapaneseBaseFormFilter</t>
  </si>
  <si>
    <t>org.apache.lucene.analysis.ja.TestJapaneseBaseFormFilter$1</t>
  </si>
  <si>
    <t>org.apache.lucene.analysis.ja.TestJapaneseBaseFormFilter$2</t>
  </si>
  <si>
    <t>org.apache.lucene.analysis.ja.TestJapaneseBaseFormFilter$3</t>
  </si>
  <si>
    <t>org.apache.lucene.analysis.ja.TestJapaneseBaseFormFilterFactory</t>
  </si>
  <si>
    <t>org.apache.lucene.analysis.ja.TestJapaneseIterationMarkCharFilter</t>
  </si>
  <si>
    <t>org.apache.lucene.analysis.ja.TestJapaneseIterationMarkCharFilter$1</t>
  </si>
  <si>
    <t>org.apache.lucene.analysis.ja.TestJapaneseIterationMarkCharFilter$2</t>
  </si>
  <si>
    <t>org.apache.lucene.analysis.ja.TestJapaneseIterationMarkCharFilterFactory</t>
  </si>
  <si>
    <t>org.apache.lucene.analysis.ja.TestJapaneseKatakanaStemFilter</t>
  </si>
  <si>
    <t>org.apache.lucene.analysis.ja.TestJapaneseKatakanaStemFilter$1</t>
  </si>
  <si>
    <t>org.apache.lucene.analysis.ja.TestJapaneseKatakanaStemFilter$2</t>
  </si>
  <si>
    <t>org.apache.lucene.analysis.ja.TestJapaneseKatakanaStemFilter$3</t>
  </si>
  <si>
    <t>org.apache.lucene.analysis.ja.TestJapaneseKatakanaStemFilterFactory</t>
  </si>
  <si>
    <t>org.apache.lucene.analysis.ja.TestJapanesePartOfSpeechStopFilterFactory</t>
  </si>
  <si>
    <t>org.apache.lucene.analysis.ja.TestJapaneseReadingFormFilter</t>
  </si>
  <si>
    <t>org.apache.lucene.analysis.ja.TestJapaneseReadingFormFilter$1</t>
  </si>
  <si>
    <t>org.apache.lucene.analysis.ja.TestJapaneseReadingFormFilter$2</t>
  </si>
  <si>
    <t>org.apache.lucene.analysis.ja.TestJapaneseReadingFormFilter$3</t>
  </si>
  <si>
    <t>org.apache.lucene.analysis.ja.TestJapaneseReadingFormFilter$4</t>
  </si>
  <si>
    <t>org.apache.lucene.analysis.ja.TestJapaneseReadingFormFilter$5</t>
  </si>
  <si>
    <t>org.apache.lucene.analysis.ja.TestJapaneseReadingFormFilterFactory</t>
  </si>
  <si>
    <t>org.apache.lucene.analysis.ja.TestJapaneseTokenizer</t>
  </si>
  <si>
    <t>org.apache.lucene.analysis.ja.TestJapaneseTokenizer$1</t>
  </si>
  <si>
    <t>org.apache.lucene.analysis.ja.TestJapaneseTokenizer$2</t>
  </si>
  <si>
    <t>org.apache.lucene.analysis.ja.TestJapaneseTokenizer$3</t>
  </si>
  <si>
    <t>org.apache.lucene.analysis.ja.TestJapaneseTokenizer$4</t>
  </si>
  <si>
    <t>org.apache.lucene.analysis.ja.TestJapaneseTokenizer$5</t>
  </si>
  <si>
    <t>org.apache.lucene.analysis.ja.TestJapaneseTokenizer$6</t>
  </si>
  <si>
    <t>org.apache.lucene.analysis.ja.TestJapaneseTokenizerFactory</t>
  </si>
  <si>
    <t>org.apache.lucene.analysis.ja.TestSearchMode</t>
  </si>
  <si>
    <t>org.apache.lucene.analysis.ja.TestSearchMode$1</t>
  </si>
  <si>
    <t>org.apache.lucene.analysis.ja.Token</t>
  </si>
  <si>
    <t>org.apache.lucene.analysis.ja.tokenattributes.BaseFormAttribute</t>
  </si>
  <si>
    <t>org.apache.lucene.analysis.ja.tokenattributes.BaseFormAttributeImpl</t>
  </si>
  <si>
    <t>org.apache.lucene.analysis.ja.tokenattributes.InflectionAttribute</t>
  </si>
  <si>
    <t>org.apache.lucene.analysis.ja.tokenattributes.InflectionAttributeImpl</t>
  </si>
  <si>
    <t>org.apache.lucene.analysis.ja.tokenattributes.PartOfSpeechAttribute</t>
  </si>
  <si>
    <t>org.apache.lucene.analysis.ja.tokenattributes.PartOfSpeechAttributeImpl</t>
  </si>
  <si>
    <t>org.apache.lucene.analysis.ja.tokenattributes.ReadingAttribute</t>
  </si>
  <si>
    <t>org.apache.lucene.analysis.ja.tokenattributes.ReadingAttributeImpl</t>
  </si>
  <si>
    <t>org.apache.lucene.analysis.ja.util.BinaryDictionaryWriter</t>
  </si>
  <si>
    <t>org.apache.lucene.analysis.ja.util.CharacterDefinitionWriter</t>
  </si>
  <si>
    <t>org.apache.lucene.analysis.ja.util.ConnectionCostsBuilder</t>
  </si>
  <si>
    <t>org.apache.lucene.analysis.ja.util.ConnectionCostsWriter</t>
  </si>
  <si>
    <t>org.apache.lucene.analysis.ja.util.CSVUtil</t>
  </si>
  <si>
    <t>org.apache.lucene.analysis.ja.util.DictionaryBuilder</t>
  </si>
  <si>
    <t>org.apache.lucene.analysis.ja.util.DictionaryBuilder$DictionaryFormat</t>
  </si>
  <si>
    <t>org.apache.lucene.analysis.ja.util.TestToStringUtil</t>
  </si>
  <si>
    <t>org.apache.lucene.analysis.ja.util.TestToStringUtil$1</t>
  </si>
  <si>
    <t>org.apache.lucene.analysis.ja.util.TokenInfoDictionaryBuilder</t>
  </si>
  <si>
    <t>org.apache.lucene.analysis.ja.util.TokenInfoDictionaryBuilder$1</t>
  </si>
  <si>
    <t>org.apache.lucene.analysis.ja.util.TokenInfoDictionaryBuilder$2</t>
  </si>
  <si>
    <t>org.apache.lucene.analysis.ja.util.TokenInfoDictionaryWriter</t>
  </si>
  <si>
    <t>org.apache.lucene.analysis.ja.util.ToStringUtil</t>
  </si>
  <si>
    <t>org.apache.lucene.analysis.ja.util.UnknownDictionaryBuilder</t>
  </si>
  <si>
    <t>org.apache.lucene.analysis.ja.util.UnknownDictionaryBuilder$1</t>
  </si>
  <si>
    <t>org.apache.lucene.analysis.ja.util.UnknownDictionaryWriter</t>
  </si>
  <si>
    <t>org.apache.lucene.analysis.LookaheadTokenFilter</t>
  </si>
  <si>
    <t>org.apache.lucene.analysis.LookaheadTokenFilter$1</t>
  </si>
  <si>
    <t>org.apache.lucene.analysis.LookaheadTokenFilter$Position</t>
  </si>
  <si>
    <t>org.apache.lucene.analysis.lv.LatvianAnalyzer</t>
  </si>
  <si>
    <t>org.apache.lucene.analysis.lv.LatvianAnalyzer$DefaultSetHolder</t>
  </si>
  <si>
    <t>org.apache.lucene.analysis.lv.LatvianStemFilter</t>
  </si>
  <si>
    <t>org.apache.lucene.analysis.lv.LatvianStemFilterFactory</t>
  </si>
  <si>
    <t>org.apache.lucene.analysis.lv.LatvianStemmer</t>
  </si>
  <si>
    <t>org.apache.lucene.analysis.lv.LatvianStemmer$Affix</t>
  </si>
  <si>
    <t>org.apache.lucene.analysis.lv.TestLatvianAnalyzer</t>
  </si>
  <si>
    <t>org.apache.lucene.analysis.lv.TestLatvianStemFilterFactory</t>
  </si>
  <si>
    <t>org.apache.lucene.analysis.lv.TestLatvianStemmer</t>
  </si>
  <si>
    <t>org.apache.lucene.analysis.lv.TestLatvianStemmer$1</t>
  </si>
  <si>
    <t>org.apache.lucene.analysis.lv.TestLatvianStemmer$2</t>
  </si>
  <si>
    <t>org.apache.lucene.analysis.miscellaneous.ASCIIFoldingFilter</t>
  </si>
  <si>
    <t>org.apache.lucene.analysis.miscellaneous.ASCIIFoldingFilterFactory</t>
  </si>
  <si>
    <t>org.apache.lucene.analysis.miscellaneous.CapitalizationFilter</t>
  </si>
  <si>
    <t>org.apache.lucene.analysis.miscellaneous.CapitalizationFilterFactory</t>
  </si>
  <si>
    <t>org.apache.lucene.analysis.miscellaneous.EmptyTokenStream</t>
  </si>
  <si>
    <t>org.apache.lucene.analysis.miscellaneous.HyphenatedWordsFilter</t>
  </si>
  <si>
    <t>org.apache.lucene.analysis.miscellaneous.HyphenatedWordsFilterFactory</t>
  </si>
  <si>
    <t>org.apache.lucene.analysis.miscellaneous.KeepWordFilter</t>
  </si>
  <si>
    <t>org.apache.lucene.analysis.miscellaneous.KeepWordFilterFactory</t>
  </si>
  <si>
    <t>org.apache.lucene.analysis.miscellaneous.KeywordMarkerFilter</t>
  </si>
  <si>
    <t>org.apache.lucene.analysis.miscellaneous.KeywordMarkerFilterFactory</t>
  </si>
  <si>
    <t>org.apache.lucene.analysis.miscellaneous.LengthFilter</t>
  </si>
  <si>
    <t>org.apache.lucene.analysis.miscellaneous.LengthFilterFactory</t>
  </si>
  <si>
    <t>org.apache.lucene.analysis.miscellaneous.LimitTokenCountAnalyzer</t>
  </si>
  <si>
    <t>org.apache.lucene.analysis.miscellaneous.LimitTokenCountFilter</t>
  </si>
  <si>
    <t>org.apache.lucene.analysis.miscellaneous.LimitTokenCountFilterFactory</t>
  </si>
  <si>
    <t>org.apache.lucene.analysis.miscellaneous.PatternAnalyzer</t>
  </si>
  <si>
    <t>org.apache.lucene.analysis.miscellaneous.PatternAnalyzer$FastStringReader</t>
  </si>
  <si>
    <t>org.apache.lucene.analysis.miscellaneous.PatternAnalyzer$FastStringTokenizer</t>
  </si>
  <si>
    <t>org.apache.lucene.analysis.miscellaneous.PatternAnalyzer$PatternTokenizer</t>
  </si>
  <si>
    <t>org.apache.lucene.analysis.miscellaneous.PatternAnalyzerTest</t>
  </si>
  <si>
    <t>org.apache.lucene.analysis.miscellaneous.PatternAnalyzerTest$1</t>
  </si>
  <si>
    <t>org.apache.lucene.analysis.miscellaneous.PerFieldAnalyzerWrapper</t>
  </si>
  <si>
    <t>org.apache.lucene.analysis.miscellaneous.PrefixAndSuffixAwareTokenFilter</t>
  </si>
  <si>
    <t>org.apache.lucene.analysis.miscellaneous.PrefixAndSuffixAwareTokenFilter$1</t>
  </si>
  <si>
    <t>org.apache.lucene.analysis.miscellaneous.PrefixAndSuffixAwareTokenFilter$2</t>
  </si>
  <si>
    <t>org.apache.lucene.analysis.miscellaneous.PrefixAwareTokenFilter</t>
  </si>
  <si>
    <t>org.apache.lucene.analysis.miscellaneous.RemoveDuplicatesTokenFilter</t>
  </si>
  <si>
    <t>org.apache.lucene.analysis.miscellaneous.RemoveDuplicatesTokenFilterFactory</t>
  </si>
  <si>
    <t>org.apache.lucene.analysis.miscellaneous.SingleTokenTokenStream</t>
  </si>
  <si>
    <t>org.apache.lucene.analysis.miscellaneous.StemmerOverrideFilter</t>
  </si>
  <si>
    <t>org.apache.lucene.analysis.miscellaneous.StemmerOverrideFilterFactory</t>
  </si>
  <si>
    <t>org.apache.lucene.analysis.miscellaneous.TestASCIIFoldingFilter</t>
  </si>
  <si>
    <t>org.apache.lucene.analysis.miscellaneous.TestASCIIFoldingFilter$1</t>
  </si>
  <si>
    <t>org.apache.lucene.analysis.miscellaneous.TestASCIIFoldingFilter$2</t>
  </si>
  <si>
    <t>org.apache.lucene.analysis.miscellaneous.TestCapitalizationFilter</t>
  </si>
  <si>
    <t>org.apache.lucene.analysis.miscellaneous.TestCapitalizationFilter$1</t>
  </si>
  <si>
    <t>org.apache.lucene.analysis.miscellaneous.TestCapitalizationFilter$2</t>
  </si>
  <si>
    <t>org.apache.lucene.analysis.miscellaneous.TestCapitalizationFilterFactory</t>
  </si>
  <si>
    <t>org.apache.lucene.analysis.miscellaneous.TestEmptyTokenStream</t>
  </si>
  <si>
    <t>org.apache.lucene.analysis.miscellaneous.TestHyphenatedWordsFilter</t>
  </si>
  <si>
    <t>org.apache.lucene.analysis.miscellaneous.TestHyphenatedWordsFilter$1</t>
  </si>
  <si>
    <t>org.apache.lucene.analysis.miscellaneous.TestHyphenatedWordsFilter$2</t>
  </si>
  <si>
    <t>org.apache.lucene.analysis.miscellaneous.TestKeepFilterFactory</t>
  </si>
  <si>
    <t>org.apache.lucene.analysis.miscellaneous.TestKeepWordFilter</t>
  </si>
  <si>
    <t>org.apache.lucene.analysis.miscellaneous.TestKeepWordFilter$1</t>
  </si>
  <si>
    <t>org.apache.lucene.analysis.miscellaneous.TestKeywordMarkerFilter</t>
  </si>
  <si>
    <t>org.apache.lucene.analysis.miscellaneous.TestKeywordMarkerFilter$LowerCaseFilterMock</t>
  </si>
  <si>
    <t>org.apache.lucene.analysis.miscellaneous.TestKeywordMarkerFilterFactory</t>
  </si>
  <si>
    <t>org.apache.lucene.analysis.miscellaneous.TestLengthFilter</t>
  </si>
  <si>
    <t>org.apache.lucene.analysis.miscellaneous.TestLengthFilter$1</t>
  </si>
  <si>
    <t>org.apache.lucene.analysis.miscellaneous.TestLengthFilterFactory</t>
  </si>
  <si>
    <t>org.apache.lucene.analysis.miscellaneous.TestLimitTokenCountAnalyzer</t>
  </si>
  <si>
    <t>org.apache.lucene.analysis.miscellaneous.TestLimitTokenCountFilterFactory</t>
  </si>
  <si>
    <t>org.apache.lucene.analysis.miscellaneous.TestPerFieldAnalyzerWrapper</t>
  </si>
  <si>
    <t>org.apache.lucene.analysis.miscellaneous.TestPerFieldAnalyzerWrapper$1</t>
  </si>
  <si>
    <t>org.apache.lucene.analysis.miscellaneous.TestPrefixAndSuffixAwareTokenFilter</t>
  </si>
  <si>
    <t>org.apache.lucene.analysis.miscellaneous.TestPrefixAwareTokenFilter</t>
  </si>
  <si>
    <t>org.apache.lucene.analysis.miscellaneous.TestRemoveDuplicatesTokenFilter</t>
  </si>
  <si>
    <t>org.apache.lucene.analysis.miscellaneous.TestRemoveDuplicatesTokenFilter$1</t>
  </si>
  <si>
    <t>org.apache.lucene.analysis.miscellaneous.TestRemoveDuplicatesTokenFilter$2</t>
  </si>
  <si>
    <t>org.apache.lucene.analysis.miscellaneous.TestRemoveDuplicatesTokenFilter$3</t>
  </si>
  <si>
    <t>org.apache.lucene.analysis.miscellaneous.TestRemoveDuplicatesTokenFilterFactory</t>
  </si>
  <si>
    <t>org.apache.lucene.analysis.miscellaneous.TestRemoveDuplicatesTokenFilterFactory$1</t>
  </si>
  <si>
    <t>org.apache.lucene.analysis.miscellaneous.TestSingleTokenTokenFilter</t>
  </si>
  <si>
    <t>org.apache.lucene.analysis.miscellaneous.TestStemmerOverrideFilter</t>
  </si>
  <si>
    <t>org.apache.lucene.analysis.miscellaneous.TestStemmerOverrideFilterFactory</t>
  </si>
  <si>
    <t>org.apache.lucene.analysis.miscellaneous.TestTrimFilter</t>
  </si>
  <si>
    <t>org.apache.lucene.analysis.miscellaneous.TestTrimFilter$1</t>
  </si>
  <si>
    <t>org.apache.lucene.analysis.miscellaneous.TestTrimFilter$2</t>
  </si>
  <si>
    <t>org.apache.lucene.analysis.miscellaneous.TestTrimFilter$3</t>
  </si>
  <si>
    <t>org.apache.lucene.analysis.miscellaneous.TestTrimFilter$IterTokenStream</t>
  </si>
  <si>
    <t>org.apache.lucene.analysis.miscellaneous.TestTrimFilterFactory</t>
  </si>
  <si>
    <t>org.apache.lucene.analysis.miscellaneous.TestWordDelimiterFilter</t>
  </si>
  <si>
    <t>org.apache.lucene.analysis.miscellaneous.TestWordDelimiterFilter$1</t>
  </si>
  <si>
    <t>org.apache.lucene.analysis.miscellaneous.TestWordDelimiterFilter$2</t>
  </si>
  <si>
    <t>org.apache.lucene.analysis.miscellaneous.TestWordDelimiterFilter$3</t>
  </si>
  <si>
    <t>org.apache.lucene.analysis.miscellaneous.TestWordDelimiterFilter$4</t>
  </si>
  <si>
    <t>org.apache.lucene.analysis.miscellaneous.TestWordDelimiterFilter$5</t>
  </si>
  <si>
    <t>org.apache.lucene.analysis.miscellaneous.TestWordDelimiterFilter$LargePosIncTokenFilter</t>
  </si>
  <si>
    <t>org.apache.lucene.analysis.miscellaneous.TrimFilter</t>
  </si>
  <si>
    <t>org.apache.lucene.analysis.miscellaneous.TrimFilterFactory</t>
  </si>
  <si>
    <t>org.apache.lucene.analysis.miscellaneous.WordDelimiterFilter</t>
  </si>
  <si>
    <t>org.apache.lucene.analysis.miscellaneous.WordDelimiterFilter$WordDelimiterConcatenation</t>
  </si>
  <si>
    <t>org.apache.lucene.analysis.miscellaneous.WordDelimiterFilterFactory</t>
  </si>
  <si>
    <t>org.apache.lucene.analysis.miscellaneous.WordDelimiterIterator</t>
  </si>
  <si>
    <t>org.apache.lucene.analysis.MockAnalyzer</t>
  </si>
  <si>
    <t>org.apache.lucene.analysis.MockBytesAnalyzer</t>
  </si>
  <si>
    <t>org.apache.lucene.analysis.MockBytesAttributeFactory</t>
  </si>
  <si>
    <t>org.apache.lucene.analysis.MockCharFilter</t>
  </si>
  <si>
    <t>org.apache.lucene.analysis.MockFixedLengthPayloadFilter</t>
  </si>
  <si>
    <t>org.apache.lucene.analysis.MockGraphTokenFilter</t>
  </si>
  <si>
    <t>org.apache.lucene.analysis.MockHoleInjectingTokenFilter</t>
  </si>
  <si>
    <t>org.apache.lucene.analysis.MockPayloadAnalyzer</t>
  </si>
  <si>
    <t>org.apache.lucene.analysis.MockPayloadFilter</t>
  </si>
  <si>
    <t>org.apache.lucene.analysis.MockRandomLookaheadTokenFilter</t>
  </si>
  <si>
    <t>org.apache.lucene.analysis.MockReaderWrapper</t>
  </si>
  <si>
    <t>org.apache.lucene.analysis.MockTokenFilter</t>
  </si>
  <si>
    <t>org.apache.lucene.analysis.MockTokenizer</t>
  </si>
  <si>
    <t>org.apache.lucene.analysis.MockTokenizer$State</t>
  </si>
  <si>
    <t>org.apache.lucene.analysis.MockUTF16TermAttributeImpl</t>
  </si>
  <si>
    <t>org.apache.lucene.analysis.MockVariableLengthPayloadFilter</t>
  </si>
  <si>
    <t>org.apache.lucene.analysis.morfologik.MorfologikAnalyzer</t>
  </si>
  <si>
    <t>org.apache.lucene.analysis.morfologik.MorfologikFilter</t>
  </si>
  <si>
    <t>org.apache.lucene.analysis.morfologik.MorfologikFilterFactory</t>
  </si>
  <si>
    <t>org.apache.lucene.analysis.morfologik.MorphosyntacticTagsAttribute</t>
  </si>
  <si>
    <t>org.apache.lucene.analysis.morfologik.MorphosyntacticTagsAttributeImpl</t>
  </si>
  <si>
    <t>org.apache.lucene.analysis.morfologik.TestMorfologikAnalyzer</t>
  </si>
  <si>
    <t>org.apache.lucene.analysis.morfologik.TestMorfologikFilterFactory</t>
  </si>
  <si>
    <t>org.apache.lucene.analysis.ngram.EdgeNGramFilterFactory</t>
  </si>
  <si>
    <t>org.apache.lucene.analysis.ngram.EdgeNGramTokenFilter</t>
  </si>
  <si>
    <t>org.apache.lucene.analysis.ngram.EdgeNGramTokenFilter$Side</t>
  </si>
  <si>
    <t>org.apache.lucene.analysis.ngram.EdgeNGramTokenFilter$Side$1</t>
  </si>
  <si>
    <t>org.apache.lucene.analysis.ngram.EdgeNGramTokenFilter$Side$2</t>
  </si>
  <si>
    <t>org.apache.lucene.analysis.ngram.EdgeNGramTokenFilterTest</t>
  </si>
  <si>
    <t>org.apache.lucene.analysis.ngram.EdgeNGramTokenFilterTest$1</t>
  </si>
  <si>
    <t>org.apache.lucene.analysis.ngram.EdgeNGramTokenFilterTest$2</t>
  </si>
  <si>
    <t>org.apache.lucene.analysis.ngram.EdgeNGramTokenFilterTest$3</t>
  </si>
  <si>
    <t>org.apache.lucene.analysis.ngram.EdgeNGramTokenFilterTest$4</t>
  </si>
  <si>
    <t>org.apache.lucene.analysis.ngram.EdgeNGramTokenFilterTest$5</t>
  </si>
  <si>
    <t>org.apache.lucene.analysis.ngram.EdgeNGramTokenizer</t>
  </si>
  <si>
    <t>org.apache.lucene.analysis.ngram.EdgeNGramTokenizer$Side</t>
  </si>
  <si>
    <t>org.apache.lucene.analysis.ngram.EdgeNGramTokenizer$Side$1</t>
  </si>
  <si>
    <t>org.apache.lucene.analysis.ngram.EdgeNGramTokenizer$Side$2</t>
  </si>
  <si>
    <t>org.apache.lucene.analysis.ngram.EdgeNGramTokenizerFactory</t>
  </si>
  <si>
    <t>org.apache.lucene.analysis.ngram.EdgeNGramTokenizerTest</t>
  </si>
  <si>
    <t>org.apache.lucene.analysis.ngram.EdgeNGramTokenizerTest$1</t>
  </si>
  <si>
    <t>org.apache.lucene.analysis.ngram.EdgeNGramTokenizerTest$2</t>
  </si>
  <si>
    <t>org.apache.lucene.analysis.ngram.NGramFilterFactory</t>
  </si>
  <si>
    <t>org.apache.lucene.analysis.ngram.NGramTokenFilter</t>
  </si>
  <si>
    <t>org.apache.lucene.analysis.ngram.NGramTokenFilterTest</t>
  </si>
  <si>
    <t>org.apache.lucene.analysis.ngram.NGramTokenFilterTest$1</t>
  </si>
  <si>
    <t>org.apache.lucene.analysis.ngram.NGramTokenFilterTest$2</t>
  </si>
  <si>
    <t>org.apache.lucene.analysis.ngram.NGramTokenFilterTest$3</t>
  </si>
  <si>
    <t>org.apache.lucene.analysis.ngram.NGramTokenizer</t>
  </si>
  <si>
    <t>org.apache.lucene.analysis.ngram.NGramTokenizerFactory</t>
  </si>
  <si>
    <t>org.apache.lucene.analysis.ngram.NGramTokenizerTest</t>
  </si>
  <si>
    <t>org.apache.lucene.analysis.ngram.NGramTokenizerTest$1</t>
  </si>
  <si>
    <t>org.apache.lucene.analysis.ngram.TestNGramFilters</t>
  </si>
  <si>
    <t>org.apache.lucene.analysis.nl.DutchAnalyzer</t>
  </si>
  <si>
    <t>org.apache.lucene.analysis.nl.DutchAnalyzer$DefaultSetHolder</t>
  </si>
  <si>
    <t>org.apache.lucene.analysis.nl.DutchStemFilter</t>
  </si>
  <si>
    <t>org.apache.lucene.analysis.nl.DutchStemmer</t>
  </si>
  <si>
    <t>org.apache.lucene.analysis.nl.TestDutchStemmer</t>
  </si>
  <si>
    <t>org.apache.lucene.analysis.no.NorwegianAnalyzer</t>
  </si>
  <si>
    <t>org.apache.lucene.analysis.no.NorwegianAnalyzer$DefaultSetHolder</t>
  </si>
  <si>
    <t>org.apache.lucene.analysis.no.NorwegianLightStemFilter</t>
  </si>
  <si>
    <t>org.apache.lucene.analysis.no.NorwegianLightStemFilterFactory</t>
  </si>
  <si>
    <t>org.apache.lucene.analysis.no.NorwegianLightStemmer</t>
  </si>
  <si>
    <t>org.apache.lucene.analysis.no.NorwegianMinimalStemFilter</t>
  </si>
  <si>
    <t>org.apache.lucene.analysis.no.NorwegianMinimalStemFilterFactory</t>
  </si>
  <si>
    <t>org.apache.lucene.analysis.no.NorwegianMinimalStemmer</t>
  </si>
  <si>
    <t>org.apache.lucene.analysis.no.TestNorwegianAnalyzer</t>
  </si>
  <si>
    <t>org.apache.lucene.analysis.no.TestNorwegianLightStemFilter</t>
  </si>
  <si>
    <t>org.apache.lucene.analysis.no.TestNorwegianLightStemFilter$1</t>
  </si>
  <si>
    <t>org.apache.lucene.analysis.no.TestNorwegianLightStemFilter$2</t>
  </si>
  <si>
    <t>org.apache.lucene.analysis.no.TestNorwegianLightStemFilter$3</t>
  </si>
  <si>
    <t>org.apache.lucene.analysis.no.TestNorwegianLightStemFilterFactory</t>
  </si>
  <si>
    <t>org.apache.lucene.analysis.no.TestNorwegianMinimalStemFilter</t>
  </si>
  <si>
    <t>org.apache.lucene.analysis.no.TestNorwegianMinimalStemFilter$1</t>
  </si>
  <si>
    <t>org.apache.lucene.analysis.no.TestNorwegianMinimalStemFilter$2</t>
  </si>
  <si>
    <t>org.apache.lucene.analysis.no.TestNorwegianMinimalStemFilter$3</t>
  </si>
  <si>
    <t>org.apache.lucene.analysis.no.TestNorwegianMinimalStemFilterFactory</t>
  </si>
  <si>
    <t>org.apache.lucene.analysis.NumericTokenStream</t>
  </si>
  <si>
    <t>org.apache.lucene.analysis.NumericTokenStream$NumericAttributeFactory</t>
  </si>
  <si>
    <t>org.apache.lucene.analysis.NumericTokenStream$NumericTermAttribute</t>
  </si>
  <si>
    <t>org.apache.lucene.analysis.NumericTokenStream$NumericTermAttributeImpl</t>
  </si>
  <si>
    <t>org.apache.lucene.analysis.path.PathHierarchyTokenizer</t>
  </si>
  <si>
    <t>org.apache.lucene.analysis.path.PathHierarchyTokenizerFactory</t>
  </si>
  <si>
    <t>org.apache.lucene.analysis.path.ReversePathHierarchyTokenizer</t>
  </si>
  <si>
    <t>org.apache.lucene.analysis.path.TestPathHierarchyTokenizer</t>
  </si>
  <si>
    <t>org.apache.lucene.analysis.path.TestPathHierarchyTokenizer$1</t>
  </si>
  <si>
    <t>org.apache.lucene.analysis.path.TestPathHierarchyTokenizer$2</t>
  </si>
  <si>
    <t>org.apache.lucene.analysis.path.TestReversePathHierarchyTokenizer</t>
  </si>
  <si>
    <t>org.apache.lucene.analysis.path.TestReversePathHierarchyTokenizer$1</t>
  </si>
  <si>
    <t>org.apache.lucene.analysis.path.TestReversePathHierarchyTokenizer$2</t>
  </si>
  <si>
    <t>org.apache.lucene.analysis.pattern.PatternReplaceCharFilter</t>
  </si>
  <si>
    <t>org.apache.lucene.analysis.pattern.PatternReplaceCharFilterFactory</t>
  </si>
  <si>
    <t>org.apache.lucene.analysis.pattern.PatternReplaceFilter</t>
  </si>
  <si>
    <t>org.apache.lucene.analysis.pattern.PatternReplaceFilterFactory</t>
  </si>
  <si>
    <t>org.apache.lucene.analysis.pattern.PatternTokenizer</t>
  </si>
  <si>
    <t>org.apache.lucene.analysis.pattern.PatternTokenizerFactory</t>
  </si>
  <si>
    <t>org.apache.lucene.analysis.pattern.TestPatternReplaceCharFilter</t>
  </si>
  <si>
    <t>org.apache.lucene.analysis.pattern.TestPatternReplaceCharFilter$1</t>
  </si>
  <si>
    <t>org.apache.lucene.analysis.pattern.TestPatternReplaceCharFilterFactory</t>
  </si>
  <si>
    <t>org.apache.lucene.analysis.pattern.TestPatternReplaceFilter</t>
  </si>
  <si>
    <t>org.apache.lucene.analysis.pattern.TestPatternReplaceFilter$1</t>
  </si>
  <si>
    <t>org.apache.lucene.analysis.pattern.TestPatternReplaceFilter$2</t>
  </si>
  <si>
    <t>org.apache.lucene.analysis.pattern.TestPatternReplaceFilter$3</t>
  </si>
  <si>
    <t>org.apache.lucene.analysis.pattern.TestPatternReplaceFilterFactory</t>
  </si>
  <si>
    <t>org.apache.lucene.analysis.pattern.TestPatternTokenizer</t>
  </si>
  <si>
    <t>org.apache.lucene.analysis.pattern.TestPatternTokenizer$1</t>
  </si>
  <si>
    <t>org.apache.lucene.analysis.pattern.TestPatternTokenizer$2</t>
  </si>
  <si>
    <t>org.apache.lucene.analysis.pattern.TestPatternTokenizerFactory</t>
  </si>
  <si>
    <t>org.apache.lucene.analysis.payloads.AbstractEncoder</t>
  </si>
  <si>
    <t>org.apache.lucene.analysis.payloads.DelimitedPayloadTokenFilter</t>
  </si>
  <si>
    <t>org.apache.lucene.analysis.payloads.DelimitedPayloadTokenFilterFactory</t>
  </si>
  <si>
    <t>org.apache.lucene.analysis.payloads.DelimitedPayloadTokenFilterTest</t>
  </si>
  <si>
    <t>org.apache.lucene.analysis.payloads.FloatEncoder</t>
  </si>
  <si>
    <t>org.apache.lucene.analysis.payloads.IdentityEncoder</t>
  </si>
  <si>
    <t>org.apache.lucene.analysis.payloads.IntegerEncoder</t>
  </si>
  <si>
    <t>org.apache.lucene.analysis.payloads.NumericPayloadTokenFilter</t>
  </si>
  <si>
    <t>org.apache.lucene.analysis.payloads.NumericPayloadTokenFilterFactory</t>
  </si>
  <si>
    <t>org.apache.lucene.analysis.payloads.NumericPayloadTokenFilterTest</t>
  </si>
  <si>
    <t>org.apache.lucene.analysis.payloads.NumericPayloadTokenFilterTest$WordTokenFilter</t>
  </si>
  <si>
    <t>org.apache.lucene.analysis.payloads.PayloadEncoder</t>
  </si>
  <si>
    <t>org.apache.lucene.analysis.payloads.PayloadHelper</t>
  </si>
  <si>
    <t>org.apache.lucene.analysis.payloads.TestDelimitedPayloadTokenFilterFactory</t>
  </si>
  <si>
    <t>org.apache.lucene.analysis.payloads.TokenOffsetPayloadTokenFilter</t>
  </si>
  <si>
    <t>org.apache.lucene.analysis.payloads.TokenOffsetPayloadTokenFilterFactory</t>
  </si>
  <si>
    <t>org.apache.lucene.analysis.payloads.TokenOffsetPayloadTokenFilterTest</t>
  </si>
  <si>
    <t>org.apache.lucene.analysis.payloads.TypeAsPayloadTokenFilter</t>
  </si>
  <si>
    <t>org.apache.lucene.analysis.payloads.TypeAsPayloadTokenFilterFactory</t>
  </si>
  <si>
    <t>org.apache.lucene.analysis.payloads.TypeAsPayloadTokenFilterTest</t>
  </si>
  <si>
    <t>org.apache.lucene.analysis.payloads.TypeAsPayloadTokenFilterTest$WordTokenFilter</t>
  </si>
  <si>
    <t>org.apache.lucene.analysis.phonetic.BeiderMorseFilter</t>
  </si>
  <si>
    <t>org.apache.lucene.analysis.phonetic.BeiderMorseFilterFactory</t>
  </si>
  <si>
    <t>org.apache.lucene.analysis.phonetic.DoubleMetaphoneFilter</t>
  </si>
  <si>
    <t>org.apache.lucene.analysis.phonetic.DoubleMetaphoneFilterFactory</t>
  </si>
  <si>
    <t>org.apache.lucene.analysis.phonetic.DoubleMetaphoneFilterTest</t>
  </si>
  <si>
    <t>org.apache.lucene.analysis.phonetic.DoubleMetaphoneFilterTest$1</t>
  </si>
  <si>
    <t>org.apache.lucene.analysis.phonetic.DoubleMetaphoneFilterTest$2</t>
  </si>
  <si>
    <t>org.apache.lucene.analysis.phonetic.DoubleMetaphoneFilterTest$3</t>
  </si>
  <si>
    <t>org.apache.lucene.analysis.phonetic.PhoneticFilter</t>
  </si>
  <si>
    <t>org.apache.lucene.analysis.phonetic.PhoneticFilterFactory</t>
  </si>
  <si>
    <t>org.apache.lucene.analysis.phonetic.TestBeiderMorseFilter</t>
  </si>
  <si>
    <t>org.apache.lucene.analysis.phonetic.TestBeiderMorseFilter$1</t>
  </si>
  <si>
    <t>org.apache.lucene.analysis.phonetic.TestBeiderMorseFilter$2</t>
  </si>
  <si>
    <t>org.apache.lucene.analysis.phonetic.TestBeiderMorseFilter$3</t>
  </si>
  <si>
    <t>org.apache.lucene.analysis.phonetic.TestBeiderMorseFilter$4</t>
  </si>
  <si>
    <t>org.apache.lucene.analysis.phonetic.TestBeiderMorseFilterFactory</t>
  </si>
  <si>
    <t>org.apache.lucene.analysis.phonetic.TestDoubleMetaphoneFilterFactory</t>
  </si>
  <si>
    <t>org.apache.lucene.analysis.phonetic.TestPhoneticFilter</t>
  </si>
  <si>
    <t>org.apache.lucene.analysis.phonetic.TestPhoneticFilter$1</t>
  </si>
  <si>
    <t>org.apache.lucene.analysis.phonetic.TestPhoneticFilter$2</t>
  </si>
  <si>
    <t>org.apache.lucene.analysis.phonetic.TestPhoneticFilter$3</t>
  </si>
  <si>
    <t>org.apache.lucene.analysis.phonetic.TestPhoneticFilterFactory</t>
  </si>
  <si>
    <t>org.apache.lucene.analysis.pl.PolishAnalyzer</t>
  </si>
  <si>
    <t>org.apache.lucene.analysis.pl.PolishAnalyzer$DefaultsHolder</t>
  </si>
  <si>
    <t>org.apache.lucene.analysis.pl.TestPolishAnalyzer</t>
  </si>
  <si>
    <t>org.apache.lucene.analysis.position.PositionFilter</t>
  </si>
  <si>
    <t>org.apache.lucene.analysis.position.PositionFilterFactory</t>
  </si>
  <si>
    <t>org.apache.lucene.analysis.position.PositionFilterTest</t>
  </si>
  <si>
    <t>org.apache.lucene.analysis.position.PositionFilterTest$TestTokenStream</t>
  </si>
  <si>
    <t>org.apache.lucene.analysis.pt.PortugueseAnalyzer</t>
  </si>
  <si>
    <t>org.apache.lucene.analysis.pt.PortugueseAnalyzer$DefaultSetHolder</t>
  </si>
  <si>
    <t>org.apache.lucene.analysis.pt.PortugueseLightStemFilter</t>
  </si>
  <si>
    <t>org.apache.lucene.analysis.pt.PortugueseLightStemFilterFactory</t>
  </si>
  <si>
    <t>org.apache.lucene.analysis.pt.PortugueseLightStemmer</t>
  </si>
  <si>
    <t>org.apache.lucene.analysis.pt.PortugueseMinimalStemFilter</t>
  </si>
  <si>
    <t>org.apache.lucene.analysis.pt.PortugueseMinimalStemFilterFactory</t>
  </si>
  <si>
    <t>org.apache.lucene.analysis.pt.PortugueseMinimalStemmer</t>
  </si>
  <si>
    <t>org.apache.lucene.analysis.pt.PortugueseStemFilter</t>
  </si>
  <si>
    <t>org.apache.lucene.analysis.pt.PortugueseStemFilterFactory</t>
  </si>
  <si>
    <t>org.apache.lucene.analysis.pt.PortugueseStemmer</t>
  </si>
  <si>
    <t>org.apache.lucene.analysis.pt.RSLPStemmerBase</t>
  </si>
  <si>
    <t>org.apache.lucene.analysis.pt.RSLPStemmerBase$Rule</t>
  </si>
  <si>
    <t>org.apache.lucene.analysis.pt.RSLPStemmerBase$RuleWithSetExceptions</t>
  </si>
  <si>
    <t>org.apache.lucene.analysis.pt.RSLPStemmerBase$RuleWithSuffixExceptions</t>
  </si>
  <si>
    <t>org.apache.lucene.analysis.pt.RSLPStemmerBase$Step</t>
  </si>
  <si>
    <t>org.apache.lucene.analysis.pt.TestPortugueseAnalyzer</t>
  </si>
  <si>
    <t>org.apache.lucene.analysis.pt.TestPortugueseLightStemFilter</t>
  </si>
  <si>
    <t>org.apache.lucene.analysis.pt.TestPortugueseLightStemFilter$1</t>
  </si>
  <si>
    <t>org.apache.lucene.analysis.pt.TestPortugueseLightStemFilter$2</t>
  </si>
  <si>
    <t>org.apache.lucene.analysis.pt.TestPortugueseLightStemFilter$3</t>
  </si>
  <si>
    <t>org.apache.lucene.analysis.pt.TestPortugueseLightStemFilterFactory</t>
  </si>
  <si>
    <t>org.apache.lucene.analysis.pt.TestPortugueseMinimalStemFilter</t>
  </si>
  <si>
    <t>org.apache.lucene.analysis.pt.TestPortugueseMinimalStemFilter$1</t>
  </si>
  <si>
    <t>org.apache.lucene.analysis.pt.TestPortugueseMinimalStemFilter$2</t>
  </si>
  <si>
    <t>org.apache.lucene.analysis.pt.TestPortugueseMinimalStemFilter$3</t>
  </si>
  <si>
    <t>org.apache.lucene.analysis.pt.TestPortugueseMinimalStemFilterFactory</t>
  </si>
  <si>
    <t>org.apache.lucene.analysis.pt.TestPortugueseStemFilter</t>
  </si>
  <si>
    <t>org.apache.lucene.analysis.pt.TestPortugueseStemFilter$1</t>
  </si>
  <si>
    <t>org.apache.lucene.analysis.pt.TestPortugueseStemFilter$2</t>
  </si>
  <si>
    <t>org.apache.lucene.analysis.pt.TestPortugueseStemFilter$3</t>
  </si>
  <si>
    <t>org.apache.lucene.analysis.pt.TestPortugueseStemFilterFactory</t>
  </si>
  <si>
    <t>org.apache.lucene.analysis.query.QueryAutoStopWordAnalyzer</t>
  </si>
  <si>
    <t>org.apache.lucene.analysis.query.QueryAutoStopWordAnalyzerTest</t>
  </si>
  <si>
    <t>org.apache.lucene.analysis.reverse.ReverseStringFilter</t>
  </si>
  <si>
    <t>org.apache.lucene.analysis.reverse.ReverseStringFilterFactory</t>
  </si>
  <si>
    <t>org.apache.lucene.analysis.reverse.TestReverseStringFilter</t>
  </si>
  <si>
    <t>org.apache.lucene.analysis.reverse.TestReverseStringFilter$1</t>
  </si>
  <si>
    <t>org.apache.lucene.analysis.reverse.TestReverseStringFilter$2</t>
  </si>
  <si>
    <t>org.apache.lucene.analysis.reverse.TestReverseStringFilterFactory</t>
  </si>
  <si>
    <t>org.apache.lucene.analysis.ro.RomanianAnalyzer</t>
  </si>
  <si>
    <t>org.apache.lucene.analysis.ro.RomanianAnalyzer$DefaultSetHolder</t>
  </si>
  <si>
    <t>org.apache.lucene.analysis.ro.TestRomanianAnalyzer</t>
  </si>
  <si>
    <t>org.apache.lucene.analysis.ru.RussianAnalyzer</t>
  </si>
  <si>
    <t>org.apache.lucene.analysis.ru.RussianAnalyzer$DefaultSetHolder</t>
  </si>
  <si>
    <t>org.apache.lucene.analysis.ru.RussianLetterTokenizer</t>
  </si>
  <si>
    <t>org.apache.lucene.analysis.ru.RussianLetterTokenizerFactory</t>
  </si>
  <si>
    <t>org.apache.lucene.analysis.ru.RussianLightStemFilter</t>
  </si>
  <si>
    <t>org.apache.lucene.analysis.ru.RussianLightStemFilterFactory</t>
  </si>
  <si>
    <t>org.apache.lucene.analysis.ru.RussianLightStemmer</t>
  </si>
  <si>
    <t>org.apache.lucene.analysis.ru.TestRussianAnalyzer</t>
  </si>
  <si>
    <t>org.apache.lucene.analysis.ru.TestRussianFilters</t>
  </si>
  <si>
    <t>org.apache.lucene.analysis.ru.TestRussianLetterTokenizer</t>
  </si>
  <si>
    <t>org.apache.lucene.analysis.ru.TestRussianLightStemFilter</t>
  </si>
  <si>
    <t>org.apache.lucene.analysis.ru.TestRussianLightStemFilter$1</t>
  </si>
  <si>
    <t>org.apache.lucene.analysis.ru.TestRussianLightStemFilter$2</t>
  </si>
  <si>
    <t>org.apache.lucene.analysis.ru.TestRussianLightStemFilter$3</t>
  </si>
  <si>
    <t>org.apache.lucene.analysis.ru.TestRussianLightStemFilterFactory</t>
  </si>
  <si>
    <t>org.apache.lucene.analysis.shingle.ShingleAnalyzerWrapper</t>
  </si>
  <si>
    <t>org.apache.lucene.analysis.shingle.ShingleAnalyzerWrapperTest</t>
  </si>
  <si>
    <t>org.apache.lucene.analysis.shingle.ShingleFilter</t>
  </si>
  <si>
    <t>org.apache.lucene.analysis.shingle.ShingleFilter$CircularSequence</t>
  </si>
  <si>
    <t>org.apache.lucene.analysis.shingle.ShingleFilter$InputWindowToken</t>
  </si>
  <si>
    <t>org.apache.lucene.analysis.shingle.ShingleFilterFactory</t>
  </si>
  <si>
    <t>org.apache.lucene.analysis.shingle.ShingleFilterTest</t>
  </si>
  <si>
    <t>org.apache.lucene.analysis.shingle.ShingleFilterTest$1</t>
  </si>
  <si>
    <t>org.apache.lucene.analysis.shingle.ShingleFilterTest$2</t>
  </si>
  <si>
    <t>org.apache.lucene.analysis.shingle.ShingleFilterTest$3</t>
  </si>
  <si>
    <t>org.apache.lucene.analysis.shingle.ShingleFilterTest$TestTokenStream</t>
  </si>
  <si>
    <t>org.apache.lucene.analysis.shingle.TestShingleFilterFactory</t>
  </si>
  <si>
    <t>org.apache.lucene.analysis.sinks.DateRecognizerSinkFilter</t>
  </si>
  <si>
    <t>org.apache.lucene.analysis.sinks.DateRecognizerSinkTokenizerTest</t>
  </si>
  <si>
    <t>org.apache.lucene.analysis.sinks.TeeSinkTokenFilter</t>
  </si>
  <si>
    <t>org.apache.lucene.analysis.sinks.TeeSinkTokenFilter$1</t>
  </si>
  <si>
    <t>org.apache.lucene.analysis.sinks.TeeSinkTokenFilter$SinkFilter</t>
  </si>
  <si>
    <t>org.apache.lucene.analysis.sinks.TeeSinkTokenFilter$SinkTokenStream</t>
  </si>
  <si>
    <t>org.apache.lucene.analysis.sinks.TestTeeSinkTokenFilter</t>
  </si>
  <si>
    <t>org.apache.lucene.analysis.sinks.TestTeeSinkTokenFilter$1</t>
  </si>
  <si>
    <t>org.apache.lucene.analysis.sinks.TestTeeSinkTokenFilter$2</t>
  </si>
  <si>
    <t>org.apache.lucene.analysis.sinks.TestTeeSinkTokenFilter$ModuloSinkFilter</t>
  </si>
  <si>
    <t>org.apache.lucene.analysis.sinks.TestTeeSinkTokenFilter$ModuloTokenFilter</t>
  </si>
  <si>
    <t>org.apache.lucene.analysis.sinks.TokenRangeSinkFilter</t>
  </si>
  <si>
    <t>org.apache.lucene.analysis.sinks.TokenRangeSinkTokenizerTest</t>
  </si>
  <si>
    <t>org.apache.lucene.analysis.sinks.TokenTypeSinkFilter</t>
  </si>
  <si>
    <t>org.apache.lucene.analysis.sinks.TokenTypeSinkTokenizerTest</t>
  </si>
  <si>
    <t>org.apache.lucene.analysis.sinks.TokenTypeSinkTokenizerTest$WordTokenFilter</t>
  </si>
  <si>
    <t>org.apache.lucene.analysis.snowball.SnowballAnalyzer</t>
  </si>
  <si>
    <t>org.apache.lucene.analysis.snowball.SnowballFilter</t>
  </si>
  <si>
    <t>org.apache.lucene.analysis.snowball.SnowballPorterFilterFactory</t>
  </si>
  <si>
    <t>org.apache.lucene.analysis.snowball.TestSnowball</t>
  </si>
  <si>
    <t>org.apache.lucene.analysis.snowball.TestSnowball$1</t>
  </si>
  <si>
    <t>org.apache.lucene.analysis.snowball.TestSnowball$2</t>
  </si>
  <si>
    <t>org.apache.lucene.analysis.snowball.TestSnowball$TestTokenStream</t>
  </si>
  <si>
    <t>org.apache.lucene.analysis.snowball.TestSnowballPorterFilterFactory</t>
  </si>
  <si>
    <t>org.apache.lucene.analysis.snowball.TestSnowballVocab</t>
  </si>
  <si>
    <t>org.apache.lucene.analysis.snowball.TestSnowballVocab$1</t>
  </si>
  <si>
    <t>org.apache.lucene.analysis.standard.ClassicAnalyzer</t>
  </si>
  <si>
    <t>org.apache.lucene.analysis.standard.ClassicAnalyzer$1</t>
  </si>
  <si>
    <t>org.apache.lucene.analysis.standard.ClassicFilter</t>
  </si>
  <si>
    <t>org.apache.lucene.analysis.standard.ClassicFilterFactory</t>
  </si>
  <si>
    <t>org.apache.lucene.analysis.standard.ClassicTokenizer</t>
  </si>
  <si>
    <t>org.apache.lucene.analysis.standard.ClassicTokenizerFactory</t>
  </si>
  <si>
    <t>org.apache.lucene.analysis.standard.ClassicTokenizerImpl</t>
  </si>
  <si>
    <t>org.apache.lucene.analysis.standard.GenerateJflexTLDMacros</t>
  </si>
  <si>
    <t>org.apache.lucene.analysis.standard.StandardAnalyzer</t>
  </si>
  <si>
    <t>org.apache.lucene.analysis.standard.StandardAnalyzer$1</t>
  </si>
  <si>
    <t>org.apache.lucene.analysis.standard.StandardFilter</t>
  </si>
  <si>
    <t>org.apache.lucene.analysis.standard.StandardFilterFactory</t>
  </si>
  <si>
    <t>org.apache.lucene.analysis.standard.StandardTokenizer</t>
  </si>
  <si>
    <t>org.apache.lucene.analysis.standard.StandardTokenizerFactory</t>
  </si>
  <si>
    <t>org.apache.lucene.analysis.standard.StandardTokenizerImpl</t>
  </si>
  <si>
    <t>org.apache.lucene.analysis.standard.StandardTokenizerInterface</t>
  </si>
  <si>
    <t>org.apache.lucene.analysis.standard.std31.StandardTokenizerImpl31</t>
  </si>
  <si>
    <t>org.apache.lucene.analysis.standard.std31.UAX29URLEmailTokenizerImpl31</t>
  </si>
  <si>
    <t>org.apache.lucene.analysis.standard.std34.StandardTokenizerImpl34</t>
  </si>
  <si>
    <t>org.apache.lucene.analysis.standard.std34.UAX29URLEmailTokenizerImpl34</t>
  </si>
  <si>
    <t>org.apache.lucene.analysis.standard.std36.UAX29URLEmailTokenizerImpl36</t>
  </si>
  <si>
    <t>org.apache.lucene.analysis.standard.TestStandardFactories</t>
  </si>
  <si>
    <t>org.apache.lucene.analysis.standard.TestUAX29URLEmailTokenizerFactory</t>
  </si>
  <si>
    <t>org.apache.lucene.analysis.standard.UAX29URLEmailAnalyzer</t>
  </si>
  <si>
    <t>org.apache.lucene.analysis.standard.UAX29URLEmailAnalyzer$1</t>
  </si>
  <si>
    <t>org.apache.lucene.analysis.standard.UAX29URLEmailTokenizer</t>
  </si>
  <si>
    <t>org.apache.lucene.analysis.standard.UAX29URLEmailTokenizerFactory</t>
  </si>
  <si>
    <t>org.apache.lucene.analysis.standard.UAX29URLEmailTokenizerImpl</t>
  </si>
  <si>
    <t>org.apache.lucene.analysis.stempel.StempelFilter</t>
  </si>
  <si>
    <t>org.apache.lucene.analysis.stempel.StempelPolishStemFilterFactory</t>
  </si>
  <si>
    <t>org.apache.lucene.analysis.stempel.StempelStemmer</t>
  </si>
  <si>
    <t>org.apache.lucene.analysis.stempel.TestStempelPolishStemFilterFactory</t>
  </si>
  <si>
    <t>org.apache.lucene.analysis.sv.SwedishAnalyzer</t>
  </si>
  <si>
    <t>org.apache.lucene.analysis.sv.SwedishAnalyzer$DefaultSetHolder</t>
  </si>
  <si>
    <t>org.apache.lucene.analysis.sv.SwedishLightStemFilter</t>
  </si>
  <si>
    <t>org.apache.lucene.analysis.sv.SwedishLightStemFilterFactory</t>
  </si>
  <si>
    <t>org.apache.lucene.analysis.sv.SwedishLightStemmer</t>
  </si>
  <si>
    <t>org.apache.lucene.analysis.sv.TestSwedishAnalyzer</t>
  </si>
  <si>
    <t>org.apache.lucene.analysis.sv.TestSwedishLightStemFilter</t>
  </si>
  <si>
    <t>org.apache.lucene.analysis.sv.TestSwedishLightStemFilter$1</t>
  </si>
  <si>
    <t>org.apache.lucene.analysis.sv.TestSwedishLightStemFilter$2</t>
  </si>
  <si>
    <t>org.apache.lucene.analysis.sv.TestSwedishLightStemFilter$3</t>
  </si>
  <si>
    <t>org.apache.lucene.analysis.sv.TestSwedishLightStemFilterFactory</t>
  </si>
  <si>
    <t>org.apache.lucene.analysis.synonym.FSTSynonymFilterFactory</t>
  </si>
  <si>
    <t>org.apache.lucene.analysis.synonym.FSTSynonymFilterFactory$1</t>
  </si>
  <si>
    <t>org.apache.lucene.analysis.synonym.SlowSynonymFilter</t>
  </si>
  <si>
    <t>org.apache.lucene.analysis.synonym.SlowSynonymFilterFactory</t>
  </si>
  <si>
    <t>org.apache.lucene.analysis.synonym.SlowSynonymMap</t>
  </si>
  <si>
    <t>org.apache.lucene.analysis.synonym.SolrSynonymParser</t>
  </si>
  <si>
    <t>org.apache.lucene.analysis.synonym.SynonymFilter</t>
  </si>
  <si>
    <t>org.apache.lucene.analysis.synonym.SynonymFilter$PendingInput</t>
  </si>
  <si>
    <t>org.apache.lucene.analysis.synonym.SynonymFilter$PendingOutputs</t>
  </si>
  <si>
    <t>org.apache.lucene.analysis.synonym.SynonymFilterFactory</t>
  </si>
  <si>
    <t>org.apache.lucene.analysis.synonym.SynonymMap</t>
  </si>
  <si>
    <t>org.apache.lucene.analysis.synonym.SynonymMap$Builder</t>
  </si>
  <si>
    <t>org.apache.lucene.analysis.synonym.SynonymMap$Builder$MapEntry</t>
  </si>
  <si>
    <t>org.apache.lucene.analysis.synonym.TestMultiWordSynonyms</t>
  </si>
  <si>
    <t>org.apache.lucene.analysis.synonym.TestSlowSynonymFilter</t>
  </si>
  <si>
    <t>org.apache.lucene.analysis.synonym.TestSlowSynonymFilter$IterTokenStream</t>
  </si>
  <si>
    <t>org.apache.lucene.analysis.synonym.TestSolrSynonymParser</t>
  </si>
  <si>
    <t>org.apache.lucene.analysis.synonym.TestSolrSynonymParser$1</t>
  </si>
  <si>
    <t>org.apache.lucene.analysis.synonym.TestSolrSynonymParser$2</t>
  </si>
  <si>
    <t>org.apache.lucene.analysis.synonym.TestSynonymFilterFactory</t>
  </si>
  <si>
    <t>org.apache.lucene.analysis.synonym.TestSynonymMap</t>
  </si>
  <si>
    <t>org.apache.lucene.analysis.synonym.TestSynonymMap$1</t>
  </si>
  <si>
    <t>org.apache.lucene.analysis.synonym.TestSynonymMapFilter</t>
  </si>
  <si>
    <t>org.apache.lucene.analysis.synonym.TestSynonymMapFilter$1</t>
  </si>
  <si>
    <t>org.apache.lucene.analysis.synonym.TestSynonymMapFilter$10</t>
  </si>
  <si>
    <t>org.apache.lucene.analysis.synonym.TestSynonymMapFilter$11</t>
  </si>
  <si>
    <t>org.apache.lucene.analysis.synonym.TestSynonymMapFilter$12</t>
  </si>
  <si>
    <t>org.apache.lucene.analysis.synonym.TestSynonymMapFilter$13</t>
  </si>
  <si>
    <t>org.apache.lucene.analysis.synonym.TestSynonymMapFilter$14</t>
  </si>
  <si>
    <t>org.apache.lucene.analysis.synonym.TestSynonymMapFilter$15</t>
  </si>
  <si>
    <t>org.apache.lucene.analysis.synonym.TestSynonymMapFilter$16</t>
  </si>
  <si>
    <t>org.apache.lucene.analysis.synonym.TestSynonymMapFilter$2</t>
  </si>
  <si>
    <t>org.apache.lucene.analysis.synonym.TestSynonymMapFilter$3</t>
  </si>
  <si>
    <t>org.apache.lucene.analysis.synonym.TestSynonymMapFilter$4</t>
  </si>
  <si>
    <t>org.apache.lucene.analysis.synonym.TestSynonymMapFilter$5</t>
  </si>
  <si>
    <t>org.apache.lucene.analysis.synonym.TestSynonymMapFilter$6</t>
  </si>
  <si>
    <t>org.apache.lucene.analysis.synonym.TestSynonymMapFilter$7</t>
  </si>
  <si>
    <t>org.apache.lucene.analysis.synonym.TestSynonymMapFilter$8</t>
  </si>
  <si>
    <t>org.apache.lucene.analysis.synonym.TestSynonymMapFilter$9</t>
  </si>
  <si>
    <t>org.apache.lucene.analysis.synonym.TestSynonymMapFilter$OneSyn</t>
  </si>
  <si>
    <t>org.apache.lucene.analysis.synonym.TestWordnetSynonymParser</t>
  </si>
  <si>
    <t>org.apache.lucene.analysis.synonym.TestWordnetSynonymParser$1</t>
  </si>
  <si>
    <t>org.apache.lucene.analysis.synonym.WordnetSynonymParser</t>
  </si>
  <si>
    <t>org.apache.lucene.analysis.TestCachingTokenFilter</t>
  </si>
  <si>
    <t>org.apache.lucene.analysis.TestCachingTokenFilter$1</t>
  </si>
  <si>
    <t>org.apache.lucene.analysis.TestCharFilter</t>
  </si>
  <si>
    <t>org.apache.lucene.analysis.TestCharFilter$CharFilter1</t>
  </si>
  <si>
    <t>org.apache.lucene.analysis.TestCharFilter$CharFilter2</t>
  </si>
  <si>
    <t>org.apache.lucene.analysis.TestGraphTokenizers</t>
  </si>
  <si>
    <t>org.apache.lucene.analysis.TestGraphTokenizers$1</t>
  </si>
  <si>
    <t>org.apache.lucene.analysis.TestGraphTokenizers$2</t>
  </si>
  <si>
    <t>org.apache.lucene.analysis.TestGraphTokenizers$3</t>
  </si>
  <si>
    <t>org.apache.lucene.analysis.TestGraphTokenizers$4</t>
  </si>
  <si>
    <t>org.apache.lucene.analysis.TestGraphTokenizers$5</t>
  </si>
  <si>
    <t>org.apache.lucene.analysis.TestGraphTokenizers$6</t>
  </si>
  <si>
    <t>org.apache.lucene.analysis.TestGraphTokenizers$7</t>
  </si>
  <si>
    <t>org.apache.lucene.analysis.TestGraphTokenizers$8</t>
  </si>
  <si>
    <t>org.apache.lucene.analysis.TestGraphTokenizers$GraphTokenizer</t>
  </si>
  <si>
    <t>org.apache.lucene.analysis.TestGraphTokenizers$RemoveATokens</t>
  </si>
  <si>
    <t>org.apache.lucene.analysis.TestLookaheadTokenFilter</t>
  </si>
  <si>
    <t>org.apache.lucene.analysis.TestLookaheadTokenFilter$1</t>
  </si>
  <si>
    <t>org.apache.lucene.analysis.TestLookaheadTokenFilter$2</t>
  </si>
  <si>
    <t>org.apache.lucene.analysis.TestLookaheadTokenFilter$NeverPeeksLookaheadTokenFilter</t>
  </si>
  <si>
    <t>org.apache.lucene.analysis.TestMockAnalyzer</t>
  </si>
  <si>
    <t>org.apache.lucene.analysis.TestMockCharFilter</t>
  </si>
  <si>
    <t>org.apache.lucene.analysis.TestMockCharFilter$1</t>
  </si>
  <si>
    <t>org.apache.lucene.analysis.TestNumericTokenStream</t>
  </si>
  <si>
    <t>org.apache.lucene.analysis.TestNumericTokenStream$TestAttribute</t>
  </si>
  <si>
    <t>org.apache.lucene.analysis.TestNumericTokenStream$TestAttributeImpl</t>
  </si>
  <si>
    <t>org.apache.lucene.analysis.TestToken</t>
  </si>
  <si>
    <t>org.apache.lucene.analysis.TestToken$1</t>
  </si>
  <si>
    <t>org.apache.lucene.analysis.TestToken$SenselessAttribute</t>
  </si>
  <si>
    <t>org.apache.lucene.analysis.TestToken$SenselessAttributeImpl</t>
  </si>
  <si>
    <t>org.apache.lucene.analysis.th.TestThaiAnalyzer</t>
  </si>
  <si>
    <t>org.apache.lucene.analysis.th.TestThaiAnalyzer$1</t>
  </si>
  <si>
    <t>org.apache.lucene.analysis.th.TestThaiWordFilterFactory</t>
  </si>
  <si>
    <t>org.apache.lucene.analysis.th.ThaiAnalyzer</t>
  </si>
  <si>
    <t>org.apache.lucene.analysis.th.ThaiAnalyzer$DefaultSetHolder</t>
  </si>
  <si>
    <t>org.apache.lucene.analysis.th.ThaiWordFilter</t>
  </si>
  <si>
    <t>org.apache.lucene.analysis.th.ThaiWordFilterFactory</t>
  </si>
  <si>
    <t>org.apache.lucene.analysis.Token</t>
  </si>
  <si>
    <t>org.apache.lucene.analysis.Token$TokenAttributeFactory</t>
  </si>
  <si>
    <t>org.apache.lucene.analysis.tokenattributes.CharTermAttribute</t>
  </si>
  <si>
    <t>org.apache.lucene.analysis.tokenattributes.CharTermAttributeImpl</t>
  </si>
  <si>
    <t>org.apache.lucene.analysis.tokenattributes.FlagsAttribute</t>
  </si>
  <si>
    <t>org.apache.lucene.analysis.tokenattributes.FlagsAttributeImpl</t>
  </si>
  <si>
    <t>org.apache.lucene.analysis.tokenattributes.KeywordAttribute</t>
  </si>
  <si>
    <t>org.apache.lucene.analysis.tokenattributes.KeywordAttributeImpl</t>
  </si>
  <si>
    <t>org.apache.lucene.analysis.tokenattributes.OffsetAttribute</t>
  </si>
  <si>
    <t>org.apache.lucene.analysis.tokenattributes.OffsetAttributeImpl</t>
  </si>
  <si>
    <t>org.apache.lucene.analysis.tokenattributes.PayloadAttribute</t>
  </si>
  <si>
    <t>org.apache.lucene.analysis.tokenattributes.PayloadAttributeImpl</t>
  </si>
  <si>
    <t>org.apache.lucene.analysis.tokenattributes.PositionIncrementAttribute</t>
  </si>
  <si>
    <t>org.apache.lucene.analysis.tokenattributes.PositionIncrementAttributeImpl</t>
  </si>
  <si>
    <t>org.apache.lucene.analysis.tokenattributes.PositionLengthAttribute</t>
  </si>
  <si>
    <t>org.apache.lucene.analysis.tokenattributes.PositionLengthAttributeImpl</t>
  </si>
  <si>
    <t>org.apache.lucene.analysis.tokenattributes.TermToBytesRefAttribute</t>
  </si>
  <si>
    <t>org.apache.lucene.analysis.tokenattributes.TestCharTermAttributeImpl</t>
  </si>
  <si>
    <t>org.apache.lucene.analysis.tokenattributes.TestCharTermAttributeImpl$1</t>
  </si>
  <si>
    <t>org.apache.lucene.analysis.tokenattributes.TestCharTermAttributeImpl$2</t>
  </si>
  <si>
    <t>org.apache.lucene.analysis.tokenattributes.TestSimpleAttributeImpl</t>
  </si>
  <si>
    <t>org.apache.lucene.analysis.tokenattributes.TestSimpleAttributeImpl$1</t>
  </si>
  <si>
    <t>org.apache.lucene.analysis.tokenattributes.TypeAttribute</t>
  </si>
  <si>
    <t>org.apache.lucene.analysis.tokenattributes.TypeAttributeImpl</t>
  </si>
  <si>
    <t>org.apache.lucene.analysis.TokenFilter</t>
  </si>
  <si>
    <t>org.apache.lucene.analysis.Tokenizer</t>
  </si>
  <si>
    <t>org.apache.lucene.analysis.TokenStream</t>
  </si>
  <si>
    <t>org.apache.lucene.analysis.TokenStreamToAutomaton</t>
  </si>
  <si>
    <t>org.apache.lucene.analysis.TokenStreamToAutomaton$Position</t>
  </si>
  <si>
    <t>org.apache.lucene.analysis.TokenStreamToAutomaton$Positions</t>
  </si>
  <si>
    <t>org.apache.lucene.analysis.TokenStreamToDot</t>
  </si>
  <si>
    <t>org.apache.lucene.analysis.tr.TestTurkishAnalyzer</t>
  </si>
  <si>
    <t>org.apache.lucene.analysis.tr.TestTurkishLowerCaseFilter</t>
  </si>
  <si>
    <t>org.apache.lucene.analysis.tr.TestTurkishLowerCaseFilter$1</t>
  </si>
  <si>
    <t>org.apache.lucene.analysis.tr.TestTurkishLowerCaseFilterFactory</t>
  </si>
  <si>
    <t>org.apache.lucene.analysis.tr.TurkishAnalyzer</t>
  </si>
  <si>
    <t>org.apache.lucene.analysis.tr.TurkishAnalyzer$DefaultSetHolder</t>
  </si>
  <si>
    <t>org.apache.lucene.analysis.tr.TurkishLowerCaseFilter</t>
  </si>
  <si>
    <t>org.apache.lucene.analysis.tr.TurkishLowerCaseFilterFactory</t>
  </si>
  <si>
    <t>org.apache.lucene.analysis.uima.ae.AEProvider</t>
  </si>
  <si>
    <t>org.apache.lucene.analysis.uima.ae.AEProviderFactory</t>
  </si>
  <si>
    <t>org.apache.lucene.analysis.uima.ae.AEProviderFactoryTest</t>
  </si>
  <si>
    <t>org.apache.lucene.analysis.uima.ae.BasicAEProvider</t>
  </si>
  <si>
    <t>org.apache.lucene.analysis.uima.ae.BasicAEProviderTest</t>
  </si>
  <si>
    <t>org.apache.lucene.analysis.uima.ae.OverridingParamsAEProvider</t>
  </si>
  <si>
    <t>org.apache.lucene.analysis.uima.ae.OverridingParamsAEProviderTest</t>
  </si>
  <si>
    <t>org.apache.lucene.analysis.uima.an.SampleEntityAnnotator</t>
  </si>
  <si>
    <t>org.apache.lucene.analysis.uima.an.SamplePoSTagger</t>
  </si>
  <si>
    <t>org.apache.lucene.analysis.uima.an.SampleWSTokenizerAnnotator</t>
  </si>
  <si>
    <t>org.apache.lucene.analysis.uima.BaseUIMATokenizer</t>
  </si>
  <si>
    <t>org.apache.lucene.analysis.uima.UIMAAnnotationsTokenizer</t>
  </si>
  <si>
    <t>org.apache.lucene.analysis.uima.UIMAAnnotationsTokenizerFactory</t>
  </si>
  <si>
    <t>org.apache.lucene.analysis.uima.UIMABaseAnalyzer</t>
  </si>
  <si>
    <t>org.apache.lucene.analysis.uima.UIMABaseAnalyzerTest</t>
  </si>
  <si>
    <t>org.apache.lucene.analysis.uima.UIMATypeAwareAnalyzer</t>
  </si>
  <si>
    <t>org.apache.lucene.analysis.uima.UIMATypeAwareAnalyzerTest</t>
  </si>
  <si>
    <t>org.apache.lucene.analysis.uima.UIMATypeAwareAnnotationsTokenizer</t>
  </si>
  <si>
    <t>org.apache.lucene.analysis.uima.UIMATypeAwareAnnotationsTokenizerFactory</t>
  </si>
  <si>
    <t>org.apache.lucene.analysis.util.AbstractAnalysisFactory</t>
  </si>
  <si>
    <t>org.apache.lucene.analysis.util.AnalysisSPILoader</t>
  </si>
  <si>
    <t>org.apache.lucene.analysis.util.CharacterUtils</t>
  </si>
  <si>
    <t>org.apache.lucene.analysis.util.CharacterUtils$CharacterBuffer</t>
  </si>
  <si>
    <t>org.apache.lucene.analysis.util.CharacterUtils$Java4CharacterUtils</t>
  </si>
  <si>
    <t>org.apache.lucene.analysis.util.CharacterUtils$Java5CharacterUtils</t>
  </si>
  <si>
    <t>org.apache.lucene.analysis.util.CharArrayIterator</t>
  </si>
  <si>
    <t>org.apache.lucene.analysis.util.CharArrayIterator$1</t>
  </si>
  <si>
    <t>org.apache.lucene.analysis.util.CharArrayIterator$2</t>
  </si>
  <si>
    <t>org.apache.lucene.analysis.util.CharArrayIterator$3</t>
  </si>
  <si>
    <t>org.apache.lucene.analysis.util.CharArrayIterator$4</t>
  </si>
  <si>
    <t>org.apache.lucene.analysis.util.CharArrayMap</t>
  </si>
  <si>
    <t>org.apache.lucene.analysis.util.CharArrayMap$1</t>
  </si>
  <si>
    <t>org.apache.lucene.analysis.util.CharArrayMap$EmptyCharArrayMap</t>
  </si>
  <si>
    <t>org.apache.lucene.analysis.util.CharArrayMap$EntryIterator</t>
  </si>
  <si>
    <t>org.apache.lucene.analysis.util.CharArrayMap$EntrySet</t>
  </si>
  <si>
    <t>org.apache.lucene.analysis.util.CharArrayMap$MapEntry</t>
  </si>
  <si>
    <t>org.apache.lucene.analysis.util.CharArrayMap$UnmodifiableCharArrayMap</t>
  </si>
  <si>
    <t>org.apache.lucene.analysis.util.CharArraySet</t>
  </si>
  <si>
    <t>org.apache.lucene.analysis.util.CharFilterFactory</t>
  </si>
  <si>
    <t>org.apache.lucene.analysis.util.CharTokenizer</t>
  </si>
  <si>
    <t>org.apache.lucene.analysis.util.ClasspathResourceLoader</t>
  </si>
  <si>
    <t>org.apache.lucene.analysis.util.ElisionFilter</t>
  </si>
  <si>
    <t>org.apache.lucene.analysis.util.ElisionFilterFactory</t>
  </si>
  <si>
    <t>org.apache.lucene.analysis.util.FilesystemResourceLoader</t>
  </si>
  <si>
    <t>org.apache.lucene.analysis.util.FilteringTokenFilter</t>
  </si>
  <si>
    <t>org.apache.lucene.analysis.util.MultiTermAwareComponent</t>
  </si>
  <si>
    <t>org.apache.lucene.analysis.util.OpenStringBuilder</t>
  </si>
  <si>
    <t>org.apache.lucene.analysis.util.ResourceLoader</t>
  </si>
  <si>
    <t>org.apache.lucene.analysis.util.ResourceLoaderAware</t>
  </si>
  <si>
    <t>org.apache.lucene.analysis.util.RollingCharBuffer</t>
  </si>
  <si>
    <t>org.apache.lucene.analysis.util.StemmerUtil</t>
  </si>
  <si>
    <t>org.apache.lucene.analysis.util.StopwordAnalyzerBase</t>
  </si>
  <si>
    <t>org.apache.lucene.analysis.util.StringMockResourceLoader</t>
  </si>
  <si>
    <t>org.apache.lucene.analysis.util.TestAnalysisSPILoader</t>
  </si>
  <si>
    <t>org.apache.lucene.analysis.util.TestCharacterUtils</t>
  </si>
  <si>
    <t>org.apache.lucene.analysis.util.TestCharArrayIterator</t>
  </si>
  <si>
    <t>org.apache.lucene.analysis.util.TestCharArrayMap</t>
  </si>
  <si>
    <t>org.apache.lucene.analysis.util.TestCharArraySet</t>
  </si>
  <si>
    <t>org.apache.lucene.analysis.util.TestCharTokenizers</t>
  </si>
  <si>
    <t>org.apache.lucene.analysis.util.TestCharTokenizers$1</t>
  </si>
  <si>
    <t>org.apache.lucene.analysis.util.TestCharTokenizers$1$1</t>
  </si>
  <si>
    <t>org.apache.lucene.analysis.util.TestCharTokenizers$2</t>
  </si>
  <si>
    <t>org.apache.lucene.analysis.util.TestCharTokenizers$2$1</t>
  </si>
  <si>
    <t>org.apache.lucene.analysis.util.TestElision</t>
  </si>
  <si>
    <t>org.apache.lucene.analysis.util.TestElision$1</t>
  </si>
  <si>
    <t>org.apache.lucene.analysis.util.TestElisionFilterFactory</t>
  </si>
  <si>
    <t>org.apache.lucene.analysis.util.TestFilesystemResourceLoader</t>
  </si>
  <si>
    <t>org.apache.lucene.analysis.util.TestRollingCharBuffer</t>
  </si>
  <si>
    <t>org.apache.lucene.analysis.util.TestWordlistLoader</t>
  </si>
  <si>
    <t>org.apache.lucene.analysis.util.TokenFilterFactory</t>
  </si>
  <si>
    <t>org.apache.lucene.analysis.util.TokenizerFactory</t>
  </si>
  <si>
    <t>org.apache.lucene.analysis.util.WordlistLoader</t>
  </si>
  <si>
    <t>org.apache.lucene.analysis.ValidatingTokenFilter</t>
  </si>
  <si>
    <t>org.apache.lucene.analysis.VocabularyAssert</t>
  </si>
  <si>
    <t>org.apache.lucene.analysis.wikipedia.TestWikipediaTokenizerFactory</t>
  </si>
  <si>
    <t>org.apache.lucene.analysis.wikipedia.WikipediaTokenizer</t>
  </si>
  <si>
    <t>org.apache.lucene.analysis.wikipedia.WikipediaTokenizerFactory</t>
  </si>
  <si>
    <t>org.apache.lucene.analysis.wikipedia.WikipediaTokenizerImpl</t>
  </si>
  <si>
    <t>org.apache.lucene.analysis.wikipedia.WikipediaTokenizerTest</t>
  </si>
  <si>
    <t>org.apache.lucene.analysis.wikipedia.WikipediaTokenizerTest$1</t>
  </si>
  <si>
    <t>org.apache.lucene.analysis.wikipedia.WikipediaTokenizerTest$2</t>
  </si>
  <si>
    <t>org.apache.lucene.benchmark.BenchmarkTestCase</t>
  </si>
  <si>
    <t>org.apache.lucene.benchmark.byTask.Benchmark</t>
  </si>
  <si>
    <t>org.apache.lucene.benchmark.byTask.feeds.AbstractQueryMaker</t>
  </si>
  <si>
    <t>org.apache.lucene.benchmark.byTask.feeds.ContentItemsSource</t>
  </si>
  <si>
    <t>org.apache.lucene.benchmark.byTask.feeds.ContentSource</t>
  </si>
  <si>
    <t>org.apache.lucene.benchmark.byTask.feeds.DemoHTMLParser</t>
  </si>
  <si>
    <t>org.apache.lucene.benchmark.byTask.feeds.DemoHTMLParser$Parser</t>
  </si>
  <si>
    <t>org.apache.lucene.benchmark.byTask.feeds.DemoHTMLParser$Parser$1</t>
  </si>
  <si>
    <t>org.apache.lucene.benchmark.byTask.feeds.DirContentSource</t>
  </si>
  <si>
    <t>org.apache.lucene.benchmark.byTask.feeds.DirContentSource$DateFormatInfo</t>
  </si>
  <si>
    <t>org.apache.lucene.benchmark.byTask.feeds.DirContentSource$Iterator</t>
  </si>
  <si>
    <t>org.apache.lucene.benchmark.byTask.feeds.DirContentSource$Iterator$1</t>
  </si>
  <si>
    <t>org.apache.lucene.benchmark.byTask.feeds.DirContentSource$Iterator$2</t>
  </si>
  <si>
    <t>org.apache.lucene.benchmark.byTask.feeds.DirContentSource$Iterator$Comparator</t>
  </si>
  <si>
    <t>org.apache.lucene.benchmark.byTask.feeds.DocData</t>
  </si>
  <si>
    <t>org.apache.lucene.benchmark.byTask.feeds.DocMaker</t>
  </si>
  <si>
    <t>org.apache.lucene.benchmark.byTask.feeds.DocMaker$DateUtil</t>
  </si>
  <si>
    <t>org.apache.lucene.benchmark.byTask.feeds.DocMaker$DocState</t>
  </si>
  <si>
    <t>org.apache.lucene.benchmark.byTask.feeds.DocMaker$LeftOver</t>
  </si>
  <si>
    <t>org.apache.lucene.benchmark.byTask.feeds.DocMakerTest</t>
  </si>
  <si>
    <t>org.apache.lucene.benchmark.byTask.feeds.DocMakerTest$OneDocSource</t>
  </si>
  <si>
    <t>org.apache.lucene.benchmark.byTask.feeds.EnwikiContentSource</t>
  </si>
  <si>
    <t>org.apache.lucene.benchmark.byTask.feeds.EnwikiContentSource$Parser</t>
  </si>
  <si>
    <t>org.apache.lucene.benchmark.byTask.feeds.EnwikiContentSourceTest</t>
  </si>
  <si>
    <t>org.apache.lucene.benchmark.byTask.feeds.EnwikiContentSourceTest$StringableEnwikiSource</t>
  </si>
  <si>
    <t>org.apache.lucene.benchmark.byTask.feeds.EnwikiQueryMaker</t>
  </si>
  <si>
    <t>org.apache.lucene.benchmark.byTask.feeds.FacetSource</t>
  </si>
  <si>
    <t>org.apache.lucene.benchmark.byTask.feeds.FileBasedQueryMaker</t>
  </si>
  <si>
    <t>org.apache.lucene.benchmark.byTask.feeds.HTMLParser</t>
  </si>
  <si>
    <t>org.apache.lucene.benchmark.byTask.feeds.LineDocSource</t>
  </si>
  <si>
    <t>org.apache.lucene.benchmark.byTask.feeds.LineDocSource$HeaderLineParser</t>
  </si>
  <si>
    <t>org.apache.lucene.benchmark.byTask.feeds.LineDocSource$HeaderLineParser$FieldName</t>
  </si>
  <si>
    <t>org.apache.lucene.benchmark.byTask.feeds.LineDocSource$LineParser</t>
  </si>
  <si>
    <t>org.apache.lucene.benchmark.byTask.feeds.LineDocSource$SimpleLineParser</t>
  </si>
  <si>
    <t>org.apache.lucene.benchmark.byTask.feeds.LineDocSourceTest</t>
  </si>
  <si>
    <t>org.apache.lucene.benchmark.byTask.feeds.LongToEnglishContentSource</t>
  </si>
  <si>
    <t>org.apache.lucene.benchmark.byTask.feeds.LongToEnglishQueryMaker</t>
  </si>
  <si>
    <t>org.apache.lucene.benchmark.byTask.feeds.NoMoreDataException</t>
  </si>
  <si>
    <t>org.apache.lucene.benchmark.byTask.feeds.QueryMaker</t>
  </si>
  <si>
    <t>org.apache.lucene.benchmark.byTask.feeds.RandomFacetSource</t>
  </si>
  <si>
    <t>org.apache.lucene.benchmark.byTask.feeds.ReutersContentSource</t>
  </si>
  <si>
    <t>org.apache.lucene.benchmark.byTask.feeds.ReutersContentSource$DateFormatInfo</t>
  </si>
  <si>
    <t>org.apache.lucene.benchmark.byTask.feeds.ReutersQueryMaker</t>
  </si>
  <si>
    <t>org.apache.lucene.benchmark.byTask.feeds.SimpleQueryMaker</t>
  </si>
  <si>
    <t>org.apache.lucene.benchmark.byTask.feeds.SimpleSloppyPhraseQueryMaker</t>
  </si>
  <si>
    <t>org.apache.lucene.benchmark.byTask.feeds.SingleDocSource</t>
  </si>
  <si>
    <t>org.apache.lucene.benchmark.byTask.feeds.SortableSingleDocSource</t>
  </si>
  <si>
    <t>org.apache.lucene.benchmark.byTask.feeds.TestHtmlParser</t>
  </si>
  <si>
    <t>org.apache.lucene.benchmark.byTask.feeds.TrecContentSource</t>
  </si>
  <si>
    <t>org.apache.lucene.benchmark.byTask.feeds.TrecContentSource$DateFormatInfo</t>
  </si>
  <si>
    <t>org.apache.lucene.benchmark.byTask.feeds.TrecContentSourceTest</t>
  </si>
  <si>
    <t>org.apache.lucene.benchmark.byTask.feeds.TrecContentSourceTest$StringableTrecSource</t>
  </si>
  <si>
    <t>org.apache.lucene.benchmark.byTask.feeds.TrecDocParser</t>
  </si>
  <si>
    <t>org.apache.lucene.benchmark.byTask.feeds.TrecDocParser$ParsePathType</t>
  </si>
  <si>
    <t>org.apache.lucene.benchmark.byTask.feeds.TrecFBISParser</t>
  </si>
  <si>
    <t>org.apache.lucene.benchmark.byTask.feeds.TrecFR94Parser</t>
  </si>
  <si>
    <t>org.apache.lucene.benchmark.byTask.feeds.TrecFTParser</t>
  </si>
  <si>
    <t>org.apache.lucene.benchmark.byTask.feeds.TrecGov2Parser</t>
  </si>
  <si>
    <t>org.apache.lucene.benchmark.byTask.feeds.TrecLATimesParser</t>
  </si>
  <si>
    <t>org.apache.lucene.benchmark.byTask.feeds.TrecParserByPath</t>
  </si>
  <si>
    <t>org.apache.lucene.benchmark.byTask.PerfRunData</t>
  </si>
  <si>
    <t>org.apache.lucene.benchmark.byTask.programmatic.Sample</t>
  </si>
  <si>
    <t>org.apache.lucene.benchmark.byTask.stats.Points</t>
  </si>
  <si>
    <t>org.apache.lucene.benchmark.byTask.stats.Report</t>
  </si>
  <si>
    <t>org.apache.lucene.benchmark.byTask.stats.TaskStats</t>
  </si>
  <si>
    <t>org.apache.lucene.benchmark.byTask.tasks.AddDocTask</t>
  </si>
  <si>
    <t>org.apache.lucene.benchmark.byTask.tasks.AddFacetedDocTask</t>
  </si>
  <si>
    <t>org.apache.lucene.benchmark.byTask.tasks.AddIndexesTask</t>
  </si>
  <si>
    <t>org.apache.lucene.benchmark.byTask.tasks.AddIndexesTaskTest</t>
  </si>
  <si>
    <t>org.apache.lucene.benchmark.byTask.tasks.alt.AltPackageTaskTest</t>
  </si>
  <si>
    <t>org.apache.lucene.benchmark.byTask.tasks.alt.AltTestTask</t>
  </si>
  <si>
    <t>org.apache.lucene.benchmark.byTask.tasks.AnalyzerFactoryTask</t>
  </si>
  <si>
    <t>org.apache.lucene.benchmark.byTask.tasks.AnalyzerFactoryTask$ArgType</t>
  </si>
  <si>
    <t>org.apache.lucene.benchmark.byTask.tasks.BenchmarkHighlighter</t>
  </si>
  <si>
    <t>org.apache.lucene.benchmark.byTask.tasks.ClearStatsTask</t>
  </si>
  <si>
    <t>org.apache.lucene.benchmark.byTask.tasks.CloseIndexTask</t>
  </si>
  <si>
    <t>org.apache.lucene.benchmark.byTask.tasks.CloseReaderTask</t>
  </si>
  <si>
    <t>org.apache.lucene.benchmark.byTask.tasks.CloseTaxonomyIndexTask</t>
  </si>
  <si>
    <t>org.apache.lucene.benchmark.byTask.tasks.CloseTaxonomyReaderTask</t>
  </si>
  <si>
    <t>org.apache.lucene.benchmark.byTask.tasks.CommitIndexTask</t>
  </si>
  <si>
    <t>org.apache.lucene.benchmark.byTask.tasks.CommitTaxonomyIndexTask</t>
  </si>
  <si>
    <t>org.apache.lucene.benchmark.byTask.tasks.ConsumeContentSourceTask</t>
  </si>
  <si>
    <t>org.apache.lucene.benchmark.byTask.tasks.CountingHighlighterTestTask</t>
  </si>
  <si>
    <t>org.apache.lucene.benchmark.byTask.tasks.CountingHighlighterTestTask$1</t>
  </si>
  <si>
    <t>org.apache.lucene.benchmark.byTask.tasks.CountingSearchTestTask</t>
  </si>
  <si>
    <t>org.apache.lucene.benchmark.byTask.tasks.CreateIndexTask</t>
  </si>
  <si>
    <t>org.apache.lucene.benchmark.byTask.tasks.CreateIndexTaskTest</t>
  </si>
  <si>
    <t>org.apache.lucene.benchmark.byTask.tasks.CreateTaxonomyIndexTask</t>
  </si>
  <si>
    <t>org.apache.lucene.benchmark.byTask.tasks.ForceMergeTask</t>
  </si>
  <si>
    <t>org.apache.lucene.benchmark.byTask.tasks.NearRealtimeReaderTask</t>
  </si>
  <si>
    <t>org.apache.lucene.benchmark.byTask.tasks.NewAnalyzerTask</t>
  </si>
  <si>
    <t>org.apache.lucene.benchmark.byTask.tasks.NewCollationAnalyzerTask</t>
  </si>
  <si>
    <t>org.apache.lucene.benchmark.byTask.tasks.NewCollationAnalyzerTask$Implementation</t>
  </si>
  <si>
    <t>org.apache.lucene.benchmark.byTask.tasks.NewLocaleTask</t>
  </si>
  <si>
    <t>org.apache.lucene.benchmark.byTask.tasks.NewRoundTask</t>
  </si>
  <si>
    <t>org.apache.lucene.benchmark.byTask.tasks.OpenIndexTask</t>
  </si>
  <si>
    <t>org.apache.lucene.benchmark.byTask.tasks.OpenReaderTask</t>
  </si>
  <si>
    <t>org.apache.lucene.benchmark.byTask.tasks.OpenTaxonomyIndexTask</t>
  </si>
  <si>
    <t>org.apache.lucene.benchmark.byTask.tasks.OpenTaxonomyReaderTask</t>
  </si>
  <si>
    <t>org.apache.lucene.benchmark.byTask.tasks.PerfTask</t>
  </si>
  <si>
    <t>org.apache.lucene.benchmark.byTask.tasks.PerfTaskTest</t>
  </si>
  <si>
    <t>org.apache.lucene.benchmark.byTask.tasks.PerfTaskTest$MyPerfTask</t>
  </si>
  <si>
    <t>org.apache.lucene.benchmark.byTask.tasks.PrintReaderTask</t>
  </si>
  <si>
    <t>org.apache.lucene.benchmark.byTask.tasks.ReadTask</t>
  </si>
  <si>
    <t>org.apache.lucene.benchmark.byTask.tasks.ReadTokensTask</t>
  </si>
  <si>
    <t>org.apache.lucene.benchmark.byTask.tasks.ReadTokensTask$ReusableStringReader</t>
  </si>
  <si>
    <t>org.apache.lucene.benchmark.byTask.tasks.ReopenReaderTask</t>
  </si>
  <si>
    <t>org.apache.lucene.benchmark.byTask.tasks.RepAllTask</t>
  </si>
  <si>
    <t>org.apache.lucene.benchmark.byTask.tasks.ReportTask</t>
  </si>
  <si>
    <t>org.apache.lucene.benchmark.byTask.tasks.RepSelectByPrefTask</t>
  </si>
  <si>
    <t>org.apache.lucene.benchmark.byTask.tasks.RepSumByNameRoundTask</t>
  </si>
  <si>
    <t>org.apache.lucene.benchmark.byTask.tasks.RepSumByNameTask</t>
  </si>
  <si>
    <t>org.apache.lucene.benchmark.byTask.tasks.RepSumByPrefRoundTask</t>
  </si>
  <si>
    <t>org.apache.lucene.benchmark.byTask.tasks.RepSumByPrefTask</t>
  </si>
  <si>
    <t>org.apache.lucene.benchmark.byTask.tasks.ResetInputsTask</t>
  </si>
  <si>
    <t>org.apache.lucene.benchmark.byTask.tasks.ResetSystemEraseTask</t>
  </si>
  <si>
    <t>org.apache.lucene.benchmark.byTask.tasks.ResetSystemSoftTask</t>
  </si>
  <si>
    <t>org.apache.lucene.benchmark.byTask.tasks.RollbackIndexTask</t>
  </si>
  <si>
    <t>org.apache.lucene.benchmark.byTask.tasks.SearchTask</t>
  </si>
  <si>
    <t>org.apache.lucene.benchmark.byTask.tasks.SearchTravRetHighlightTask</t>
  </si>
  <si>
    <t>org.apache.lucene.benchmark.byTask.tasks.SearchTravRetHighlightTask$1</t>
  </si>
  <si>
    <t>org.apache.lucene.benchmark.byTask.tasks.SearchTravRetLoadFieldSelectorTask</t>
  </si>
  <si>
    <t>org.apache.lucene.benchmark.byTask.tasks.SearchTravRetTask</t>
  </si>
  <si>
    <t>org.apache.lucene.benchmark.byTask.tasks.SearchTravRetVectorHighlightTask</t>
  </si>
  <si>
    <t>org.apache.lucene.benchmark.byTask.tasks.SearchTravRetVectorHighlightTask$1</t>
  </si>
  <si>
    <t>org.apache.lucene.benchmark.byTask.tasks.SearchTravTask</t>
  </si>
  <si>
    <t>org.apache.lucene.benchmark.byTask.tasks.SearchWithCollectorTask</t>
  </si>
  <si>
    <t>org.apache.lucene.benchmark.byTask.tasks.SearchWithSortTask</t>
  </si>
  <si>
    <t>org.apache.lucene.benchmark.byTask.tasks.SearchWithSortTaskTest</t>
  </si>
  <si>
    <t>org.apache.lucene.benchmark.byTask.tasks.SetPropTask</t>
  </si>
  <si>
    <t>org.apache.lucene.benchmark.byTask.tasks.TaskSequence</t>
  </si>
  <si>
    <t>org.apache.lucene.benchmark.byTask.tasks.TaskSequence$ParallelTask</t>
  </si>
  <si>
    <t>org.apache.lucene.benchmark.byTask.tasks.TaskSequence$RunBackgroundTask</t>
  </si>
  <si>
    <t>org.apache.lucene.benchmark.byTask.tasks.UpdateDocTask</t>
  </si>
  <si>
    <t>org.apache.lucene.benchmark.byTask.tasks.WaitForMergesTask</t>
  </si>
  <si>
    <t>org.apache.lucene.benchmark.byTask.tasks.WaitTask</t>
  </si>
  <si>
    <t>org.apache.lucene.benchmark.byTask.tasks.WarmTask</t>
  </si>
  <si>
    <t>org.apache.lucene.benchmark.byTask.tasks.WriteEnwikiLineDocTask</t>
  </si>
  <si>
    <t>org.apache.lucene.benchmark.byTask.tasks.WriteEnwikiLineDocTaskTest</t>
  </si>
  <si>
    <t>org.apache.lucene.benchmark.byTask.tasks.WriteEnwikiLineDocTaskTest$WriteLineCategoryDocMaker</t>
  </si>
  <si>
    <t>org.apache.lucene.benchmark.byTask.tasks.WriteLineDocTask</t>
  </si>
  <si>
    <t>org.apache.lucene.benchmark.byTask.tasks.WriteLineDocTaskTest</t>
  </si>
  <si>
    <t>org.apache.lucene.benchmark.byTask.tasks.WriteLineDocTaskTest$1</t>
  </si>
  <si>
    <t>org.apache.lucene.benchmark.byTask.tasks.WriteLineDocTaskTest$EmptyDocMaker</t>
  </si>
  <si>
    <t>org.apache.lucene.benchmark.byTask.tasks.WriteLineDocTaskTest$JustDateDocMaker</t>
  </si>
  <si>
    <t>org.apache.lucene.benchmark.byTask.tasks.WriteLineDocTaskTest$LegalJustDateDocMaker</t>
  </si>
  <si>
    <t>org.apache.lucene.benchmark.byTask.tasks.WriteLineDocTaskTest$NewLinesDocMaker</t>
  </si>
  <si>
    <t>org.apache.lucene.benchmark.byTask.tasks.WriteLineDocTaskTest$NoBodyDocMaker</t>
  </si>
  <si>
    <t>org.apache.lucene.benchmark.byTask.tasks.WriteLineDocTaskTest$NoTitleDocMaker</t>
  </si>
  <si>
    <t>org.apache.lucene.benchmark.byTask.tasks.WriteLineDocTaskTest$ThreadingDocMaker</t>
  </si>
  <si>
    <t>org.apache.lucene.benchmark.byTask.tasks.WriteLineDocTaskTest$WriteLineDocMaker</t>
  </si>
  <si>
    <t>org.apache.lucene.benchmark.byTask.TestPerfTasksLogic</t>
  </si>
  <si>
    <t>org.apache.lucene.benchmark.byTask.TestPerfTasksLogic$MyMergePolicy</t>
  </si>
  <si>
    <t>org.apache.lucene.benchmark.byTask.TestPerfTasksLogic$MyMergeScheduler</t>
  </si>
  <si>
    <t>org.apache.lucene.benchmark.byTask.TestPerfTasksParse</t>
  </si>
  <si>
    <t>org.apache.lucene.benchmark.byTask.TestPerfTasksParse$1</t>
  </si>
  <si>
    <t>org.apache.lucene.benchmark.byTask.TestPerfTasksParse$MockContentSource</t>
  </si>
  <si>
    <t>org.apache.lucene.benchmark.byTask.TestPerfTasksParse$MockQueryMaker</t>
  </si>
  <si>
    <t>org.apache.lucene.benchmark.byTask.utils.Algorithm</t>
  </si>
  <si>
    <t>org.apache.lucene.benchmark.byTask.utils.AnalyzerFactory</t>
  </si>
  <si>
    <t>org.apache.lucene.benchmark.byTask.utils.AnalyzerFactory$1</t>
  </si>
  <si>
    <t>org.apache.lucene.benchmark.byTask.utils.Config</t>
  </si>
  <si>
    <t>org.apache.lucene.benchmark.byTask.utils.FileUtils</t>
  </si>
  <si>
    <t>org.apache.lucene.benchmark.byTask.utils.Format</t>
  </si>
  <si>
    <t>org.apache.lucene.benchmark.byTask.utils.StreamUtils</t>
  </si>
  <si>
    <t>org.apache.lucene.benchmark.byTask.utils.StreamUtils$Type</t>
  </si>
  <si>
    <t>org.apache.lucene.benchmark.byTask.utils.StreamUtilsTest</t>
  </si>
  <si>
    <t>org.apache.lucene.benchmark.byTask.utils.TestConfig</t>
  </si>
  <si>
    <t>org.apache.lucene.benchmark.Constants</t>
  </si>
  <si>
    <t>org.apache.lucene.benchmark.quality.Judge</t>
  </si>
  <si>
    <t>org.apache.lucene.benchmark.quality.QualityBenchmark</t>
  </si>
  <si>
    <t>org.apache.lucene.benchmark.quality.QualityQuery</t>
  </si>
  <si>
    <t>org.apache.lucene.benchmark.quality.QualityQueryParser</t>
  </si>
  <si>
    <t>org.apache.lucene.benchmark.quality.QualityStats</t>
  </si>
  <si>
    <t>org.apache.lucene.benchmark.quality.QualityStats$RecallPoint</t>
  </si>
  <si>
    <t>org.apache.lucene.benchmark.quality.TestQualityRun</t>
  </si>
  <si>
    <t>org.apache.lucene.benchmark.quality.trec.QueryDriver</t>
  </si>
  <si>
    <t>org.apache.lucene.benchmark.quality.trec.Trec1MQReader</t>
  </si>
  <si>
    <t>org.apache.lucene.benchmark.quality.trec.TrecJudge</t>
  </si>
  <si>
    <t>org.apache.lucene.benchmark.quality.trec.TrecJudge$QRelJudgement</t>
  </si>
  <si>
    <t>org.apache.lucene.benchmark.quality.trec.TrecTopicsReader</t>
  </si>
  <si>
    <t>org.apache.lucene.benchmark.quality.utils.DocNameExtractor</t>
  </si>
  <si>
    <t>org.apache.lucene.benchmark.quality.utils.DocNameExtractor$1</t>
  </si>
  <si>
    <t>org.apache.lucene.benchmark.quality.utils.QualityQueriesFinder</t>
  </si>
  <si>
    <t>org.apache.lucene.benchmark.quality.utils.QualityQueriesFinder$TermDf</t>
  </si>
  <si>
    <t>org.apache.lucene.benchmark.quality.utils.QualityQueriesFinder$TermsDfQueue</t>
  </si>
  <si>
    <t>org.apache.lucene.benchmark.quality.utils.SimpleQQParser</t>
  </si>
  <si>
    <t>org.apache.lucene.benchmark.quality.utils.SubmissionReport</t>
  </si>
  <si>
    <t>org.apache.lucene.benchmark.utils.ExtractReuters</t>
  </si>
  <si>
    <t>org.apache.lucene.benchmark.utils.ExtractReuters$1</t>
  </si>
  <si>
    <t>org.apache.lucene.benchmark.utils.ExtractWikipedia</t>
  </si>
  <si>
    <t>org.apache.lucene.classification.ClassificationResult</t>
  </si>
  <si>
    <t>org.apache.lucene.classification.ClassificationTestBase</t>
  </si>
  <si>
    <t>org.apache.lucene.classification.Classifier</t>
  </si>
  <si>
    <t>org.apache.lucene.classification.KNearestNeighborClassifier</t>
  </si>
  <si>
    <t>org.apache.lucene.classification.KNearestNeighborClassifierTest</t>
  </si>
  <si>
    <t>org.apache.lucene.classification.SimpleNaiveBayesClassifier</t>
  </si>
  <si>
    <t>org.apache.lucene.classification.SimpleNaiveBayesClassifierTest</t>
  </si>
  <si>
    <t>org.apache.lucene.classification.SimpleNaiveBayesClassifierTest$NGramAnalyzer</t>
  </si>
  <si>
    <t>org.apache.lucene.classification.utils.DatasetSplitter</t>
  </si>
  <si>
    <t>org.apache.lucene.classification.utils.DataSplitterTest</t>
  </si>
  <si>
    <t>org.apache.lucene.codecs.appending.AppendingCodec</t>
  </si>
  <si>
    <t>org.apache.lucene.codecs.appending.AppendingPostingsFormat</t>
  </si>
  <si>
    <t>org.apache.lucene.codecs.appending.AppendingRWCodec</t>
  </si>
  <si>
    <t>org.apache.lucene.codecs.appending.AppendingRWPostingsFormat</t>
  </si>
  <si>
    <t>org.apache.lucene.codecs.appending.AppendingTermsReader</t>
  </si>
  <si>
    <t>org.apache.lucene.codecs.appending.AppendingTermsWriter</t>
  </si>
  <si>
    <t>org.apache.lucene.codecs.asserting.AssertingCodec</t>
  </si>
  <si>
    <t>org.apache.lucene.codecs.asserting.AssertingDocValuesFormat</t>
  </si>
  <si>
    <t>org.apache.lucene.codecs.asserting.AssertingDocValuesFormat$AssertingDocValuesConsumer</t>
  </si>
  <si>
    <t>org.apache.lucene.codecs.asserting.AssertingDocValuesFormat$AssertingDocValuesProducer</t>
  </si>
  <si>
    <t>org.apache.lucene.codecs.asserting.AssertingNormsFormat</t>
  </si>
  <si>
    <t>org.apache.lucene.codecs.asserting.AssertingPostingsFormat</t>
  </si>
  <si>
    <t>org.apache.lucene.codecs.asserting.AssertingPostingsFormat$AssertingFieldsConsumer</t>
  </si>
  <si>
    <t>org.apache.lucene.codecs.asserting.AssertingPostingsFormat$AssertingFieldsProducer</t>
  </si>
  <si>
    <t>org.apache.lucene.codecs.asserting.AssertingPostingsFormat$AssertingPostingsConsumer</t>
  </si>
  <si>
    <t>org.apache.lucene.codecs.asserting.AssertingPostingsFormat$AssertingTermsConsumer</t>
  </si>
  <si>
    <t>org.apache.lucene.codecs.asserting.AssertingPostingsFormat$PostingsConsumerState</t>
  </si>
  <si>
    <t>org.apache.lucene.codecs.asserting.AssertingPostingsFormat$TermsConsumerState</t>
  </si>
  <si>
    <t>org.apache.lucene.codecs.asserting.AssertingStoredFieldsFormat</t>
  </si>
  <si>
    <t>org.apache.lucene.codecs.asserting.AssertingStoredFieldsFormat$AssertingStoredFieldsReader</t>
  </si>
  <si>
    <t>org.apache.lucene.codecs.asserting.AssertingStoredFieldsFormat$AssertingStoredFieldsWriter</t>
  </si>
  <si>
    <t>org.apache.lucene.codecs.asserting.AssertingStoredFieldsFormat$Status</t>
  </si>
  <si>
    <t>org.apache.lucene.codecs.asserting.AssertingTermVectorsFormat</t>
  </si>
  <si>
    <t>org.apache.lucene.codecs.asserting.AssertingTermVectorsFormat$AssertingTermVectorsReader</t>
  </si>
  <si>
    <t>org.apache.lucene.codecs.asserting.AssertingTermVectorsFormat$AssertingTermVectorsWriter</t>
  </si>
  <si>
    <t>org.apache.lucene.codecs.asserting.AssertingTermVectorsFormat$Status</t>
  </si>
  <si>
    <t>org.apache.lucene.codecs.blockterms.BlockTermsReader</t>
  </si>
  <si>
    <t>org.apache.lucene.codecs.blockterms.BlockTermsReader$FieldAndTerm</t>
  </si>
  <si>
    <t>org.apache.lucene.codecs.blockterms.BlockTermsReader$FieldReader</t>
  </si>
  <si>
    <t>org.apache.lucene.codecs.blockterms.BlockTermsReader$FieldReader$SegmentTermsEnum</t>
  </si>
  <si>
    <t>org.apache.lucene.codecs.blockterms.BlockTermsWriter</t>
  </si>
  <si>
    <t>org.apache.lucene.codecs.blockterms.BlockTermsWriter$FieldMetaData</t>
  </si>
  <si>
    <t>org.apache.lucene.codecs.blockterms.BlockTermsWriter$TermEntry</t>
  </si>
  <si>
    <t>org.apache.lucene.codecs.blockterms.BlockTermsWriter$TermsWriter</t>
  </si>
  <si>
    <t>org.apache.lucene.codecs.blockterms.FixedGapTermsIndexReader</t>
  </si>
  <si>
    <t>org.apache.lucene.codecs.blockterms.FixedGapTermsIndexReader$FieldIndexData</t>
  </si>
  <si>
    <t>org.apache.lucene.codecs.blockterms.FixedGapTermsIndexReader$FieldIndexData$CoreFieldIndex</t>
  </si>
  <si>
    <t>org.apache.lucene.codecs.blockterms.FixedGapTermsIndexReader$IndexEnum</t>
  </si>
  <si>
    <t>org.apache.lucene.codecs.blockterms.FixedGapTermsIndexWriter</t>
  </si>
  <si>
    <t>org.apache.lucene.codecs.blockterms.FixedGapTermsIndexWriter$SimpleFieldWriter</t>
  </si>
  <si>
    <t>org.apache.lucene.codecs.blockterms.TermsIndexReaderBase</t>
  </si>
  <si>
    <t>org.apache.lucene.codecs.blockterms.TermsIndexReaderBase$FieldIndexEnum</t>
  </si>
  <si>
    <t>org.apache.lucene.codecs.blockterms.TermsIndexWriterBase</t>
  </si>
  <si>
    <t>org.apache.lucene.codecs.blockterms.TermsIndexWriterBase$FieldWriter</t>
  </si>
  <si>
    <t>org.apache.lucene.codecs.blockterms.TestFixedGapPostingsFormat</t>
  </si>
  <si>
    <t>org.apache.lucene.codecs.blockterms.VariableGapTermsIndexReader</t>
  </si>
  <si>
    <t>org.apache.lucene.codecs.blockterms.VariableGapTermsIndexReader$FieldIndexData</t>
  </si>
  <si>
    <t>org.apache.lucene.codecs.blockterms.VariableGapTermsIndexReader$IndexEnum</t>
  </si>
  <si>
    <t>org.apache.lucene.codecs.blockterms.VariableGapTermsIndexWriter</t>
  </si>
  <si>
    <t>org.apache.lucene.codecs.blockterms.VariableGapTermsIndexWriter$EveryNOrDocFreqTermSelector</t>
  </si>
  <si>
    <t>org.apache.lucene.codecs.blockterms.VariableGapTermsIndexWriter$EveryNTermSelector</t>
  </si>
  <si>
    <t>org.apache.lucene.codecs.blockterms.VariableGapTermsIndexWriter$FSTFieldWriter</t>
  </si>
  <si>
    <t>org.apache.lucene.codecs.blockterms.VariableGapTermsIndexWriter$IndexTermSelector</t>
  </si>
  <si>
    <t>org.apache.lucene.codecs.BlockTermState</t>
  </si>
  <si>
    <t>org.apache.lucene.codecs.BlockTreeTermsReader</t>
  </si>
  <si>
    <t>org.apache.lucene.codecs.BlockTreeTermsReader$FieldReader</t>
  </si>
  <si>
    <t>org.apache.lucene.codecs.BlockTreeTermsReader$FieldReader$IntersectEnum</t>
  </si>
  <si>
    <t>org.apache.lucene.codecs.BlockTreeTermsReader$FieldReader$IntersectEnum$Frame</t>
  </si>
  <si>
    <t>org.apache.lucene.codecs.BlockTreeTermsReader$FieldReader$SegmentTermsEnum</t>
  </si>
  <si>
    <t>org.apache.lucene.codecs.BlockTreeTermsReader$FieldReader$SegmentTermsEnum$Frame</t>
  </si>
  <si>
    <t>org.apache.lucene.codecs.BlockTreeTermsReader$Stats</t>
  </si>
  <si>
    <t>org.apache.lucene.codecs.BlockTreeTermsWriter</t>
  </si>
  <si>
    <t>org.apache.lucene.codecs.BlockTreeTermsWriter$FieldMetaData</t>
  </si>
  <si>
    <t>org.apache.lucene.codecs.BlockTreeTermsWriter$PendingBlock</t>
  </si>
  <si>
    <t>org.apache.lucene.codecs.BlockTreeTermsWriter$PendingEntry</t>
  </si>
  <si>
    <t>org.apache.lucene.codecs.BlockTreeTermsWriter$PendingTerm</t>
  </si>
  <si>
    <t>org.apache.lucene.codecs.BlockTreeTermsWriter$TermsWriter</t>
  </si>
  <si>
    <t>org.apache.lucene.codecs.BlockTreeTermsWriter$TermsWriter$FindBlocks</t>
  </si>
  <si>
    <t>org.apache.lucene.codecs.bloom.BloomFilterFactory</t>
  </si>
  <si>
    <t>org.apache.lucene.codecs.bloom.BloomFilteringPostingsFormat</t>
  </si>
  <si>
    <t>org.apache.lucene.codecs.bloom.BloomFilteringPostingsFormat$BloomFilteredFieldsConsumer</t>
  </si>
  <si>
    <t>org.apache.lucene.codecs.bloom.BloomFilteringPostingsFormat$BloomFilteredFieldsProducer</t>
  </si>
  <si>
    <t>org.apache.lucene.codecs.bloom.BloomFilteringPostingsFormat$BloomFilteredFieldsProducer$BloomFilteredTerms</t>
  </si>
  <si>
    <t>org.apache.lucene.codecs.bloom.BloomFilteringPostingsFormat$BloomFilteredFieldsProducer$BloomFilteredTermsEnum</t>
  </si>
  <si>
    <t>org.apache.lucene.codecs.bloom.BloomFilteringPostingsFormat$WrappedTermsConsumer</t>
  </si>
  <si>
    <t>org.apache.lucene.codecs.bloom.DefaultBloomFilterFactory</t>
  </si>
  <si>
    <t>org.apache.lucene.codecs.bloom.FuzzySet</t>
  </si>
  <si>
    <t>org.apache.lucene.codecs.bloom.FuzzySet$ContainsResult</t>
  </si>
  <si>
    <t>org.apache.lucene.codecs.bloom.HashFunction</t>
  </si>
  <si>
    <t>org.apache.lucene.codecs.bloom.MurmurHash2</t>
  </si>
  <si>
    <t>org.apache.lucene.codecs.bloom.TestBloomFilteredLucene41Postings</t>
  </si>
  <si>
    <t>org.apache.lucene.codecs.bloom.TestBloomFilteredLucene41Postings$LowMemoryBloomFactory</t>
  </si>
  <si>
    <t>org.apache.lucene.codecs.bloom.TestBloomPostingsFormat</t>
  </si>
  <si>
    <t>org.apache.lucene.codecs.cheapbastard.CheapBastardCodec</t>
  </si>
  <si>
    <t>org.apache.lucene.codecs.cheapbastard.CheapBastardDocValuesFormat</t>
  </si>
  <si>
    <t>org.apache.lucene.codecs.cheapbastard.CheapBastardDocValuesProducer</t>
  </si>
  <si>
    <t>org.apache.lucene.codecs.cheapbastard.CheapBastardDocValuesProducer$1</t>
  </si>
  <si>
    <t>org.apache.lucene.codecs.cheapbastard.CheapBastardDocValuesProducer$2</t>
  </si>
  <si>
    <t>org.apache.lucene.codecs.cheapbastard.CheapBastardDocValuesProducer$3</t>
  </si>
  <si>
    <t>org.apache.lucene.codecs.cheapbastard.CheapBastardDocValuesProducer$4</t>
  </si>
  <si>
    <t>org.apache.lucene.codecs.cheapbastard.CheapBastardDocValuesProducer$5</t>
  </si>
  <si>
    <t>org.apache.lucene.codecs.cheapbastard.CheapBastardDocValuesProducer$BinaryEntry</t>
  </si>
  <si>
    <t>org.apache.lucene.codecs.cheapbastard.CheapBastardDocValuesProducer$LongBinaryDocValues</t>
  </si>
  <si>
    <t>org.apache.lucene.codecs.cheapbastard.CheapBastardDocValuesProducer$LongNumericDocValues</t>
  </si>
  <si>
    <t>org.apache.lucene.codecs.cheapbastard.CheapBastardDocValuesProducer$NumericEntry</t>
  </si>
  <si>
    <t>org.apache.lucene.codecs.cheapbastard.CheapBastardNormsFormat</t>
  </si>
  <si>
    <t>org.apache.lucene.codecs.Codec</t>
  </si>
  <si>
    <t>org.apache.lucene.codecs.CodecUtil</t>
  </si>
  <si>
    <t>org.apache.lucene.codecs.compressing.AbstractTestCompressionMode</t>
  </si>
  <si>
    <t>org.apache.lucene.codecs.compressing.AbstractTestLZ4CompressionMode</t>
  </si>
  <si>
    <t>org.apache.lucene.codecs.compressing.CompressingCodec</t>
  </si>
  <si>
    <t>org.apache.lucene.codecs.compressing.CompressingStoredFieldsFormat</t>
  </si>
  <si>
    <t>org.apache.lucene.codecs.compressing.CompressingStoredFieldsIndexReader</t>
  </si>
  <si>
    <t>org.apache.lucene.codecs.compressing.CompressingStoredFieldsIndexWriter</t>
  </si>
  <si>
    <t>org.apache.lucene.codecs.compressing.CompressingStoredFieldsReader</t>
  </si>
  <si>
    <t>org.apache.lucene.codecs.compressing.CompressingStoredFieldsReader$ChunkIterator</t>
  </si>
  <si>
    <t>org.apache.lucene.codecs.compressing.CompressingStoredFieldsWriter</t>
  </si>
  <si>
    <t>org.apache.lucene.codecs.compressing.CompressingTermVectorsFormat</t>
  </si>
  <si>
    <t>org.apache.lucene.codecs.compressing.CompressingTermVectorsReader</t>
  </si>
  <si>
    <t>org.apache.lucene.codecs.compressing.CompressingTermVectorsReader$TVDocsEnum</t>
  </si>
  <si>
    <t>org.apache.lucene.codecs.compressing.CompressingTermVectorsReader$TVFields</t>
  </si>
  <si>
    <t>org.apache.lucene.codecs.compressing.CompressingTermVectorsReader$TVFields$1</t>
  </si>
  <si>
    <t>org.apache.lucene.codecs.compressing.CompressingTermVectorsReader$TVTerms</t>
  </si>
  <si>
    <t>org.apache.lucene.codecs.compressing.CompressingTermVectorsReader$TVTermsEnum</t>
  </si>
  <si>
    <t>org.apache.lucene.codecs.compressing.CompressingTermVectorsWriter</t>
  </si>
  <si>
    <t>org.apache.lucene.codecs.compressing.CompressingTermVectorsWriter$DocData</t>
  </si>
  <si>
    <t>org.apache.lucene.codecs.compressing.CompressingTermVectorsWriter$FieldData</t>
  </si>
  <si>
    <t>org.apache.lucene.codecs.compressing.CompressionMode</t>
  </si>
  <si>
    <t>org.apache.lucene.codecs.compressing.CompressionMode$1</t>
  </si>
  <si>
    <t>org.apache.lucene.codecs.compressing.CompressionMode$2</t>
  </si>
  <si>
    <t>org.apache.lucene.codecs.compressing.CompressionMode$3</t>
  </si>
  <si>
    <t>org.apache.lucene.codecs.compressing.CompressionMode$4</t>
  </si>
  <si>
    <t>org.apache.lucene.codecs.compressing.CompressionMode$DeflateCompressor</t>
  </si>
  <si>
    <t>org.apache.lucene.codecs.compressing.CompressionMode$DeflateDecompressor</t>
  </si>
  <si>
    <t>org.apache.lucene.codecs.compressing.CompressionMode$LZ4FastCompressor</t>
  </si>
  <si>
    <t>org.apache.lucene.codecs.compressing.CompressionMode$LZ4HighCompressor</t>
  </si>
  <si>
    <t>org.apache.lucene.codecs.compressing.Compressor</t>
  </si>
  <si>
    <t>org.apache.lucene.codecs.compressing.Decompressor</t>
  </si>
  <si>
    <t>org.apache.lucene.codecs.compressing.dummy.DummyCompressingCodec</t>
  </si>
  <si>
    <t>org.apache.lucene.codecs.compressing.dummy.DummyCompressingCodec$1</t>
  </si>
  <si>
    <t>org.apache.lucene.codecs.compressing.dummy.DummyCompressingCodec$2</t>
  </si>
  <si>
    <t>org.apache.lucene.codecs.compressing.dummy.DummyCompressingCodec$3</t>
  </si>
  <si>
    <t>org.apache.lucene.codecs.compressing.FastCompressingCodec</t>
  </si>
  <si>
    <t>org.apache.lucene.codecs.compressing.FastDecompressionCompressingCodec</t>
  </si>
  <si>
    <t>org.apache.lucene.codecs.compressing.GrowableByteArrayDataOutput</t>
  </si>
  <si>
    <t>org.apache.lucene.codecs.compressing.HighCompressionCompressingCodec</t>
  </si>
  <si>
    <t>org.apache.lucene.codecs.compressing.LZ4</t>
  </si>
  <si>
    <t>org.apache.lucene.codecs.compressing.LZ4$HashTable</t>
  </si>
  <si>
    <t>org.apache.lucene.codecs.compressing.LZ4$HCHashTable</t>
  </si>
  <si>
    <t>org.apache.lucene.codecs.compressing.LZ4$Match</t>
  </si>
  <si>
    <t>org.apache.lucene.codecs.compressing.TestCompressingStoredFieldsFormat</t>
  </si>
  <si>
    <t>org.apache.lucene.codecs.compressing.TestCompressingStoredFieldsFormat$1</t>
  </si>
  <si>
    <t>org.apache.lucene.codecs.compressing.TestCompressingStoredFieldsFormat$2</t>
  </si>
  <si>
    <t>org.apache.lucene.codecs.compressing.TestCompressingTermVectorsFormat</t>
  </si>
  <si>
    <t>org.apache.lucene.codecs.compressing.TestFastCompressionMode</t>
  </si>
  <si>
    <t>org.apache.lucene.codecs.compressing.TestFastDecompressionMode</t>
  </si>
  <si>
    <t>org.apache.lucene.codecs.compressing.TestHighCompressionMode</t>
  </si>
  <si>
    <t>org.apache.lucene.codecs.diskdv.DiskDocValuesConsumer</t>
  </si>
  <si>
    <t>org.apache.lucene.codecs.diskdv.DiskDocValuesFormat</t>
  </si>
  <si>
    <t>org.apache.lucene.codecs.diskdv.DiskDocValuesProducer</t>
  </si>
  <si>
    <t>org.apache.lucene.codecs.diskdv.DiskDocValuesProducer$1</t>
  </si>
  <si>
    <t>org.apache.lucene.codecs.diskdv.DiskDocValuesProducer$2</t>
  </si>
  <si>
    <t>org.apache.lucene.codecs.diskdv.DiskDocValuesProducer$3</t>
  </si>
  <si>
    <t>org.apache.lucene.codecs.diskdv.DiskDocValuesProducer$4</t>
  </si>
  <si>
    <t>org.apache.lucene.codecs.diskdv.DiskDocValuesProducer$5</t>
  </si>
  <si>
    <t>org.apache.lucene.codecs.diskdv.DiskDocValuesProducer$BinaryEntry</t>
  </si>
  <si>
    <t>org.apache.lucene.codecs.diskdv.DiskDocValuesProducer$LongBinaryDocValues</t>
  </si>
  <si>
    <t>org.apache.lucene.codecs.diskdv.DiskDocValuesProducer$LongNumericDocValues</t>
  </si>
  <si>
    <t>org.apache.lucene.codecs.diskdv.DiskDocValuesProducer$NumericEntry</t>
  </si>
  <si>
    <t>org.apache.lucene.codecs.diskdv.TestDiskDocValuesFormat</t>
  </si>
  <si>
    <t>org.apache.lucene.codecs.DocValuesConsumer</t>
  </si>
  <si>
    <t>LSCC</t>
  </si>
  <si>
    <t>org.apache.lucene.codecs.DocValuesConsumer$1</t>
  </si>
  <si>
    <t>org.apache.lucene.codecs.DocValuesConsumer$1$1</t>
  </si>
  <si>
    <t>org.apache.lucene.codecs.DocValuesConsumer$2</t>
  </si>
  <si>
    <t>org.apache.lucene.codecs.DocValuesConsumer$2$1</t>
  </si>
  <si>
    <t>org.apache.lucene.codecs.DocValuesConsumer$3</t>
  </si>
  <si>
    <t>org.apache.lucene.codecs.DocValuesConsumer$3$1</t>
  </si>
  <si>
    <t>org.apache.lucene.codecs.DocValuesConsumer$4</t>
  </si>
  <si>
    <t>org.apache.lucene.codecs.DocValuesConsumer$4$1</t>
  </si>
  <si>
    <t>org.apache.lucene.codecs.DocValuesConsumer$5</t>
  </si>
  <si>
    <t>org.apache.lucene.codecs.DocValuesConsumer$5$1</t>
  </si>
  <si>
    <t>org.apache.lucene.codecs.DocValuesConsumer$6</t>
  </si>
  <si>
    <t>org.apache.lucene.codecs.DocValuesConsumer$6$1</t>
  </si>
  <si>
    <t>org.apache.lucene.codecs.DocValuesConsumer$7</t>
  </si>
  <si>
    <t>org.apache.lucene.codecs.DocValuesConsumer$7$1</t>
  </si>
  <si>
    <t>org.apache.lucene.codecs.DocValuesConsumer$BitsFilteredTermsEnum</t>
  </si>
  <si>
    <t>org.apache.lucene.codecs.DocValuesFormat</t>
  </si>
  <si>
    <t>org.apache.lucene.codecs.DocValuesProducer</t>
  </si>
  <si>
    <t>org.apache.lucene.codecs.FieldInfosFormat</t>
  </si>
  <si>
    <t>org.apache.lucene.codecs.FieldInfosReader</t>
  </si>
  <si>
    <t>org.apache.lucene.codecs.FieldInfosWriter</t>
  </si>
  <si>
    <t>org.apache.lucene.codecs.FieldsConsumer</t>
  </si>
  <si>
    <t>org.apache.lucene.codecs.FieldsProducer</t>
  </si>
  <si>
    <t>org.apache.lucene.codecs.FilterCodec</t>
  </si>
  <si>
    <t>org.apache.lucene.codecs.intblock.FixedIntBlockIndexInput</t>
  </si>
  <si>
    <t>org.apache.lucene.codecs.intblock.FixedIntBlockIndexInput$BlockReader</t>
  </si>
  <si>
    <t>org.apache.lucene.codecs.intblock.FixedIntBlockIndexInput$Index</t>
  </si>
  <si>
    <t>org.apache.lucene.codecs.intblock.FixedIntBlockIndexInput$Reader</t>
  </si>
  <si>
    <t>org.apache.lucene.codecs.intblock.FixedIntBlockIndexOutput</t>
  </si>
  <si>
    <t>org.apache.lucene.codecs.intblock.FixedIntBlockIndexOutput$Index</t>
  </si>
  <si>
    <t>org.apache.lucene.codecs.intblock.TestFixedIntBlockPostingsFormat</t>
  </si>
  <si>
    <t>org.apache.lucene.codecs.intblock.TestIntBlockCodec</t>
  </si>
  <si>
    <t>org.apache.lucene.codecs.intblock.TestVariableIntBlockPostingsFormat</t>
  </si>
  <si>
    <t>org.apache.lucene.codecs.intblock.VariableIntBlockIndexInput</t>
  </si>
  <si>
    <t>org.apache.lucene.codecs.intblock.VariableIntBlockIndexInput$BlockReader</t>
  </si>
  <si>
    <t>org.apache.lucene.codecs.intblock.VariableIntBlockIndexInput$Index</t>
  </si>
  <si>
    <t>org.apache.lucene.codecs.intblock.VariableIntBlockIndexInput$Reader</t>
  </si>
  <si>
    <t>org.apache.lucene.codecs.intblock.VariableIntBlockIndexOutput</t>
  </si>
  <si>
    <t>org.apache.lucene.codecs.intblock.VariableIntBlockIndexOutput$Index</t>
  </si>
  <si>
    <t>org.apache.lucene.codecs.LiveDocsFormat</t>
  </si>
  <si>
    <t>org.apache.lucene.codecs.lucene3x.Lucene3xCodec</t>
  </si>
  <si>
    <t>org.apache.lucene.codecs.lucene3x.Lucene3xCodec$1</t>
  </si>
  <si>
    <t>org.apache.lucene.codecs.lucene3x.Lucene3xFieldInfosFormat</t>
  </si>
  <si>
    <t>org.apache.lucene.codecs.lucene3x.Lucene3xFieldInfosReader</t>
  </si>
  <si>
    <t>org.apache.lucene.codecs.lucene3x.Lucene3xFields</t>
  </si>
  <si>
    <t>org.apache.lucene.codecs.lucene3x.Lucene3xFields$PreDocsAndPositionsEnum</t>
  </si>
  <si>
    <t>org.apache.lucene.codecs.lucene3x.Lucene3xFields$PreDocsEnum</t>
  </si>
  <si>
    <t>org.apache.lucene.codecs.lucene3x.Lucene3xFields$PreTerms</t>
  </si>
  <si>
    <t>org.apache.lucene.codecs.lucene3x.Lucene3xFields$PreTermsEnum</t>
  </si>
  <si>
    <t>org.apache.lucene.codecs.lucene3x.Lucene3xNormsFormat</t>
  </si>
  <si>
    <t>org.apache.lucene.codecs.lucene3x.Lucene3xNormsProducer</t>
  </si>
  <si>
    <t>org.apache.lucene.codecs.lucene3x.Lucene3xNormsProducer$NormsDocValues</t>
  </si>
  <si>
    <t>org.apache.lucene.codecs.lucene3x.Lucene3xNormsProducer$NormsDocValues$1</t>
  </si>
  <si>
    <t>org.apache.lucene.codecs.lucene3x.Lucene3xPostingsFormat</t>
  </si>
  <si>
    <t>org.apache.lucene.codecs.lucene3x.Lucene3xSegmentInfoFormat</t>
  </si>
  <si>
    <t>org.apache.lucene.codecs.lucene3x.Lucene3xSegmentInfoReader</t>
  </si>
  <si>
    <t>org.apache.lucene.codecs.lucene3x.Lucene3xSkipListReader</t>
  </si>
  <si>
    <t>org.apache.lucene.codecs.lucene3x.Lucene3xStoredFieldsFormat</t>
  </si>
  <si>
    <t>org.apache.lucene.codecs.lucene3x.Lucene3xStoredFieldsReader</t>
  </si>
  <si>
    <t>org.apache.lucene.codecs.lucene3x.Lucene3xTermVectorsFormat</t>
  </si>
  <si>
    <t>org.apache.lucene.codecs.lucene3x.Lucene3xTermVectorsReader</t>
  </si>
  <si>
    <t>org.apache.lucene.codecs.lucene3x.Lucene3xTermVectorsReader$TermAndPostings</t>
  </si>
  <si>
    <t>org.apache.lucene.codecs.lucene3x.Lucene3xTermVectorsReader$TVDocsAndPositionsEnum</t>
  </si>
  <si>
    <t>org.apache.lucene.codecs.lucene3x.Lucene3xTermVectorsReader$TVDocsEnum</t>
  </si>
  <si>
    <t>org.apache.lucene.codecs.lucene3x.Lucene3xTermVectorsReader$TVFields</t>
  </si>
  <si>
    <t>org.apache.lucene.codecs.lucene3x.Lucene3xTermVectorsReader$TVFields$1</t>
  </si>
  <si>
    <t>org.apache.lucene.codecs.lucene3x.Lucene3xTermVectorsReader$TVTerms</t>
  </si>
  <si>
    <t>org.apache.lucene.codecs.lucene3x.Lucene3xTermVectorsReader$TVTermsEnum</t>
  </si>
  <si>
    <t>org.apache.lucene.codecs.lucene3x.Lucene3xTermVectorsReader$TVTermsEnum$1</t>
  </si>
  <si>
    <t>org.apache.lucene.codecs.lucene3x.PreFlexRWCodec</t>
  </si>
  <si>
    <t>org.apache.lucene.codecs.lucene3x.PreFlexRWFieldInfosFormat</t>
  </si>
  <si>
    <t>org.apache.lucene.codecs.lucene3x.PreFlexRWFieldInfosReader</t>
  </si>
  <si>
    <t>org.apache.lucene.codecs.lucene3x.PreFlexRWFieldInfosWriter</t>
  </si>
  <si>
    <t>org.apache.lucene.codecs.lucene3x.PreFlexRWFieldsWriter</t>
  </si>
  <si>
    <t>org.apache.lucene.codecs.lucene3x.PreFlexRWFieldsWriter$PreFlexTermsWriter</t>
  </si>
  <si>
    <t>org.apache.lucene.codecs.lucene3x.PreFlexRWFieldsWriter$PreFlexTermsWriter$PostingsWriter</t>
  </si>
  <si>
    <t>org.apache.lucene.codecs.lucene3x.PreFlexRWNormsConsumer</t>
  </si>
  <si>
    <t>org.apache.lucene.codecs.lucene3x.PreFlexRWNormsFormat</t>
  </si>
  <si>
    <t>org.apache.lucene.codecs.lucene3x.PreFlexRWPostingsFormat</t>
  </si>
  <si>
    <t>org.apache.lucene.codecs.lucene3x.PreFlexRWPostingsFormat$1</t>
  </si>
  <si>
    <t>org.apache.lucene.codecs.lucene3x.PreFlexRWSegmentInfoFormat</t>
  </si>
  <si>
    <t>org.apache.lucene.codecs.lucene3x.PreFlexRWSegmentInfoWriter</t>
  </si>
  <si>
    <t>org.apache.lucene.codecs.lucene3x.PreFlexRWSkipListWriter</t>
  </si>
  <si>
    <t>org.apache.lucene.codecs.lucene3x.PreFlexRWStoredFieldsFormat</t>
  </si>
  <si>
    <t>org.apache.lucene.codecs.lucene3x.PreFlexRWStoredFieldsWriter</t>
  </si>
  <si>
    <t>org.apache.lucene.codecs.lucene3x.PreFlexRWTermVectorsFormat</t>
  </si>
  <si>
    <t>org.apache.lucene.codecs.lucene3x.PreFlexRWTermVectorsFormat$1</t>
  </si>
  <si>
    <t>org.apache.lucene.codecs.lucene3x.PreFlexRWTermVectorsWriter</t>
  </si>
  <si>
    <t>org.apache.lucene.codecs.lucene3x.SegmentTermDocs</t>
  </si>
  <si>
    <t>org.apache.lucene.codecs.lucene3x.SegmentTermEnum</t>
  </si>
  <si>
    <t>org.apache.lucene.codecs.lucene3x.SegmentTermPositions</t>
  </si>
  <si>
    <t>org.apache.lucene.codecs.lucene3x.TermBuffer</t>
  </si>
  <si>
    <t>org.apache.lucene.codecs.lucene3x.TermInfo</t>
  </si>
  <si>
    <t>org.apache.lucene.codecs.lucene3x.TermInfosReader</t>
  </si>
  <si>
    <t>org.apache.lucene.codecs.lucene3x.TermInfosReader$CloneableTerm</t>
  </si>
  <si>
    <t>org.apache.lucene.codecs.lucene3x.TermInfosReader$TermInfoAndOrd</t>
  </si>
  <si>
    <t>org.apache.lucene.codecs.lucene3x.TermInfosReader$ThreadResources</t>
  </si>
  <si>
    <t>org.apache.lucene.codecs.lucene3x.TermInfosReaderIndex</t>
  </si>
  <si>
    <t>org.apache.lucene.codecs.lucene3x.TermInfosWriter</t>
  </si>
  <si>
    <t>org.apache.lucene.codecs.lucene3x.TestImpersonation</t>
  </si>
  <si>
    <t>org.apache.lucene.codecs.lucene3x.TestLucene3xPostingsFormat</t>
  </si>
  <si>
    <t>org.apache.lucene.codecs.lucene3x.TestLucene3xTermVectorsFormat</t>
  </si>
  <si>
    <t>org.apache.lucene.codecs.lucene3x.TestSurrogates</t>
  </si>
  <si>
    <t>org.apache.lucene.codecs.lucene3x.TestSurrogates$SortTermAsUTF16Comparator</t>
  </si>
  <si>
    <t>org.apache.lucene.codecs.lucene3x.TestTermInfosReaderIndex</t>
  </si>
  <si>
    <t>org.apache.lucene.codecs.lucene40.BitVector</t>
  </si>
  <si>
    <t>org.apache.lucene.codecs.lucene40.Lucene40Codec</t>
  </si>
  <si>
    <t>org.apache.lucene.codecs.lucene40.Lucene40Codec$1</t>
  </si>
  <si>
    <t>org.apache.lucene.codecs.lucene40.Lucene40DocValuesFormat</t>
  </si>
  <si>
    <t>org.apache.lucene.codecs.lucene40.Lucene40DocValuesReader</t>
  </si>
  <si>
    <t>org.apache.lucene.codecs.lucene40.Lucene40DocValuesReader$1</t>
  </si>
  <si>
    <t>org.apache.lucene.codecs.lucene40.Lucene40DocValuesReader$10</t>
  </si>
  <si>
    <t>org.apache.lucene.codecs.lucene40.Lucene40DocValuesReader$11</t>
  </si>
  <si>
    <t>org.apache.lucene.codecs.lucene40.Lucene40DocValuesReader$12</t>
  </si>
  <si>
    <t>org.apache.lucene.codecs.lucene40.Lucene40DocValuesReader$13</t>
  </si>
  <si>
    <t>org.apache.lucene.codecs.lucene40.Lucene40DocValuesReader$14</t>
  </si>
  <si>
    <t>org.apache.lucene.codecs.lucene40.Lucene40DocValuesReader$15</t>
  </si>
  <si>
    <t>org.apache.lucene.codecs.lucene40.Lucene40DocValuesReader$2</t>
  </si>
  <si>
    <t>org.apache.lucene.codecs.lucene40.Lucene40DocValuesReader$3</t>
  </si>
  <si>
    <t>org.apache.lucene.codecs.lucene40.Lucene40DocValuesReader$4</t>
  </si>
  <si>
    <t>org.apache.lucene.codecs.lucene40.Lucene40DocValuesReader$5</t>
  </si>
  <si>
    <t>org.apache.lucene.codecs.lucene40.Lucene40DocValuesReader$6</t>
  </si>
  <si>
    <t>org.apache.lucene.codecs.lucene40.Lucene40DocValuesReader$7</t>
  </si>
  <si>
    <t>org.apache.lucene.codecs.lucene40.Lucene40DocValuesReader$8</t>
  </si>
  <si>
    <t>org.apache.lucene.codecs.lucene40.Lucene40DocValuesReader$9</t>
  </si>
  <si>
    <t>org.apache.lucene.codecs.lucene40.Lucene40DocValuesWriter</t>
  </si>
  <si>
    <t>org.apache.lucene.codecs.lucene40.Lucene40FieldInfosFormat</t>
  </si>
  <si>
    <t>org.apache.lucene.codecs.lucene40.Lucene40FieldInfosReader</t>
  </si>
  <si>
    <t>org.apache.lucene.codecs.lucene40.Lucene40FieldInfosReader$LegacyDocValuesType</t>
  </si>
  <si>
    <t>org.apache.lucene.codecs.lucene40.Lucene40FieldInfosWriter</t>
  </si>
  <si>
    <t>org.apache.lucene.codecs.lucene40.Lucene40LiveDocsFormat</t>
  </si>
  <si>
    <t>org.apache.lucene.codecs.lucene40.Lucene40NormsFormat</t>
  </si>
  <si>
    <t>org.apache.lucene.codecs.lucene40.Lucene40PostingsBaseFormat</t>
  </si>
  <si>
    <t>org.apache.lucene.codecs.lucene40.Lucene40PostingsFormat</t>
  </si>
  <si>
    <t>org.apache.lucene.codecs.lucene40.Lucene40PostingsReader</t>
  </si>
  <si>
    <t>org.apache.lucene.codecs.lucene40.Lucene40PostingsReader$AllDocsSegmentDocsEnum</t>
  </si>
  <si>
    <t>org.apache.lucene.codecs.lucene40.Lucene40PostingsReader$LiveDocsSegmentDocsEnum</t>
  </si>
  <si>
    <t>org.apache.lucene.codecs.lucene40.Lucene40PostingsReader$SegmentDocsAndPositionsEnum</t>
  </si>
  <si>
    <t>org.apache.lucene.codecs.lucene40.Lucene40PostingsReader$SegmentDocsEnumBase</t>
  </si>
  <si>
    <t>org.apache.lucene.codecs.lucene40.Lucene40PostingsReader$SegmentFullPositionsEnum</t>
  </si>
  <si>
    <t>org.apache.lucene.codecs.lucene40.Lucene40PostingsReader$StandardTermState</t>
  </si>
  <si>
    <t>org.apache.lucene.codecs.lucene40.Lucene40PostingsWriter</t>
  </si>
  <si>
    <t>org.apache.lucene.codecs.lucene40.Lucene40PostingsWriter$PendingTerm</t>
  </si>
  <si>
    <t>org.apache.lucene.codecs.lucene40.Lucene40RWCodec</t>
  </si>
  <si>
    <t>org.apache.lucene.codecs.lucene40.Lucene40RWCodec$1</t>
  </si>
  <si>
    <t>org.apache.lucene.codecs.lucene40.Lucene40RWDocValuesFormat</t>
  </si>
  <si>
    <t>org.apache.lucene.codecs.lucene40.Lucene40RWNormsFormat</t>
  </si>
  <si>
    <t>org.apache.lucene.codecs.lucene40.Lucene40RWPostingsFormat</t>
  </si>
  <si>
    <t>org.apache.lucene.codecs.lucene40.Lucene40SegmentInfoFormat</t>
  </si>
  <si>
    <t>org.apache.lucene.codecs.lucene40.Lucene40SegmentInfoReader</t>
  </si>
  <si>
    <t>org.apache.lucene.codecs.lucene40.Lucene40SegmentInfoWriter</t>
  </si>
  <si>
    <t>org.apache.lucene.codecs.lucene40.Lucene40SkipListReader</t>
  </si>
  <si>
    <t>org.apache.lucene.codecs.lucene40.Lucene40SkipListWriter</t>
  </si>
  <si>
    <t>org.apache.lucene.codecs.lucene40.Lucene40StoredFieldsFormat</t>
  </si>
  <si>
    <t>org.apache.lucene.codecs.lucene40.Lucene40StoredFieldsReader</t>
  </si>
  <si>
    <t>org.apache.lucene.codecs.lucene40.Lucene40StoredFieldsWriter</t>
  </si>
  <si>
    <t>org.apache.lucene.codecs.lucene40.Lucene40TermVectorsFormat</t>
  </si>
  <si>
    <t>org.apache.lucene.codecs.lucene40.Lucene40TermVectorsReader</t>
  </si>
  <si>
    <t>org.apache.lucene.codecs.lucene40.Lucene40TermVectorsReader$TVDocsAndPositionsEnum</t>
  </si>
  <si>
    <t>org.apache.lucene.codecs.lucene40.Lucene40TermVectorsReader$TVDocsEnum</t>
  </si>
  <si>
    <t>org.apache.lucene.codecs.lucene40.Lucene40TermVectorsReader$TVFields</t>
  </si>
  <si>
    <t>org.apache.lucene.codecs.lucene40.Lucene40TermVectorsReader$TVFields$1</t>
  </si>
  <si>
    <t>org.apache.lucene.codecs.lucene40.Lucene40TermVectorsReader$TVTerms</t>
  </si>
  <si>
    <t>org.apache.lucene.codecs.lucene40.Lucene40TermVectorsReader$TVTermsEnum</t>
  </si>
  <si>
    <t>org.apache.lucene.codecs.lucene40.Lucene40TermVectorsWriter</t>
  </si>
  <si>
    <t>org.apache.lucene.codecs.lucene40.TestBitVector</t>
  </si>
  <si>
    <t>org.apache.lucene.codecs.lucene40.TestLucene40DocValuesFormat</t>
  </si>
  <si>
    <t>org.apache.lucene.codecs.lucene40.TestLucene40PostingsFormat</t>
  </si>
  <si>
    <t>org.apache.lucene.codecs.lucene40.TestLucene40PostingsReader</t>
  </si>
  <si>
    <t>org.apache.lucene.codecs.lucene40.TestLucene40TermVectorsFormat</t>
  </si>
  <si>
    <t>org.apache.lucene.codecs.lucene40.TestReuseDocsEnum</t>
  </si>
  <si>
    <t>org.apache.lucene.codecs.lucene41.ForUtil</t>
  </si>
  <si>
    <t>org.apache.lucene.codecs.lucene41.Lucene41Codec</t>
  </si>
  <si>
    <t>org.apache.lucene.codecs.lucene41.Lucene41Codec$1</t>
  </si>
  <si>
    <t>org.apache.lucene.codecs.lucene41.Lucene41Codec$2</t>
  </si>
  <si>
    <t>org.apache.lucene.codecs.lucene41.Lucene41PostingsBaseFormat</t>
  </si>
  <si>
    <t>org.apache.lucene.codecs.lucene41.Lucene41PostingsFormat</t>
  </si>
  <si>
    <t>org.apache.lucene.codecs.lucene41.Lucene41PostingsReader</t>
  </si>
  <si>
    <t>org.apache.lucene.codecs.lucene41.Lucene41PostingsReader$BlockDocsAndPositionsEnum</t>
  </si>
  <si>
    <t>org.apache.lucene.codecs.lucene41.Lucene41PostingsReader$BlockDocsEnum</t>
  </si>
  <si>
    <t>org.apache.lucene.codecs.lucene41.Lucene41PostingsReader$EverythingEnum</t>
  </si>
  <si>
    <t>org.apache.lucene.codecs.lucene41.Lucene41PostingsReader$IntBlockTermState</t>
  </si>
  <si>
    <t>org.apache.lucene.codecs.lucene41.Lucene41PostingsWriter</t>
  </si>
  <si>
    <t>org.apache.lucene.codecs.lucene41.Lucene41PostingsWriter$PendingTerm</t>
  </si>
  <si>
    <t>org.apache.lucene.codecs.lucene41.Lucene41RWCodec</t>
  </si>
  <si>
    <t>org.apache.lucene.codecs.lucene41.Lucene41RWCodec$1</t>
  </si>
  <si>
    <t>org.apache.lucene.codecs.lucene41.Lucene41SkipReader</t>
  </si>
  <si>
    <t>org.apache.lucene.codecs.lucene41.Lucene41SkipWriter</t>
  </si>
  <si>
    <t>org.apache.lucene.codecs.lucene41.Lucene41StoredFieldsFormat</t>
  </si>
  <si>
    <t>org.apache.lucene.codecs.lucene41.TestBlockPostingsFormat</t>
  </si>
  <si>
    <t>org.apache.lucene.codecs.lucene41.TestBlockPostingsFormat2</t>
  </si>
  <si>
    <t>org.apache.lucene.codecs.lucene41.TestBlockPostingsFormat3</t>
  </si>
  <si>
    <t>org.apache.lucene.codecs.lucene41.TestBlockPostingsFormat3$1</t>
  </si>
  <si>
    <t>org.apache.lucene.codecs.lucene41.TestBlockPostingsFormat3$RandomBits</t>
  </si>
  <si>
    <t>org.apache.lucene.codecs.lucene41.TestForUtil</t>
  </si>
  <si>
    <t>org.apache.lucene.codecs.lucene41ords.Lucene41WithOrds</t>
  </si>
  <si>
    <t>org.apache.lucene.codecs.lucene42.Lucene42Codec</t>
  </si>
  <si>
    <t>org.apache.lucene.codecs.lucene42.Lucene42Codec$1</t>
  </si>
  <si>
    <t>org.apache.lucene.codecs.lucene42.Lucene42Codec$2</t>
  </si>
  <si>
    <t>org.apache.lucene.codecs.lucene42.Lucene42DocValuesConsumer</t>
  </si>
  <si>
    <t>org.apache.lucene.codecs.lucene42.Lucene42DocValuesConsumer$1</t>
  </si>
  <si>
    <t>org.apache.lucene.codecs.lucene42.Lucene42DocValuesConsumer$SortedSetIterator</t>
  </si>
  <si>
    <t>org.apache.lucene.codecs.lucene42.Lucene42DocValuesFormat</t>
  </si>
  <si>
    <t>org.apache.lucene.codecs.lucene42.Lucene42DocValuesProducer</t>
  </si>
  <si>
    <t>org.apache.lucene.codecs.lucene42.Lucene42DocValuesProducer$1</t>
  </si>
  <si>
    <t>org.apache.lucene.codecs.lucene42.Lucene42DocValuesProducer$2</t>
  </si>
  <si>
    <t>org.apache.lucene.codecs.lucene42.Lucene42DocValuesProducer$3</t>
  </si>
  <si>
    <t>org.apache.lucene.codecs.lucene42.Lucene42DocValuesProducer$4</t>
  </si>
  <si>
    <t>org.apache.lucene.codecs.lucene42.Lucene42DocValuesProducer$5</t>
  </si>
  <si>
    <t>org.apache.lucene.codecs.lucene42.Lucene42DocValuesProducer$6</t>
  </si>
  <si>
    <t>org.apache.lucene.codecs.lucene42.Lucene42DocValuesProducer$7</t>
  </si>
  <si>
    <t>org.apache.lucene.codecs.lucene42.Lucene42DocValuesProducer$BinaryEntry</t>
  </si>
  <si>
    <t>org.apache.lucene.codecs.lucene42.Lucene42DocValuesProducer$FSTEntry</t>
  </si>
  <si>
    <t>org.apache.lucene.codecs.lucene42.Lucene42DocValuesProducer$NumericEntry</t>
  </si>
  <si>
    <t>org.apache.lucene.codecs.lucene42.Lucene42FieldInfosFormat</t>
  </si>
  <si>
    <t>org.apache.lucene.codecs.lucene42.Lucene42FieldInfosReader</t>
  </si>
  <si>
    <t>org.apache.lucene.codecs.lucene42.Lucene42FieldInfosWriter</t>
  </si>
  <si>
    <t>org.apache.lucene.codecs.lucene42.Lucene42NormsFormat</t>
  </si>
  <si>
    <t>org.apache.lucene.codecs.lucene42.Lucene42TermVectorsFormat</t>
  </si>
  <si>
    <t>org.apache.lucene.codecs.lucene42.TestLucene42DocValuesFormat</t>
  </si>
  <si>
    <t>org.apache.lucene.codecs.MappingMultiDocsAndPositionsEnum</t>
  </si>
  <si>
    <t>org.apache.lucene.codecs.MappingMultiDocsEnum</t>
  </si>
  <si>
    <t>org.apache.lucene.codecs.memory.DirectPostingsFormat</t>
  </si>
  <si>
    <t>org.apache.lucene.codecs.memory.DirectPostingsFormat$DirectField</t>
  </si>
  <si>
    <t>org.apache.lucene.codecs.memory.DirectPostingsFormat$DirectField$DirectIntersectTermsEnum</t>
  </si>
  <si>
    <t>org.apache.lucene.codecs.memory.DirectPostingsFormat$DirectField$DirectIntersectTermsEnum$State</t>
  </si>
  <si>
    <t>org.apache.lucene.codecs.memory.DirectPostingsFormat$DirectField$DirectTermsEnum</t>
  </si>
  <si>
    <t>org.apache.lucene.codecs.memory.DirectPostingsFormat$DirectField$HighFreqTerm</t>
  </si>
  <si>
    <t>org.apache.lucene.codecs.memory.DirectPostingsFormat$DirectField$IntArrayWriter</t>
  </si>
  <si>
    <t>org.apache.lucene.codecs.memory.DirectPostingsFormat$DirectField$LowFreqTerm</t>
  </si>
  <si>
    <t>org.apache.lucene.codecs.memory.DirectPostingsFormat$DirectField$TermAndSkip</t>
  </si>
  <si>
    <t>org.apache.lucene.codecs.memory.DirectPostingsFormat$DirectFields</t>
  </si>
  <si>
    <t>org.apache.lucene.codecs.memory.DirectPostingsFormat$HighFreqDocsAndPositionsEnum</t>
  </si>
  <si>
    <t>org.apache.lucene.codecs.memory.DirectPostingsFormat$HighFreqDocsEnum</t>
  </si>
  <si>
    <t>org.apache.lucene.codecs.memory.DirectPostingsFormat$LowFreqDocsAndPositionsEnum</t>
  </si>
  <si>
    <t>org.apache.lucene.codecs.memory.DirectPostingsFormat$LowFreqDocsEnum</t>
  </si>
  <si>
    <t>org.apache.lucene.codecs.memory.DirectPostingsFormat$LowFreqDocsEnumNoPos</t>
  </si>
  <si>
    <t>org.apache.lucene.codecs.memory.DirectPostingsFormat$LowFreqDocsEnumNoTF</t>
  </si>
  <si>
    <t>org.apache.lucene.codecs.memory.MemoryPostingsFormat</t>
  </si>
  <si>
    <t>org.apache.lucene.codecs.memory.MemoryPostingsFormat$1</t>
  </si>
  <si>
    <t>org.apache.lucene.codecs.memory.MemoryPostingsFormat$2</t>
  </si>
  <si>
    <t>org.apache.lucene.codecs.memory.MemoryPostingsFormat$FSTDocsAndPositionsEnum</t>
  </si>
  <si>
    <t>org.apache.lucene.codecs.memory.MemoryPostingsFormat$FSTDocsEnum</t>
  </si>
  <si>
    <t>org.apache.lucene.codecs.memory.MemoryPostingsFormat$FSTTermsEnum</t>
  </si>
  <si>
    <t>org.apache.lucene.codecs.memory.MemoryPostingsFormat$TermsReader</t>
  </si>
  <si>
    <t>org.apache.lucene.codecs.memory.MemoryPostingsFormat$TermsWriter</t>
  </si>
  <si>
    <t>org.apache.lucene.codecs.memory.MemoryPostingsFormat$TermsWriter$PostingsWriter</t>
  </si>
  <si>
    <t>org.apache.lucene.codecs.memory.TestDirectPostingsFormat</t>
  </si>
  <si>
    <t>org.apache.lucene.codecs.memory.TestMemoryPostingsFormat</t>
  </si>
  <si>
    <t>org.apache.lucene.codecs.mockintblock.MockFixedIntBlockPostingsFormat</t>
  </si>
  <si>
    <t>org.apache.lucene.codecs.mockintblock.MockFixedIntBlockPostingsFormat$MockIntFactory</t>
  </si>
  <si>
    <t>org.apache.lucene.codecs.mockintblock.MockFixedIntBlockPostingsFormat$MockIntFactory$1</t>
  </si>
  <si>
    <t>org.apache.lucene.codecs.mockintblock.MockFixedIntBlockPostingsFormat$MockIntFactory$1$1</t>
  </si>
  <si>
    <t>org.apache.lucene.codecs.mockintblock.MockFixedIntBlockPostingsFormat$MockIntFactory$2</t>
  </si>
  <si>
    <t>org.apache.lucene.codecs.mockintblock.MockVariableIntBlockPostingsFormat</t>
  </si>
  <si>
    <t>org.apache.lucene.codecs.mockintblock.MockVariableIntBlockPostingsFormat$MockIntFactory</t>
  </si>
  <si>
    <t>org.apache.lucene.codecs.mockintblock.MockVariableIntBlockPostingsFormat$MockIntFactory$1</t>
  </si>
  <si>
    <t>org.apache.lucene.codecs.mockintblock.MockVariableIntBlockPostingsFormat$MockIntFactory$1$1</t>
  </si>
  <si>
    <t>org.apache.lucene.codecs.mockintblock.MockVariableIntBlockPostingsFormat$MockIntFactory$2</t>
  </si>
  <si>
    <t>org.apache.lucene.codecs.mockrandom.MockRandomPostingsFormat</t>
  </si>
  <si>
    <t>org.apache.lucene.codecs.mockrandom.MockRandomPostingsFormat$1</t>
  </si>
  <si>
    <t>org.apache.lucene.codecs.mockrandom.MockRandomPostingsFormat$2</t>
  </si>
  <si>
    <t>org.apache.lucene.codecs.mockrandom.MockRandomPostingsFormat$MockIntStreamFactory</t>
  </si>
  <si>
    <t>org.apache.lucene.codecs.mocksep.MockSepPostingsFormat</t>
  </si>
  <si>
    <t>org.apache.lucene.codecs.mocksep.MockSingleIntFactory</t>
  </si>
  <si>
    <t>org.apache.lucene.codecs.mocksep.MockSingleIntIndexInput</t>
  </si>
  <si>
    <t>org.apache.lucene.codecs.mocksep.MockSingleIntIndexInput$MockSingleIntIndexInputIndex</t>
  </si>
  <si>
    <t>org.apache.lucene.codecs.mocksep.MockSingleIntIndexInput$Reader</t>
  </si>
  <si>
    <t>org.apache.lucene.codecs.mocksep.MockSingleIntIndexOutput</t>
  </si>
  <si>
    <t>org.apache.lucene.codecs.mocksep.MockSingleIntIndexOutput$MockSingleIntIndexOutputIndex</t>
  </si>
  <si>
    <t>org.apache.lucene.codecs.MultiLevelSkipListReader</t>
  </si>
  <si>
    <t>org.apache.lucene.codecs.MultiLevelSkipListReader$SkipBuffer</t>
  </si>
  <si>
    <t>org.apache.lucene.codecs.MultiLevelSkipListWriter</t>
  </si>
  <si>
    <t>org.apache.lucene.codecs.nestedpulsing.NestedPulsingPostingsFormat</t>
  </si>
  <si>
    <t>org.apache.lucene.codecs.NormsFormat</t>
  </si>
  <si>
    <t>org.apache.lucene.codecs.perfield.PerFieldDocValuesFormat</t>
  </si>
  <si>
    <t>org.apache.lucene.codecs.perfield.PerFieldDocValuesFormat$ConsumerAndSuffix</t>
  </si>
  <si>
    <t>org.apache.lucene.codecs.perfield.PerFieldDocValuesFormat$FieldsReader</t>
  </si>
  <si>
    <t>org.apache.lucene.codecs.perfield.PerFieldDocValuesFormat$FieldsWriter</t>
  </si>
  <si>
    <t>org.apache.lucene.codecs.perfield.PerFieldPostingsFormat</t>
  </si>
  <si>
    <t>org.apache.lucene.codecs.perfield.PerFieldPostingsFormat$FieldsConsumerAndSuffix</t>
  </si>
  <si>
    <t>org.apache.lucene.codecs.perfield.PerFieldPostingsFormat$FieldsReader</t>
  </si>
  <si>
    <t>org.apache.lucene.codecs.perfield.PerFieldPostingsFormat$FieldsWriter</t>
  </si>
  <si>
    <t>org.apache.lucene.codecs.perfield.TestPerFieldDocValuesFormat</t>
  </si>
  <si>
    <t>org.apache.lucene.codecs.perfield.TestPerFieldDocValuesFormat$1</t>
  </si>
  <si>
    <t>org.apache.lucene.codecs.perfield.TestPerFieldPostingsFormat</t>
  </si>
  <si>
    <t>org.apache.lucene.codecs.perfield.TestPerFieldPostingsFormat2</t>
  </si>
  <si>
    <t>org.apache.lucene.codecs.perfield.TestPerFieldPostingsFormat2$1</t>
  </si>
  <si>
    <t>org.apache.lucene.codecs.perfield.TestPerFieldPostingsFormat2$2</t>
  </si>
  <si>
    <t>org.apache.lucene.codecs.perfield.TestPerFieldPostingsFormat2$MockCodec</t>
  </si>
  <si>
    <t>org.apache.lucene.codecs.perfield.TestPerFieldPostingsFormat2$MockCodec2</t>
  </si>
  <si>
    <t>org.apache.lucene.codecs.PostingsBaseFormat</t>
  </si>
  <si>
    <t>org.apache.lucene.codecs.PostingsConsumer</t>
  </si>
  <si>
    <t>org.apache.lucene.codecs.PostingsFormat</t>
  </si>
  <si>
    <t>org.apache.lucene.codecs.PostingsReaderBase</t>
  </si>
  <si>
    <t>org.apache.lucene.codecs.PostingsWriterBase</t>
  </si>
  <si>
    <t>org.apache.lucene.codecs.pulsing.Pulsing41PostingsFormat</t>
  </si>
  <si>
    <t>org.apache.lucene.codecs.pulsing.PulsingPostingsFormat</t>
  </si>
  <si>
    <t>org.apache.lucene.codecs.pulsing.PulsingPostingsReader</t>
  </si>
  <si>
    <t>org.apache.lucene.codecs.pulsing.PulsingPostingsReader$PulsingDocsAndPositionsEnum</t>
  </si>
  <si>
    <t>org.apache.lucene.codecs.pulsing.PulsingPostingsReader$PulsingDocsEnum</t>
  </si>
  <si>
    <t>org.apache.lucene.codecs.pulsing.PulsingPostingsReader$PulsingEnumAttribute</t>
  </si>
  <si>
    <t>org.apache.lucene.codecs.pulsing.PulsingPostingsReader$PulsingEnumAttributeImpl</t>
  </si>
  <si>
    <t>org.apache.lucene.codecs.pulsing.PulsingPostingsReader$PulsingTermState</t>
  </si>
  <si>
    <t>org.apache.lucene.codecs.pulsing.PulsingPostingsWriter</t>
  </si>
  <si>
    <t>org.apache.lucene.codecs.pulsing.PulsingPostingsWriter$PendingTerm</t>
  </si>
  <si>
    <t>org.apache.lucene.codecs.pulsing.PulsingPostingsWriter$Position</t>
  </si>
  <si>
    <t>org.apache.lucene.codecs.pulsing.Test10KPulsings</t>
  </si>
  <si>
    <t>org.apache.lucene.codecs.pulsing.TestPulsingPostingsFormat</t>
  </si>
  <si>
    <t>org.apache.lucene.codecs.pulsing.TestPulsingReuse</t>
  </si>
  <si>
    <t>org.apache.lucene.codecs.ramonly.RAMOnlyPostingsFormat</t>
  </si>
  <si>
    <t>org.apache.lucene.codecs.ramonly.RAMOnlyPostingsFormat$1</t>
  </si>
  <si>
    <t>org.apache.lucene.codecs.ramonly.RAMOnlyPostingsFormat$RAMDoc</t>
  </si>
  <si>
    <t>org.apache.lucene.codecs.ramonly.RAMOnlyPostingsFormat$RAMDocsAndPositionsEnum</t>
  </si>
  <si>
    <t>org.apache.lucene.codecs.ramonly.RAMOnlyPostingsFormat$RAMDocsEnum</t>
  </si>
  <si>
    <t>org.apache.lucene.codecs.ramonly.RAMOnlyPostingsFormat$RAMField</t>
  </si>
  <si>
    <t>org.apache.lucene.codecs.ramonly.RAMOnlyPostingsFormat$RAMFieldsConsumer</t>
  </si>
  <si>
    <t>org.apache.lucene.codecs.ramonly.RAMOnlyPostingsFormat$RAMPostings</t>
  </si>
  <si>
    <t>org.apache.lucene.codecs.ramonly.RAMOnlyPostingsFormat$RAMPostingsWriterImpl</t>
  </si>
  <si>
    <t>org.apache.lucene.codecs.ramonly.RAMOnlyPostingsFormat$RAMTerm</t>
  </si>
  <si>
    <t>org.apache.lucene.codecs.ramonly.RAMOnlyPostingsFormat$RAMTermsConsumer</t>
  </si>
  <si>
    <t>org.apache.lucene.codecs.ramonly.RAMOnlyPostingsFormat$RAMTermsEnum</t>
  </si>
  <si>
    <t>org.apache.lucene.codecs.SegmentInfoFormat</t>
  </si>
  <si>
    <t>org.apache.lucene.codecs.SegmentInfoReader</t>
  </si>
  <si>
    <t>org.apache.lucene.codecs.SegmentInfoWriter</t>
  </si>
  <si>
    <t>org.apache.lucene.codecs.sep.IntIndexInput</t>
  </si>
  <si>
    <t>org.apache.lucene.codecs.sep.IntIndexInput$Index</t>
  </si>
  <si>
    <t>org.apache.lucene.codecs.sep.IntIndexInput$Reader</t>
  </si>
  <si>
    <t>org.apache.lucene.codecs.sep.IntIndexOutput</t>
  </si>
  <si>
    <t>org.apache.lucene.codecs.sep.IntIndexOutput$Index</t>
  </si>
  <si>
    <t>org.apache.lucene.codecs.sep.IntStreamFactory</t>
  </si>
  <si>
    <t>org.apache.lucene.codecs.sep.SepPostingsReader</t>
  </si>
  <si>
    <t>org.apache.lucene.codecs.sep.SepPostingsReader$SepDocsAndPositionsEnum</t>
  </si>
  <si>
    <t>org.apache.lucene.codecs.sep.SepPostingsReader$SepDocsEnum</t>
  </si>
  <si>
    <t>org.apache.lucene.codecs.sep.SepPostingsReader$SepTermState</t>
  </si>
  <si>
    <t>org.apache.lucene.codecs.sep.SepPostingsWriter</t>
  </si>
  <si>
    <t>org.apache.lucene.codecs.sep.SepPostingsWriter$PendingTerm</t>
  </si>
  <si>
    <t>org.apache.lucene.codecs.sep.SepSkipListReader</t>
  </si>
  <si>
    <t>org.apache.lucene.codecs.sep.SepSkipListWriter</t>
  </si>
  <si>
    <t>org.apache.lucene.codecs.sep.TestSepPostingsFormat</t>
  </si>
  <si>
    <t>org.apache.lucene.codecs.simpletext.SimpleTextCodec</t>
  </si>
  <si>
    <t>org.apache.lucene.codecs.simpletext.SimpleTextDocValuesFormat</t>
  </si>
  <si>
    <t>org.apache.lucene.codecs.simpletext.SimpleTextDocValuesReader</t>
  </si>
  <si>
    <t>org.apache.lucene.codecs.simpletext.SimpleTextDocValuesReader$1</t>
  </si>
  <si>
    <t>org.apache.lucene.codecs.simpletext.SimpleTextDocValuesReader$2</t>
  </si>
  <si>
    <t>org.apache.lucene.codecs.simpletext.SimpleTextDocValuesReader$3</t>
  </si>
  <si>
    <t>org.apache.lucene.codecs.simpletext.SimpleTextDocValuesReader$4</t>
  </si>
  <si>
    <t>org.apache.lucene.codecs.simpletext.SimpleTextDocValuesReader$OneField</t>
  </si>
  <si>
    <t>org.apache.lucene.codecs.simpletext.SimpleTextDocValuesWriter</t>
  </si>
  <si>
    <t>org.apache.lucene.codecs.simpletext.SimpleTextFieldInfosFormat</t>
  </si>
  <si>
    <t>org.apache.lucene.codecs.simpletext.SimpleTextFieldInfosReader</t>
  </si>
  <si>
    <t>org.apache.lucene.codecs.simpletext.SimpleTextFieldInfosWriter</t>
  </si>
  <si>
    <t>org.apache.lucene.codecs.simpletext.SimpleTextFieldsReader</t>
  </si>
  <si>
    <t>org.apache.lucene.codecs.simpletext.SimpleTextFieldsReader$SimpleTextDocsAndPositionsEnum</t>
  </si>
  <si>
    <t>org.apache.lucene.codecs.simpletext.SimpleTextFieldsReader$SimpleTextDocsEnum</t>
  </si>
  <si>
    <t>org.apache.lucene.codecs.simpletext.SimpleTextFieldsReader$SimpleTextTerms</t>
  </si>
  <si>
    <t>org.apache.lucene.codecs.simpletext.SimpleTextFieldsReader$SimpleTextTermsEnum</t>
  </si>
  <si>
    <t>org.apache.lucene.codecs.simpletext.SimpleTextFieldsReader$TermData</t>
  </si>
  <si>
    <t>org.apache.lucene.codecs.simpletext.SimpleTextFieldsWriter</t>
  </si>
  <si>
    <t>org.apache.lucene.codecs.simpletext.SimpleTextFieldsWriter$SimpleTextPostingsWriter</t>
  </si>
  <si>
    <t>org.apache.lucene.codecs.simpletext.SimpleTextFieldsWriter$SimpleTextTermsWriter</t>
  </si>
  <si>
    <t>org.apache.lucene.codecs.simpletext.SimpleTextLiveDocsFormat</t>
  </si>
  <si>
    <t>org.apache.lucene.codecs.simpletext.SimpleTextLiveDocsFormat$SimpleTextBits</t>
  </si>
  <si>
    <t>org.apache.lucene.codecs.simpletext.SimpleTextLiveDocsFormat$SimpleTextMutableBits</t>
  </si>
  <si>
    <t>org.apache.lucene.codecs.simpletext.SimpleTextNormsFormat</t>
  </si>
  <si>
    <t>org.apache.lucene.codecs.simpletext.SimpleTextNormsFormat$SimpleTextNormsConsumer</t>
  </si>
  <si>
    <t>org.apache.lucene.codecs.simpletext.SimpleTextNormsFormat$SimpleTextNormsProducer</t>
  </si>
  <si>
    <t>org.apache.lucene.codecs.simpletext.SimpleTextPostingsFormat</t>
  </si>
  <si>
    <t>org.apache.lucene.codecs.simpletext.SimpleTextSegmentInfoFormat</t>
  </si>
  <si>
    <t>org.apache.lucene.codecs.simpletext.SimpleTextSegmentInfoReader</t>
  </si>
  <si>
    <t>org.apache.lucene.codecs.simpletext.SimpleTextSegmentInfoWriter</t>
  </si>
  <si>
    <t>org.apache.lucene.codecs.simpletext.SimpleTextStoredFieldsFormat</t>
  </si>
  <si>
    <t>org.apache.lucene.codecs.simpletext.SimpleTextStoredFieldsReader</t>
  </si>
  <si>
    <t>org.apache.lucene.codecs.simpletext.SimpleTextStoredFieldsWriter</t>
  </si>
  <si>
    <t>org.apache.lucene.codecs.simpletext.SimpleTextTermVectorsFormat</t>
  </si>
  <si>
    <t>org.apache.lucene.codecs.simpletext.SimpleTextTermVectorsReader</t>
  </si>
  <si>
    <t>org.apache.lucene.codecs.simpletext.SimpleTextTermVectorsReader$SimpleTVDocsAndPositionsEnum</t>
  </si>
  <si>
    <t>org.apache.lucene.codecs.simpletext.SimpleTextTermVectorsReader$SimpleTVDocsEnum</t>
  </si>
  <si>
    <t>org.apache.lucene.codecs.simpletext.SimpleTextTermVectorsReader$SimpleTVFields</t>
  </si>
  <si>
    <t>org.apache.lucene.codecs.simpletext.SimpleTextTermVectorsReader$SimpleTVPostings</t>
  </si>
  <si>
    <t>org.apache.lucene.codecs.simpletext.SimpleTextTermVectorsReader$SimpleTVTerms</t>
  </si>
  <si>
    <t>org.apache.lucene.codecs.simpletext.SimpleTextTermVectorsReader$SimpleTVTermsEnum</t>
  </si>
  <si>
    <t>org.apache.lucene.codecs.simpletext.SimpleTextTermVectorsWriter</t>
  </si>
  <si>
    <t>org.apache.lucene.codecs.simpletext.SimpleTextUtil</t>
  </si>
  <si>
    <t>org.apache.lucene.codecs.simpletext.TestSimpleTextDocValuesFormat</t>
  </si>
  <si>
    <t>org.apache.lucene.codecs.simpletext.TestSimpleTextPostingsFormat</t>
  </si>
  <si>
    <t>org.apache.lucene.codecs.simpletext.TestSimpleTextTermVectorsFormat</t>
  </si>
  <si>
    <t>org.apache.lucene.codecs.StoredFieldsFormat</t>
  </si>
  <si>
    <t>org.apache.lucene.codecs.StoredFieldsReader</t>
  </si>
  <si>
    <t>org.apache.lucene.codecs.StoredFieldsWriter</t>
  </si>
  <si>
    <t>org.apache.lucene.codecs.TermsConsumer</t>
  </si>
  <si>
    <t>org.apache.lucene.codecs.TermStats</t>
  </si>
  <si>
    <t>org.apache.lucene.codecs.TermVectorsFormat</t>
  </si>
  <si>
    <t>org.apache.lucene.codecs.TermVectorsReader</t>
  </si>
  <si>
    <t>org.apache.lucene.codecs.TermVectorsWriter</t>
  </si>
  <si>
    <t>org.apache.lucene.collation.CollationAttributeFactory</t>
  </si>
  <si>
    <t>org.apache.lucene.collation.CollationKeyAnalyzer</t>
  </si>
  <si>
    <t>org.apache.lucene.collation.CollationKeyFilter</t>
  </si>
  <si>
    <t>org.apache.lucene.collation.CollationKeyFilterFactory</t>
  </si>
  <si>
    <t>org.apache.lucene.collation.ICUCollationAttributeFactory</t>
  </si>
  <si>
    <t>org.apache.lucene.collation.ICUCollationDocValuesField</t>
  </si>
  <si>
    <t>org.apache.lucene.collation.ICUCollationKeyAnalyzer</t>
  </si>
  <si>
    <t>org.apache.lucene.collation.ICUCollationKeyFilter</t>
  </si>
  <si>
    <t>org.apache.lucene.collation.ICUCollationKeyFilterFactory</t>
  </si>
  <si>
    <t>org.apache.lucene.collation.TestCollationKeyAnalyzer</t>
  </si>
  <si>
    <t>org.apache.lucene.collation.TestCollationKeyFilter</t>
  </si>
  <si>
    <t>org.apache.lucene.collation.TestCollationKeyFilter$TestAnalyzer</t>
  </si>
  <si>
    <t>org.apache.lucene.collation.TestCollationKeyFilterFactory</t>
  </si>
  <si>
    <t>org.apache.lucene.collation.TestICUCollationDocValuesField</t>
  </si>
  <si>
    <t>org.apache.lucene.collation.TestICUCollationKeyAnalyzer</t>
  </si>
  <si>
    <t>org.apache.lucene.collation.TestICUCollationKeyFilter</t>
  </si>
  <si>
    <t>org.apache.lucene.collation.TestICUCollationKeyFilter$TestAnalyzer</t>
  </si>
  <si>
    <t>org.apache.lucene.collation.TestICUCollationKeyFilterFactory</t>
  </si>
  <si>
    <t>org.apache.lucene.collation.TestICUCollationKeyFilterFactory$StringMockResourceLoader</t>
  </si>
  <si>
    <t>org.apache.lucene.collation.tokenattributes.CollatedTermAttributeImpl</t>
  </si>
  <si>
    <t>org.apache.lucene.collation.tokenattributes.ICUCollatedTermAttributeImpl</t>
  </si>
  <si>
    <t>org.apache.lucene.demo.facet.AssociationsFacetsExample</t>
  </si>
  <si>
    <t>org.apache.lucene.demo.facet.AssociationsFacetsExample$1</t>
  </si>
  <si>
    <t>org.apache.lucene.demo.facet.FacetExamples</t>
  </si>
  <si>
    <t>org.apache.lucene.demo.facet.MultiCategoryListsFacetsExample</t>
  </si>
  <si>
    <t>org.apache.lucene.demo.facet.SimpleFacetsExample</t>
  </si>
  <si>
    <t>org.apache.lucene.demo.facet.TestAssociationsFacetsExample</t>
  </si>
  <si>
    <t>org.apache.lucene.demo.facet.TestMultiCategoryListsFacetsExample</t>
  </si>
  <si>
    <t>org.apache.lucene.demo.facet.TestSimpleFacetsExample</t>
  </si>
  <si>
    <t>org.apache.lucene.demo.IndexFiles</t>
  </si>
  <si>
    <t>org.apache.lucene.demo.SearchFiles</t>
  </si>
  <si>
    <t>org.apache.lucene.demo.TestDemo</t>
  </si>
  <si>
    <t>org.apache.lucene.demo.xmlparser.FormBasedXmlQueryDemo</t>
  </si>
  <si>
    <t>org.apache.lucene.document.BinaryDocValuesField</t>
  </si>
  <si>
    <t>org.apache.lucene.document.ByteDocValuesField</t>
  </si>
  <si>
    <t>org.apache.lucene.document.CompressionTools</t>
  </si>
  <si>
    <t>org.apache.lucene.document.DateTools</t>
  </si>
  <si>
    <t>org.apache.lucene.document.DateTools$1</t>
  </si>
  <si>
    <t>org.apache.lucene.document.DateTools$2</t>
  </si>
  <si>
    <t>org.apache.lucene.document.DateTools$Resolution</t>
  </si>
  <si>
    <t>org.apache.lucene.document.DerefBytesDocValuesField</t>
  </si>
  <si>
    <t>org.apache.lucene.document.Document</t>
  </si>
  <si>
    <t>org.apache.lucene.document.DocumentStoredFieldVisitor</t>
  </si>
  <si>
    <t>org.apache.lucene.document.DoubleDocValuesField</t>
  </si>
  <si>
    <t>org.apache.lucene.document.DoubleField</t>
  </si>
  <si>
    <t>org.apache.lucene.document.Field</t>
  </si>
  <si>
    <t>org.apache.lucene.document.Field$Index</t>
  </si>
  <si>
    <t>org.apache.lucene.document.Field$Index$1</t>
  </si>
  <si>
    <t>org.apache.lucene.document.Field$Index$2</t>
  </si>
  <si>
    <t>org.apache.lucene.document.Field$Index$3</t>
  </si>
  <si>
    <t>org.apache.lucene.document.Field$Index$4</t>
  </si>
  <si>
    <t>org.apache.lucene.document.Field$Index$5</t>
  </si>
  <si>
    <t>org.apache.lucene.document.Field$ReusableStringReader</t>
  </si>
  <si>
    <t>org.apache.lucene.document.Field$Store</t>
  </si>
  <si>
    <t>org.apache.lucene.document.Field$StringTokenStream</t>
  </si>
  <si>
    <t>org.apache.lucene.document.Field$TermVector</t>
  </si>
  <si>
    <t>org.apache.lucene.document.Field$TermVector$1</t>
  </si>
  <si>
    <t>org.apache.lucene.document.Field$TermVector$2</t>
  </si>
  <si>
    <t>org.apache.lucene.document.Field$TermVector$3</t>
  </si>
  <si>
    <t>org.apache.lucene.document.Field$TermVector$4</t>
  </si>
  <si>
    <t>org.apache.lucene.document.Field$TermVector$5</t>
  </si>
  <si>
    <t>org.apache.lucene.document.FieldType</t>
  </si>
  <si>
    <t>org.apache.lucene.document.FieldType$NumericType</t>
  </si>
  <si>
    <t>org.apache.lucene.document.FloatDocValuesField</t>
  </si>
  <si>
    <t>org.apache.lucene.document.FloatField</t>
  </si>
  <si>
    <t>org.apache.lucene.document.IntDocValuesField</t>
  </si>
  <si>
    <t>org.apache.lucene.document.IntField</t>
  </si>
  <si>
    <t>org.apache.lucene.document.LazyDocument</t>
  </si>
  <si>
    <t>org.apache.lucene.document.LazyDocument$LazyField</t>
  </si>
  <si>
    <t>org.apache.lucene.document.LongDocValuesField</t>
  </si>
  <si>
    <t>org.apache.lucene.document.LongField</t>
  </si>
  <si>
    <t>org.apache.lucene.document.NumericDocValuesField</t>
  </si>
  <si>
    <t>org.apache.lucene.document.PackedLongDocValuesField</t>
  </si>
  <si>
    <t>org.apache.lucene.document.ShortDocValuesField</t>
  </si>
  <si>
    <t>org.apache.lucene.document.SortedBytesDocValuesField</t>
  </si>
  <si>
    <t>org.apache.lucene.document.SortedDocValuesField</t>
  </si>
  <si>
    <t>org.apache.lucene.document.SortedSetDocValuesField</t>
  </si>
  <si>
    <t>org.apache.lucene.document.StoredField</t>
  </si>
  <si>
    <t>org.apache.lucene.document.StraightBytesDocValuesField</t>
  </si>
  <si>
    <t>org.apache.lucene.document.StringField</t>
  </si>
  <si>
    <t>org.apache.lucene.document.TestBinaryDocument</t>
  </si>
  <si>
    <t>org.apache.lucene.document.TestDateTools</t>
  </si>
  <si>
    <t>org.apache.lucene.document.TestDocument</t>
  </si>
  <si>
    <t>org.apache.lucene.document.TestField</t>
  </si>
  <si>
    <t>org.apache.lucene.document.TextField</t>
  </si>
  <si>
    <t>org.apache.lucene.facet.associations.AssociationFloatSumFacetRequest</t>
  </si>
  <si>
    <t>org.apache.lucene.facet.associations.AssociationIntSumFacetRequest</t>
  </si>
  <si>
    <t>org.apache.lucene.facet.associations.AssociationsDrillDownStream</t>
  </si>
  <si>
    <t>org.apache.lucene.facet.associations.AssociationsFacetFields</t>
  </si>
  <si>
    <t>org.apache.lucene.facet.associations.AssociationsFacetRequestTest</t>
  </si>
  <si>
    <t>org.apache.lucene.facet.associations.AssociationsFacetRequestTest$1</t>
  </si>
  <si>
    <t>org.apache.lucene.facet.associations.AssociationsFacetRequestTest$2</t>
  </si>
  <si>
    <t>org.apache.lucene.facet.associations.AssociationsFacetRequestTest$3</t>
  </si>
  <si>
    <t>org.apache.lucene.facet.associations.AssociationsListBuilder</t>
  </si>
  <si>
    <t>org.apache.lucene.facet.associations.CategoryAssociation</t>
  </si>
  <si>
    <t>org.apache.lucene.facet.associations.CategoryAssociationsContainer</t>
  </si>
  <si>
    <t>org.apache.lucene.facet.associations.CategoryFloatAssociation</t>
  </si>
  <si>
    <t>org.apache.lucene.facet.associations.CategoryIntAssociation</t>
  </si>
  <si>
    <t>org.apache.lucene.facet.associations.MultiAssociationsFacetsAggregator</t>
  </si>
  <si>
    <t>org.apache.lucene.facet.associations.SumFloatAssociationFacetsAggregator</t>
  </si>
  <si>
    <t>org.apache.lucene.facet.associations.SumIntAssociationFacetsAggregator</t>
  </si>
  <si>
    <t>org.apache.lucene.facet.codecs.facet42.Facet42BinaryDocValues</t>
  </si>
  <si>
    <t>org.apache.lucene.facet.codecs.facet42.Facet42Codec</t>
  </si>
  <si>
    <t>org.apache.lucene.facet.codecs.facet42.Facet42DocValuesConsumer</t>
  </si>
  <si>
    <t>org.apache.lucene.facet.codecs.facet42.Facet42DocValuesFormat</t>
  </si>
  <si>
    <t>org.apache.lucene.facet.codecs.facet42.Facet42DocValuesProducer</t>
  </si>
  <si>
    <t>org.apache.lucene.facet.collections.ArrayHashMap</t>
  </si>
  <si>
    <t>org.apache.lucene.facet.collections.ArrayHashMap$IndexIterator</t>
  </si>
  <si>
    <t>org.apache.lucene.facet.collections.ArrayHashMap$KeyIterator</t>
  </si>
  <si>
    <t>org.apache.lucene.facet.collections.ArrayHashMap$ValueIterator</t>
  </si>
  <si>
    <t>org.apache.lucene.facet.collections.ArrayHashMapTest</t>
  </si>
  <si>
    <t>org.apache.lucene.facet.collections.DoubleIterator</t>
  </si>
  <si>
    <t>org.apache.lucene.facet.collections.FloatIterator</t>
  </si>
  <si>
    <t>org.apache.lucene.facet.collections.FloatToObjectMap</t>
  </si>
  <si>
    <t>org.apache.lucene.facet.collections.FloatToObjectMap$IndexIterator</t>
  </si>
  <si>
    <t>org.apache.lucene.facet.collections.FloatToObjectMap$KeyIterator</t>
  </si>
  <si>
    <t>org.apache.lucene.facet.collections.FloatToObjectMap$ValueIterator</t>
  </si>
  <si>
    <t>org.apache.lucene.facet.collections.FloatToObjectMapTest</t>
  </si>
  <si>
    <t>org.apache.lucene.facet.collections.IntArray</t>
  </si>
  <si>
    <t>org.apache.lucene.facet.collections.IntArrayTest</t>
  </si>
  <si>
    <t>org.apache.lucene.facet.collections.IntHashSet</t>
  </si>
  <si>
    <t>org.apache.lucene.facet.collections.IntHashSet$IndexIterator</t>
  </si>
  <si>
    <t>org.apache.lucene.facet.collections.IntHashSet$KeyIterator</t>
  </si>
  <si>
    <t>org.apache.lucene.facet.collections.IntHashSetTest</t>
  </si>
  <si>
    <t>org.apache.lucene.facet.collections.IntIterator</t>
  </si>
  <si>
    <t>org.apache.lucene.facet.collections.IntToDoubleMap</t>
  </si>
  <si>
    <t>org.apache.lucene.facet.collections.IntToDoubleMap$IndexIterator</t>
  </si>
  <si>
    <t>org.apache.lucene.facet.collections.IntToDoubleMap$KeyIterator</t>
  </si>
  <si>
    <t>org.apache.lucene.facet.collections.IntToDoubleMap$ValueIterator</t>
  </si>
  <si>
    <t>org.apache.lucene.facet.collections.IntToDoubleMapTest</t>
  </si>
  <si>
    <t>org.apache.lucene.facet.collections.IntToFloatMap</t>
  </si>
  <si>
    <t>org.apache.lucene.facet.collections.IntToFloatMap$IndexIterator</t>
  </si>
  <si>
    <t>org.apache.lucene.facet.collections.IntToFloatMap$KeyIterator</t>
  </si>
  <si>
    <t>org.apache.lucene.facet.collections.IntToFloatMap$ValueIterator</t>
  </si>
  <si>
    <t>org.apache.lucene.facet.collections.IntToFloatMapTest</t>
  </si>
  <si>
    <t>org.apache.lucene.facet.collections.IntToIntMap</t>
  </si>
  <si>
    <t>org.apache.lucene.facet.collections.IntToIntMap$IndexIterator</t>
  </si>
  <si>
    <t>org.apache.lucene.facet.collections.IntToIntMap$KeyIterator</t>
  </si>
  <si>
    <t>org.apache.lucene.facet.collections.IntToIntMap$ValueIterator</t>
  </si>
  <si>
    <t>org.apache.lucene.facet.collections.IntToIntMapTest</t>
  </si>
  <si>
    <t>org.apache.lucene.facet.collections.IntToObjectMap</t>
  </si>
  <si>
    <t>org.apache.lucene.facet.collections.IntToObjectMap$IndexIterator</t>
  </si>
  <si>
    <t>org.apache.lucene.facet.collections.IntToObjectMap$KeyIterator</t>
  </si>
  <si>
    <t>org.apache.lucene.facet.collections.IntToObjectMap$ValueIterator</t>
  </si>
  <si>
    <t>org.apache.lucene.facet.collections.IntToObjectMapTest</t>
  </si>
  <si>
    <t>org.apache.lucene.facet.collections.LRUHashMap</t>
  </si>
  <si>
    <t>org.apache.lucene.facet.collections.ObjectToFloatMap</t>
  </si>
  <si>
    <t>org.apache.lucene.facet.collections.ObjectToFloatMap$IndexIterator</t>
  </si>
  <si>
    <t>org.apache.lucene.facet.collections.ObjectToFloatMap$KeyIterator</t>
  </si>
  <si>
    <t>org.apache.lucene.facet.collections.ObjectToFloatMap$ValueIterator</t>
  </si>
  <si>
    <t>org.apache.lucene.facet.collections.ObjectToFloatMapTest</t>
  </si>
  <si>
    <t>org.apache.lucene.facet.collections.ObjectToIntMap</t>
  </si>
  <si>
    <t>org.apache.lucene.facet.collections.ObjectToIntMap$IndexIterator</t>
  </si>
  <si>
    <t>org.apache.lucene.facet.collections.ObjectToIntMap$KeyIterator</t>
  </si>
  <si>
    <t>org.apache.lucene.facet.collections.ObjectToIntMap$ValueIterator</t>
  </si>
  <si>
    <t>org.apache.lucene.facet.collections.ObjectToIntMapTest</t>
  </si>
  <si>
    <t>org.apache.lucene.facet.collections.TestLRUHashMap</t>
  </si>
  <si>
    <t>org.apache.lucene.facet.complements.ComplementCountingAggregator</t>
  </si>
  <si>
    <t>org.apache.lucene.facet.complements.TestFacetsAccumulatorWithComplement</t>
  </si>
  <si>
    <t>org.apache.lucene.facet.complements.TestTotalFacetCounts</t>
  </si>
  <si>
    <t>org.apache.lucene.facet.complements.TestTotalFacetCounts$1</t>
  </si>
  <si>
    <t>org.apache.lucene.facet.complements.TestTotalFacetCounts$1$1</t>
  </si>
  <si>
    <t>org.apache.lucene.facet.complements.TestTotalFacetCountsCache</t>
  </si>
  <si>
    <t>org.apache.lucene.facet.complements.TestTotalFacetCountsCache$1</t>
  </si>
  <si>
    <t>org.apache.lucene.facet.complements.TestTotalFacetCountsCache$1Multi</t>
  </si>
  <si>
    <t>org.apache.lucene.facet.complements.TestTotalFacetCountsCache$TFCThread</t>
  </si>
  <si>
    <t>org.apache.lucene.facet.complements.TotalFacetCounts</t>
  </si>
  <si>
    <t>org.apache.lucene.facet.complements.TotalFacetCounts$1</t>
  </si>
  <si>
    <t>org.apache.lucene.facet.complements.TotalFacetCounts$CreationType</t>
  </si>
  <si>
    <t>org.apache.lucene.facet.complements.TotalFacetCountsCache</t>
  </si>
  <si>
    <t>org.apache.lucene.facet.complements.TotalFacetCountsCache$TFCKey</t>
  </si>
  <si>
    <t>org.apache.lucene.facet.encoding.ChunksIntEncoder</t>
  </si>
  <si>
    <t>org.apache.lucene.facet.encoding.DGapIntDecoder</t>
  </si>
  <si>
    <t>org.apache.lucene.facet.encoding.DGapIntEncoder</t>
  </si>
  <si>
    <t>org.apache.lucene.facet.encoding.DGapVInt8IntDecoder</t>
  </si>
  <si>
    <t>org.apache.lucene.facet.encoding.DGapVInt8IntEncoder</t>
  </si>
  <si>
    <t>org.apache.lucene.facet.encoding.EightFlagsIntDecoder</t>
  </si>
  <si>
    <t>org.apache.lucene.facet.encoding.EightFlagsIntEncoder</t>
  </si>
  <si>
    <t>org.apache.lucene.facet.encoding.EncodingSpeed</t>
  </si>
  <si>
    <t>org.apache.lucene.facet.encoding.EncodingTest</t>
  </si>
  <si>
    <t>org.apache.lucene.facet.encoding.FourFlagsIntDecoder</t>
  </si>
  <si>
    <t>org.apache.lucene.facet.encoding.FourFlagsIntEncoder</t>
  </si>
  <si>
    <t>org.apache.lucene.facet.encoding.IntDecoder</t>
  </si>
  <si>
    <t>org.apache.lucene.facet.encoding.IntEncoder</t>
  </si>
  <si>
    <t>org.apache.lucene.facet.encoding.IntEncoderFilter</t>
  </si>
  <si>
    <t>org.apache.lucene.facet.encoding.NOnesIntDecoder</t>
  </si>
  <si>
    <t>org.apache.lucene.facet.encoding.NOnesIntEncoder</t>
  </si>
  <si>
    <t>org.apache.lucene.facet.encoding.SimpleIntDecoder</t>
  </si>
  <si>
    <t>org.apache.lucene.facet.encoding.SimpleIntEncoder</t>
  </si>
  <si>
    <t>org.apache.lucene.facet.encoding.SortingIntEncoder</t>
  </si>
  <si>
    <t>org.apache.lucene.facet.encoding.UniqueValuesIntEncoder</t>
  </si>
  <si>
    <t>org.apache.lucene.facet.encoding.VInt8IntDecoder</t>
  </si>
  <si>
    <t>org.apache.lucene.facet.encoding.VInt8IntEncoder</t>
  </si>
  <si>
    <t>org.apache.lucene.facet.FacetPackage</t>
  </si>
  <si>
    <t>org.apache.lucene.facet.FacetTestBase</t>
  </si>
  <si>
    <t>org.apache.lucene.facet.FacetTestBase$1</t>
  </si>
  <si>
    <t>org.apache.lucene.facet.FacetTestBase$2</t>
  </si>
  <si>
    <t>org.apache.lucene.facet.FacetTestBase$SearchTaxoDirPair</t>
  </si>
  <si>
    <t>org.apache.lucene.facet.FacetTestCase</t>
  </si>
  <si>
    <t>org.apache.lucene.facet.FacetTestCase$1</t>
  </si>
  <si>
    <t>org.apache.lucene.facet.FacetTestUtils</t>
  </si>
  <si>
    <t>org.apache.lucene.facet.index.CategoryListBuilder</t>
  </si>
  <si>
    <t>org.apache.lucene.facet.index.CountingListBuilder</t>
  </si>
  <si>
    <t>org.apache.lucene.facet.index.CountingListBuilder$NoPartitionsOrdinalsEncoder</t>
  </si>
  <si>
    <t>org.apache.lucene.facet.index.CountingListBuilder$OrdinalsEncoder</t>
  </si>
  <si>
    <t>org.apache.lucene.facet.index.CountingListBuilder$PerPartitionOrdinalsEncoder</t>
  </si>
  <si>
    <t>org.apache.lucene.facet.index.DrillDownStream</t>
  </si>
  <si>
    <t>org.apache.lucene.facet.index.FacetFields</t>
  </si>
  <si>
    <t>org.apache.lucene.facet.params.CategoryListParams</t>
  </si>
  <si>
    <t>org.apache.lucene.facet.params.CategoryListParams$OrdinalPolicy</t>
  </si>
  <si>
    <t>org.apache.lucene.facet.params.CategoryListParamsTest</t>
  </si>
  <si>
    <t>org.apache.lucene.facet.params.FacetIndexingParams</t>
  </si>
  <si>
    <t>org.apache.lucene.facet.params.FacetIndexingParamsTest</t>
  </si>
  <si>
    <t>org.apache.lucene.facet.params.FacetSearchParams</t>
  </si>
  <si>
    <t>org.apache.lucene.facet.params.FacetSearchParamsTest</t>
  </si>
  <si>
    <t>org.apache.lucene.facet.params.PerDimensionIndexingParams</t>
  </si>
  <si>
    <t>org.apache.lucene.facet.params.PerDimensionIndexingParamsTest</t>
  </si>
  <si>
    <t>org.apache.lucene.facet.params.PerDimensionOrdinalPolicy</t>
  </si>
  <si>
    <t>org.apache.lucene.facet.partitions.IntermediateFacetResult</t>
  </si>
  <si>
    <t>org.apache.lucene.facet.partitions.PartitionsFacetResultsHandler</t>
  </si>
  <si>
    <t>org.apache.lucene.facet.sampling.BaseSampleTestTopK</t>
  </si>
  <si>
    <t>org.apache.lucene.facet.sampling.OversampleWithDepthTest</t>
  </si>
  <si>
    <t>org.apache.lucene.facet.sampling.RandomSampler</t>
  </si>
  <si>
    <t>org.apache.lucene.facet.sampling.RepeatableSampler</t>
  </si>
  <si>
    <t>org.apache.lucene.facet.sampling.RepeatableSampler$Algorithm</t>
  </si>
  <si>
    <t>org.apache.lucene.facet.sampling.RepeatableSampler$IntPriorityQueue</t>
  </si>
  <si>
    <t>org.apache.lucene.facet.sampling.RepeatableSampler$MI</t>
  </si>
  <si>
    <t>org.apache.lucene.facet.sampling.RepeatableSampler$Sorted</t>
  </si>
  <si>
    <t>org.apache.lucene.facet.sampling.SampleFixer</t>
  </si>
  <si>
    <t>org.apache.lucene.facet.sampling.Sampler</t>
  </si>
  <si>
    <t>org.apache.lucene.facet.sampling.Sampler$OverSampledFacetRequest</t>
  </si>
  <si>
    <t>org.apache.lucene.facet.sampling.Sampler$SampleResult</t>
  </si>
  <si>
    <t>org.apache.lucene.facet.sampling.SamplingAccumulator</t>
  </si>
  <si>
    <t>org.apache.lucene.facet.sampling.SamplingAccumulatorTest</t>
  </si>
  <si>
    <t>org.apache.lucene.facet.sampling.SamplingParams</t>
  </si>
  <si>
    <t>org.apache.lucene.facet.sampling.SamplingWrapper</t>
  </si>
  <si>
    <t>org.apache.lucene.facet.sampling.SamplingWrapperTest</t>
  </si>
  <si>
    <t>org.apache.lucene.facet.sampling.TakmiSampleFixer</t>
  </si>
  <si>
    <t>org.apache.lucene.facet.search.AdaptiveAccumulatorTest</t>
  </si>
  <si>
    <t>org.apache.lucene.facet.search.AdaptiveFacetsAccumulator</t>
  </si>
  <si>
    <t>org.apache.lucene.facet.search.Aggregator</t>
  </si>
  <si>
    <t>org.apache.lucene.facet.search.ArraysPool</t>
  </si>
  <si>
    <t>org.apache.lucene.facet.search.BaseTestTopK</t>
  </si>
  <si>
    <t>org.apache.lucene.facet.search.CachedOrdsCountingFacetsAggregator</t>
  </si>
  <si>
    <t>org.apache.lucene.facet.search.CategoryListIterator</t>
  </si>
  <si>
    <t>org.apache.lucene.facet.search.CategoryListIteratorTest</t>
  </si>
  <si>
    <t>org.apache.lucene.facet.search.CountFacetRequest</t>
  </si>
  <si>
    <t>org.apache.lucene.facet.search.CountingAggregator</t>
  </si>
  <si>
    <t>org.apache.lucene.facet.search.CountingFacetsAggregator</t>
  </si>
  <si>
    <t>org.apache.lucene.facet.search.CountingFacetsAggregatorTest</t>
  </si>
  <si>
    <t>org.apache.lucene.facet.search.CountingFacetsAggregatorTest$1</t>
  </si>
  <si>
    <t>org.apache.lucene.facet.search.DepthOneFacetResultsHandler</t>
  </si>
  <si>
    <t>org.apache.lucene.facet.search.DepthOneFacetResultsHandler$1</t>
  </si>
  <si>
    <t>org.apache.lucene.facet.search.DepthOneFacetResultsHandler$FacetResultNodeQueue</t>
  </si>
  <si>
    <t>org.apache.lucene.facet.search.DocValuesCategoryListIterator</t>
  </si>
  <si>
    <t>org.apache.lucene.facet.search.DrillDownQuery</t>
  </si>
  <si>
    <t>org.apache.lucene.facet.search.DrillDownQueryTest</t>
  </si>
  <si>
    <t>org.apache.lucene.facet.search.DrillSideways</t>
  </si>
  <si>
    <t>org.apache.lucene.facet.search.DrillSideways$DrillSidewaysResult</t>
  </si>
  <si>
    <t>org.apache.lucene.facet.search.DrillSidewaysQuery</t>
  </si>
  <si>
    <t>org.apache.lucene.facet.search.DrillSidewaysQuery$1</t>
  </si>
  <si>
    <t>org.apache.lucene.facet.search.DrillSidewaysScorer</t>
  </si>
  <si>
    <t>org.apache.lucene.facet.search.DrillSidewaysScorer$DocsEnumsAndFreq</t>
  </si>
  <si>
    <t>org.apache.lucene.facet.search.FacetArrays</t>
  </si>
  <si>
    <t>org.apache.lucene.facet.search.FacetRequest</t>
  </si>
  <si>
    <t>org.apache.lucene.facet.search.FacetRequest$FacetArraysSource</t>
  </si>
  <si>
    <t>org.apache.lucene.facet.search.FacetRequest$ResultMode</t>
  </si>
  <si>
    <t>org.apache.lucene.facet.search.FacetRequest$SortOrder</t>
  </si>
  <si>
    <t>org.apache.lucene.facet.search.FacetRequestTest</t>
  </si>
  <si>
    <t>org.apache.lucene.facet.search.FacetResult</t>
  </si>
  <si>
    <t>org.apache.lucene.facet.search.FacetResultNode</t>
  </si>
  <si>
    <t>org.apache.lucene.facet.search.FacetResultsHandler</t>
  </si>
  <si>
    <t>org.apache.lucene.facet.search.FacetsAccumulator</t>
  </si>
  <si>
    <t>org.apache.lucene.facet.search.FacetsAggregator</t>
  </si>
  <si>
    <t>org.apache.lucene.facet.search.FacetsCollector</t>
  </si>
  <si>
    <t>org.apache.lucene.facet.search.FacetsCollector$DocsAndScoresCollector</t>
  </si>
  <si>
    <t>org.apache.lucene.facet.search.FacetsCollector$DocsOnlyCollector</t>
  </si>
  <si>
    <t>org.apache.lucene.facet.search.FacetsCollector$MatchingDocs</t>
  </si>
  <si>
    <t>org.apache.lucene.facet.search.FastCountingFacetsAggregator</t>
  </si>
  <si>
    <t>org.apache.lucene.facet.search.FloatFacetResultsHandler</t>
  </si>
  <si>
    <t>org.apache.lucene.facet.search.Heap</t>
  </si>
  <si>
    <t>org.apache.lucene.facet.search.IntFacetResultsHandler</t>
  </si>
  <si>
    <t>org.apache.lucene.facet.search.IntRollupFacetsAggregator</t>
  </si>
  <si>
    <t>org.apache.lucene.facet.search.MatchingDocsAsScoredDocIDs</t>
  </si>
  <si>
    <t>org.apache.lucene.facet.search.MatchingDocsAsScoredDocIDs$1</t>
  </si>
  <si>
    <t>org.apache.lucene.facet.search.MatchingDocsAsScoredDocIDs$2</t>
  </si>
  <si>
    <t>org.apache.lucene.facet.search.MatchingDocsAsScoredDocIDs$2$1</t>
  </si>
  <si>
    <t>org.apache.lucene.facet.search.MultiCategoryListIteratorTest</t>
  </si>
  <si>
    <t>org.apache.lucene.facet.search.OrdinalsCache</t>
  </si>
  <si>
    <t>org.apache.lucene.facet.search.OrdinalsCache$CachedOrds</t>
  </si>
  <si>
    <t>org.apache.lucene.facet.search.PerCategoryListAggregator</t>
  </si>
  <si>
    <t>org.apache.lucene.facet.search.ReusingFacetArrays</t>
  </si>
  <si>
    <t>org.apache.lucene.facet.search.ScoredDocIDs</t>
  </si>
  <si>
    <t>org.apache.lucene.facet.search.ScoredDocIDsIterator</t>
  </si>
  <si>
    <t>org.apache.lucene.facet.search.ScoringAggregator</t>
  </si>
  <si>
    <t>org.apache.lucene.facet.search.StandardFacetsAccumulator</t>
  </si>
  <si>
    <t>org.apache.lucene.facet.search.SumScoreFacetRequest</t>
  </si>
  <si>
    <t>org.apache.lucene.facet.search.SumScoreFacetsAggregator</t>
  </si>
  <si>
    <t>org.apache.lucene.facet.search.TestDemoFacets</t>
  </si>
  <si>
    <t>org.apache.lucene.facet.search.TestDemoFacets$1</t>
  </si>
  <si>
    <t>org.apache.lucene.facet.search.TestDemoFacets$2</t>
  </si>
  <si>
    <t>org.apache.lucene.facet.search.TestDrillSideways</t>
  </si>
  <si>
    <t>org.apache.lucene.facet.search.TestDrillSideways$1</t>
  </si>
  <si>
    <t>org.apache.lucene.facet.search.TestDrillSideways$2</t>
  </si>
  <si>
    <t>org.apache.lucene.facet.search.TestDrillSideways$Counters</t>
  </si>
  <si>
    <t>org.apache.lucene.facet.search.TestDrillSideways$Doc</t>
  </si>
  <si>
    <t>org.apache.lucene.facet.search.TestDrillSideways$SimpleFacetResult</t>
  </si>
  <si>
    <t>org.apache.lucene.facet.search.TestFacetArrays</t>
  </si>
  <si>
    <t>org.apache.lucene.facet.search.TestFacetsCollector</t>
  </si>
  <si>
    <t>org.apache.lucene.facet.search.TestFacetsCollector$1</t>
  </si>
  <si>
    <t>org.apache.lucene.facet.search.TestFacetsCollector$2</t>
  </si>
  <si>
    <t>org.apache.lucene.facet.search.TestMultipleCategoryLists</t>
  </si>
  <si>
    <t>org.apache.lucene.facet.search.TestSameRequestAccumulation</t>
  </si>
  <si>
    <t>org.apache.lucene.facet.search.TestStandardFacetsAccumulator</t>
  </si>
  <si>
    <t>org.apache.lucene.facet.search.TestStandardFacetsAccumulator$1</t>
  </si>
  <si>
    <t>org.apache.lucene.facet.search.TestTopKInEachNodeResultHandler</t>
  </si>
  <si>
    <t>org.apache.lucene.facet.search.TestTopKInEachNodeResultHandler$1</t>
  </si>
  <si>
    <t>org.apache.lucene.facet.search.TestTopKResultsHandler</t>
  </si>
  <si>
    <t>org.apache.lucene.facet.search.TestTopKResultsHandlerRandom</t>
  </si>
  <si>
    <t>org.apache.lucene.facet.search.TopKFacetResultsHandler</t>
  </si>
  <si>
    <t>org.apache.lucene.facet.search.TopKFacetResultsHandler$TopKFacetResult</t>
  </si>
  <si>
    <t>org.apache.lucene.facet.search.TopKInEachNodeHandler</t>
  </si>
  <si>
    <t>org.apache.lucene.facet.search.TopKInEachNodeHandler$AACO</t>
  </si>
  <si>
    <t>org.apache.lucene.facet.search.TopKInEachNodeHandler$ACComparator</t>
  </si>
  <si>
    <t>org.apache.lucene.facet.search.TopKInEachNodeHandler$AggregatedCategory</t>
  </si>
  <si>
    <t>org.apache.lucene.facet.search.TopKInEachNodeHandler$AggregatedCategoryHeap</t>
  </si>
  <si>
    <t>org.apache.lucene.facet.search.TopKInEachNodeHandler$AscValueACComparator</t>
  </si>
  <si>
    <t>org.apache.lucene.facet.search.TopKInEachNodeHandler$DescValueACComparator</t>
  </si>
  <si>
    <t>org.apache.lucene.facet.search.TopKInEachNodeHandler$IntermediateFacetResultWithHash</t>
  </si>
  <si>
    <t>org.apache.lucene.facet.search.TopKInEachNodeHandler$ResultNodeHeap</t>
  </si>
  <si>
    <t>org.apache.lucene.facet.SlowRAMDirectory</t>
  </si>
  <si>
    <t>org.apache.lucene.facet.SlowRAMDirectory$SlowIndexInput</t>
  </si>
  <si>
    <t>org.apache.lucene.facet.SlowRAMDirectory$SlowIndexOutput</t>
  </si>
  <si>
    <t>org.apache.lucene.facet.taxonomy.CategoryPath</t>
  </si>
  <si>
    <t>org.apache.lucene.facet.taxonomy.directory.Consts</t>
  </si>
  <si>
    <t>org.apache.lucene.facet.taxonomy.directory.DirectoryTaxonomyReader</t>
  </si>
  <si>
    <t>org.apache.lucene.facet.taxonomy.directory.DirectoryTaxonomyWriter</t>
  </si>
  <si>
    <t>org.apache.lucene.facet.taxonomy.directory.DirectoryTaxonomyWriter$DiskOrdinalMap</t>
  </si>
  <si>
    <t>org.apache.lucene.facet.taxonomy.directory.DirectoryTaxonomyWriter$MemoryOrdinalMap</t>
  </si>
  <si>
    <t>org.apache.lucene.facet.taxonomy.directory.DirectoryTaxonomyWriter$OrdinalMap</t>
  </si>
  <si>
    <t>org.apache.lucene.facet.taxonomy.directory.DirectoryTaxonomyWriter$SinglePositionTokenStream</t>
  </si>
  <si>
    <t>org.apache.lucene.facet.taxonomy.directory.ParallelTaxonomyArrays</t>
  </si>
  <si>
    <t>org.apache.lucene.facet.taxonomy.directory.TestAddTaxonomy</t>
  </si>
  <si>
    <t>org.apache.lucene.facet.taxonomy.directory.TestAddTaxonomy$1</t>
  </si>
  <si>
    <t>org.apache.lucene.facet.taxonomy.directory.TestAddTaxonomy$2</t>
  </si>
  <si>
    <t>org.apache.lucene.facet.taxonomy.directory.TestConcurrentFacetedIndexing</t>
  </si>
  <si>
    <t>org.apache.lucene.facet.taxonomy.directory.TestConcurrentFacetedIndexing$1</t>
  </si>
  <si>
    <t>org.apache.lucene.facet.taxonomy.directory.TestConcurrentFacetedIndexing$2</t>
  </si>
  <si>
    <t>org.apache.lucene.facet.taxonomy.directory.TestDirectoryTaxonomyReader</t>
  </si>
  <si>
    <t>org.apache.lucene.facet.taxonomy.directory.TestDirectoryTaxonomyReader$1</t>
  </si>
  <si>
    <t>org.apache.lucene.facet.taxonomy.directory.TestDirectoryTaxonomyReader$2</t>
  </si>
  <si>
    <t>org.apache.lucene.facet.taxonomy.directory.TestDirectoryTaxonomyReader$3</t>
  </si>
  <si>
    <t>org.apache.lucene.facet.taxonomy.directory.TestDirectoryTaxonomyWriter</t>
  </si>
  <si>
    <t>org.apache.lucene.facet.taxonomy.directory.TestDirectoryTaxonomyWriter$1</t>
  </si>
  <si>
    <t>org.apache.lucene.facet.taxonomy.directory.TestDirectoryTaxonomyWriter$2</t>
  </si>
  <si>
    <t>org.apache.lucene.facet.taxonomy.directory.TestDirectoryTaxonomyWriter$3</t>
  </si>
  <si>
    <t>org.apache.lucene.facet.taxonomy.directory.TestDirectoryTaxonomyWriter$4</t>
  </si>
  <si>
    <t>org.apache.lucene.facet.taxonomy.TaxonomyReader</t>
  </si>
  <si>
    <t>org.apache.lucene.facet.taxonomy.TaxonomyWriter</t>
  </si>
  <si>
    <t>org.apache.lucene.facet.taxonomy.TestCategoryPath</t>
  </si>
  <si>
    <t>org.apache.lucene.facet.taxonomy.TestTaxonomyCombined</t>
  </si>
  <si>
    <t>org.apache.lucene.facet.taxonomy.TestTaxonomyCombined$1</t>
  </si>
  <si>
    <t>org.apache.lucene.facet.taxonomy.writercache.cl2o.CategoryPathUtils</t>
  </si>
  <si>
    <t>org.apache.lucene.facet.taxonomy.writercache.cl2o.CharBlockArray</t>
  </si>
  <si>
    <t>org.apache.lucene.facet.taxonomy.writercache.cl2o.CharBlockArray$Block</t>
  </si>
  <si>
    <t>org.apache.lucene.facet.taxonomy.writercache.cl2o.Cl2oTaxonomyWriterCache</t>
  </si>
  <si>
    <t>org.apache.lucene.facet.taxonomy.writercache.cl2o.CollisionMap</t>
  </si>
  <si>
    <t>org.apache.lucene.facet.taxonomy.writercache.cl2o.CollisionMap$Entry</t>
  </si>
  <si>
    <t>org.apache.lucene.facet.taxonomy.writercache.cl2o.CollisionMap$EntryIterator</t>
  </si>
  <si>
    <t>org.apache.lucene.facet.taxonomy.writercache.cl2o.CompactLabelToOrdinal</t>
  </si>
  <si>
    <t>org.apache.lucene.facet.taxonomy.writercache.cl2o.CompactLabelToOrdinal$HashArray</t>
  </si>
  <si>
    <t>org.apache.lucene.facet.taxonomy.writercache.cl2o.LabelToOrdinal</t>
  </si>
  <si>
    <t>org.apache.lucene.facet.taxonomy.writercache.cl2o.TestCharBlockArray</t>
  </si>
  <si>
    <t>org.apache.lucene.facet.taxonomy.writercache.cl2o.TestCompactLabelToOrdinal</t>
  </si>
  <si>
    <t>org.apache.lucene.facet.taxonomy.writercache.cl2o.TestCompactLabelToOrdinal$LabelToOrdinalMap</t>
  </si>
  <si>
    <t>org.apache.lucene.facet.taxonomy.writercache.lru.LruTaxonomyWriterCache</t>
  </si>
  <si>
    <t>org.apache.lucene.facet.taxonomy.writercache.lru.LruTaxonomyWriterCache$LRUType</t>
  </si>
  <si>
    <t>org.apache.lucene.facet.taxonomy.writercache.lru.NameHashIntCacheLRU</t>
  </si>
  <si>
    <t>org.apache.lucene.facet.taxonomy.writercache.lru.NameIntCacheLRU</t>
  </si>
  <si>
    <t>org.apache.lucene.facet.taxonomy.writercache.TaxonomyWriterCache</t>
  </si>
  <si>
    <t>org.apache.lucene.facet.util.AssertingCategoryListIterator</t>
  </si>
  <si>
    <t>org.apache.lucene.facet.util.FacetsPayloadMigrationReader</t>
  </si>
  <si>
    <t>org.apache.lucene.facet.util.FacetsPayloadMigrationReader$PayloadMigratingBinaryDocValues</t>
  </si>
  <si>
    <t>org.apache.lucene.facet.util.MultiCategoryListIterator</t>
  </si>
  <si>
    <t>org.apache.lucene.facet.util.OrdinalMappingAtomicReader</t>
  </si>
  <si>
    <t>org.apache.lucene.facet.util.OrdinalMappingAtomicReader$OrdinalMappingBinaryDocValues</t>
  </si>
  <si>
    <t>org.apache.lucene.facet.util.OrdinalMappingReaderTest</t>
  </si>
  <si>
    <t>org.apache.lucene.facet.util.PartitionsUtils</t>
  </si>
  <si>
    <t>org.apache.lucene.facet.util.PrintTaxonomyStats</t>
  </si>
  <si>
    <t>org.apache.lucene.facet.util.ResultSortUtils</t>
  </si>
  <si>
    <t>org.apache.lucene.facet.util.ResultSortUtils$AllValueHeap</t>
  </si>
  <si>
    <t>org.apache.lucene.facet.util.ResultSortUtils$AllValueHeap$1</t>
  </si>
  <si>
    <t>org.apache.lucene.facet.util.ResultSortUtils$MaxValueHeap</t>
  </si>
  <si>
    <t>org.apache.lucene.facet.util.ResultSortUtils$MinValueHeap</t>
  </si>
  <si>
    <t>org.apache.lucene.facet.util.ScoredDocIdsUtils</t>
  </si>
  <si>
    <t>org.apache.lucene.facet.util.ScoredDocIdsUtils$1</t>
  </si>
  <si>
    <t>org.apache.lucene.facet.util.ScoredDocIdsUtils$1$1</t>
  </si>
  <si>
    <t>org.apache.lucene.facet.util.ScoredDocIdsUtils$1$1$1</t>
  </si>
  <si>
    <t>org.apache.lucene.facet.util.ScoredDocIdsUtils$1$2</t>
  </si>
  <si>
    <t>org.apache.lucene.facet.util.ScoredDocIdsUtils$2</t>
  </si>
  <si>
    <t>org.apache.lucene.facet.util.ScoredDocIdsUtils$2$1</t>
  </si>
  <si>
    <t>org.apache.lucene.facet.util.ScoredDocIdsUtils$AllDocsScoredDocIDs</t>
  </si>
  <si>
    <t>org.apache.lucene.facet.util.ScoredDocIdsUtils$AllDocsScoredDocIDs$1</t>
  </si>
  <si>
    <t>org.apache.lucene.facet.util.ScoredDocIdsUtils$AllDocsScoredDocIDs$1$1</t>
  </si>
  <si>
    <t>org.apache.lucene.facet.util.ScoredDocIdsUtils$AllDocsScoredDocIDs$2</t>
  </si>
  <si>
    <t>org.apache.lucene.facet.util.ScoredDocIdsUtils$AllLiveDocsScoredDocIDs</t>
  </si>
  <si>
    <t>org.apache.lucene.facet.util.ScoredDocIdsUtils$AllLiveDocsScoredDocIDs$1</t>
  </si>
  <si>
    <t>org.apache.lucene.facet.util.ScoredDocIdsUtils$AllLiveDocsScoredDocIDs$1$1</t>
  </si>
  <si>
    <t>org.apache.lucene.facet.util.ScoredDocIdsUtils$AllLiveDocsScoredDocIDs$2</t>
  </si>
  <si>
    <t>org.apache.lucene.facet.util.TaxonomyMergeUtils</t>
  </si>
  <si>
    <t>org.apache.lucene.facet.util.TestFacetsPayloadMigrationReader</t>
  </si>
  <si>
    <t>org.apache.lucene.facet.util.TestFacetsPayloadMigrationReader$1</t>
  </si>
  <si>
    <t>org.apache.lucene.facet.util.TestFacetsPayloadMigrationReader$2</t>
  </si>
  <si>
    <t>org.apache.lucene.facet.util.TestFacetsPayloadMigrationReader$3</t>
  </si>
  <si>
    <t>org.apache.lucene.facet.util.TestFacetsPayloadMigrationReader$PayloadFacetFields</t>
  </si>
  <si>
    <t>org.apache.lucene.facet.util.TestFacetsPayloadMigrationReader$PayloadFacetFields$CountingListStream</t>
  </si>
  <si>
    <t>org.apache.lucene.facet.util.TestScoredDocIDsUtils</t>
  </si>
  <si>
    <t>org.apache.lucene.facet.util.TestScoredDocIDsUtils$DocumentFactory</t>
  </si>
  <si>
    <t>org.apache.lucene.index.AlcoholicMergePolicy</t>
  </si>
  <si>
    <t>org.apache.lucene.index.AlcoholicMergePolicy$Drink</t>
  </si>
  <si>
    <t>org.apache.lucene.index.AssertingAtomicReader</t>
  </si>
  <si>
    <t>org.apache.lucene.index.AssertingAtomicReader$AssertingBinaryDocValues</t>
  </si>
  <si>
    <t>org.apache.lucene.index.AssertingAtomicReader$AssertingDocsAndPositionsEnum</t>
  </si>
  <si>
    <t>org.apache.lucene.index.AssertingAtomicReader$AssertingDocsEnum</t>
  </si>
  <si>
    <t>org.apache.lucene.index.AssertingAtomicReader$AssertingFields</t>
  </si>
  <si>
    <t>org.apache.lucene.index.AssertingAtomicReader$AssertingNumericDocValues</t>
  </si>
  <si>
    <t>org.apache.lucene.index.AssertingAtomicReader$AssertingSortedDocValues</t>
  </si>
  <si>
    <t>org.apache.lucene.index.AssertingAtomicReader$AssertingSortedSetDocValues</t>
  </si>
  <si>
    <t>org.apache.lucene.index.AssertingAtomicReader$AssertingTerms</t>
  </si>
  <si>
    <t>org.apache.lucene.index.AssertingAtomicReader$AssertingTermsEnum</t>
  </si>
  <si>
    <t>org.apache.lucene.index.AssertingAtomicReader$AssertingTermsEnum$State</t>
  </si>
  <si>
    <t>org.apache.lucene.index.AssertingAtomicReader$DocsEnumState</t>
  </si>
  <si>
    <t>org.apache.lucene.index.AssertingDirectoryReader</t>
  </si>
  <si>
    <t>org.apache.lucene.index.AtomicReader</t>
  </si>
  <si>
    <t>org.apache.lucene.index.AtomicReaderContext</t>
  </si>
  <si>
    <t>org.apache.lucene.index.AutomatonTermsEnum</t>
  </si>
  <si>
    <t>org.apache.lucene.index.BaseCompositeReader</t>
  </si>
  <si>
    <t>org.apache.lucene.index.BaseDocValuesFormatTestCase</t>
  </si>
  <si>
    <t>org.apache.lucene.index.BasePostingsFormatTestCase</t>
  </si>
  <si>
    <t>org.apache.lucene.index.BasePostingsFormatTestCase$FieldAndTerm</t>
  </si>
  <si>
    <t>org.apache.lucene.index.BasePostingsFormatTestCase$Option</t>
  </si>
  <si>
    <t>org.apache.lucene.index.BasePostingsFormatTestCase$SeedPostings</t>
  </si>
  <si>
    <t>org.apache.lucene.index.BasePostingsFormatTestCase$TestThread</t>
  </si>
  <si>
    <t>org.apache.lucene.index.BasePostingsFormatTestCase$ThreadState</t>
  </si>
  <si>
    <t>org.apache.lucene.index.BaseTermVectorsFormatTestCase</t>
  </si>
  <si>
    <t>org.apache.lucene.index.BaseTermVectorsFormatTestCase$1</t>
  </si>
  <si>
    <t>org.apache.lucene.index.BaseTermVectorsFormatTestCase$Options</t>
  </si>
  <si>
    <t>org.apache.lucene.index.BaseTermVectorsFormatTestCase$PermissiveOffsetAttributeImpl</t>
  </si>
  <si>
    <t>org.apache.lucene.index.BaseTermVectorsFormatTestCase$RandomDocument</t>
  </si>
  <si>
    <t>org.apache.lucene.index.BaseTermVectorsFormatTestCase$RandomDocumentFactory</t>
  </si>
  <si>
    <t>org.apache.lucene.index.BaseTermVectorsFormatTestCase$RandomTokenStream</t>
  </si>
  <si>
    <t>org.apache.lucene.index.BinaryDocValues</t>
  </si>
  <si>
    <t>org.apache.lucene.index.BinaryDocValues$1</t>
  </si>
  <si>
    <t>org.apache.lucene.index.BinaryDocValuesWriter</t>
  </si>
  <si>
    <t>org.apache.lucene.index.BinaryDocValuesWriter$1</t>
  </si>
  <si>
    <t>org.apache.lucene.index.BinaryDocValuesWriter$BytesIterator</t>
  </si>
  <si>
    <t>org.apache.lucene.index.BinaryTokenStream</t>
  </si>
  <si>
    <t>org.apache.lucene.index.BinaryTokenStream$ByteTermAttribute</t>
  </si>
  <si>
    <t>org.apache.lucene.index.BinaryTokenStream$ByteTermAttributeImpl</t>
  </si>
  <si>
    <t>org.apache.lucene.index.BitsSlice</t>
  </si>
  <si>
    <t>org.apache.lucene.index.BufferedDeletes</t>
  </si>
  <si>
    <t>org.apache.lucene.index.BufferedDeletesStream</t>
  </si>
  <si>
    <t>org.apache.lucene.index.BufferedDeletesStream$1</t>
  </si>
  <si>
    <t>org.apache.lucene.index.BufferedDeletesStream$ApplyDeletesResult</t>
  </si>
  <si>
    <t>org.apache.lucene.index.BufferedDeletesStream$QueryAndLimit</t>
  </si>
  <si>
    <t>org.apache.lucene.index.BugReproTokenStream</t>
  </si>
  <si>
    <t>org.apache.lucene.index.ByteSliceReader</t>
  </si>
  <si>
    <t>org.apache.lucene.index.ByteSliceWriter</t>
  </si>
  <si>
    <t>org.apache.lucene.index.CheckIndex</t>
  </si>
  <si>
    <t>org.apache.lucene.index.CheckIndex$Status</t>
  </si>
  <si>
    <t>org.apache.lucene.index.CheckIndex$Status$DocValuesStatus</t>
  </si>
  <si>
    <t>org.apache.lucene.index.CheckIndex$Status$FieldNormStatus</t>
  </si>
  <si>
    <t>org.apache.lucene.index.CheckIndex$Status$SegmentInfoStatus</t>
  </si>
  <si>
    <t>org.apache.lucene.index.CheckIndex$Status$StoredFieldStatus</t>
  </si>
  <si>
    <t>org.apache.lucene.index.CheckIndex$Status$TermIndexStatus</t>
  </si>
  <si>
    <t>org.apache.lucene.index.CheckIndex$Status$TermVectorStatus</t>
  </si>
  <si>
    <t>org.apache.lucene.index.CoalescedDeletes</t>
  </si>
  <si>
    <t>org.apache.lucene.index.CoalescedDeletes$1</t>
  </si>
  <si>
    <t>org.apache.lucene.index.CoalescedDeletes$2</t>
  </si>
  <si>
    <t>org.apache.lucene.index.CoalescedDeletes$2$1</t>
  </si>
  <si>
    <t>org.apache.lucene.index.CompositeReader</t>
  </si>
  <si>
    <t>org.apache.lucene.index.CompositeReaderContext</t>
  </si>
  <si>
    <t>org.apache.lucene.index.CompositeReaderContext$Builder</t>
  </si>
  <si>
    <t>org.apache.lucene.index.CompoundFileExtractor</t>
  </si>
  <si>
    <t>org.apache.lucene.index.ConcurrentMergeScheduler</t>
  </si>
  <si>
    <t>org.apache.lucene.index.ConcurrentMergeScheduler$1</t>
  </si>
  <si>
    <t>org.apache.lucene.index.ConcurrentMergeScheduler$MergeThread</t>
  </si>
  <si>
    <t>org.apache.lucene.index.CorruptIndexException</t>
  </si>
  <si>
    <t>org.apache.lucene.index.DirectoryReader</t>
  </si>
  <si>
    <t>org.apache.lucene.index.DocConsumer</t>
  </si>
  <si>
    <t>org.apache.lucene.index.DocFieldConsumer</t>
  </si>
  <si>
    <t>org.apache.lucene.index.DocFieldConsumerPerField</t>
  </si>
  <si>
    <t>org.apache.lucene.index.DocFieldProcessor</t>
  </si>
  <si>
    <t>org.apache.lucene.index.DocFieldProcessor$1</t>
  </si>
  <si>
    <t>org.apache.lucene.index.DocFieldProcessorPerField</t>
  </si>
  <si>
    <t>org.apache.lucene.index.DocHelper</t>
  </si>
  <si>
    <t>org.apache.lucene.index.DocInverter</t>
  </si>
  <si>
    <t>org.apache.lucene.index.DocInverterPerField</t>
  </si>
  <si>
    <t>org.apache.lucene.index.DocsAndPositionsEnum</t>
  </si>
  <si>
    <t>org.apache.lucene.index.DocsEnum</t>
  </si>
  <si>
    <t>org.apache.lucene.index.DocTermOrds</t>
  </si>
  <si>
    <t>org.apache.lucene.index.DocTermOrds$Iterator</t>
  </si>
  <si>
    <t>org.apache.lucene.index.DocTermOrds$OrdWrappedTermsEnum</t>
  </si>
  <si>
    <t>org.apache.lucene.index.DocumentsWriter</t>
  </si>
  <si>
    <t>org.apache.lucene.index.DocumentsWriterDeleteQueue</t>
  </si>
  <si>
    <t>org.apache.lucene.index.DocumentsWriterDeleteQueue$DeleteSlice</t>
  </si>
  <si>
    <t>org.apache.lucene.index.DocumentsWriterDeleteQueue$Node</t>
  </si>
  <si>
    <t>org.apache.lucene.index.DocumentsWriterDeleteQueue$QueryArrayNode</t>
  </si>
  <si>
    <t>org.apache.lucene.index.DocumentsWriterDeleteQueue$TermArrayNode</t>
  </si>
  <si>
    <t>org.apache.lucene.index.DocumentsWriterDeleteQueue$TermNode</t>
  </si>
  <si>
    <t>org.apache.lucene.index.DocumentsWriterFlushControl</t>
  </si>
  <si>
    <t>org.apache.lucene.index.DocumentsWriterFlushControl$1</t>
  </si>
  <si>
    <t>org.apache.lucene.index.DocumentsWriterFlushControl$BlockedFlush</t>
  </si>
  <si>
    <t>org.apache.lucene.index.DocumentsWriterFlushQueue</t>
  </si>
  <si>
    <t>org.apache.lucene.index.DocumentsWriterFlushQueue$FlushTicket</t>
  </si>
  <si>
    <t>org.apache.lucene.index.DocumentsWriterFlushQueue$GlobalDeletesTicket</t>
  </si>
  <si>
    <t>org.apache.lucene.index.DocumentsWriterFlushQueue$SegmentFlushTicket</t>
  </si>
  <si>
    <t>org.apache.lucene.index.DocumentsWriterPerThread</t>
  </si>
  <si>
    <t>org.apache.lucene.index.DocumentsWriterPerThread$1</t>
  </si>
  <si>
    <t>org.apache.lucene.index.DocumentsWriterPerThread$DocState</t>
  </si>
  <si>
    <t>org.apache.lucene.index.DocumentsWriterPerThread$FlushedSegment</t>
  </si>
  <si>
    <t>org.apache.lucene.index.DocumentsWriterPerThread$IndexingChain</t>
  </si>
  <si>
    <t>org.apache.lucene.index.DocumentsWriterPerThread$IntBlockAllocator</t>
  </si>
  <si>
    <t>org.apache.lucene.index.DocumentsWriterPerThreadPool</t>
  </si>
  <si>
    <t>org.apache.lucene.index.DocumentsWriterPerThreadPool$ThreadState</t>
  </si>
  <si>
    <t>org.apache.lucene.index.DocumentsWriterStallControl</t>
  </si>
  <si>
    <t>org.apache.lucene.index.DocValuesProcessor</t>
  </si>
  <si>
    <t>org.apache.lucene.index.DocValuesWriter</t>
  </si>
  <si>
    <t>org.apache.lucene.index.FieldFilterAtomicReader</t>
  </si>
  <si>
    <t>org.apache.lucene.index.FieldFilterAtomicReader$1</t>
  </si>
  <si>
    <t>org.apache.lucene.index.FieldFilterAtomicReader$FieldFilterFields</t>
  </si>
  <si>
    <t>org.apache.lucene.index.FieldFilterAtomicReader$FieldFilterFields$1</t>
  </si>
  <si>
    <t>org.apache.lucene.index.FieldInfo</t>
  </si>
  <si>
    <t>org.apache.lucene.index.FieldInfo$DocValuesType</t>
  </si>
  <si>
    <t>org.apache.lucene.index.FieldInfo$IndexOptions</t>
  </si>
  <si>
    <t>org.apache.lucene.index.FieldInfos</t>
  </si>
  <si>
    <t>org.apache.lucene.index.FieldInfos$Builder</t>
  </si>
  <si>
    <t>org.apache.lucene.index.FieldInfos$FieldNumbers</t>
  </si>
  <si>
    <t>org.apache.lucene.index.FieldInvertState</t>
  </si>
  <si>
    <t>org.apache.lucene.index.Fields</t>
  </si>
  <si>
    <t>org.apache.lucene.index.FilterAtomicReader</t>
  </si>
  <si>
    <t>org.apache.lucene.index.FilterAtomicReader$FilterDocsAndPositionsEnum</t>
  </si>
  <si>
    <t>org.apache.lucene.index.FilterAtomicReader$FilterDocsEnum</t>
  </si>
  <si>
    <t>org.apache.lucene.index.FilterAtomicReader$FilterFields</t>
  </si>
  <si>
    <t>org.apache.lucene.index.FilterAtomicReader$FilterTerms</t>
  </si>
  <si>
    <t>org.apache.lucene.index.FilterAtomicReader$FilterTermsEnum</t>
  </si>
  <si>
    <t>org.apache.lucene.index.FilteredTermsEnum</t>
  </si>
  <si>
    <t>org.apache.lucene.index.FilteredTermsEnum$AcceptStatus</t>
  </si>
  <si>
    <t>org.apache.lucene.index.FlushByRamOrCountsPolicy</t>
  </si>
  <si>
    <t>org.apache.lucene.index.FlushPolicy</t>
  </si>
  <si>
    <t>org.apache.lucene.index.FreqProxTermsWriter</t>
  </si>
  <si>
    <t>org.apache.lucene.index.FreqProxTermsWriterPerField</t>
  </si>
  <si>
    <t>org.apache.lucene.index.FreqProxTermsWriterPerField$FreqProxPostingsArray</t>
  </si>
  <si>
    <t>org.apache.lucene.index.FrozenBufferedDeletes</t>
  </si>
  <si>
    <t>org.apache.lucene.index.FrozenBufferedDeletes$1</t>
  </si>
  <si>
    <t>org.apache.lucene.index.FrozenBufferedDeletes$2</t>
  </si>
  <si>
    <t>org.apache.lucene.index.FrozenBufferedDeletes$2$1</t>
  </si>
  <si>
    <t>org.apache.lucene.index.IndexableField</t>
  </si>
  <si>
    <t>org.apache.lucene.index.IndexableFieldType</t>
  </si>
  <si>
    <t>org.apache.lucene.index.IndexCommit</t>
  </si>
  <si>
    <t>org.apache.lucene.index.IndexDeletionPolicy</t>
  </si>
  <si>
    <t>org.apache.lucene.index.IndexFileDeleter</t>
  </si>
  <si>
    <t>org.apache.lucene.index.IndexFileDeleter$CommitPoint</t>
  </si>
  <si>
    <t>org.apache.lucene.index.IndexFileDeleter$RefCount</t>
  </si>
  <si>
    <t>org.apache.lucene.index.IndexFileNames</t>
  </si>
  <si>
    <t>org.apache.lucene.index.IndexFormatTooNewException</t>
  </si>
  <si>
    <t>org.apache.lucene.index.IndexFormatTooOldException</t>
  </si>
  <si>
    <t>org.apache.lucene.index.IndexNotFoundException</t>
  </si>
  <si>
    <t>org.apache.lucene.index.IndexReader</t>
  </si>
  <si>
    <t>org.apache.lucene.index.IndexReader$ReaderClosedListener</t>
  </si>
  <si>
    <t>org.apache.lucene.index.IndexReaderContext</t>
  </si>
  <si>
    <t>org.apache.lucene.index.IndexSplitter</t>
  </si>
  <si>
    <t>org.apache.lucene.index.IndexUpgrader</t>
  </si>
  <si>
    <t>org.apache.lucene.index.IndexWriter</t>
  </si>
  <si>
    <t>org.apache.lucene.index.IndexWriter$IndexReaderWarmer</t>
  </si>
  <si>
    <t>org.apache.lucene.index.IndexWriter$ReaderPool</t>
  </si>
  <si>
    <t>org.apache.lucene.index.IndexWriterConfig</t>
  </si>
  <si>
    <t>org.apache.lucene.index.IndexWriterConfig$OpenMode</t>
  </si>
  <si>
    <t>org.apache.lucene.index.InvertedDocConsumer</t>
  </si>
  <si>
    <t>org.apache.lucene.index.InvertedDocConsumerPerField</t>
  </si>
  <si>
    <t>org.apache.lucene.index.InvertedDocEndConsumer</t>
  </si>
  <si>
    <t>org.apache.lucene.index.InvertedDocEndConsumerPerField</t>
  </si>
  <si>
    <t>org.apache.lucene.index.KeepOnlyLastCommitDeletionPolicy</t>
  </si>
  <si>
    <t>org.apache.lucene.index.LiveIndexWriterConfig</t>
  </si>
  <si>
    <t>org.apache.lucene.index.LogByteSizeMergePolicy</t>
  </si>
  <si>
    <t>org.apache.lucene.index.LogDocMergePolicy</t>
  </si>
  <si>
    <t>org.apache.lucene.index.LogMergePolicy</t>
  </si>
  <si>
    <t>org.apache.lucene.index.LogMergePolicy$SegmentInfoAndLevel</t>
  </si>
  <si>
    <t>org.apache.lucene.index.memory.MemoryIndex</t>
  </si>
  <si>
    <t>org.apache.lucene.index.memory.MemoryIndex$1</t>
  </si>
  <si>
    <t>org.apache.lucene.index.memory.MemoryIndex$2</t>
  </si>
  <si>
    <t>org.apache.lucene.index.memory.MemoryIndex$3</t>
  </si>
  <si>
    <t>org.apache.lucene.index.memory.MemoryIndex$Info</t>
  </si>
  <si>
    <t>org.apache.lucene.index.memory.MemoryIndex$MemoryIndexReader</t>
  </si>
  <si>
    <t>org.apache.lucene.index.memory.MemoryIndex$MemoryIndexReader$MemoryDocsAndPositionsEnum</t>
  </si>
  <si>
    <t>org.apache.lucene.index.memory.MemoryIndex$MemoryIndexReader$MemoryDocsEnum</t>
  </si>
  <si>
    <t>org.apache.lucene.index.memory.MemoryIndex$MemoryIndexReader$MemoryFields</t>
  </si>
  <si>
    <t>org.apache.lucene.index.memory.MemoryIndex$MemoryIndexReader$MemoryFields$1</t>
  </si>
  <si>
    <t>org.apache.lucene.index.memory.MemoryIndex$MemoryIndexReader$MemoryFields$2</t>
  </si>
  <si>
    <t>org.apache.lucene.index.memory.MemoryIndex$MemoryIndexReader$MemoryTermsEnum</t>
  </si>
  <si>
    <t>org.apache.lucene.index.memory.MemoryIndex$SliceByteStartArray</t>
  </si>
  <si>
    <t>org.apache.lucene.index.memory.MemoryIndexNormDocValues</t>
  </si>
  <si>
    <t>org.apache.lucene.index.memory.MemoryIndexTest</t>
  </si>
  <si>
    <t>org.apache.lucene.index.MergedIterator</t>
  </si>
  <si>
    <t>org.apache.lucene.index.MergedIterator$SubIterator</t>
  </si>
  <si>
    <t>org.apache.lucene.index.MergedIterator$TermMergeQueue</t>
  </si>
  <si>
    <t>org.apache.lucene.index.MergePolicy</t>
  </si>
  <si>
    <t>org.apache.lucene.index.MergePolicy$MergeAbortedException</t>
  </si>
  <si>
    <t>org.apache.lucene.index.MergePolicy$MergeException</t>
  </si>
  <si>
    <t>org.apache.lucene.index.MergePolicy$MergeSpecification</t>
  </si>
  <si>
    <t>org.apache.lucene.index.MergePolicy$MergeTrigger</t>
  </si>
  <si>
    <t>org.apache.lucene.index.MergePolicy$OneMerge</t>
  </si>
  <si>
    <t>org.apache.lucene.index.MergeScheduler</t>
  </si>
  <si>
    <t>org.apache.lucene.index.MergeState</t>
  </si>
  <si>
    <t>org.apache.lucene.index.MergeState$CheckAbort</t>
  </si>
  <si>
    <t>org.apache.lucene.index.MergeState$CheckAbort$1</t>
  </si>
  <si>
    <t>org.apache.lucene.index.MergeState$DocMap</t>
  </si>
  <si>
    <t>org.apache.lucene.index.MergeState$DocMap$1</t>
  </si>
  <si>
    <t>org.apache.lucene.index.MergeState$NoDelDocMap</t>
  </si>
  <si>
    <t>org.apache.lucene.index.MockIndexInput</t>
  </si>
  <si>
    <t>org.apache.lucene.index.MockRandomMergePolicy</t>
  </si>
  <si>
    <t>org.apache.lucene.index.MultiBits</t>
  </si>
  <si>
    <t>org.apache.lucene.index.MultiBits$SubResult</t>
  </si>
  <si>
    <t>org.apache.lucene.index.MultiDocsAndPositionsEnum</t>
  </si>
  <si>
    <t>org.apache.lucene.index.MultiDocsAndPositionsEnum$EnumWithSlice</t>
  </si>
  <si>
    <t>org.apache.lucene.index.MultiDocsEnum</t>
  </si>
  <si>
    <t>org.apache.lucene.index.MultiDocsEnum$EnumWithSlice</t>
  </si>
  <si>
    <t>org.apache.lucene.index.MultiDocValues</t>
  </si>
  <si>
    <t>org.apache.lucene.index.MultiDocValues$1</t>
  </si>
  <si>
    <t>org.apache.lucene.index.MultiDocValues$2</t>
  </si>
  <si>
    <t>org.apache.lucene.index.MultiDocValues$3</t>
  </si>
  <si>
    <t>org.apache.lucene.index.MultiDocValues$MultiSortedDocValues</t>
  </si>
  <si>
    <t>org.apache.lucene.index.MultiDocValues$MultiSortedSetDocValues</t>
  </si>
  <si>
    <t>org.apache.lucene.index.MultiDocValues$OrdinalMap</t>
  </si>
  <si>
    <t>org.apache.lucene.index.MultiFields</t>
  </si>
  <si>
    <t>org.apache.lucene.index.MultiPassIndexSplitter</t>
  </si>
  <si>
    <t>org.apache.lucene.index.MultiPassIndexSplitter$FakeDeleteAtomicIndexReader</t>
  </si>
  <si>
    <t>org.apache.lucene.index.MultiPassIndexSplitter$FakeDeleteIndexReader</t>
  </si>
  <si>
    <t>org.apache.lucene.index.MultiReader</t>
  </si>
  <si>
    <t>org.apache.lucene.index.MultiTerms</t>
  </si>
  <si>
    <t>org.apache.lucene.index.MultiTermsEnum</t>
  </si>
  <si>
    <t>org.apache.lucene.index.MultiTermsEnum$TermMergeQueue</t>
  </si>
  <si>
    <t>org.apache.lucene.index.MultiTermsEnum$TermsEnumIndex</t>
  </si>
  <si>
    <t>org.apache.lucene.index.MultiTermsEnum$TermsEnumWithSlice</t>
  </si>
  <si>
    <t>org.apache.lucene.index.NoDeletionPolicy</t>
  </si>
  <si>
    <t>org.apache.lucene.index.NoMergePolicy</t>
  </si>
  <si>
    <t>org.apache.lucene.index.NoMergeScheduler</t>
  </si>
  <si>
    <t>org.apache.lucene.index.NormsConsumer</t>
  </si>
  <si>
    <t>org.apache.lucene.index.NormsConsumerPerField</t>
  </si>
  <si>
    <t>org.apache.lucene.index.NumericDocValues</t>
  </si>
  <si>
    <t>org.apache.lucene.index.NumericDocValues$1</t>
  </si>
  <si>
    <t>org.apache.lucene.index.NumericDocValuesWriter</t>
  </si>
  <si>
    <t>org.apache.lucene.index.NumericDocValuesWriter$1</t>
  </si>
  <si>
    <t>org.apache.lucene.index.NumericDocValuesWriter$NumericIterator</t>
  </si>
  <si>
    <t>org.apache.lucene.index.OrdTermState</t>
  </si>
  <si>
    <t>org.apache.lucene.index.ParallelAtomicReader</t>
  </si>
  <si>
    <t>org.apache.lucene.index.ParallelAtomicReader$ParallelFields</t>
  </si>
  <si>
    <t>org.apache.lucene.index.ParallelCompositeReader</t>
  </si>
  <si>
    <t>org.apache.lucene.index.ParallelPostingsArray</t>
  </si>
  <si>
    <t>org.apache.lucene.index.PersistentSnapshotDeletionPolicy</t>
  </si>
  <si>
    <t>org.apache.lucene.index.PKIndexSplitter</t>
  </si>
  <si>
    <t>org.apache.lucene.index.PKIndexSplitter$DocumentFilteredAtomicIndexReader</t>
  </si>
  <si>
    <t>org.apache.lucene.index.PrefixCodedTerms</t>
  </si>
  <si>
    <t>org.apache.lucene.index.PrefixCodedTerms$Builder</t>
  </si>
  <si>
    <t>org.apache.lucene.index.PrefixCodedTerms$PrefixCodedTermsIterator</t>
  </si>
  <si>
    <t>org.apache.lucene.index.RandomCodec</t>
  </si>
  <si>
    <t>org.apache.lucene.index.RandomDocumentsWriterPerThreadPool</t>
  </si>
  <si>
    <t>org.apache.lucene.index.RandomIndexWriter</t>
  </si>
  <si>
    <t>org.apache.lucene.index.RandomIndexWriter$1</t>
  </si>
  <si>
    <t>org.apache.lucene.index.RandomIndexWriter$1$1</t>
  </si>
  <si>
    <t>org.apache.lucene.index.RandomIndexWriter$2</t>
  </si>
  <si>
    <t>org.apache.lucene.index.RandomIndexWriter$2$1</t>
  </si>
  <si>
    <t>org.apache.lucene.index.RandomIndexWriter$MockIndexWriter</t>
  </si>
  <si>
    <t>org.apache.lucene.index.ReaderManager</t>
  </si>
  <si>
    <t>org.apache.lucene.index.ReadersAndLiveDocs</t>
  </si>
  <si>
    <t>org.apache.lucene.index.ReaderSlice</t>
  </si>
  <si>
    <t>org.apache.lucene.index.ReaderUtil</t>
  </si>
  <si>
    <t>org.apache.lucene.index.RepeatingTokenizer</t>
  </si>
  <si>
    <t>org.apache.lucene.index.SegmentCoreReaders</t>
  </si>
  <si>
    <t>org.apache.lucene.index.SegmentCoreReaders$1</t>
  </si>
  <si>
    <t>org.apache.lucene.index.SegmentCoreReaders$2</t>
  </si>
  <si>
    <t>org.apache.lucene.index.SegmentCoreReaders$3</t>
  </si>
  <si>
    <t>org.apache.lucene.index.SegmentCoreReaders$4</t>
  </si>
  <si>
    <t>org.apache.lucene.index.SegmentInfo</t>
  </si>
  <si>
    <t>org.apache.lucene.index.SegmentInfoPerCommit</t>
  </si>
  <si>
    <t>org.apache.lucene.index.SegmentInfos</t>
  </si>
  <si>
    <t>org.apache.lucene.index.SegmentInfos$1</t>
  </si>
  <si>
    <t>org.apache.lucene.index.SegmentInfos$FindSegmentsFile</t>
  </si>
  <si>
    <t>org.apache.lucene.index.SegmentMerger</t>
  </si>
  <si>
    <t>org.apache.lucene.index.SegmentReader</t>
  </si>
  <si>
    <t>org.apache.lucene.index.SegmentReader$CoreClosedListener</t>
  </si>
  <si>
    <t>org.apache.lucene.index.SegmentReadState</t>
  </si>
  <si>
    <t>org.apache.lucene.index.SegmentWriteState</t>
  </si>
  <si>
    <t>org.apache.lucene.index.SerialMergeScheduler</t>
  </si>
  <si>
    <t>org.apache.lucene.index.SingleTermsEnum</t>
  </si>
  <si>
    <t>org.apache.lucene.index.SingletonSortedSetDocValues</t>
  </si>
  <si>
    <t>org.apache.lucene.index.SlowCompositeReaderWrapper</t>
  </si>
  <si>
    <t>org.apache.lucene.index.SnapshotDeletionPolicy</t>
  </si>
  <si>
    <t>org.apache.lucene.index.SnapshotDeletionPolicy$SnapshotCommitPoint</t>
  </si>
  <si>
    <t>org.apache.lucene.index.SnapshotDeletionPolicy$SnapshotInfo</t>
  </si>
  <si>
    <t>org.apache.lucene.index.SortedDocValues</t>
  </si>
  <si>
    <t>org.apache.lucene.index.SortedDocValues$1</t>
  </si>
  <si>
    <t>org.apache.lucene.index.SortedDocValuesTermsEnum</t>
  </si>
  <si>
    <t>org.apache.lucene.index.SortedDocValuesWriter</t>
  </si>
  <si>
    <t>org.apache.lucene.index.SortedDocValuesWriter$1</t>
  </si>
  <si>
    <t>org.apache.lucene.index.SortedDocValuesWriter$2</t>
  </si>
  <si>
    <t>org.apache.lucene.index.SortedDocValuesWriter$OrdsIterator</t>
  </si>
  <si>
    <t>org.apache.lucene.index.SortedDocValuesWriter$ValuesIterator</t>
  </si>
  <si>
    <t>org.apache.lucene.index.SortedSetDocValues</t>
  </si>
  <si>
    <t>org.apache.lucene.index.SortedSetDocValues$1</t>
  </si>
  <si>
    <t>org.apache.lucene.index.SortedSetDocValuesTermsEnum</t>
  </si>
  <si>
    <t>org.apache.lucene.index.SortedSetDocValuesWriter</t>
  </si>
  <si>
    <t>org.apache.lucene.index.SortedSetDocValuesWriter$1</t>
  </si>
  <si>
    <t>org.apache.lucene.index.SortedSetDocValuesWriter$2</t>
  </si>
  <si>
    <t>org.apache.lucene.index.SortedSetDocValuesWriter$3</t>
  </si>
  <si>
    <t>org.apache.lucene.index.SortedSetDocValuesWriter$OrdCountIterator</t>
  </si>
  <si>
    <t>org.apache.lucene.index.SortedSetDocValuesWriter$OrdsIterator</t>
  </si>
  <si>
    <t>org.apache.lucene.index.SortedSetDocValuesWriter$ValuesIterator</t>
  </si>
  <si>
    <t>org.apache.lucene.index.StandardDirectoryReader</t>
  </si>
  <si>
    <t>org.apache.lucene.index.StandardDirectoryReader$1</t>
  </si>
  <si>
    <t>org.apache.lucene.index.StandardDirectoryReader$2</t>
  </si>
  <si>
    <t>org.apache.lucene.index.StandardDirectoryReader$ReaderCommit</t>
  </si>
  <si>
    <t>org.apache.lucene.index.StoredFieldsConsumer</t>
  </si>
  <si>
    <t>org.apache.lucene.index.StoredFieldsProcessor</t>
  </si>
  <si>
    <t>org.apache.lucene.index.StoredFieldVisitor</t>
  </si>
  <si>
    <t>org.apache.lucene.index.StoredFieldVisitor$Status</t>
  </si>
  <si>
    <t>org.apache.lucene.index.Term</t>
  </si>
  <si>
    <t>org.apache.lucene.index.TermContext</t>
  </si>
  <si>
    <t>org.apache.lucene.index.Terms</t>
  </si>
  <si>
    <t>org.apache.lucene.index.Terms$1</t>
  </si>
  <si>
    <t>org.apache.lucene.index.TermsEnum</t>
  </si>
  <si>
    <t>org.apache.lucene.index.TermsEnum$1</t>
  </si>
  <si>
    <t>org.apache.lucene.index.TermsEnum$2</t>
  </si>
  <si>
    <t>org.apache.lucene.index.TermsEnum$SeekStatus</t>
  </si>
  <si>
    <t>org.apache.lucene.index.TermsHash</t>
  </si>
  <si>
    <t>org.apache.lucene.index.TermsHashConsumer</t>
  </si>
  <si>
    <t>org.apache.lucene.index.TermsHashConsumerPerField</t>
  </si>
  <si>
    <t>org.apache.lucene.index.TermsHashPerField</t>
  </si>
  <si>
    <t>org.apache.lucene.index.TermsHashPerField$PostingsBytesStartArray</t>
  </si>
  <si>
    <t>org.apache.lucene.index.TermState</t>
  </si>
  <si>
    <t>org.apache.lucene.index.TermVectorsConsumer</t>
  </si>
  <si>
    <t>org.apache.lucene.index.TermVectorsConsumerPerField</t>
  </si>
  <si>
    <t>org.apache.lucene.index.TermVectorsConsumerPerField$TermVectorsPostingsArray</t>
  </si>
  <si>
    <t>org.apache.lucene.index.Test2BBinaryDocValues</t>
  </si>
  <si>
    <t>org.apache.lucene.index.Test2BDocs</t>
  </si>
  <si>
    <t>org.apache.lucene.index.Test2BNumericDocValues</t>
  </si>
  <si>
    <t>org.apache.lucene.index.Test2BPositions</t>
  </si>
  <si>
    <t>org.apache.lucene.index.Test2BPositions$MyTokenStream</t>
  </si>
  <si>
    <t>org.apache.lucene.index.Test2BPostings</t>
  </si>
  <si>
    <t>org.apache.lucene.index.Test2BPostings$MyTokenStream</t>
  </si>
  <si>
    <t>org.apache.lucene.index.Test2BPostingsBytes</t>
  </si>
  <si>
    <t>org.apache.lucene.index.Test2BPostingsBytes$MyTokenStream</t>
  </si>
  <si>
    <t>org.apache.lucene.index.Test2BSortedDocValues</t>
  </si>
  <si>
    <t>org.apache.lucene.index.Test2BTerms</t>
  </si>
  <si>
    <t>org.apache.lucene.index.Test2BTerms$MyTokenStream</t>
  </si>
  <si>
    <t>org.apache.lucene.index.Test2BTerms$MyTokenStream$MyAttributeFactory</t>
  </si>
  <si>
    <t>org.apache.lucene.index.Test2BTerms$MyTokenStream$MyTermAttributeImpl</t>
  </si>
  <si>
    <t>org.apache.lucene.index.Test4GBStoredFields</t>
  </si>
  <si>
    <t>org.apache.lucene.index.TestAddIndexes</t>
  </si>
  <si>
    <t>org.apache.lucene.index.TestAddIndexes$CommitAndAddIndexes</t>
  </si>
  <si>
    <t>org.apache.lucene.index.TestAddIndexes$CommitAndAddIndexes2</t>
  </si>
  <si>
    <t>org.apache.lucene.index.TestAddIndexes$CommitAndAddIndexes3</t>
  </si>
  <si>
    <t>org.apache.lucene.index.TestAddIndexes$CustomPerFieldCodec</t>
  </si>
  <si>
    <t>org.apache.lucene.index.TestAddIndexes$RunAddIndexesThreads</t>
  </si>
  <si>
    <t>org.apache.lucene.index.TestAddIndexes$RunAddIndexesThreads$1</t>
  </si>
  <si>
    <t>org.apache.lucene.index.TestAddIndexes$UnRegisteredCodec</t>
  </si>
  <si>
    <t>org.apache.lucene.index.TestAllFilesHaveCodecHeader</t>
  </si>
  <si>
    <t>org.apache.lucene.index.TestAtomicUpdate</t>
  </si>
  <si>
    <t>org.apache.lucene.index.TestAtomicUpdate$IndexerThread</t>
  </si>
  <si>
    <t>org.apache.lucene.index.TestAtomicUpdate$MockIndexWriter</t>
  </si>
  <si>
    <t>org.apache.lucene.index.TestAtomicUpdate$SearcherThread</t>
  </si>
  <si>
    <t>org.apache.lucene.index.TestAtomicUpdate$TimedThread</t>
  </si>
  <si>
    <t>org.apache.lucene.index.TestBackwardsCompatibility</t>
  </si>
  <si>
    <t>org.apache.lucene.index.TestBackwardsCompatibility3x</t>
  </si>
  <si>
    <t>org.apache.lucene.index.TestBagOfPositions</t>
  </si>
  <si>
    <t>org.apache.lucene.index.TestBagOfPositions$1</t>
  </si>
  <si>
    <t>org.apache.lucene.index.TestBagOfPostings</t>
  </si>
  <si>
    <t>org.apache.lucene.index.TestBagOfPostings$1</t>
  </si>
  <si>
    <t>org.apache.lucene.index.TestBinaryTerms</t>
  </si>
  <si>
    <t>org.apache.lucene.index.TestByteSlices</t>
  </si>
  <si>
    <t>org.apache.lucene.index.TestCheckIndex</t>
  </si>
  <si>
    <t>org.apache.lucene.index.TestCodecHoldsOpenFiles</t>
  </si>
  <si>
    <t>org.apache.lucene.index.TestCodecs</t>
  </si>
  <si>
    <t>org.apache.lucene.index.TestCodecs$FieldData</t>
  </si>
  <si>
    <t>org.apache.lucene.index.TestCodecs$FieldData$1</t>
  </si>
  <si>
    <t>org.apache.lucene.index.TestCodecs$PositionData</t>
  </si>
  <si>
    <t>org.apache.lucene.index.TestCodecs$TermData</t>
  </si>
  <si>
    <t>org.apache.lucene.index.TestCodecs$Verify</t>
  </si>
  <si>
    <t>org.apache.lucene.index.TestCompoundFile</t>
  </si>
  <si>
    <t>org.apache.lucene.index.TestConcurrentMergeScheduler</t>
  </si>
  <si>
    <t>org.apache.lucene.index.TestConcurrentMergeScheduler$1</t>
  </si>
  <si>
    <t>org.apache.lucene.index.TestConcurrentMergeScheduler$FailOnlyOnFlush</t>
  </si>
  <si>
    <t>org.apache.lucene.index.TestConcurrentMergeScheduler$TrackingCMS</t>
  </si>
  <si>
    <t>org.apache.lucene.index.TestConsistentFieldNumbers</t>
  </si>
  <si>
    <t>org.apache.lucene.index.TestCrash</t>
  </si>
  <si>
    <t>org.apache.lucene.index.TestCrashCausesCorruptIndex</t>
  </si>
  <si>
    <t>org.apache.lucene.index.TestCrashCausesCorruptIndex$CrashAfterCreateOutput</t>
  </si>
  <si>
    <t>org.apache.lucene.index.TestCrashCausesCorruptIndex$CrashingException</t>
  </si>
  <si>
    <t>org.apache.lucene.index.TestCustomNorms</t>
  </si>
  <si>
    <t>org.apache.lucene.index.TestCustomNorms$FloatEncodingBoostSimilarity</t>
  </si>
  <si>
    <t>org.apache.lucene.index.TestCustomNorms$MySimProvider</t>
  </si>
  <si>
    <t>org.apache.lucene.index.TestDeletionPolicy</t>
  </si>
  <si>
    <t>org.apache.lucene.index.TestDeletionPolicy$ExpirationTimeDeletionPolicy</t>
  </si>
  <si>
    <t>org.apache.lucene.index.TestDeletionPolicy$KeepAllDeletionPolicy</t>
  </si>
  <si>
    <t>org.apache.lucene.index.TestDeletionPolicy$KeepLastNDeletionPolicy</t>
  </si>
  <si>
    <t>org.apache.lucene.index.TestDeletionPolicy$KeepNoneOnInitDeletionPolicy</t>
  </si>
  <si>
    <t>org.apache.lucene.index.TestDirectoryReader</t>
  </si>
  <si>
    <t>org.apache.lucene.index.TestDirectoryReader$1</t>
  </si>
  <si>
    <t>org.apache.lucene.index.TestDirectoryReader$IncThread</t>
  </si>
  <si>
    <t>org.apache.lucene.index.TestDirectoryReaderReopen</t>
  </si>
  <si>
    <t>org.apache.lucene.index.TestDirectoryReaderReopen$1</t>
  </si>
  <si>
    <t>org.apache.lucene.index.TestDirectoryReaderReopen$2</t>
  </si>
  <si>
    <t>org.apache.lucene.index.TestDirectoryReaderReopen$3</t>
  </si>
  <si>
    <t>org.apache.lucene.index.TestDirectoryReaderReopen$4</t>
  </si>
  <si>
    <t>org.apache.lucene.index.TestDirectoryReaderReopen$5</t>
  </si>
  <si>
    <t>org.apache.lucene.index.TestDirectoryReaderReopen$KeepAllCommits</t>
  </si>
  <si>
    <t>org.apache.lucene.index.TestDirectoryReaderReopen$ReaderCouple</t>
  </si>
  <si>
    <t>org.apache.lucene.index.TestDirectoryReaderReopen$ReaderThread</t>
  </si>
  <si>
    <t>org.apache.lucene.index.TestDirectoryReaderReopen$ReaderThreadTask</t>
  </si>
  <si>
    <t>org.apache.lucene.index.TestDirectoryReaderReopen$TestReopen</t>
  </si>
  <si>
    <t>org.apache.lucene.index.TestDoc</t>
  </si>
  <si>
    <t>org.apache.lucene.index.TestDocCount</t>
  </si>
  <si>
    <t>org.apache.lucene.index.TestDocsAndPositions</t>
  </si>
  <si>
    <t>org.apache.lucene.index.TestDocTermOrds</t>
  </si>
  <si>
    <t>org.apache.lucene.index.TestDocumentsWriterDeleteQueue</t>
  </si>
  <si>
    <t>org.apache.lucene.index.TestDocumentsWriterDeleteQueue$1</t>
  </si>
  <si>
    <t>org.apache.lucene.index.TestDocumentsWriterDeleteQueue$UpdateThread</t>
  </si>
  <si>
    <t>org.apache.lucene.index.TestDocumentsWriterStallControl</t>
  </si>
  <si>
    <t>org.apache.lucene.index.TestDocumentsWriterStallControl$1</t>
  </si>
  <si>
    <t>org.apache.lucene.index.TestDocumentsWriterStallControl$2</t>
  </si>
  <si>
    <t>org.apache.lucene.index.TestDocumentsWriterStallControl$Synchronizer</t>
  </si>
  <si>
    <t>org.apache.lucene.index.TestDocumentsWriterStallControl$Updater</t>
  </si>
  <si>
    <t>org.apache.lucene.index.TestDocumentsWriterStallControl$Waiter</t>
  </si>
  <si>
    <t>org.apache.lucene.index.TestDocumentWriter</t>
  </si>
  <si>
    <t>org.apache.lucene.index.TestDocumentWriter$1</t>
  </si>
  <si>
    <t>org.apache.lucene.index.TestDocumentWriter$2</t>
  </si>
  <si>
    <t>org.apache.lucene.index.TestDocumentWriter$2$1</t>
  </si>
  <si>
    <t>org.apache.lucene.index.TestDocumentWriter$3</t>
  </si>
  <si>
    <t>org.apache.lucene.index.TestDocValuesFormat</t>
  </si>
  <si>
    <t>org.apache.lucene.index.TestDocValuesIndexing</t>
  </si>
  <si>
    <t>org.apache.lucene.index.TestDocValuesIndexing$1</t>
  </si>
  <si>
    <t>org.apache.lucene.index.TestDocValuesWithThreads</t>
  </si>
  <si>
    <t>org.apache.lucene.index.TestDocValuesWithThreads$1</t>
  </si>
  <si>
    <t>org.apache.lucene.index.TestDocValuesWithThreads$2</t>
  </si>
  <si>
    <t>org.apache.lucene.index.TestDuelingCodecs</t>
  </si>
  <si>
    <t>org.apache.lucene.index.TestDuelingCodecs$1</t>
  </si>
  <si>
    <t>org.apache.lucene.index.TestDuelingCodecs$RandomBits</t>
  </si>
  <si>
    <t>org.apache.lucene.index.TestFieldInfos</t>
  </si>
  <si>
    <t>org.apache.lucene.index.TestFieldsReader</t>
  </si>
  <si>
    <t>org.apache.lucene.index.TestFieldsReader$FaultyFSDirectory</t>
  </si>
  <si>
    <t>org.apache.lucene.index.TestFieldsReader$FaultyIndexInput</t>
  </si>
  <si>
    <t>org.apache.lucene.index.TestFilterAtomicReader</t>
  </si>
  <si>
    <t>org.apache.lucene.index.TestFilterAtomicReader$TestReader</t>
  </si>
  <si>
    <t>org.apache.lucene.index.TestFilterAtomicReader$TestReader$TestFields</t>
  </si>
  <si>
    <t>org.apache.lucene.index.TestFilterAtomicReader$TestReader$TestPositions</t>
  </si>
  <si>
    <t>org.apache.lucene.index.TestFilterAtomicReader$TestReader$TestTerms</t>
  </si>
  <si>
    <t>org.apache.lucene.index.TestFilterAtomicReader$TestReader$TestTermsEnum</t>
  </si>
  <si>
    <t>org.apache.lucene.index.TestFlex</t>
  </si>
  <si>
    <t>org.apache.lucene.index.TestFlushByRamOrCountsPolicy</t>
  </si>
  <si>
    <t>org.apache.lucene.index.TestFlushByRamOrCountsPolicy$IndexThread</t>
  </si>
  <si>
    <t>org.apache.lucene.index.TestFlushByRamOrCountsPolicy$MockDefaultFlushPolicy</t>
  </si>
  <si>
    <t>org.apache.lucene.index.TestForceMergeForever</t>
  </si>
  <si>
    <t>org.apache.lucene.index.TestForceMergeForever$1</t>
  </si>
  <si>
    <t>org.apache.lucene.index.TestForceMergeForever$MyIndexWriter</t>
  </si>
  <si>
    <t>org.apache.lucene.index.TestForTooMuchCloning</t>
  </si>
  <si>
    <t>org.apache.lucene.index.TestIndexableField</t>
  </si>
  <si>
    <t>org.apache.lucene.index.TestIndexableField$1</t>
  </si>
  <si>
    <t>org.apache.lucene.index.TestIndexableField$1$1</t>
  </si>
  <si>
    <t>org.apache.lucene.index.TestIndexableField$MyField</t>
  </si>
  <si>
    <t>org.apache.lucene.index.TestIndexableField$MyField$1</t>
  </si>
  <si>
    <t>org.apache.lucene.index.TestIndexCommit</t>
  </si>
  <si>
    <t>org.apache.lucene.index.TestIndexCommit$1</t>
  </si>
  <si>
    <t>org.apache.lucene.index.TestIndexCommit$2</t>
  </si>
  <si>
    <t>org.apache.lucene.index.TestIndexFileDeleter</t>
  </si>
  <si>
    <t>org.apache.lucene.index.TestIndexInput</t>
  </si>
  <si>
    <t>org.apache.lucene.index.TestIndexSplitter</t>
  </si>
  <si>
    <t>org.apache.lucene.index.TestIndexWriter</t>
  </si>
  <si>
    <t>org.apache.lucene.index.TestIndexWriter$1</t>
  </si>
  <si>
    <t>org.apache.lucene.index.TestIndexWriter$1MyRAMDirectory</t>
  </si>
  <si>
    <t>org.apache.lucene.index.TestIndexWriter$2</t>
  </si>
  <si>
    <t>org.apache.lucene.index.TestIndexWriter$3</t>
  </si>
  <si>
    <t>org.apache.lucene.index.TestIndexWriter$4</t>
  </si>
  <si>
    <t>org.apache.lucene.index.TestIndexWriter$5</t>
  </si>
  <si>
    <t>org.apache.lucene.index.TestIndexWriter$6</t>
  </si>
  <si>
    <t>org.apache.lucene.index.TestIndexWriter$IndexerThreadInterrupt</t>
  </si>
  <si>
    <t>org.apache.lucene.index.TestIndexWriter$MockIndexWriter</t>
  </si>
  <si>
    <t>org.apache.lucene.index.TestIndexWriter$RandomFailingFieldIterable</t>
  </si>
  <si>
    <t>org.apache.lucene.index.TestIndexWriter$RandomFailingFieldIterable$1</t>
  </si>
  <si>
    <t>org.apache.lucene.index.TestIndexWriter$StringSplitAnalyzer</t>
  </si>
  <si>
    <t>org.apache.lucene.index.TestIndexWriter$StringSplitTokenizer</t>
  </si>
  <si>
    <t>org.apache.lucene.index.TestIndexWriterCommit</t>
  </si>
  <si>
    <t>org.apache.lucene.index.TestIndexWriterCommit$1</t>
  </si>
  <si>
    <t>org.apache.lucene.index.TestIndexWriterCommit$2</t>
  </si>
  <si>
    <t>org.apache.lucene.index.TestIndexWriterCommit$3</t>
  </si>
  <si>
    <t>org.apache.lucene.index.TestIndexWriterConfig</t>
  </si>
  <si>
    <t>org.apache.lucene.index.TestIndexWriterConfig$MyIndexingChain</t>
  </si>
  <si>
    <t>org.apache.lucene.index.TestIndexWriterConfig$MySimilarity</t>
  </si>
  <si>
    <t>org.apache.lucene.index.TestIndexWriterDelete</t>
  </si>
  <si>
    <t>org.apache.lucene.index.TestIndexWriterDelete$1</t>
  </si>
  <si>
    <t>org.apache.lucene.index.TestIndexWriterDelete$2</t>
  </si>
  <si>
    <t>org.apache.lucene.index.TestIndexWriterDelete$3</t>
  </si>
  <si>
    <t>org.apache.lucene.index.TestIndexWriterDelete$4</t>
  </si>
  <si>
    <t>org.apache.lucene.index.TestIndexWriterExceptions</t>
  </si>
  <si>
    <t>org.apache.lucene.index.TestIndexWriterExceptions$1</t>
  </si>
  <si>
    <t>org.apache.lucene.index.TestIndexWriterExceptions$2</t>
  </si>
  <si>
    <t>org.apache.lucene.index.TestIndexWriterExceptions$2$1</t>
  </si>
  <si>
    <t>org.apache.lucene.index.TestIndexWriterExceptions$3</t>
  </si>
  <si>
    <t>org.apache.lucene.index.TestIndexWriterExceptions$4</t>
  </si>
  <si>
    <t>org.apache.lucene.index.TestIndexWriterExceptions$5</t>
  </si>
  <si>
    <t>org.apache.lucene.index.TestIndexWriterExceptions$6</t>
  </si>
  <si>
    <t>org.apache.lucene.index.TestIndexWriterExceptions$7</t>
  </si>
  <si>
    <t>org.apache.lucene.index.TestIndexWriterExceptions$CrashingFilter</t>
  </si>
  <si>
    <t>org.apache.lucene.index.TestIndexWriterExceptions$DocCopyIterator</t>
  </si>
  <si>
    <t>org.apache.lucene.index.TestIndexWriterExceptions$DocCopyIterator$1</t>
  </si>
  <si>
    <t>org.apache.lucene.index.TestIndexWriterExceptions$FailOnlyInCommit</t>
  </si>
  <si>
    <t>org.apache.lucene.index.TestIndexWriterExceptions$FailOnlyInSync</t>
  </si>
  <si>
    <t>org.apache.lucene.index.TestIndexWriterExceptions$FailOnlyOnFlush</t>
  </si>
  <si>
    <t>org.apache.lucene.index.TestIndexWriterExceptions$FailOnTermVectors</t>
  </si>
  <si>
    <t>org.apache.lucene.index.TestIndexWriterExceptions$IndexerThread</t>
  </si>
  <si>
    <t>org.apache.lucene.index.TestIndexWriterExceptions$MockIndexWriter</t>
  </si>
  <si>
    <t>org.apache.lucene.index.TestIndexWriterExceptions$MockIndexWriter2</t>
  </si>
  <si>
    <t>org.apache.lucene.index.TestIndexWriterExceptions$MockIndexWriter3</t>
  </si>
  <si>
    <t>org.apache.lucene.index.TestIndexWriterExceptions$MockIndexWriter4</t>
  </si>
  <si>
    <t>org.apache.lucene.index.TestIndexWriterExceptions$UOEDirectory</t>
  </si>
  <si>
    <t>org.apache.lucene.index.TestIndexWriterForceMerge</t>
  </si>
  <si>
    <t>org.apache.lucene.index.TestIndexWriterLockRelease</t>
  </si>
  <si>
    <t>org.apache.lucene.index.TestIndexWriterMergePolicy</t>
  </si>
  <si>
    <t>org.apache.lucene.index.TestIndexWriterMerging</t>
  </si>
  <si>
    <t>org.apache.lucene.index.TestIndexWriterMerging$1</t>
  </si>
  <si>
    <t>org.apache.lucene.index.TestIndexWriterMerging$MyMergeScheduler</t>
  </si>
  <si>
    <t>org.apache.lucene.index.TestIndexWriterNRTIsCurrent</t>
  </si>
  <si>
    <t>org.apache.lucene.index.TestIndexWriterNRTIsCurrent$ReaderHolder</t>
  </si>
  <si>
    <t>org.apache.lucene.index.TestIndexWriterNRTIsCurrent$ReaderThread</t>
  </si>
  <si>
    <t>org.apache.lucene.index.TestIndexWriterNRTIsCurrent$WriterThread</t>
  </si>
  <si>
    <t>org.apache.lucene.index.TestIndexWriterOnDiskFull</t>
  </si>
  <si>
    <t>org.apache.lucene.index.TestIndexWriterOnDiskFull$FailTwiceDuringMerge</t>
  </si>
  <si>
    <t>org.apache.lucene.index.TestIndexWriterOnJRECrash</t>
  </si>
  <si>
    <t>org.apache.lucene.index.TestIndexWriterOnJRECrash$1</t>
  </si>
  <si>
    <t>org.apache.lucene.index.TestIndexWriterReader</t>
  </si>
  <si>
    <t>org.apache.lucene.index.TestIndexWriterReader$1</t>
  </si>
  <si>
    <t>org.apache.lucene.index.TestIndexWriterReader$2</t>
  </si>
  <si>
    <t>org.apache.lucene.index.TestIndexWriterReader$3</t>
  </si>
  <si>
    <t>org.apache.lucene.index.TestIndexWriterReader$AddDirectoriesThreads</t>
  </si>
  <si>
    <t>org.apache.lucene.index.TestIndexWriterReader$AddDirectoriesThreads$1</t>
  </si>
  <si>
    <t>org.apache.lucene.index.TestIndexWriterReader$MyWarmer</t>
  </si>
  <si>
    <t>org.apache.lucene.index.TestIndexWriterUnicode</t>
  </si>
  <si>
    <t>org.apache.lucene.index.TestIndexWriterWithThreads</t>
  </si>
  <si>
    <t>org.apache.lucene.index.TestIndexWriterWithThreads$1</t>
  </si>
  <si>
    <t>org.apache.lucene.index.TestIndexWriterWithThreads$DelayedIndexAndCloseRunnable</t>
  </si>
  <si>
    <t>org.apache.lucene.index.TestIndexWriterWithThreads$FailOnlyInWriteSegment</t>
  </si>
  <si>
    <t>org.apache.lucene.index.TestIndexWriterWithThreads$FailOnlyOnAbortOrFlush</t>
  </si>
  <si>
    <t>org.apache.lucene.index.TestIndexWriterWithThreads$IndexerThread</t>
  </si>
  <si>
    <t>org.apache.lucene.index.TestIntBlockPool</t>
  </si>
  <si>
    <t>org.apache.lucene.index.TestIntBlockPool$ByteTrackingAllocator</t>
  </si>
  <si>
    <t>org.apache.lucene.index.TestIntBlockPool$StartEndAndValues</t>
  </si>
  <si>
    <t>org.apache.lucene.index.TestIsCurrent</t>
  </si>
  <si>
    <t>org.apache.lucene.index.TestLazyProxSkipping</t>
  </si>
  <si>
    <t>org.apache.lucene.index.TestLazyProxSkipping$1</t>
  </si>
  <si>
    <t>org.apache.lucene.index.TestLazyProxSkipping$SeekCountingDirectory</t>
  </si>
  <si>
    <t>org.apache.lucene.index.TestLazyProxSkipping$SeeksCountingStream</t>
  </si>
  <si>
    <t>org.apache.lucene.index.TestLongPostings</t>
  </si>
  <si>
    <t>org.apache.lucene.index.TestMaxTermFrequency</t>
  </si>
  <si>
    <t>org.apache.lucene.index.TestMaxTermFrequency$TestSimilarity</t>
  </si>
  <si>
    <t>org.apache.lucene.index.TestMixedCodecs</t>
  </si>
  <si>
    <t>org.apache.lucene.index.TestMultiDocValues</t>
  </si>
  <si>
    <t>org.apache.lucene.index.TestMultiFields</t>
  </si>
  <si>
    <t>org.apache.lucene.index.TestMultiLevelSkipList</t>
  </si>
  <si>
    <t>org.apache.lucene.index.TestMultiLevelSkipList$CountingRAMDirectory</t>
  </si>
  <si>
    <t>org.apache.lucene.index.TestMultiLevelSkipList$CountingStream</t>
  </si>
  <si>
    <t>org.apache.lucene.index.TestMultiLevelSkipList$PayloadAnalyzer</t>
  </si>
  <si>
    <t>org.apache.lucene.index.TestMultiLevelSkipList$PayloadFilter</t>
  </si>
  <si>
    <t>org.apache.lucene.index.TestMultiPassIndexSplitter</t>
  </si>
  <si>
    <t>org.apache.lucene.index.TestNeverDelete</t>
  </si>
  <si>
    <t>org.apache.lucene.index.TestNeverDelete$1</t>
  </si>
  <si>
    <t>org.apache.lucene.index.TestNewestSegment</t>
  </si>
  <si>
    <t>org.apache.lucene.index.TestNoDeletionPolicy</t>
  </si>
  <si>
    <t>org.apache.lucene.index.TestNoMergePolicy</t>
  </si>
  <si>
    <t>org.apache.lucene.index.TestNoMergeScheduler</t>
  </si>
  <si>
    <t>org.apache.lucene.index.TestNorms</t>
  </si>
  <si>
    <t>org.apache.lucene.index.TestNorms$ByteEncodingBoostSimilarity</t>
  </si>
  <si>
    <t>org.apache.lucene.index.TestNorms$CustomNormEncodingSimilarity</t>
  </si>
  <si>
    <t>org.apache.lucene.index.TestNorms$MySimProvider</t>
  </si>
  <si>
    <t>org.apache.lucene.index.TestNRTReaderWithThreads</t>
  </si>
  <si>
    <t>org.apache.lucene.index.TestNRTReaderWithThreads$RunThread</t>
  </si>
  <si>
    <t>org.apache.lucene.index.TestNRTThreads</t>
  </si>
  <si>
    <t>org.apache.lucene.index.TestOmitNorms</t>
  </si>
  <si>
    <t>org.apache.lucene.index.TestOmitPositions</t>
  </si>
  <si>
    <t>org.apache.lucene.index.TestOmitTf</t>
  </si>
  <si>
    <t>org.apache.lucene.index.TestOmitTf$1</t>
  </si>
  <si>
    <t>org.apache.lucene.index.TestOmitTf$2</t>
  </si>
  <si>
    <t>org.apache.lucene.index.TestOmitTf$3</t>
  </si>
  <si>
    <t>org.apache.lucene.index.TestOmitTf$4</t>
  </si>
  <si>
    <t>org.apache.lucene.index.TestOmitTf$5</t>
  </si>
  <si>
    <t>org.apache.lucene.index.TestOmitTf$CountingHitCollector</t>
  </si>
  <si>
    <t>org.apache.lucene.index.TestOmitTf$SimpleSimilarity</t>
  </si>
  <si>
    <t>org.apache.lucene.index.TestParallelAtomicReader</t>
  </si>
  <si>
    <t>org.apache.lucene.index.TestParallelCompositeReader</t>
  </si>
  <si>
    <t>org.apache.lucene.index.TestParallelReaderEmptyIndex</t>
  </si>
  <si>
    <t>org.apache.lucene.index.TestParallelTermEnum</t>
  </si>
  <si>
    <t>org.apache.lucene.index.TestPayloads</t>
  </si>
  <si>
    <t>org.apache.lucene.index.TestPayloads$1</t>
  </si>
  <si>
    <t>org.apache.lucene.index.TestPayloads$ByteArrayPool</t>
  </si>
  <si>
    <t>org.apache.lucene.index.TestPayloads$PayloadAnalyzer</t>
  </si>
  <si>
    <t>org.apache.lucene.index.TestPayloads$PayloadAnalyzer$PayloadData</t>
  </si>
  <si>
    <t>org.apache.lucene.index.TestPayloads$PayloadFilter</t>
  </si>
  <si>
    <t>org.apache.lucene.index.TestPayloads$PoolingPayloadTokenStream</t>
  </si>
  <si>
    <t>org.apache.lucene.index.TestPayloadsOnVectors</t>
  </si>
  <si>
    <t>org.apache.lucene.index.TestPerSegmentDeletes</t>
  </si>
  <si>
    <t>org.apache.lucene.index.TestPerSegmentDeletes$RangeMergePolicy</t>
  </si>
  <si>
    <t>org.apache.lucene.index.TestPersistentSnapshotDeletionPolicy</t>
  </si>
  <si>
    <t>org.apache.lucene.index.TestPKIndexSplitter</t>
  </si>
  <si>
    <t>org.apache.lucene.index.TestPostingsFormat</t>
  </si>
  <si>
    <t>org.apache.lucene.index.TestPostingsOffsets</t>
  </si>
  <si>
    <t>org.apache.lucene.index.TestPrefixCodedTerms</t>
  </si>
  <si>
    <t>org.apache.lucene.index.TestRandomStoredFields</t>
  </si>
  <si>
    <t>org.apache.lucene.index.TestReaderClosed</t>
  </si>
  <si>
    <t>org.apache.lucene.index.TestRollback</t>
  </si>
  <si>
    <t>org.apache.lucene.index.TestRollingUpdates</t>
  </si>
  <si>
    <t>org.apache.lucene.index.TestRollingUpdates$IndexingThread</t>
  </si>
  <si>
    <t>org.apache.lucene.index.TestSameTokenSamePosition</t>
  </si>
  <si>
    <t>org.apache.lucene.index.TestSegmentMerger</t>
  </si>
  <si>
    <t>org.apache.lucene.index.TestSegmentReader</t>
  </si>
  <si>
    <t>org.apache.lucene.index.TestSegmentTermDocs</t>
  </si>
  <si>
    <t>org.apache.lucene.index.TestSegmentTermEnum</t>
  </si>
  <si>
    <t>org.apache.lucene.index.TestSizeBoundedForceMerge</t>
  </si>
  <si>
    <t>org.apache.lucene.index.TestSnapshotDeletionPolicy</t>
  </si>
  <si>
    <t>org.apache.lucene.index.TestSnapshotDeletionPolicy$1</t>
  </si>
  <si>
    <t>org.apache.lucene.index.TestSnapshotDeletionPolicy$2</t>
  </si>
  <si>
    <t>org.apache.lucene.index.TestStressAdvance</t>
  </si>
  <si>
    <t>org.apache.lucene.index.TestStressIndexing</t>
  </si>
  <si>
    <t>org.apache.lucene.index.TestStressIndexing$IndexerThread</t>
  </si>
  <si>
    <t>org.apache.lucene.index.TestStressIndexing$SearcherThread</t>
  </si>
  <si>
    <t>org.apache.lucene.index.TestStressIndexing$TimedThread</t>
  </si>
  <si>
    <t>org.apache.lucene.index.TestStressIndexing2</t>
  </si>
  <si>
    <t>org.apache.lucene.index.TestStressIndexing2$1</t>
  </si>
  <si>
    <t>org.apache.lucene.index.TestStressIndexing2$DocsAndWriter</t>
  </si>
  <si>
    <t>org.apache.lucene.index.TestStressIndexing2$IndexingThread</t>
  </si>
  <si>
    <t>org.apache.lucene.index.TestStressIndexing2$MockIndexWriter</t>
  </si>
  <si>
    <t>org.apache.lucene.index.TestStressNRT</t>
  </si>
  <si>
    <t>org.apache.lucene.index.TestStressNRT$1</t>
  </si>
  <si>
    <t>org.apache.lucene.index.TestStressNRT$2</t>
  </si>
  <si>
    <t>org.apache.lucene.index.TestSumDocFreq</t>
  </si>
  <si>
    <t>org.apache.lucene.index.TestTerm</t>
  </si>
  <si>
    <t>org.apache.lucene.index.TestTermdocPerf</t>
  </si>
  <si>
    <t>org.apache.lucene.index.TestTermdocPerf$1</t>
  </si>
  <si>
    <t>org.apache.lucene.index.TestTermsEnum</t>
  </si>
  <si>
    <t>org.apache.lucene.index.TestTermsEnum$TermAndState</t>
  </si>
  <si>
    <t>org.apache.lucene.index.TestTermsEnum2</t>
  </si>
  <si>
    <t>org.apache.lucene.index.TestTermVectorsFormat</t>
  </si>
  <si>
    <t>org.apache.lucene.index.TestTermVectorsReader</t>
  </si>
  <si>
    <t>org.apache.lucene.index.TestTermVectorsReader$MyAnalyzer</t>
  </si>
  <si>
    <t>org.apache.lucene.index.TestTermVectorsReader$MyTokenizer</t>
  </si>
  <si>
    <t>org.apache.lucene.index.TestTermVectorsReader$TestToken</t>
  </si>
  <si>
    <t>org.apache.lucene.index.TestTermVectorsWriter</t>
  </si>
  <si>
    <t>org.apache.lucene.index.TestThreadedForceMerge</t>
  </si>
  <si>
    <t>org.apache.lucene.index.TestThreadedForceMerge$1</t>
  </si>
  <si>
    <t>org.apache.lucene.index.TestTieredMergePolicy</t>
  </si>
  <si>
    <t>org.apache.lucene.index.TestTransactionRollback</t>
  </si>
  <si>
    <t>org.apache.lucene.index.TestTransactionRollback$DeleteLastCommitPolicy</t>
  </si>
  <si>
    <t>org.apache.lucene.index.TestTransactionRollback$KeepAllDeletionPolicy</t>
  </si>
  <si>
    <t>org.apache.lucene.index.TestTransactionRollback$RollbackDeletionPolicy</t>
  </si>
  <si>
    <t>org.apache.lucene.index.TestTransactions</t>
  </si>
  <si>
    <t>org.apache.lucene.index.TestTransactions$IndexerThread</t>
  </si>
  <si>
    <t>org.apache.lucene.index.TestTransactions$RandomFailure</t>
  </si>
  <si>
    <t>org.apache.lucene.index.TestTransactions$SearcherThread</t>
  </si>
  <si>
    <t>org.apache.lucene.index.TestTransactions$TimedThread</t>
  </si>
  <si>
    <t>org.apache.lucene.index.TestTwoPhaseCommitTool</t>
  </si>
  <si>
    <t>org.apache.lucene.index.TestTwoPhaseCommitTool$TwoPhaseCommitImpl</t>
  </si>
  <si>
    <t>org.apache.lucene.index.TestUniqueTermCount</t>
  </si>
  <si>
    <t>org.apache.lucene.index.TestUniqueTermCount$TestSimilarity</t>
  </si>
  <si>
    <t>org.apache.lucene.index.ThreadAffinityDocumentsWriterThreadPool</t>
  </si>
  <si>
    <t>org.apache.lucene.index.ThreadedIndexingAndSearchingTestCase</t>
  </si>
  <si>
    <t>org.apache.lucene.index.ThreadedIndexingAndSearchingTestCase$1</t>
  </si>
  <si>
    <t>org.apache.lucene.index.ThreadedIndexingAndSearchingTestCase$2</t>
  </si>
  <si>
    <t>org.apache.lucene.index.ThreadedIndexingAndSearchingTestCase$3</t>
  </si>
  <si>
    <t>org.apache.lucene.index.ThreadedIndexingAndSearchingTestCase$SubDocs</t>
  </si>
  <si>
    <t>org.apache.lucene.index.TieredMergePolicy</t>
  </si>
  <si>
    <t>org.apache.lucene.index.TieredMergePolicy$1</t>
  </si>
  <si>
    <t>org.apache.lucene.index.TieredMergePolicy$MergeScore</t>
  </si>
  <si>
    <t>org.apache.lucene.index.TieredMergePolicy$SegmentByteSizeDescending</t>
  </si>
  <si>
    <t>org.apache.lucene.index.TwoPhaseCommit</t>
  </si>
  <si>
    <t>org.apache.lucene.index.TwoPhaseCommitTool</t>
  </si>
  <si>
    <t>org.apache.lucene.index.TwoPhaseCommitTool$CommitFailException</t>
  </si>
  <si>
    <t>org.apache.lucene.index.TwoPhaseCommitTool$PrepareCommitFailException</t>
  </si>
  <si>
    <t>org.apache.lucene.index.TwoStoredFieldsConsumers</t>
  </si>
  <si>
    <t>org.apache.lucene.index.UpgradeIndexMergePolicy</t>
  </si>
  <si>
    <t>org.apache.lucene.LucenePackage</t>
  </si>
  <si>
    <t>org.apache.lucene.misc.GetTermInfo</t>
  </si>
  <si>
    <t>org.apache.lucene.misc.HighFreqTerms</t>
  </si>
  <si>
    <t>org.apache.lucene.misc.IndexMergeTool</t>
  </si>
  <si>
    <t>org.apache.lucene.misc.SweetSpotSimilarity</t>
  </si>
  <si>
    <t>org.apache.lucene.misc.SweetSpotSimilarityTest</t>
  </si>
  <si>
    <t>org.apache.lucene.misc.SweetSpotSimilarityTest$1</t>
  </si>
  <si>
    <t>org.apache.lucene.misc.SweetSpotSimilarityTest$2</t>
  </si>
  <si>
    <t>org.apache.lucene.misc.TermStats</t>
  </si>
  <si>
    <t>org.apache.lucene.misc.TermStatsQueue</t>
  </si>
  <si>
    <t>org.apache.lucene.misc.TestHighFreqTerms</t>
  </si>
  <si>
    <t>org.apache.lucene.misc.TotalTermFreqComparatorSortDescending</t>
  </si>
  <si>
    <t>org.apache.lucene.queries.BooleanFilter</t>
  </si>
  <si>
    <t>org.apache.lucene.queries.BooleanFilterTest</t>
  </si>
  <si>
    <t>org.apache.lucene.queries.BooleanFilterTest$1</t>
  </si>
  <si>
    <t>org.apache.lucene.queries.BooleanFilterTest$2</t>
  </si>
  <si>
    <t>org.apache.lucene.queries.BooleanFilterTest$3</t>
  </si>
  <si>
    <t>org.apache.lucene.queries.BooleanFilterTest$3$1</t>
  </si>
  <si>
    <t>org.apache.lucene.queries.BoostingQuery</t>
  </si>
  <si>
    <t>org.apache.lucene.queries.BoostingQuery$1</t>
  </si>
  <si>
    <t>org.apache.lucene.queries.BoostingQuery$1$1</t>
  </si>
  <si>
    <t>org.apache.lucene.queries.BoostingQueryTest</t>
  </si>
  <si>
    <t>org.apache.lucene.queries.ChainedFilter</t>
  </si>
  <si>
    <t>org.apache.lucene.queries.ChainedFilterTest</t>
  </si>
  <si>
    <t>org.apache.lucene.queries.CommonTermsQuery</t>
  </si>
  <si>
    <t>org.apache.lucene.queries.CommonTermsQueryTest</t>
  </si>
  <si>
    <t>org.apache.lucene.queries.CommonTermsQueryTest$1</t>
  </si>
  <si>
    <t>org.apache.lucene.queries.CommonTermsQueryTest$2</t>
  </si>
  <si>
    <t>org.apache.lucene.queries.CommonTermsQueryTest$TermAndFreq</t>
  </si>
  <si>
    <t>org.apache.lucene.queries.CustomScoreProvider</t>
  </si>
  <si>
    <t>org.apache.lucene.queries.CustomScoreQuery</t>
  </si>
  <si>
    <t>org.apache.lucene.queries.CustomScoreQuery$CustomScorer</t>
  </si>
  <si>
    <t>org.apache.lucene.queries.CustomScoreQuery$CustomWeight</t>
  </si>
  <si>
    <t>org.apache.lucene.queries.FilterClause</t>
  </si>
  <si>
    <t>org.apache.lucene.queries.function.BoostedQuery</t>
  </si>
  <si>
    <t>org.apache.lucene.queries.function.BoostedQuery$BoostedWeight</t>
  </si>
  <si>
    <t>org.apache.lucene.queries.function.BoostedQuery$CustomScorer</t>
  </si>
  <si>
    <t>org.apache.lucene.queries.function.docvalues.BoolDocValues</t>
  </si>
  <si>
    <t>org.apache.lucene.queries.function.docvalues.BoolDocValues$1</t>
  </si>
  <si>
    <t>org.apache.lucene.queries.function.docvalues.DocTermsIndexDocValues</t>
  </si>
  <si>
    <t>org.apache.lucene.queries.function.docvalues.DocTermsIndexDocValues$1</t>
  </si>
  <si>
    <t>org.apache.lucene.queries.function.docvalues.DocTermsIndexDocValues$2</t>
  </si>
  <si>
    <t>org.apache.lucene.queries.function.docvalues.DocTermsIndexDocValues$DocTermsIndexException</t>
  </si>
  <si>
    <t>org.apache.lucene.queries.function.docvalues.DoubleDocValues</t>
  </si>
  <si>
    <t>org.apache.lucene.queries.function.docvalues.DoubleDocValues$1</t>
  </si>
  <si>
    <t>org.apache.lucene.queries.function.docvalues.FloatDocValues</t>
  </si>
  <si>
    <t>org.apache.lucene.queries.function.docvalues.FloatDocValues$1</t>
  </si>
  <si>
    <t>org.apache.lucene.queries.function.docvalues.IntDocValues</t>
  </si>
  <si>
    <t>org.apache.lucene.queries.function.docvalues.IntDocValues$1</t>
  </si>
  <si>
    <t>org.apache.lucene.queries.function.docvalues.LongDocValues</t>
  </si>
  <si>
    <t>org.apache.lucene.queries.function.docvalues.LongDocValues$1</t>
  </si>
  <si>
    <t>org.apache.lucene.queries.function.docvalues.StrDocValues</t>
  </si>
  <si>
    <t>org.apache.lucene.queries.function.docvalues.StrDocValues$1</t>
  </si>
  <si>
    <t>org.apache.lucene.queries.function.FunctionQuery</t>
  </si>
  <si>
    <t>org.apache.lucene.queries.function.FunctionQuery$AllScorer</t>
  </si>
  <si>
    <t>org.apache.lucene.queries.function.FunctionQuery$FunctionWeight</t>
  </si>
  <si>
    <t>org.apache.lucene.queries.function.FunctionTestSetup</t>
  </si>
  <si>
    <t>org.apache.lucene.queries.function.FunctionValues</t>
  </si>
  <si>
    <t>org.apache.lucene.queries.function.FunctionValues$1</t>
  </si>
  <si>
    <t>org.apache.lucene.queries.function.FunctionValues$2</t>
  </si>
  <si>
    <t>org.apache.lucene.queries.function.FunctionValues$3</t>
  </si>
  <si>
    <t>org.apache.lucene.queries.function.FunctionValues$4</t>
  </si>
  <si>
    <t>org.apache.lucene.queries.function.FunctionValues$5</t>
  </si>
  <si>
    <t>org.apache.lucene.queries.function.FunctionValues$ValueFiller</t>
  </si>
  <si>
    <t>org.apache.lucene.queries.function.TestBoostedQuery</t>
  </si>
  <si>
    <t>org.apache.lucene.queries.function.TestDocValuesFieldSources</t>
  </si>
  <si>
    <t>org.apache.lucene.queries.function.TestFieldScoreQuery</t>
  </si>
  <si>
    <t>org.apache.lucene.queries.function.TestOrdValues</t>
  </si>
  <si>
    <t>org.apache.lucene.queries.function.TestValueSources</t>
  </si>
  <si>
    <t>org.apache.lucene.queries.function.ValueSource</t>
  </si>
  <si>
    <t>org.apache.lucene.queries.function.ValueSource$ValueSourceComparator</t>
  </si>
  <si>
    <t>org.apache.lucene.queries.function.ValueSource$ValueSourceComparatorSource</t>
  </si>
  <si>
    <t>org.apache.lucene.queries.function.ValueSource$ValueSourceSortField</t>
  </si>
  <si>
    <t>org.apache.lucene.queries.function.valuesource.BoolFunction</t>
  </si>
  <si>
    <t>org.apache.lucene.queries.function.valuesource.ByteFieldSource</t>
  </si>
  <si>
    <t>org.apache.lucene.queries.function.valuesource.ByteFieldSource$1</t>
  </si>
  <si>
    <t>org.apache.lucene.queries.function.valuesource.BytesRefFieldSource</t>
  </si>
  <si>
    <t>org.apache.lucene.queries.function.valuesource.BytesRefFieldSource$1</t>
  </si>
  <si>
    <t>org.apache.lucene.queries.function.valuesource.BytesRefFieldSource$2</t>
  </si>
  <si>
    <t>org.apache.lucene.queries.function.valuesource.ConstDoubleDocValues</t>
  </si>
  <si>
    <t>org.apache.lucene.queries.function.valuesource.ConstIntDocValues</t>
  </si>
  <si>
    <t>org.apache.lucene.queries.function.valuesource.ConstNumberSource</t>
  </si>
  <si>
    <t>org.apache.lucene.queries.function.valuesource.ConstValueSource</t>
  </si>
  <si>
    <t>org.apache.lucene.queries.function.valuesource.ConstValueSource$1</t>
  </si>
  <si>
    <t>org.apache.lucene.queries.function.valuesource.DefFunction</t>
  </si>
  <si>
    <t>org.apache.lucene.queries.function.valuesource.DefFunction$1</t>
  </si>
  <si>
    <t>org.apache.lucene.queries.function.valuesource.DivFloatFunction</t>
  </si>
  <si>
    <t>org.apache.lucene.queries.function.valuesource.DocFreqValueSource</t>
  </si>
  <si>
    <t>org.apache.lucene.queries.function.valuesource.DoubleConstValueSource</t>
  </si>
  <si>
    <t>org.apache.lucene.queries.function.valuesource.DoubleConstValueSource$1</t>
  </si>
  <si>
    <t>org.apache.lucene.queries.function.valuesource.DoubleFieldSource</t>
  </si>
  <si>
    <t>org.apache.lucene.queries.function.valuesource.DoubleFieldSource$1</t>
  </si>
  <si>
    <t>org.apache.lucene.queries.function.valuesource.DoubleFieldSource$1$1</t>
  </si>
  <si>
    <t>org.apache.lucene.queries.function.valuesource.DoubleFieldSource$1$2</t>
  </si>
  <si>
    <t>org.apache.lucene.queries.function.valuesource.DoubleFieldSource$1$3</t>
  </si>
  <si>
    <t>org.apache.lucene.queries.function.valuesource.DoubleFieldSource$1$4</t>
  </si>
  <si>
    <t>org.apache.lucene.queries.function.valuesource.DoubleFieldSource$1$5</t>
  </si>
  <si>
    <t>org.apache.lucene.queries.function.valuesource.DualFloatFunction</t>
  </si>
  <si>
    <t>org.apache.lucene.queries.function.valuesource.DualFloatFunction$1</t>
  </si>
  <si>
    <t>org.apache.lucene.queries.function.valuesource.FieldCacheSource</t>
  </si>
  <si>
    <t>org.apache.lucene.queries.function.valuesource.FloatFieldSource</t>
  </si>
  <si>
    <t>org.apache.lucene.queries.function.valuesource.FloatFieldSource$1</t>
  </si>
  <si>
    <t>org.apache.lucene.queries.function.valuesource.FloatFieldSource$1$1</t>
  </si>
  <si>
    <t>org.apache.lucene.queries.function.valuesource.IDFValueSource</t>
  </si>
  <si>
    <t>org.apache.lucene.queries.function.valuesource.IfFunction</t>
  </si>
  <si>
    <t>org.apache.lucene.queries.function.valuesource.IfFunction$1</t>
  </si>
  <si>
    <t>org.apache.lucene.queries.function.valuesource.IntFieldSource</t>
  </si>
  <si>
    <t>org.apache.lucene.queries.function.valuesource.IntFieldSource$1</t>
  </si>
  <si>
    <t>org.apache.lucene.queries.function.valuesource.IntFieldSource$1$1</t>
  </si>
  <si>
    <t>org.apache.lucene.queries.function.valuesource.IntFieldSource$1$2</t>
  </si>
  <si>
    <t>org.apache.lucene.queries.function.valuesource.JoinDocFreqValueSource</t>
  </si>
  <si>
    <t>org.apache.lucene.queries.function.valuesource.JoinDocFreqValueSource$1</t>
  </si>
  <si>
    <t>org.apache.lucene.queries.function.valuesource.LinearFloatFunction</t>
  </si>
  <si>
    <t>org.apache.lucene.queries.function.valuesource.LinearFloatFunction$1</t>
  </si>
  <si>
    <t>org.apache.lucene.queries.function.valuesource.LiteralValueSource</t>
  </si>
  <si>
    <t>org.apache.lucene.queries.function.valuesource.LiteralValueSource$1</t>
  </si>
  <si>
    <t>org.apache.lucene.queries.function.valuesource.LongFieldSource</t>
  </si>
  <si>
    <t>org.apache.lucene.queries.function.valuesource.LongFieldSource$1</t>
  </si>
  <si>
    <t>org.apache.lucene.queries.function.valuesource.LongFieldSource$1$1</t>
  </si>
  <si>
    <t>org.apache.lucene.queries.function.valuesource.LongFieldSource$1$2</t>
  </si>
  <si>
    <t>org.apache.lucene.queries.function.valuesource.MaxDocValueSource</t>
  </si>
  <si>
    <t>org.apache.lucene.queries.function.valuesource.MaxFloatFunction</t>
  </si>
  <si>
    <t>org.apache.lucene.queries.function.valuesource.MinFloatFunction</t>
  </si>
  <si>
    <t>org.apache.lucene.queries.function.valuesource.MultiBoolFunction</t>
  </si>
  <si>
    <t>org.apache.lucene.queries.function.valuesource.MultiBoolFunction$1</t>
  </si>
  <si>
    <t>org.apache.lucene.queries.function.valuesource.MultiFloatFunction</t>
  </si>
  <si>
    <t>org.apache.lucene.queries.function.valuesource.MultiFloatFunction$1</t>
  </si>
  <si>
    <t>org.apache.lucene.queries.function.valuesource.MultiFunction</t>
  </si>
  <si>
    <t>org.apache.lucene.queries.function.valuesource.MultiFunction$Values</t>
  </si>
  <si>
    <t>org.apache.lucene.queries.function.valuesource.MultiValueSource</t>
  </si>
  <si>
    <t>org.apache.lucene.queries.function.valuesource.NormValueSource</t>
  </si>
  <si>
    <t>org.apache.lucene.queries.function.valuesource.NormValueSource$1</t>
  </si>
  <si>
    <t>org.apache.lucene.queries.function.valuesource.NumDocsValueSource</t>
  </si>
  <si>
    <t>org.apache.lucene.queries.function.valuesource.OrdFieldSource</t>
  </si>
  <si>
    <t>org.apache.lucene.queries.function.valuesource.OrdFieldSource$1</t>
  </si>
  <si>
    <t>org.apache.lucene.queries.function.valuesource.OrdFieldSource$1$1</t>
  </si>
  <si>
    <t>org.apache.lucene.queries.function.valuesource.PowFloatFunction</t>
  </si>
  <si>
    <t>org.apache.lucene.queries.function.valuesource.ProductFloatFunction</t>
  </si>
  <si>
    <t>org.apache.lucene.queries.function.valuesource.QueryDocValues</t>
  </si>
  <si>
    <t>org.apache.lucene.queries.function.valuesource.QueryDocValues$1</t>
  </si>
  <si>
    <t>org.apache.lucene.queries.function.valuesource.QueryValueSource</t>
  </si>
  <si>
    <t>org.apache.lucene.queries.function.valuesource.RangeMapFloatFunction</t>
  </si>
  <si>
    <t>org.apache.lucene.queries.function.valuesource.RangeMapFloatFunction$1</t>
  </si>
  <si>
    <t>org.apache.lucene.queries.function.valuesource.ReciprocalFloatFunction</t>
  </si>
  <si>
    <t>org.apache.lucene.queries.function.valuesource.ReciprocalFloatFunction$1</t>
  </si>
  <si>
    <t>org.apache.lucene.queries.function.valuesource.ReverseOrdFieldSource</t>
  </si>
  <si>
    <t>org.apache.lucene.queries.function.valuesource.ReverseOrdFieldSource$1</t>
  </si>
  <si>
    <t>org.apache.lucene.queries.function.valuesource.ScaleFloatFunction</t>
  </si>
  <si>
    <t>org.apache.lucene.queries.function.valuesource.ScaleFloatFunction$1</t>
  </si>
  <si>
    <t>org.apache.lucene.queries.function.valuesource.ScaleFloatFunction$ScaleInfo</t>
  </si>
  <si>
    <t>org.apache.lucene.queries.function.valuesource.ShortFieldSource</t>
  </si>
  <si>
    <t>org.apache.lucene.queries.function.valuesource.ShortFieldSource$1</t>
  </si>
  <si>
    <t>org.apache.lucene.queries.function.valuesource.SimpleBoolFunction</t>
  </si>
  <si>
    <t>org.apache.lucene.queries.function.valuesource.SimpleBoolFunction$1</t>
  </si>
  <si>
    <t>org.apache.lucene.queries.function.valuesource.SimpleFloatFunction</t>
  </si>
  <si>
    <t>org.apache.lucene.queries.function.valuesource.SimpleFloatFunction$1</t>
  </si>
  <si>
    <t>org.apache.lucene.queries.function.valuesource.SingleFunction</t>
  </si>
  <si>
    <t>org.apache.lucene.queries.function.valuesource.SumFloatFunction</t>
  </si>
  <si>
    <t>org.apache.lucene.queries.function.valuesource.SumTotalTermFreqValueSource</t>
  </si>
  <si>
    <t>org.apache.lucene.queries.function.valuesource.SumTotalTermFreqValueSource$1</t>
  </si>
  <si>
    <t>org.apache.lucene.queries.function.valuesource.TermFreqValueSource</t>
  </si>
  <si>
    <t>org.apache.lucene.queries.function.valuesource.TermFreqValueSource$1</t>
  </si>
  <si>
    <t>org.apache.lucene.queries.function.valuesource.TermFreqValueSource$1$1</t>
  </si>
  <si>
    <t>org.apache.lucene.queries.function.valuesource.TFValueSource</t>
  </si>
  <si>
    <t>org.apache.lucene.queries.function.valuesource.TFValueSource$1</t>
  </si>
  <si>
    <t>org.apache.lucene.queries.function.valuesource.TFValueSource$1$1</t>
  </si>
  <si>
    <t>org.apache.lucene.queries.function.valuesource.TotalTermFreqValueSource</t>
  </si>
  <si>
    <t>org.apache.lucene.queries.function.valuesource.TotalTermFreqValueSource$1</t>
  </si>
  <si>
    <t>org.apache.lucene.queries.function.valuesource.VectorValueSource</t>
  </si>
  <si>
    <t>org.apache.lucene.queries.function.valuesource.VectorValueSource$1</t>
  </si>
  <si>
    <t>org.apache.lucene.queries.function.valuesource.VectorValueSource$2</t>
  </si>
  <si>
    <t>org.apache.lucene.queries.function.ValueSourceScorer</t>
  </si>
  <si>
    <t>org.apache.lucene.queries.mlt.MoreLikeThis</t>
  </si>
  <si>
    <t>org.apache.lucene.queries.mlt.MoreLikeThis$FreqQ</t>
  </si>
  <si>
    <t>org.apache.lucene.queries.mlt.MoreLikeThis$Int</t>
  </si>
  <si>
    <t>org.apache.lucene.queries.mlt.MoreLikeThisQuery</t>
  </si>
  <si>
    <t>org.apache.lucene.queries.mlt.TestMoreLikeThis</t>
  </si>
  <si>
    <t>org.apache.lucene.queries.TermsFilter</t>
  </si>
  <si>
    <t>org.apache.lucene.queries.TermsFilter$1</t>
  </si>
  <si>
    <t>org.apache.lucene.queries.TermsFilter$2</t>
  </si>
  <si>
    <t>org.apache.lucene.queries.TermsFilter$FieldAndTermEnum</t>
  </si>
  <si>
    <t>org.apache.lucene.queries.TermsFilter$TermsAndField</t>
  </si>
  <si>
    <t>org.apache.lucene.queries.TermsFilterTest</t>
  </si>
  <si>
    <t>org.apache.lucene.queries.TestCustomScoreQuery</t>
  </si>
  <si>
    <t>org.apache.lucene.queries.TestCustomScoreQuery$CustomAddQuery</t>
  </si>
  <si>
    <t>org.apache.lucene.queries.TestCustomScoreQuery$CustomAddQuery$1</t>
  </si>
  <si>
    <t>org.apache.lucene.queries.TestCustomScoreQuery$CustomExternalQuery</t>
  </si>
  <si>
    <t>org.apache.lucene.queries.TestCustomScoreQuery$CustomExternalQuery$1</t>
  </si>
  <si>
    <t>org.apache.lucene.queries.TestCustomScoreQuery$CustomMulAddQuery</t>
  </si>
  <si>
    <t>org.apache.lucene.queries.TestCustomScoreQuery$CustomMulAddQuery$1</t>
  </si>
  <si>
    <t>org.apache.lucene.queryparser.analyzing.AnalyzingQueryParser</t>
  </si>
  <si>
    <t>org.apache.lucene.queryparser.analyzing.TestAnalyzingQueryParser</t>
  </si>
  <si>
    <t>org.apache.lucene.queryparser.analyzing.TestAnalyzingQueryParser$ASCIIAnalyzer</t>
  </si>
  <si>
    <t>org.apache.lucene.queryparser.analyzing.TestAnalyzingQueryParser$FoldingFilter</t>
  </si>
  <si>
    <t>org.apache.lucene.queryparser.classic.CharStream</t>
  </si>
  <si>
    <t>org.apache.lucene.queryparser.classic.FastCharStream</t>
  </si>
  <si>
    <t>org.apache.lucene.queryparser.classic.MultiFieldQueryParser</t>
  </si>
  <si>
    <t>org.apache.lucene.queryparser.classic.ParseException</t>
  </si>
  <si>
    <t>org.apache.lucene.queryparser.classic.QueryParser$JJCalls</t>
  </si>
  <si>
    <t>org.apache.lucene.queryparser.classic.QueryParser$LookaheadSuccess</t>
  </si>
  <si>
    <t>org.apache.lucene.queryparser.classic.QueryParser$Operator</t>
  </si>
  <si>
    <t>org.apache.lucene.queryparser.classic.QueryParserBase</t>
  </si>
  <si>
    <t>org.apache.lucene.queryparser.classic.QueryParserBase$MethodRemovedUseAnother</t>
  </si>
  <si>
    <t>org.apache.lucene.queryparser.classic.QueryParserConstants</t>
  </si>
  <si>
    <t>org.apache.lucene.queryparser.classic.QueryParserTokenManager</t>
  </si>
  <si>
    <t>org.apache.lucene.queryparser.classic.TestMultiAnalyzer</t>
  </si>
  <si>
    <t>org.apache.lucene.queryparser.classic.TestMultiAnalyzer$DumbQueryParser</t>
  </si>
  <si>
    <t>org.apache.lucene.queryparser.classic.TestMultiAnalyzer$DumbQueryWrapper</t>
  </si>
  <si>
    <t>org.apache.lucene.queryparser.classic.TestMultiAnalyzer$MultiAnalyzer</t>
  </si>
  <si>
    <t>org.apache.lucene.queryparser.classic.TestMultiAnalyzer$PosIncrementAnalyzer</t>
  </si>
  <si>
    <t>org.apache.lucene.queryparser.classic.TestMultiAnalyzer$TestFilter</t>
  </si>
  <si>
    <t>org.apache.lucene.queryparser.classic.TestMultiAnalyzer$TestPosIncrementFilter</t>
  </si>
  <si>
    <t>org.apache.lucene.queryparser.classic.TestMultiFieldQueryParser</t>
  </si>
  <si>
    <t>org.apache.lucene.queryparser.classic.TestMultiFieldQueryParser$AnalyzerReturningNull</t>
  </si>
  <si>
    <t>org.apache.lucene.queryparser.classic.TestMultiPhraseQueryParsing</t>
  </si>
  <si>
    <t>org.apache.lucene.queryparser.classic.TestMultiPhraseQueryParsing$CannedAnalyzer</t>
  </si>
  <si>
    <t>org.apache.lucene.queryparser.classic.TestMultiPhraseQueryParsing$CannedTokenizer</t>
  </si>
  <si>
    <t>org.apache.lucene.queryparser.classic.TestMultiPhraseQueryParsing$TokenAndPos</t>
  </si>
  <si>
    <t>org.apache.lucene.queryparser.classic.TestQueryParser</t>
  </si>
  <si>
    <t>org.apache.lucene.queryparser.classic.TestQueryParser$1</t>
  </si>
  <si>
    <t>org.apache.lucene.queryparser.classic.TestQueryParser$2</t>
  </si>
  <si>
    <t>org.apache.lucene.queryparser.classic.TestQueryParser$QPTestParser</t>
  </si>
  <si>
    <t>org.apache.lucene.queryparser.classic.TestQueryParser$SmartQueryParser</t>
  </si>
  <si>
    <t>org.apache.lucene.queryparser.classic.Token</t>
  </si>
  <si>
    <t>org.apache.lucene.queryparser.classic.TokenMgrError</t>
  </si>
  <si>
    <t>org.apache.lucene.queryparser.complexPhrase.ComplexPhraseQueryParser</t>
  </si>
  <si>
    <t>org.apache.lucene.queryparser.complexPhrase.ComplexPhraseQueryParser$ComplexPhraseQuery</t>
  </si>
  <si>
    <t>org.apache.lucene.queryparser.complexPhrase.TestComplexPhraseQuery</t>
  </si>
  <si>
    <t>org.apache.lucene.queryparser.complexPhrase.TestComplexPhraseQuery$DocData</t>
  </si>
  <si>
    <t>org.apache.lucene.queryparser.ext.ExtendableQueryParser</t>
  </si>
  <si>
    <t>org.apache.lucene.queryparser.ext.ExtensionQuery</t>
  </si>
  <si>
    <t>org.apache.lucene.queryparser.ext.Extensions</t>
  </si>
  <si>
    <t>org.apache.lucene.queryparser.ext.Extensions$Pair</t>
  </si>
  <si>
    <t>org.apache.lucene.queryparser.ext.ExtensionStub</t>
  </si>
  <si>
    <t>org.apache.lucene.queryparser.ext.ParserExtension</t>
  </si>
  <si>
    <t>org.apache.lucene.queryparser.ext.TestExtendableQueryParser</t>
  </si>
  <si>
    <t>org.apache.lucene.queryparser.ext.TestExtensions</t>
  </si>
  <si>
    <t>org.apache.lucene.queryparser.flexible.core.builders.QueryBuilder</t>
  </si>
  <si>
    <t>org.apache.lucene.queryparser.flexible.core.builders.QueryTreeBuilder</t>
  </si>
  <si>
    <t>org.apache.lucene.queryparser.flexible.core.builders.TestQueryTreeBuilder</t>
  </si>
  <si>
    <t>org.apache.lucene.queryparser.flexible.core.builders.TestQueryTreeBuilder$DummyBuilder</t>
  </si>
  <si>
    <t>org.apache.lucene.queryparser.flexible.core.config.AbstractQueryConfig</t>
  </si>
  <si>
    <t>org.apache.lucene.queryparser.flexible.core.config.ConfigurationKey</t>
  </si>
  <si>
    <t>org.apache.lucene.queryparser.flexible.core.config.FieldConfig</t>
  </si>
  <si>
    <t>org.apache.lucene.queryparser.flexible.core.config.FieldConfigListener</t>
  </si>
  <si>
    <t>org.apache.lucene.queryparser.flexible.core.config.QueryConfigHandler</t>
  </si>
  <si>
    <t>org.apache.lucene.queryparser.flexible.core.messages.QueryParserMessages</t>
  </si>
  <si>
    <t>org.apache.lucene.queryparser.flexible.core.nodes.AndQueryNode</t>
  </si>
  <si>
    <t>org.apache.lucene.queryparser.flexible.core.nodes.AnyQueryNode</t>
  </si>
  <si>
    <t>org.apache.lucene.queryparser.flexible.core.nodes.BooleanQueryNode</t>
  </si>
  <si>
    <t>org.apache.lucene.queryparser.flexible.core.nodes.BoostQueryNode</t>
  </si>
  <si>
    <t>org.apache.lucene.queryparser.flexible.core.nodes.DeletedQueryNode</t>
  </si>
  <si>
    <t>org.apache.lucene.queryparser.flexible.core.nodes.FieldableNode</t>
  </si>
  <si>
    <t>org.apache.lucene.queryparser.flexible.core.nodes.FieldQueryNode</t>
  </si>
  <si>
    <t>org.apache.lucene.queryparser.flexible.core.nodes.FieldValuePairQueryNode</t>
  </si>
  <si>
    <t>org.apache.lucene.queryparser.flexible.core.nodes.FuzzyQueryNode</t>
  </si>
  <si>
    <t>org.apache.lucene.queryparser.flexible.core.nodes.GroupQueryNode</t>
  </si>
  <si>
    <t>org.apache.lucene.queryparser.flexible.core.nodes.MatchAllDocsQueryNode</t>
  </si>
  <si>
    <t>org.apache.lucene.queryparser.flexible.core.nodes.MatchNoDocsQueryNode</t>
  </si>
  <si>
    <t>org.apache.lucene.queryparser.flexible.core.nodes.ModifierQueryNode</t>
  </si>
  <si>
    <t>org.apache.lucene.queryparser.flexible.core.nodes.ModifierQueryNode$Modifier</t>
  </si>
  <si>
    <t>org.apache.lucene.queryparser.flexible.core.nodes.NoTokenFoundQueryNode</t>
  </si>
  <si>
    <t>org.apache.lucene.queryparser.flexible.core.nodes.OpaqueQueryNode</t>
  </si>
  <si>
    <t>org.apache.lucene.queryparser.flexible.core.nodes.OrQueryNode</t>
  </si>
  <si>
    <t>org.apache.lucene.queryparser.flexible.core.nodes.PathQueryNode</t>
  </si>
  <si>
    <t>org.apache.lucene.queryparser.flexible.core.nodes.PathQueryNode$QueryText</t>
  </si>
  <si>
    <t>org.apache.lucene.queryparser.flexible.core.nodes.PhraseSlopQueryNode</t>
  </si>
  <si>
    <t>org.apache.lucene.queryparser.flexible.core.nodes.ProximityQueryNode</t>
  </si>
  <si>
    <t>org.apache.lucene.queryparser.flexible.core.nodes.ProximityQueryNode$ProximityType</t>
  </si>
  <si>
    <t>org.apache.lucene.queryparser.flexible.core.nodes.ProximityQueryNode$Type</t>
  </si>
  <si>
    <t>org.apache.lucene.queryparser.flexible.core.nodes.ProximityQueryNode$Type$1</t>
  </si>
  <si>
    <t>org.apache.lucene.queryparser.flexible.core.nodes.ProximityQueryNode$Type$2</t>
  </si>
  <si>
    <t>org.apache.lucene.queryparser.flexible.core.nodes.ProximityQueryNode$Type$3</t>
  </si>
  <si>
    <t>org.apache.lucene.queryparser.flexible.core.nodes.QueryNode</t>
  </si>
  <si>
    <t>org.apache.lucene.queryparser.flexible.core.nodes.QueryNodeImpl</t>
  </si>
  <si>
    <t>org.apache.lucene.queryparser.flexible.core.nodes.QuotedFieldQueryNode</t>
  </si>
  <si>
    <t>org.apache.lucene.queryparser.flexible.core.nodes.RangeQueryNode</t>
  </si>
  <si>
    <t>org.apache.lucene.queryparser.flexible.core.nodes.SlopQueryNode</t>
  </si>
  <si>
    <t>org.apache.lucene.queryparser.flexible.core.nodes.TestQueryNode</t>
  </si>
  <si>
    <t>org.apache.lucene.queryparser.flexible.core.nodes.TextableQueryNode</t>
  </si>
  <si>
    <t>org.apache.lucene.queryparser.flexible.core.nodes.TokenizedPhraseQueryNode</t>
  </si>
  <si>
    <t>org.apache.lucene.queryparser.flexible.core.nodes.ValueQueryNode</t>
  </si>
  <si>
    <t>org.apache.lucene.queryparser.flexible.core.parser.EscapeQuerySyntax</t>
  </si>
  <si>
    <t>org.apache.lucene.queryparser.flexible.core.parser.EscapeQuerySyntax$Type</t>
  </si>
  <si>
    <t>org.apache.lucene.queryparser.flexible.core.parser.SyntaxParser</t>
  </si>
  <si>
    <t>org.apache.lucene.queryparser.flexible.core.processors.NoChildOptimizationQueryNodeProcessor</t>
  </si>
  <si>
    <t>org.apache.lucene.queryparser.flexible.core.processors.QueryNodeProcessor</t>
  </si>
  <si>
    <t>org.apache.lucene.queryparser.flexible.core.processors.QueryNodeProcessorImpl</t>
  </si>
  <si>
    <t>org.apache.lucene.queryparser.flexible.core.processors.QueryNodeProcessorImpl$ChildrenList</t>
  </si>
  <si>
    <t>org.apache.lucene.queryparser.flexible.core.processors.QueryNodeProcessorPipeline</t>
  </si>
  <si>
    <t>org.apache.lucene.queryparser.flexible.core.processors.RemoveDeletedQueryNodesProcessor</t>
  </si>
  <si>
    <t>org.apache.lucene.queryparser.flexible.core.QueryNodeError</t>
  </si>
  <si>
    <t>org.apache.lucene.queryparser.flexible.core.QueryNodeException</t>
  </si>
  <si>
    <t>org.apache.lucene.queryparser.flexible.core.QueryNodeParseException</t>
  </si>
  <si>
    <t>org.apache.lucene.queryparser.flexible.core.QueryParserHelper</t>
  </si>
  <si>
    <t>org.apache.lucene.queryparser.flexible.core.util.QueryNodeOperation</t>
  </si>
  <si>
    <t>org.apache.lucene.queryparser.flexible.core.util.QueryNodeOperation$ANDOperation</t>
  </si>
  <si>
    <t>org.apache.lucene.queryparser.flexible.core.util.StringUtils</t>
  </si>
  <si>
    <t>org.apache.lucene.queryparser.flexible.core.util.UnescapedCharSequence</t>
  </si>
  <si>
    <t>org.apache.lucene.queryparser.flexible.messages.Message</t>
  </si>
  <si>
    <t>org.apache.lucene.queryparser.flexible.messages.MessageImpl</t>
  </si>
  <si>
    <t>org.apache.lucene.queryparser.flexible.messages.MessagesTestBundle</t>
  </si>
  <si>
    <t>org.apache.lucene.queryparser.flexible.messages.NLS</t>
  </si>
  <si>
    <t>org.apache.lucene.queryparser.flexible.messages.NLS$1</t>
  </si>
  <si>
    <t>org.apache.lucene.queryparser.flexible.messages.NLSException</t>
  </si>
  <si>
    <t>org.apache.lucene.queryparser.flexible.messages.TestNLS</t>
  </si>
  <si>
    <t>org.apache.lucene.queryparser.flexible.precedence.PrecedenceQueryParser</t>
  </si>
  <si>
    <t>org.apache.lucene.queryparser.flexible.precedence.processors.BooleanModifiersQueryNodeProcessor</t>
  </si>
  <si>
    <t>org.apache.lucene.queryparser.flexible.precedence.processors.PrecedenceQueryNodeProcessorPipeline</t>
  </si>
  <si>
    <t>org.apache.lucene.queryparser.flexible.precedence.TestPrecedenceQueryParser</t>
  </si>
  <si>
    <t>org.apache.lucene.queryparser.flexible.precedence.TestPrecedenceQueryParser$QPTestAnalyzer</t>
  </si>
  <si>
    <t>org.apache.lucene.queryparser.flexible.precedence.TestPrecedenceQueryParser$QPTestFilter</t>
  </si>
  <si>
    <t>org.apache.lucene.queryparser.flexible.spans.SpanOrQueryNodeBuilder</t>
  </si>
  <si>
    <t>org.apache.lucene.queryparser.flexible.spans.SpansQueryConfigHandler</t>
  </si>
  <si>
    <t>org.apache.lucene.queryparser.flexible.spans.SpansQueryTreeBuilder</t>
  </si>
  <si>
    <t>org.apache.lucene.queryparser.flexible.spans.SpansValidatorQueryNodeProcessor</t>
  </si>
  <si>
    <t>org.apache.lucene.queryparser.flexible.spans.SpanTermQueryNodeBuilder</t>
  </si>
  <si>
    <t>org.apache.lucene.queryparser.flexible.spans.TestSpanQueryParser</t>
  </si>
  <si>
    <t>org.apache.lucene.queryparser.flexible.spans.TestSpanQueryParserSimpleSample</t>
  </si>
  <si>
    <t>org.apache.lucene.queryparser.flexible.spans.UniqueFieldAttribute</t>
  </si>
  <si>
    <t>org.apache.lucene.queryparser.flexible.spans.UniqueFieldAttributeImpl</t>
  </si>
  <si>
    <t>org.apache.lucene.queryparser.flexible.spans.UniqueFieldQueryNodeProcessor</t>
  </si>
  <si>
    <t>org.apache.lucene.queryparser.flexible.standard.builders.AnyQueryNodeBuilder</t>
  </si>
  <si>
    <t>org.apache.lucene.queryparser.flexible.standard.builders.BooleanQueryNodeBuilder</t>
  </si>
  <si>
    <t>org.apache.lucene.queryparser.flexible.standard.builders.BoostQueryNodeBuilder</t>
  </si>
  <si>
    <t>org.apache.lucene.queryparser.flexible.standard.builders.DummyQueryNodeBuilder</t>
  </si>
  <si>
    <t>org.apache.lucene.queryparser.flexible.standard.builders.FieldQueryNodeBuilder</t>
  </si>
  <si>
    <t>org.apache.lucene.queryparser.flexible.standard.builders.FuzzyQueryNodeBuilder</t>
  </si>
  <si>
    <t>org.apache.lucene.queryparser.flexible.standard.builders.GroupQueryNodeBuilder</t>
  </si>
  <si>
    <t>org.apache.lucene.queryparser.flexible.standard.builders.MatchAllDocsQueryNodeBuilder</t>
  </si>
  <si>
    <t>org.apache.lucene.queryparser.flexible.standard.builders.MatchNoDocsQueryNodeBuilder</t>
  </si>
  <si>
    <t>org.apache.lucene.queryparser.flexible.standard.builders.ModifierQueryNodeBuilder</t>
  </si>
  <si>
    <t>org.apache.lucene.queryparser.flexible.standard.builders.MultiPhraseQueryNodeBuilder</t>
  </si>
  <si>
    <t>org.apache.lucene.queryparser.flexible.standard.builders.NumericRangeQueryNodeBuilder</t>
  </si>
  <si>
    <t>org.apache.lucene.queryparser.flexible.standard.builders.PhraseQueryNodeBuilder</t>
  </si>
  <si>
    <t>org.apache.lucene.queryparser.flexible.standard.builders.PrefixWildcardQueryNodeBuilder</t>
  </si>
  <si>
    <t>org.apache.lucene.queryparser.flexible.standard.builders.RegexpQueryNodeBuilder</t>
  </si>
  <si>
    <t>org.apache.lucene.queryparser.flexible.standard.builders.SlopQueryNodeBuilder</t>
  </si>
  <si>
    <t>org.apache.lucene.queryparser.flexible.standard.builders.StandardBooleanQueryNodeBuilder</t>
  </si>
  <si>
    <t>org.apache.lucene.queryparser.flexible.standard.builders.StandardQueryBuilder</t>
  </si>
  <si>
    <t>org.apache.lucene.queryparser.flexible.standard.builders.StandardQueryTreeBuilder</t>
  </si>
  <si>
    <t>org.apache.lucene.queryparser.flexible.standard.builders.TermRangeQueryNodeBuilder</t>
  </si>
  <si>
    <t>org.apache.lucene.queryparser.flexible.standard.builders.WildcardQueryNodeBuilder</t>
  </si>
  <si>
    <t>org.apache.lucene.queryparser.flexible.standard.CommonQueryParserConfiguration</t>
  </si>
  <si>
    <t>org.apache.lucene.queryparser.flexible.standard.config.FieldBoostMapFCListener</t>
  </si>
  <si>
    <t>org.apache.lucene.queryparser.flexible.standard.config.FieldDateResolutionFCListener</t>
  </si>
  <si>
    <t>org.apache.lucene.queryparser.flexible.standard.config.FuzzyConfig</t>
  </si>
  <si>
    <t>org.apache.lucene.queryparser.flexible.standard.config.NumberDateFormat</t>
  </si>
  <si>
    <t>org.apache.lucene.queryparser.flexible.standard.config.NumericConfig</t>
  </si>
  <si>
    <t>org.apache.lucene.queryparser.flexible.standard.config.NumericFieldConfigListener</t>
  </si>
  <si>
    <t>org.apache.lucene.queryparser.flexible.standard.config.StandardQueryConfigHandler</t>
  </si>
  <si>
    <t>org.apache.lucene.queryparser.flexible.standard.config.StandardQueryConfigHandler$ConfigurationKeys</t>
  </si>
  <si>
    <t>org.apache.lucene.queryparser.flexible.standard.config.StandardQueryConfigHandler$Operator</t>
  </si>
  <si>
    <t>org.apache.lucene.queryparser.flexible.standard.nodes.AbstractRangeQueryNode</t>
  </si>
  <si>
    <t>org.apache.lucene.queryparser.flexible.standard.nodes.BooleanModifierNode</t>
  </si>
  <si>
    <t>org.apache.lucene.queryparser.flexible.standard.nodes.MultiPhraseQueryNode</t>
  </si>
  <si>
    <t>org.apache.lucene.queryparser.flexible.standard.nodes.NumericQueryNode</t>
  </si>
  <si>
    <t>org.apache.lucene.queryparser.flexible.standard.nodes.NumericRangeQueryNode</t>
  </si>
  <si>
    <t>org.apache.lucene.queryparser.flexible.standard.nodes.PrefixWildcardQueryNode</t>
  </si>
  <si>
    <t>org.apache.lucene.queryparser.flexible.standard.nodes.RegexpQueryNode</t>
  </si>
  <si>
    <t>org.apache.lucene.queryparser.flexible.standard.nodes.StandardBooleanQueryNode</t>
  </si>
  <si>
    <t>org.apache.lucene.queryparser.flexible.standard.nodes.TermRangeQueryNode</t>
  </si>
  <si>
    <t>org.apache.lucene.queryparser.flexible.standard.nodes.WildcardQueryNode</t>
  </si>
  <si>
    <t>org.apache.lucene.queryparser.flexible.standard.parser.CharStream</t>
  </si>
  <si>
    <t>org.apache.lucene.queryparser.flexible.standard.parser.EscapeQuerySyntaxImpl</t>
  </si>
  <si>
    <t>org.apache.lucene.queryparser.flexible.standard.parser.FastCharStream</t>
  </si>
  <si>
    <t>org.apache.lucene.queryparser.flexible.standard.parser.ParseException</t>
  </si>
  <si>
    <t>org.apache.lucene.queryparser.flexible.standard.parser.StandardSyntaxParser$JJCalls</t>
  </si>
  <si>
    <t>org.apache.lucene.queryparser.flexible.standard.parser.StandardSyntaxParser$LookaheadSuccess</t>
  </si>
  <si>
    <t>org.apache.lucene.queryparser.flexible.standard.parser.StandardSyntaxParserConstants</t>
  </si>
  <si>
    <t>org.apache.lucene.queryparser.flexible.standard.parser.StandardSyntaxParserTokenManager</t>
  </si>
  <si>
    <t>org.apache.lucene.queryparser.flexible.standard.parser.Token</t>
  </si>
  <si>
    <t>org.apache.lucene.queryparser.flexible.standard.parser.TokenMgrError</t>
  </si>
  <si>
    <t>org.apache.lucene.queryparser.flexible.standard.processors.AllowLeadingWildcardProcessor</t>
  </si>
  <si>
    <t>org.apache.lucene.queryparser.flexible.standard.processors.AnalyzerQueryNodeProcessor</t>
  </si>
  <si>
    <t>org.apache.lucene.queryparser.flexible.standard.processors.BooleanQuery2ModifierNodeProcessor</t>
  </si>
  <si>
    <t>org.apache.lucene.queryparser.flexible.standard.processors.BooleanSingleChildOptimizationQueryNodeProcessor</t>
  </si>
  <si>
    <t>org.apache.lucene.queryparser.flexible.standard.processors.BoostQueryNodeProcessor</t>
  </si>
  <si>
    <t>org.apache.lucene.queryparser.flexible.standard.processors.DefaultPhraseSlopQueryNodeProcessor</t>
  </si>
  <si>
    <t>org.apache.lucene.queryparser.flexible.standard.processors.FuzzyQueryNodeProcessor</t>
  </si>
  <si>
    <t>org.apache.lucene.queryparser.flexible.standard.processors.GroupQueryNodeProcessor</t>
  </si>
  <si>
    <t>org.apache.lucene.queryparser.flexible.standard.processors.LowercaseExpandedTermsQueryNodeProcessor</t>
  </si>
  <si>
    <t>org.apache.lucene.queryparser.flexible.standard.processors.MatchAllDocsQueryNodeProcessor</t>
  </si>
  <si>
    <t>org.apache.lucene.queryparser.flexible.standard.processors.MultiFieldQueryNodeProcessor</t>
  </si>
  <si>
    <t>org.apache.lucene.queryparser.flexible.standard.processors.MultiTermRewriteMethodProcessor</t>
  </si>
  <si>
    <t>org.apache.lucene.queryparser.flexible.standard.processors.NumericQueryNodeProcessor</t>
  </si>
  <si>
    <t>org.apache.lucene.queryparser.flexible.standard.processors.NumericRangeQueryNodeProcessor</t>
  </si>
  <si>
    <t>org.apache.lucene.queryparser.flexible.standard.processors.OpenRangeQueryNodeProcessor</t>
  </si>
  <si>
    <t>org.apache.lucene.queryparser.flexible.standard.processors.PhraseSlopQueryNodeProcessor</t>
  </si>
  <si>
    <t>org.apache.lucene.queryparser.flexible.standard.processors.RemoveEmptyNonLeafQueryNodeProcessor</t>
  </si>
  <si>
    <t>org.apache.lucene.queryparser.flexible.standard.processors.StandardQueryNodeProcessorPipeline</t>
  </si>
  <si>
    <t>org.apache.lucene.queryparser.flexible.standard.processors.TermRangeQueryNodeProcessor</t>
  </si>
  <si>
    <t>org.apache.lucene.queryparser.flexible.standard.processors.WildcardQueryNodeProcessor</t>
  </si>
  <si>
    <t>org.apache.lucene.queryparser.flexible.standard.QueryParserUtil</t>
  </si>
  <si>
    <t>org.apache.lucene.queryparser.flexible.standard.StandardQueryParser</t>
  </si>
  <si>
    <t>org.apache.lucene.queryparser.flexible.standard.TestMultiAnalyzerQPHelper</t>
  </si>
  <si>
    <t>org.apache.lucene.queryparser.flexible.standard.TestMultiAnalyzerQPHelper$MultiAnalyzer</t>
  </si>
  <si>
    <t>org.apache.lucene.queryparser.flexible.standard.TestMultiAnalyzerQPHelper$PosIncrementAnalyzer</t>
  </si>
  <si>
    <t>org.apache.lucene.queryparser.flexible.standard.TestMultiAnalyzerQPHelper$TestFilter</t>
  </si>
  <si>
    <t>org.apache.lucene.queryparser.flexible.standard.TestMultiAnalyzerQPHelper$TestPosIncrementFilter</t>
  </si>
  <si>
    <t>org.apache.lucene.queryparser.flexible.standard.TestMultiFieldQPHelper</t>
  </si>
  <si>
    <t>org.apache.lucene.queryparser.flexible.standard.TestMultiFieldQPHelper$AnalyzerReturningNull</t>
  </si>
  <si>
    <t>org.apache.lucene.queryparser.flexible.standard.TestNumericQueryParser</t>
  </si>
  <si>
    <t>org.apache.lucene.queryparser.flexible.standard.TestNumericQueryParser$NumberType</t>
  </si>
  <si>
    <t>org.apache.lucene.queryparser.flexible.standard.TestQPHelper</t>
  </si>
  <si>
    <t>org.apache.lucene.queryparser.flexible.standard.TestQPHelper$CannedAnalyzer</t>
  </si>
  <si>
    <t>org.apache.lucene.queryparser.flexible.standard.TestQPHelper$CannedTokenizer</t>
  </si>
  <si>
    <t>org.apache.lucene.queryparser.flexible.standard.TestQPHelper$QPTestAnalyzer</t>
  </si>
  <si>
    <t>org.apache.lucene.queryparser.flexible.standard.TestQPHelper$QPTestFilter</t>
  </si>
  <si>
    <t>org.apache.lucene.queryparser.flexible.standard.TestQPHelper$QPTestParser</t>
  </si>
  <si>
    <t>org.apache.lucene.queryparser.flexible.standard.TestQPHelper$QPTestParser$QPTestParserQueryNodeProcessor</t>
  </si>
  <si>
    <t>org.apache.lucene.queryparser.flexible.standard.TestQPHelper$SimpleCJKAnalyzer</t>
  </si>
  <si>
    <t>org.apache.lucene.queryparser.flexible.standard.TestQPHelper$SimpleCJKTokenizer</t>
  </si>
  <si>
    <t>org.apache.lucene.queryparser.flexible.standard.TestStandardQP</t>
  </si>
  <si>
    <t>org.apache.lucene.queryparser.flexible.standard.TestStandardQP$1</t>
  </si>
  <si>
    <t>org.apache.lucene.queryparser.surround.parser.CharStream</t>
  </si>
  <si>
    <t>org.apache.lucene.queryparser.surround.parser.FastCharStream</t>
  </si>
  <si>
    <t>org.apache.lucene.queryparser.surround.parser.ParseException</t>
  </si>
  <si>
    <t>org.apache.lucene.queryparser.surround.parser.QueryParser</t>
  </si>
  <si>
    <t>org.apache.lucene.queryparser.surround.parser.QueryParser$JJCalls</t>
  </si>
  <si>
    <t>org.apache.lucene.queryparser.surround.parser.QueryParser$LookaheadSuccess</t>
  </si>
  <si>
    <t>org.apache.lucene.queryparser.surround.parser.QueryParserConstants</t>
  </si>
  <si>
    <t>org.apache.lucene.queryparser.surround.parser.QueryParserTokenManager</t>
  </si>
  <si>
    <t>org.apache.lucene.queryparser.surround.parser.Token</t>
  </si>
  <si>
    <t>org.apache.lucene.queryparser.surround.parser.TokenMgrError</t>
  </si>
  <si>
    <t>org.apache.lucene.queryparser.surround.query.AndQuery</t>
  </si>
  <si>
    <t>org.apache.lucene.queryparser.surround.query.BasicQueryFactory</t>
  </si>
  <si>
    <t>org.apache.lucene.queryparser.surround.query.BooleanQueryTst</t>
  </si>
  <si>
    <t>org.apache.lucene.queryparser.surround.query.BooleanQueryTst$TestCollector</t>
  </si>
  <si>
    <t>org.apache.lucene.queryparser.surround.query.ComposedQuery</t>
  </si>
  <si>
    <t>org.apache.lucene.queryparser.surround.query.DistanceQuery</t>
  </si>
  <si>
    <t>org.apache.lucene.queryparser.surround.query.DistanceRewriteQuery</t>
  </si>
  <si>
    <t>org.apache.lucene.queryparser.surround.query.DistanceSubQuery</t>
  </si>
  <si>
    <t>org.apache.lucene.queryparser.surround.query.ExceptionQueryTst</t>
  </si>
  <si>
    <t>org.apache.lucene.queryparser.surround.query.FieldsQuery</t>
  </si>
  <si>
    <t>org.apache.lucene.queryparser.surround.query.NotQuery</t>
  </si>
  <si>
    <t>org.apache.lucene.queryparser.surround.query.OrQuery</t>
  </si>
  <si>
    <t>org.apache.lucene.queryparser.surround.query.RewriteQuery</t>
  </si>
  <si>
    <t>org.apache.lucene.queryparser.surround.query.SimpleTerm</t>
  </si>
  <si>
    <t>org.apache.lucene.queryparser.surround.query.SimpleTerm$1</t>
  </si>
  <si>
    <t>org.apache.lucene.queryparser.surround.query.SimpleTerm$MatchingTermVisitor</t>
  </si>
  <si>
    <t>org.apache.lucene.queryparser.surround.query.SimpleTermRewriteQuery</t>
  </si>
  <si>
    <t>org.apache.lucene.queryparser.surround.query.SimpleTermRewriteQuery$1</t>
  </si>
  <si>
    <t>org.apache.lucene.queryparser.surround.query.SingleFieldTestDb</t>
  </si>
  <si>
    <t>org.apache.lucene.queryparser.surround.query.SpanNearClauseFactory</t>
  </si>
  <si>
    <t>org.apache.lucene.queryparser.surround.query.SrndBooleanQuery</t>
  </si>
  <si>
    <t>org.apache.lucene.queryparser.surround.query.SrndPrefixQuery</t>
  </si>
  <si>
    <t>org.apache.lucene.queryparser.surround.query.SrndQuery</t>
  </si>
  <si>
    <t>org.apache.lucene.queryparser.surround.query.SrndQuery$1</t>
  </si>
  <si>
    <t>org.apache.lucene.queryparser.surround.query.SrndQueryTest</t>
  </si>
  <si>
    <t>org.apache.lucene.queryparser.surround.query.SrndTermQuery</t>
  </si>
  <si>
    <t>org.apache.lucene.queryparser.surround.query.SrndTruncQuery</t>
  </si>
  <si>
    <t>org.apache.lucene.queryparser.surround.query.Test01Exceptions</t>
  </si>
  <si>
    <t>org.apache.lucene.queryparser.surround.query.Test02Boolean</t>
  </si>
  <si>
    <t>org.apache.lucene.queryparser.surround.query.Test03Distance</t>
  </si>
  <si>
    <t>org.apache.lucene.queryparser.surround.query.TooManyBasicQueries</t>
  </si>
  <si>
    <t>org.apache.lucene.queryparser.util.QueryParserTestBase</t>
  </si>
  <si>
    <t>org.apache.lucene.queryparser.util.QueryParserTestBase$1</t>
  </si>
  <si>
    <t>org.apache.lucene.queryparser.util.QueryParserTestBase$Analyzer1</t>
  </si>
  <si>
    <t>org.apache.lucene.queryparser.util.QueryParserTestBase$Analyzer2</t>
  </si>
  <si>
    <t>org.apache.lucene.queryparser.util.QueryParserTestBase$MockCollationAnalyzer</t>
  </si>
  <si>
    <t>org.apache.lucene.queryparser.util.QueryParserTestBase$MockCollationFilter</t>
  </si>
  <si>
    <t>org.apache.lucene.queryparser.util.QueryParserTestBase$MockSynonymFilter</t>
  </si>
  <si>
    <t>org.apache.lucene.queryparser.util.QueryParserTestBase$QPTestAnalyzer</t>
  </si>
  <si>
    <t>org.apache.lucene.queryparser.util.QueryParserTestBase$QPTestFilter</t>
  </si>
  <si>
    <t>org.apache.lucene.queryparser.util.QueryParserTestBase$SimpleCJKAnalyzer</t>
  </si>
  <si>
    <t>org.apache.lucene.queryparser.util.QueryParserTestBase$SimpleCJKTokenizer</t>
  </si>
  <si>
    <t>org.apache.lucene.queryparser.xml.builders.BooleanFilterBuilder</t>
  </si>
  <si>
    <t>org.apache.lucene.queryparser.xml.builders.BooleanQueryBuilder</t>
  </si>
  <si>
    <t>org.apache.lucene.queryparser.xml.builders.BoostingQueryBuilder</t>
  </si>
  <si>
    <t>org.apache.lucene.queryparser.xml.builders.BoostingTermBuilder</t>
  </si>
  <si>
    <t>org.apache.lucene.queryparser.xml.builders.CachedFilterBuilder</t>
  </si>
  <si>
    <t>org.apache.lucene.queryparser.xml.builders.CachedFilterBuilder$LRUCache</t>
  </si>
  <si>
    <t>org.apache.lucene.queryparser.xml.builders.ConstantScoreQueryBuilder</t>
  </si>
  <si>
    <t>org.apache.lucene.queryparser.xml.builders.DisjunctionMaxQueryBuilder</t>
  </si>
  <si>
    <t>org.apache.lucene.queryparser.xml.builders.DuplicateFilterBuilder</t>
  </si>
  <si>
    <t>org.apache.lucene.queryparser.xml.builders.FilteredQueryBuilder</t>
  </si>
  <si>
    <t>org.apache.lucene.queryparser.xml.builders.FuzzyLikeThisQueryBuilder</t>
  </si>
  <si>
    <t>org.apache.lucene.queryparser.xml.builders.LikeThisQueryBuilder</t>
  </si>
  <si>
    <t>org.apache.lucene.queryparser.xml.builders.MatchAllDocsQueryBuilder</t>
  </si>
  <si>
    <t>org.apache.lucene.queryparser.xml.builders.NumericRangeFilterBuilder</t>
  </si>
  <si>
    <t>org.apache.lucene.queryparser.xml.builders.NumericRangeFilterBuilder$NoMatchFilter</t>
  </si>
  <si>
    <t>org.apache.lucene.queryparser.xml.builders.NumericRangeQueryBuilder</t>
  </si>
  <si>
    <t>org.apache.lucene.queryparser.xml.builders.RangeFilterBuilder</t>
  </si>
  <si>
    <t>org.apache.lucene.queryparser.xml.builders.SpanBuilderBase</t>
  </si>
  <si>
    <t>org.apache.lucene.queryparser.xml.builders.SpanFirstBuilder</t>
  </si>
  <si>
    <t>org.apache.lucene.queryparser.xml.builders.SpanNearBuilder</t>
  </si>
  <si>
    <t>org.apache.lucene.queryparser.xml.builders.SpanNotBuilder</t>
  </si>
  <si>
    <t>org.apache.lucene.queryparser.xml.builders.SpanOrBuilder</t>
  </si>
  <si>
    <t>org.apache.lucene.queryparser.xml.builders.SpanOrTermsBuilder</t>
  </si>
  <si>
    <t>org.apache.lucene.queryparser.xml.builders.SpanQueryBuilder</t>
  </si>
  <si>
    <t>org.apache.lucene.queryparser.xml.builders.SpanQueryBuilderFactory</t>
  </si>
  <si>
    <t>org.apache.lucene.queryparser.xml.builders.SpanTermBuilder</t>
  </si>
  <si>
    <t>org.apache.lucene.queryparser.xml.builders.TermQueryBuilder</t>
  </si>
  <si>
    <t>org.apache.lucene.queryparser.xml.builders.TermsFilterBuilder</t>
  </si>
  <si>
    <t>org.apache.lucene.queryparser.xml.builders.TermsQueryBuilder</t>
  </si>
  <si>
    <t>org.apache.lucene.queryparser.xml.builders.TestNumericRangeFilterBuilder</t>
  </si>
  <si>
    <t>org.apache.lucene.queryparser.xml.builders.TestNumericRangeQueryBuilder</t>
  </si>
  <si>
    <t>org.apache.lucene.queryparser.xml.builders.UserInputQueryBuilder</t>
  </si>
  <si>
    <t>org.apache.lucene.queryparser.xml.CoreParser</t>
  </si>
  <si>
    <t>org.apache.lucene.queryparser.xml.CorePlusExtensionsParser</t>
  </si>
  <si>
    <t>org.apache.lucene.queryparser.xml.DOMUtils</t>
  </si>
  <si>
    <t>org.apache.lucene.queryparser.xml.FilterBuilder</t>
  </si>
  <si>
    <t>org.apache.lucene.queryparser.xml.FilterBuilderFactory</t>
  </si>
  <si>
    <t>org.apache.lucene.queryparser.xml.ParserException</t>
  </si>
  <si>
    <t>org.apache.lucene.queryparser.xml.QueryBuilder</t>
  </si>
  <si>
    <t>org.apache.lucene.queryparser.xml.QueryBuilderFactory</t>
  </si>
  <si>
    <t>org.apache.lucene.queryparser.xml.QueryTemplateManager</t>
  </si>
  <si>
    <t>org.apache.lucene.queryparser.xml.TestParser</t>
  </si>
  <si>
    <t>org.apache.lucene.queryparser.xml.TestQueryTemplateManager</t>
  </si>
  <si>
    <t>org.apache.lucene.sandbox.queries.DuplicateFilter</t>
  </si>
  <si>
    <t>org.apache.lucene.sandbox.queries.DuplicateFilter$KeepMode</t>
  </si>
  <si>
    <t>org.apache.lucene.sandbox.queries.DuplicateFilter$ProcessingMode</t>
  </si>
  <si>
    <t>org.apache.lucene.sandbox.queries.DuplicateFilterTest</t>
  </si>
  <si>
    <t>org.apache.lucene.sandbox.queries.FuzzyLikeThisQuery</t>
  </si>
  <si>
    <t>org.apache.lucene.sandbox.queries.FuzzyLikeThisQuery$FieldVals</t>
  </si>
  <si>
    <t>org.apache.lucene.sandbox.queries.FuzzyLikeThisQuery$ScoreTerm</t>
  </si>
  <si>
    <t>org.apache.lucene.sandbox.queries.FuzzyLikeThisQuery$ScoreTermQueue</t>
  </si>
  <si>
    <t>org.apache.lucene.sandbox.queries.FuzzyLikeThisQueryTest</t>
  </si>
  <si>
    <t>org.apache.lucene.sandbox.queries.regex.JakartaRegexpCapabilities</t>
  </si>
  <si>
    <t>org.apache.lucene.sandbox.queries.regex.JakartaRegexpCapabilities$JakartaRegexMatcher</t>
  </si>
  <si>
    <t>org.apache.lucene.sandbox.queries.regex.JakartaRegexpCapabilities$JakartaRegexMatcher$1</t>
  </si>
  <si>
    <t>org.apache.lucene.sandbox.queries.regex.JavaUtilRegexCapabilities</t>
  </si>
  <si>
    <t>org.apache.lucene.sandbox.queries.regex.JavaUtilRegexCapabilities$JavaUtilRegexMatcher</t>
  </si>
  <si>
    <t>org.apache.lucene.sandbox.queries.regex.RegexCapabilities</t>
  </si>
  <si>
    <t>org.apache.lucene.sandbox.queries.regex.RegexCapabilities$RegexMatcher</t>
  </si>
  <si>
    <t>org.apache.lucene.sandbox.queries.regex.RegexQuery</t>
  </si>
  <si>
    <t>org.apache.lucene.sandbox.queries.regex.RegexQueryCapable</t>
  </si>
  <si>
    <t>org.apache.lucene.sandbox.queries.regex.RegexTermsEnum</t>
  </si>
  <si>
    <t>org.apache.lucene.sandbox.queries.regex.TestJakartaRegexpCapabilities</t>
  </si>
  <si>
    <t>org.apache.lucene.sandbox.queries.regex.TestRegexQuery</t>
  </si>
  <si>
    <t>org.apache.lucene.sandbox.queries.regex.TestSpanRegexQuery</t>
  </si>
  <si>
    <t>org.apache.lucene.sandbox.queries.SlowCollatedStringComparator</t>
  </si>
  <si>
    <t>org.apache.lucene.sandbox.queries.SlowCollatedTermRangeFilter</t>
  </si>
  <si>
    <t>org.apache.lucene.sandbox.queries.SlowCollatedTermRangeQuery</t>
  </si>
  <si>
    <t>org.apache.lucene.sandbox.queries.SlowCollatedTermRangeTermsEnum</t>
  </si>
  <si>
    <t>org.apache.lucene.sandbox.queries.SlowFuzzyQuery</t>
  </si>
  <si>
    <t>org.apache.lucene.sandbox.queries.SlowFuzzyTermsEnum</t>
  </si>
  <si>
    <t>org.apache.lucene.sandbox.queries.SlowFuzzyTermsEnum$LinearFuzzyTermsEnum</t>
  </si>
  <si>
    <t>org.apache.lucene.sandbox.queries.TestSlowCollationMethods</t>
  </si>
  <si>
    <t>org.apache.lucene.sandbox.queries.TestSlowCollationMethods$1</t>
  </si>
  <si>
    <t>org.apache.lucene.sandbox.queries.TestSlowFuzzyQuery</t>
  </si>
  <si>
    <t>org.apache.lucene.sandbox.queries.TestSlowFuzzyQuery2</t>
  </si>
  <si>
    <t>org.apache.lucene.search.AssertingIndexSearcher</t>
  </si>
  <si>
    <t>org.apache.lucene.search.AssertingIndexSearcher$1</t>
  </si>
  <si>
    <t>org.apache.lucene.search.AutomatonQuery</t>
  </si>
  <si>
    <t>org.apache.lucene.search.BaseTestRangeFilter</t>
  </si>
  <si>
    <t>org.apache.lucene.search.BaseTestRangeFilter$TestIndex</t>
  </si>
  <si>
    <t>org.apache.lucene.search.BitsFilteredDocIdSet</t>
  </si>
  <si>
    <t>org.apache.lucene.search.BooleanClause</t>
  </si>
  <si>
    <t>org.apache.lucene.search.BooleanClause$Occur</t>
  </si>
  <si>
    <t>org.apache.lucene.search.BooleanClause$Occur$1</t>
  </si>
  <si>
    <t>org.apache.lucene.search.BooleanClause$Occur$2</t>
  </si>
  <si>
    <t>org.apache.lucene.search.BooleanClause$Occur$3</t>
  </si>
  <si>
    <t>org.apache.lucene.search.BooleanQuery</t>
  </si>
  <si>
    <t>org.apache.lucene.search.BooleanQuery$BooleanWeight</t>
  </si>
  <si>
    <t>org.apache.lucene.search.BooleanQuery$TooManyClauses</t>
  </si>
  <si>
    <t>org.apache.lucene.search.BooleanScorer</t>
  </si>
  <si>
    <t>org.apache.lucene.search.BooleanScorer$BooleanScorerCollector</t>
  </si>
  <si>
    <t>org.apache.lucene.search.BooleanScorer$Bucket</t>
  </si>
  <si>
    <t>org.apache.lucene.search.BooleanScorer$BucketScorer</t>
  </si>
  <si>
    <t>org.apache.lucene.search.BooleanScorer$BucketTable</t>
  </si>
  <si>
    <t>org.apache.lucene.search.BooleanScorer$SubScorer</t>
  </si>
  <si>
    <t>org.apache.lucene.search.BooleanScorer2</t>
  </si>
  <si>
    <t>org.apache.lucene.search.BooleanScorer2$1</t>
  </si>
  <si>
    <t>org.apache.lucene.search.BooleanScorer2$2</t>
  </si>
  <si>
    <t>org.apache.lucene.search.BooleanScorer2$Coordinator</t>
  </si>
  <si>
    <t>org.apache.lucene.search.BooleanScorer2$SingleMatchScorer</t>
  </si>
  <si>
    <t>org.apache.lucene.search.BoostAttribute</t>
  </si>
  <si>
    <t>org.apache.lucene.search.BoostAttributeImpl</t>
  </si>
  <si>
    <t>org.apache.lucene.search.CachingCollector</t>
  </si>
  <si>
    <t>org.apache.lucene.search.CachingCollector$1</t>
  </si>
  <si>
    <t>org.apache.lucene.search.CachingCollector$CachedScorer</t>
  </si>
  <si>
    <t>org.apache.lucene.search.CachingCollector$NoScoreCachingCollector</t>
  </si>
  <si>
    <t>org.apache.lucene.search.CachingCollector$ScoreCachingCollector</t>
  </si>
  <si>
    <t>org.apache.lucene.search.CachingCollector$SegStart</t>
  </si>
  <si>
    <t>org.apache.lucene.search.CachingWrapperFilter</t>
  </si>
  <si>
    <t>org.apache.lucene.search.CheckHits</t>
  </si>
  <si>
    <t>org.apache.lucene.search.CheckHits$ExplanationAsserter</t>
  </si>
  <si>
    <t>org.apache.lucene.search.CheckHits$ExplanationAssertingSearcher</t>
  </si>
  <si>
    <t>org.apache.lucene.search.CheckHits$SetCollector</t>
  </si>
  <si>
    <t>org.apache.lucene.search.CollectionStatistics</t>
  </si>
  <si>
    <t>org.apache.lucene.search.Collector</t>
  </si>
  <si>
    <t>org.apache.lucene.search.ComplexExplanation</t>
  </si>
  <si>
    <t>org.apache.lucene.search.ConjunctionScorer</t>
  </si>
  <si>
    <t>org.apache.lucene.search.ConjunctionScorer$1</t>
  </si>
  <si>
    <t>org.apache.lucene.search.ConjunctionTermScorer</t>
  </si>
  <si>
    <t>org.apache.lucene.search.ConjunctionTermScorer$1</t>
  </si>
  <si>
    <t>org.apache.lucene.search.ConjunctionTermScorer$DocsAndFreqs</t>
  </si>
  <si>
    <t>org.apache.lucene.search.ConstantScoreAutoRewrite</t>
  </si>
  <si>
    <t>org.apache.lucene.search.ConstantScoreAutoRewrite$CutOffTermCollector</t>
  </si>
  <si>
    <t>org.apache.lucene.search.ConstantScoreAutoRewrite$TermStateByteStart</t>
  </si>
  <si>
    <t>org.apache.lucene.search.ConstantScoreQuery</t>
  </si>
  <si>
    <t>org.apache.lucene.search.ConstantScoreQuery$ConstantScorer</t>
  </si>
  <si>
    <t>org.apache.lucene.search.ConstantScoreQuery$ConstantScorer$1</t>
  </si>
  <si>
    <t>org.apache.lucene.search.ConstantScoreQuery$ConstantWeight</t>
  </si>
  <si>
    <t>org.apache.lucene.search.DisjunctionMaxQuery</t>
  </si>
  <si>
    <t>org.apache.lucene.search.DisjunctionMaxQuery$DisjunctionMaxWeight</t>
  </si>
  <si>
    <t>org.apache.lucene.search.DisjunctionMaxScorer</t>
  </si>
  <si>
    <t>org.apache.lucene.search.DisjunctionScorer</t>
  </si>
  <si>
    <t>org.apache.lucene.search.DisjunctionSumScorer</t>
  </si>
  <si>
    <t>org.apache.lucene.search.DocIdSet</t>
  </si>
  <si>
    <t>org.apache.lucene.search.DocIdSet$1</t>
  </si>
  <si>
    <t>org.apache.lucene.search.DocIdSet$1$1</t>
  </si>
  <si>
    <t>org.apache.lucene.search.DocIdSetIterator</t>
  </si>
  <si>
    <t>org.apache.lucene.search.DocTermOrdsRangeFilter</t>
  </si>
  <si>
    <t>org.apache.lucene.search.DocTermOrdsRangeFilter$1</t>
  </si>
  <si>
    <t>org.apache.lucene.search.DocTermOrdsRangeFilter$1$1</t>
  </si>
  <si>
    <t>org.apache.lucene.search.DocTermOrdsRewriteMethod</t>
  </si>
  <si>
    <t>org.apache.lucene.search.DocTermOrdsRewriteMethod$MultiTermQueryDocTermOrdsWrapperFilter</t>
  </si>
  <si>
    <t>org.apache.lucene.search.DocTermOrdsRewriteMethod$MultiTermQueryDocTermOrdsWrapperFilter$1</t>
  </si>
  <si>
    <t>org.apache.lucene.search.DocTermOrdsRewriteMethod$MultiTermQueryDocTermOrdsWrapperFilter$2</t>
  </si>
  <si>
    <t>org.apache.lucene.search.ElevationComparatorSource</t>
  </si>
  <si>
    <t>org.apache.lucene.search.ElevationComparatorSource$1</t>
  </si>
  <si>
    <t>org.apache.lucene.search.ExactPhraseScorer</t>
  </si>
  <si>
    <t>org.apache.lucene.search.ExactPhraseScorer$ChunkState</t>
  </si>
  <si>
    <t>org.apache.lucene.search.Explanation</t>
  </si>
  <si>
    <t>org.apache.lucene.search.FieldCache</t>
  </si>
  <si>
    <t>org.apache.lucene.search.FieldCache$1</t>
  </si>
  <si>
    <t>org.apache.lucene.search.FieldCache$10</t>
  </si>
  <si>
    <t>org.apache.lucene.search.FieldCache$11</t>
  </si>
  <si>
    <t>org.apache.lucene.search.FieldCache$2</t>
  </si>
  <si>
    <t>org.apache.lucene.search.FieldCache$3</t>
  </si>
  <si>
    <t>org.apache.lucene.search.FieldCache$4</t>
  </si>
  <si>
    <t>org.apache.lucene.search.FieldCache$5</t>
  </si>
  <si>
    <t>org.apache.lucene.search.FieldCache$6</t>
  </si>
  <si>
    <t>org.apache.lucene.search.FieldCache$7</t>
  </si>
  <si>
    <t>org.apache.lucene.search.FieldCache$8</t>
  </si>
  <si>
    <t>org.apache.lucene.search.FieldCache$9</t>
  </si>
  <si>
    <t>org.apache.lucene.search.FieldCache$ByteParser</t>
  </si>
  <si>
    <t>org.apache.lucene.search.FieldCache$Bytes</t>
  </si>
  <si>
    <t>org.apache.lucene.search.FieldCache$Bytes$1</t>
  </si>
  <si>
    <t>org.apache.lucene.search.FieldCache$CacheEntry</t>
  </si>
  <si>
    <t>org.apache.lucene.search.FieldCache$CreationPlaceholder</t>
  </si>
  <si>
    <t>org.apache.lucene.search.FieldCache$DoubleParser</t>
  </si>
  <si>
    <t>org.apache.lucene.search.FieldCache$Doubles</t>
  </si>
  <si>
    <t>org.apache.lucene.search.FieldCache$Doubles$1</t>
  </si>
  <si>
    <t>org.apache.lucene.search.FieldCache$FloatParser</t>
  </si>
  <si>
    <t>org.apache.lucene.search.FieldCache$Floats</t>
  </si>
  <si>
    <t>org.apache.lucene.search.FieldCache$Floats$1</t>
  </si>
  <si>
    <t>org.apache.lucene.search.FieldCache$IntParser</t>
  </si>
  <si>
    <t>org.apache.lucene.search.FieldCache$Ints</t>
  </si>
  <si>
    <t>org.apache.lucene.search.FieldCache$Ints$1</t>
  </si>
  <si>
    <t>org.apache.lucene.search.FieldCache$LongParser</t>
  </si>
  <si>
    <t>org.apache.lucene.search.FieldCache$Longs</t>
  </si>
  <si>
    <t>org.apache.lucene.search.FieldCache$Longs$1</t>
  </si>
  <si>
    <t>org.apache.lucene.search.FieldCache$Parser</t>
  </si>
  <si>
    <t>org.apache.lucene.search.FieldCache$ShortParser</t>
  </si>
  <si>
    <t>org.apache.lucene.search.FieldCache$Shorts</t>
  </si>
  <si>
    <t>org.apache.lucene.search.FieldCache$Shorts$1</t>
  </si>
  <si>
    <t>org.apache.lucene.search.FieldCacheDocIdSet</t>
  </si>
  <si>
    <t>org.apache.lucene.search.FieldCacheDocIdSet$1</t>
  </si>
  <si>
    <t>org.apache.lucene.search.FieldCacheDocIdSet$2</t>
  </si>
  <si>
    <t>org.apache.lucene.search.FieldCacheDocIdSet$3</t>
  </si>
  <si>
    <t>org.apache.lucene.search.FieldCacheDocIdSet$4</t>
  </si>
  <si>
    <t>org.apache.lucene.search.FieldCacheDocIdSet$5</t>
  </si>
  <si>
    <t>org.apache.lucene.search.FieldCacheImpl</t>
  </si>
  <si>
    <t>org.apache.lucene.search.FieldCacheImpl$1</t>
  </si>
  <si>
    <t>org.apache.lucene.search.FieldCacheImpl$2</t>
  </si>
  <si>
    <t>org.apache.lucene.search.FieldCacheImpl$3</t>
  </si>
  <si>
    <t>org.apache.lucene.search.FieldCacheImpl$4</t>
  </si>
  <si>
    <t>org.apache.lucene.search.FieldCacheImpl$5</t>
  </si>
  <si>
    <t>org.apache.lucene.search.FieldCacheImpl$6</t>
  </si>
  <si>
    <t>org.apache.lucene.search.FieldCacheImpl$7</t>
  </si>
  <si>
    <t>org.apache.lucene.search.FieldCacheImpl$8</t>
  </si>
  <si>
    <t>org.apache.lucene.search.FieldCacheImpl$BinaryDocValuesCache</t>
  </si>
  <si>
    <t>org.apache.lucene.search.FieldCacheImpl$BinaryDocValuesImpl</t>
  </si>
  <si>
    <t>org.apache.lucene.search.FieldCacheImpl$ByteCache</t>
  </si>
  <si>
    <t>org.apache.lucene.search.FieldCacheImpl$ByteCache$1</t>
  </si>
  <si>
    <t>org.apache.lucene.search.FieldCacheImpl$BytesFromArray</t>
  </si>
  <si>
    <t>org.apache.lucene.search.FieldCacheImpl$Cache</t>
  </si>
  <si>
    <t>org.apache.lucene.search.FieldCacheImpl$CacheKey</t>
  </si>
  <si>
    <t>org.apache.lucene.search.FieldCacheImpl$DocsWithFieldCache</t>
  </si>
  <si>
    <t>org.apache.lucene.search.FieldCacheImpl$DocTermOrdsCache</t>
  </si>
  <si>
    <t>org.apache.lucene.search.FieldCacheImpl$DoubleCache</t>
  </si>
  <si>
    <t>org.apache.lucene.search.FieldCacheImpl$DoubleCache$1</t>
  </si>
  <si>
    <t>org.apache.lucene.search.FieldCacheImpl$DoublesFromArray</t>
  </si>
  <si>
    <t>org.apache.lucene.search.FieldCacheImpl$FloatCache</t>
  </si>
  <si>
    <t>org.apache.lucene.search.FieldCacheImpl$FloatCache$1</t>
  </si>
  <si>
    <t>org.apache.lucene.search.FieldCacheImpl$FloatsFromArray</t>
  </si>
  <si>
    <t>org.apache.lucene.search.FieldCacheImpl$HoldsOneThing</t>
  </si>
  <si>
    <t>org.apache.lucene.search.FieldCacheImpl$IntCache</t>
  </si>
  <si>
    <t>org.apache.lucene.search.FieldCacheImpl$IntCache$1</t>
  </si>
  <si>
    <t>org.apache.lucene.search.FieldCacheImpl$IntsFromArray</t>
  </si>
  <si>
    <t>org.apache.lucene.search.FieldCacheImpl$LongCache</t>
  </si>
  <si>
    <t>org.apache.lucene.search.FieldCacheImpl$LongCache$1</t>
  </si>
  <si>
    <t>org.apache.lucene.search.FieldCacheImpl$LongsFromArray</t>
  </si>
  <si>
    <t>org.apache.lucene.search.FieldCacheImpl$ShortCache</t>
  </si>
  <si>
    <t>org.apache.lucene.search.FieldCacheImpl$ShortCache$1</t>
  </si>
  <si>
    <t>org.apache.lucene.search.FieldCacheImpl$ShortsFromArray</t>
  </si>
  <si>
    <t>org.apache.lucene.search.FieldCacheImpl$SortedDocValuesCache</t>
  </si>
  <si>
    <t>org.apache.lucene.search.FieldCacheImpl$SortedDocValuesImpl</t>
  </si>
  <si>
    <t>org.apache.lucene.search.FieldCacheImpl$Uninvert</t>
  </si>
  <si>
    <t>org.apache.lucene.search.FieldCacheRangeFilter</t>
  </si>
  <si>
    <t>org.apache.lucene.search.FieldCacheRangeFilter$1</t>
  </si>
  <si>
    <t>org.apache.lucene.search.FieldCacheRangeFilter$1$1</t>
  </si>
  <si>
    <t>org.apache.lucene.search.FieldCacheRangeFilter$2</t>
  </si>
  <si>
    <t>org.apache.lucene.search.FieldCacheRangeFilter$2$1</t>
  </si>
  <si>
    <t>org.apache.lucene.search.FieldCacheRangeFilter$3</t>
  </si>
  <si>
    <t>org.apache.lucene.search.FieldCacheRangeFilter$3$1</t>
  </si>
  <si>
    <t>org.apache.lucene.search.FieldCacheRangeFilter$4</t>
  </si>
  <si>
    <t>org.apache.lucene.search.FieldCacheRangeFilter$4$1</t>
  </si>
  <si>
    <t>org.apache.lucene.search.FieldCacheRangeFilter$5</t>
  </si>
  <si>
    <t>org.apache.lucene.search.FieldCacheRangeFilter$5$1</t>
  </si>
  <si>
    <t>org.apache.lucene.search.FieldCacheRangeFilter$6</t>
  </si>
  <si>
    <t>org.apache.lucene.search.FieldCacheRangeFilter$6$1</t>
  </si>
  <si>
    <t>org.apache.lucene.search.FieldCacheRangeFilter$7</t>
  </si>
  <si>
    <t>org.apache.lucene.search.FieldCacheRangeFilter$7$1</t>
  </si>
  <si>
    <t>org.apache.lucene.search.FieldCacheRangeFilter$8</t>
  </si>
  <si>
    <t>org.apache.lucene.search.FieldCacheRangeFilter$8$1</t>
  </si>
  <si>
    <t>org.apache.lucene.search.FieldCacheRewriteMethod</t>
  </si>
  <si>
    <t>org.apache.lucene.search.FieldCacheRewriteMethod$MultiTermQueryFieldCacheWrapperFilter</t>
  </si>
  <si>
    <t>org.apache.lucene.search.FieldCacheRewriteMethod$MultiTermQueryFieldCacheWrapperFilter$1</t>
  </si>
  <si>
    <t>org.apache.lucene.search.FieldCacheRewriteMethod$MultiTermQueryFieldCacheWrapperFilter$2</t>
  </si>
  <si>
    <t>org.apache.lucene.search.FieldCacheTermsFilter</t>
  </si>
  <si>
    <t>org.apache.lucene.search.FieldCacheTermsFilter$1</t>
  </si>
  <si>
    <t>org.apache.lucene.search.FieldComparator</t>
  </si>
  <si>
    <t>org.apache.lucene.search.FieldComparator$ByteComparator</t>
  </si>
  <si>
    <t>org.apache.lucene.search.FieldComparator$DocComparator</t>
  </si>
  <si>
    <t>org.apache.lucene.search.FieldComparator$DoubleComparator</t>
  </si>
  <si>
    <t>org.apache.lucene.search.FieldComparator$FloatComparator</t>
  </si>
  <si>
    <t>org.apache.lucene.search.FieldComparator$IntComparator</t>
  </si>
  <si>
    <t>org.apache.lucene.search.FieldComparator$LongComparator</t>
  </si>
  <si>
    <t>org.apache.lucene.search.FieldComparator$NumericComparator</t>
  </si>
  <si>
    <t>org.apache.lucene.search.FieldComparator$RelevanceComparator</t>
  </si>
  <si>
    <t>org.apache.lucene.search.FieldComparator$ShortComparator</t>
  </si>
  <si>
    <t>org.apache.lucene.search.FieldComparator$TermOrdValComparator</t>
  </si>
  <si>
    <t>org.apache.lucene.search.FieldComparator$TermOrdValComparator$AnyOrdComparator</t>
  </si>
  <si>
    <t>org.apache.lucene.search.FieldComparator$TermOrdValComparator$PerSegmentComparator</t>
  </si>
  <si>
    <t>org.apache.lucene.search.FieldComparator$TermValComparator</t>
  </si>
  <si>
    <t>org.apache.lucene.search.FieldComparatorSource</t>
  </si>
  <si>
    <t>org.apache.lucene.search.FieldDoc</t>
  </si>
  <si>
    <t>org.apache.lucene.search.FieldValueFilter</t>
  </si>
  <si>
    <t>org.apache.lucene.search.FieldValueFilter$1</t>
  </si>
  <si>
    <t>org.apache.lucene.search.FieldValueFilter$2</t>
  </si>
  <si>
    <t>org.apache.lucene.search.FieldValueHitQueue</t>
  </si>
  <si>
    <t>org.apache.lucene.search.FieldValueHitQueue$Entry</t>
  </si>
  <si>
    <t>org.apache.lucene.search.FieldValueHitQueue$MultiComparatorsFieldValueHitQueue</t>
  </si>
  <si>
    <t>org.apache.lucene.search.FieldValueHitQueue$OneComparatorFieldValueHitQueue</t>
  </si>
  <si>
    <t>org.apache.lucene.search.Filter</t>
  </si>
  <si>
    <t>org.apache.lucene.search.FilteredDocIdSet</t>
  </si>
  <si>
    <t>org.apache.lucene.search.FilteredDocIdSet$1</t>
  </si>
  <si>
    <t>org.apache.lucene.search.FilteredDocIdSet$2</t>
  </si>
  <si>
    <t>org.apache.lucene.search.FilteredDocIdSetIterator</t>
  </si>
  <si>
    <t>org.apache.lucene.search.FilteredQuery</t>
  </si>
  <si>
    <t>org.apache.lucene.search.FilteredQuery$1</t>
  </si>
  <si>
    <t>org.apache.lucene.search.FilteredQuery$FilterStrategy</t>
  </si>
  <si>
    <t>org.apache.lucene.search.FilteredQuery$LeapFrogFilterStrategy</t>
  </si>
  <si>
    <t>org.apache.lucene.search.FilteredQuery$LeapFrogScorer</t>
  </si>
  <si>
    <t>org.apache.lucene.search.FilteredQuery$PrimaryAdvancedLeapFrogScorer</t>
  </si>
  <si>
    <t>org.apache.lucene.search.FilteredQuery$QueryFirstFilterStrategy</t>
  </si>
  <si>
    <t>org.apache.lucene.search.FilteredQuery$QueryFirstScorer</t>
  </si>
  <si>
    <t>org.apache.lucene.search.FilteredQuery$RandomAccessFilterStrategy</t>
  </si>
  <si>
    <t>org.apache.lucene.search.FuzzyQuery</t>
  </si>
  <si>
    <t>org.apache.lucene.search.FuzzyTermsEnum</t>
  </si>
  <si>
    <t>org.apache.lucene.search.FuzzyTermsEnum$AutomatonFuzzyTermsEnum</t>
  </si>
  <si>
    <t>org.apache.lucene.search.FuzzyTermsEnum$LevenshteinAutomataAttribute</t>
  </si>
  <si>
    <t>org.apache.lucene.search.FuzzyTermsEnum$LevenshteinAutomataAttributeImpl</t>
  </si>
  <si>
    <t>org.apache.lucene.search.grouping.AbstractAllGroupHeadsCollector</t>
  </si>
  <si>
    <t>org.apache.lucene.search.grouping.AbstractAllGroupHeadsCollector$GroupHead</t>
  </si>
  <si>
    <t>org.apache.lucene.search.grouping.AbstractAllGroupHeadsCollector$TemporalResult</t>
  </si>
  <si>
    <t>org.apache.lucene.search.grouping.AbstractAllGroupsCollector</t>
  </si>
  <si>
    <t>org.apache.lucene.search.grouping.AbstractDistinctValuesCollector</t>
  </si>
  <si>
    <t>org.apache.lucene.search.grouping.AbstractDistinctValuesCollector$GroupCount</t>
  </si>
  <si>
    <t>org.apache.lucene.search.grouping.AbstractFirstPassGroupingCollector</t>
  </si>
  <si>
    <t>org.apache.lucene.search.grouping.AbstractFirstPassGroupingCollector$1</t>
  </si>
  <si>
    <t>org.apache.lucene.search.grouping.AbstractGroupFacetCollector</t>
  </si>
  <si>
    <t>org.apache.lucene.search.grouping.AbstractGroupFacetCollector$FacetEntry</t>
  </si>
  <si>
    <t>org.apache.lucene.search.grouping.AbstractGroupFacetCollector$GroupedFacetResult</t>
  </si>
  <si>
    <t>org.apache.lucene.search.grouping.AbstractGroupFacetCollector$GroupedFacetResult$1</t>
  </si>
  <si>
    <t>org.apache.lucene.search.grouping.AbstractGroupFacetCollector$GroupedFacetResult$2</t>
  </si>
  <si>
    <t>org.apache.lucene.search.grouping.AbstractGroupFacetCollector$SegmentResult</t>
  </si>
  <si>
    <t>org.apache.lucene.search.grouping.AbstractGroupFacetCollector$SegmentResultPriorityQueue</t>
  </si>
  <si>
    <t>org.apache.lucene.search.grouping.AbstractGroupingTestCase</t>
  </si>
  <si>
    <t>org.apache.lucene.search.grouping.AbstractSecondPassGroupingCollector</t>
  </si>
  <si>
    <t>org.apache.lucene.search.grouping.AbstractSecondPassGroupingCollector$SearchGroupDocs</t>
  </si>
  <si>
    <t>org.apache.lucene.search.grouping.AllGroupHeadsCollectorTest</t>
  </si>
  <si>
    <t>org.apache.lucene.search.grouping.AllGroupHeadsCollectorTest$1</t>
  </si>
  <si>
    <t>org.apache.lucene.search.grouping.AllGroupHeadsCollectorTest$GroupDoc</t>
  </si>
  <si>
    <t>org.apache.lucene.search.grouping.AllGroupsCollectorTest</t>
  </si>
  <si>
    <t>org.apache.lucene.search.grouping.BlockGroupingCollector</t>
  </si>
  <si>
    <t>org.apache.lucene.search.grouping.BlockGroupingCollector$FakeScorer</t>
  </si>
  <si>
    <t>org.apache.lucene.search.grouping.BlockGroupingCollector$GroupQueue</t>
  </si>
  <si>
    <t>org.apache.lucene.search.grouping.BlockGroupingCollector$OneGroup</t>
  </si>
  <si>
    <t>org.apache.lucene.search.grouping.CollectedSearchGroup</t>
  </si>
  <si>
    <t>org.apache.lucene.search.grouping.DistinctValuesCollectorTest</t>
  </si>
  <si>
    <t>org.apache.lucene.search.grouping.DistinctValuesCollectorTest$1</t>
  </si>
  <si>
    <t>org.apache.lucene.search.grouping.DistinctValuesCollectorTest$1GroupCount</t>
  </si>
  <si>
    <t>org.apache.lucene.search.grouping.DistinctValuesCollectorTest$IndexContext</t>
  </si>
  <si>
    <t>org.apache.lucene.search.grouping.DistinctValuesCollectorTest$NullComparator</t>
  </si>
  <si>
    <t>org.apache.lucene.search.grouping.function.FunctionAllGroupHeadsCollector</t>
  </si>
  <si>
    <t>org.apache.lucene.search.grouping.function.FunctionAllGroupHeadsCollector$GroupHead</t>
  </si>
  <si>
    <t>org.apache.lucene.search.grouping.function.FunctionAllGroupsCollector</t>
  </si>
  <si>
    <t>org.apache.lucene.search.grouping.function.FunctionDistinctValuesCollector</t>
  </si>
  <si>
    <t>org.apache.lucene.search.grouping.function.FunctionDistinctValuesCollector$GroupCount</t>
  </si>
  <si>
    <t>org.apache.lucene.search.grouping.function.FunctionFirstPassGroupingCollector</t>
  </si>
  <si>
    <t>org.apache.lucene.search.grouping.function.FunctionSecondPassGroupingCollector</t>
  </si>
  <si>
    <t>org.apache.lucene.search.grouping.GroupDocs</t>
  </si>
  <si>
    <t>org.apache.lucene.search.grouping.GroupFacetCollectorTest</t>
  </si>
  <si>
    <t>org.apache.lucene.search.grouping.GroupFacetCollectorTest$1</t>
  </si>
  <si>
    <t>org.apache.lucene.search.grouping.GroupFacetCollectorTest$2</t>
  </si>
  <si>
    <t>org.apache.lucene.search.grouping.GroupFacetCollectorTest$GroupedFacetResult</t>
  </si>
  <si>
    <t>org.apache.lucene.search.grouping.GroupFacetCollectorTest$IndexContext</t>
  </si>
  <si>
    <t>org.apache.lucene.search.grouping.GroupingSearch</t>
  </si>
  <si>
    <t>org.apache.lucene.search.grouping.GroupingSearchTest</t>
  </si>
  <si>
    <t>org.apache.lucene.search.grouping.SearchGroup</t>
  </si>
  <si>
    <t>org.apache.lucene.search.grouping.SearchGroup$GroupComparator</t>
  </si>
  <si>
    <t>org.apache.lucene.search.grouping.SearchGroup$GroupMerger</t>
  </si>
  <si>
    <t>org.apache.lucene.search.grouping.SearchGroup$MergedGroup</t>
  </si>
  <si>
    <t>org.apache.lucene.search.grouping.SearchGroup$ShardIter</t>
  </si>
  <si>
    <t>org.apache.lucene.search.grouping.term.GroupedFacetHit</t>
  </si>
  <si>
    <t>org.apache.lucene.search.grouping.term.TermAllGroupHeadsCollector</t>
  </si>
  <si>
    <t>org.apache.lucene.search.grouping.term.TermAllGroupHeadsCollector$GeneralAllGroupHeadsCollector</t>
  </si>
  <si>
    <t>org.apache.lucene.search.grouping.term.TermAllGroupHeadsCollector$GeneralAllGroupHeadsCollector$GroupHead</t>
  </si>
  <si>
    <t>org.apache.lucene.search.grouping.term.TermAllGroupHeadsCollector$OrdAllGroupHeadsCollector</t>
  </si>
  <si>
    <t>org.apache.lucene.search.grouping.term.TermAllGroupHeadsCollector$OrdAllGroupHeadsCollector$GroupHead</t>
  </si>
  <si>
    <t>org.apache.lucene.search.grouping.term.TermAllGroupHeadsCollector$OrdScoreAllGroupHeadsCollector</t>
  </si>
  <si>
    <t>org.apache.lucene.search.grouping.term.TermAllGroupHeadsCollector$OrdScoreAllGroupHeadsCollector$GroupHead</t>
  </si>
  <si>
    <t>org.apache.lucene.search.grouping.term.TermAllGroupHeadsCollector$ScoreAllGroupHeadsCollector</t>
  </si>
  <si>
    <t>org.apache.lucene.search.grouping.term.TermAllGroupHeadsCollector$ScoreAllGroupHeadsCollector$GroupHead</t>
  </si>
  <si>
    <t>org.apache.lucene.search.grouping.term.TermAllGroupsCollector</t>
  </si>
  <si>
    <t>org.apache.lucene.search.grouping.term.TermDistinctValuesCollector</t>
  </si>
  <si>
    <t>org.apache.lucene.search.grouping.term.TermDistinctValuesCollector$GroupCount</t>
  </si>
  <si>
    <t>org.apache.lucene.search.grouping.term.TermFirstPassGroupingCollector</t>
  </si>
  <si>
    <t>org.apache.lucene.search.grouping.term.TermGroupFacetCollector</t>
  </si>
  <si>
    <t>org.apache.lucene.search.grouping.term.TermGroupFacetCollector$MV</t>
  </si>
  <si>
    <t>org.apache.lucene.search.grouping.term.TermGroupFacetCollector$MV$SegmentResult</t>
  </si>
  <si>
    <t>org.apache.lucene.search.grouping.term.TermGroupFacetCollector$SV</t>
  </si>
  <si>
    <t>org.apache.lucene.search.grouping.term.TermGroupFacetCollector$SV$SegmentResult</t>
  </si>
  <si>
    <t>org.apache.lucene.search.grouping.term.TermSecondPassGroupingCollector</t>
  </si>
  <si>
    <t>org.apache.lucene.search.grouping.TestGrouping</t>
  </si>
  <si>
    <t>org.apache.lucene.search.grouping.TestGrouping$1</t>
  </si>
  <si>
    <t>org.apache.lucene.search.grouping.TestGrouping$GroupDoc</t>
  </si>
  <si>
    <t>org.apache.lucene.search.grouping.TestGrouping$ShardSearcher</t>
  </si>
  <si>
    <t>org.apache.lucene.search.grouping.TestGrouping$ShardState</t>
  </si>
  <si>
    <t>org.apache.lucene.search.grouping.TestGrouping$ValueHolder</t>
  </si>
  <si>
    <t>org.apache.lucene.search.grouping.TopGroups</t>
  </si>
  <si>
    <t>org.apache.lucene.search.grouping.TopGroups$ScoreMergeMode</t>
  </si>
  <si>
    <t>org.apache.lucene.search.highlight.custom.HighlightCustomQueryTest</t>
  </si>
  <si>
    <t>org.apache.lucene.search.highlight.custom.HighlightCustomQueryTest$CustomQuery</t>
  </si>
  <si>
    <t>org.apache.lucene.search.highlight.custom.HighlightCustomQueryTest$MyQueryScorer</t>
  </si>
  <si>
    <t>org.apache.lucene.search.highlight.custom.HighlightCustomQueryTest$MyWeightedSpanTermExtractor</t>
  </si>
  <si>
    <t>org.apache.lucene.search.highlight.DefaultEncoder</t>
  </si>
  <si>
    <t>org.apache.lucene.search.highlight.Encoder</t>
  </si>
  <si>
    <t>org.apache.lucene.search.highlight.Formatter</t>
  </si>
  <si>
    <t>org.apache.lucene.search.highlight.Fragmenter</t>
  </si>
  <si>
    <t>org.apache.lucene.search.highlight.FragmentQueue</t>
  </si>
  <si>
    <t>org.apache.lucene.search.highlight.GradientFormatter</t>
  </si>
  <si>
    <t>org.apache.lucene.search.highlight.Highlighter</t>
  </si>
  <si>
    <t>org.apache.lucene.search.highlight.HighlighterPhraseTest</t>
  </si>
  <si>
    <t>org.apache.lucene.search.highlight.HighlighterPhraseTest$1</t>
  </si>
  <si>
    <t>org.apache.lucene.search.highlight.HighlighterPhraseTest$TokenStreamConcurrent</t>
  </si>
  <si>
    <t>org.apache.lucene.search.highlight.HighlighterPhraseTest$TokenStreamSparse</t>
  </si>
  <si>
    <t>org.apache.lucene.search.highlight.HighlighterTest</t>
  </si>
  <si>
    <t>org.apache.lucene.search.highlight.HighlighterTest$1</t>
  </si>
  <si>
    <t>org.apache.lucene.search.highlight.HighlighterTest$10</t>
  </si>
  <si>
    <t>org.apache.lucene.search.highlight.HighlighterTest$11</t>
  </si>
  <si>
    <t>org.apache.lucene.search.highlight.HighlighterTest$12</t>
  </si>
  <si>
    <t>org.apache.lucene.search.highlight.HighlighterTest$13</t>
  </si>
  <si>
    <t>org.apache.lucene.search.highlight.HighlighterTest$14</t>
  </si>
  <si>
    <t>org.apache.lucene.search.highlight.HighlighterTest$15</t>
  </si>
  <si>
    <t>org.apache.lucene.search.highlight.HighlighterTest$16</t>
  </si>
  <si>
    <t>org.apache.lucene.search.highlight.HighlighterTest$17</t>
  </si>
  <si>
    <t>org.apache.lucene.search.highlight.HighlighterTest$18</t>
  </si>
  <si>
    <t>org.apache.lucene.search.highlight.HighlighterTest$19</t>
  </si>
  <si>
    <t>org.apache.lucene.search.highlight.HighlighterTest$2</t>
  </si>
  <si>
    <t>org.apache.lucene.search.highlight.HighlighterTest$20</t>
  </si>
  <si>
    <t>org.apache.lucene.search.highlight.HighlighterTest$21</t>
  </si>
  <si>
    <t>org.apache.lucene.search.highlight.HighlighterTest$22</t>
  </si>
  <si>
    <t>org.apache.lucene.search.highlight.HighlighterTest$23</t>
  </si>
  <si>
    <t>org.apache.lucene.search.highlight.HighlighterTest$24</t>
  </si>
  <si>
    <t>org.apache.lucene.search.highlight.HighlighterTest$25</t>
  </si>
  <si>
    <t>org.apache.lucene.search.highlight.HighlighterTest$26</t>
  </si>
  <si>
    <t>org.apache.lucene.search.highlight.HighlighterTest$27</t>
  </si>
  <si>
    <t>org.apache.lucene.search.highlight.HighlighterTest$28</t>
  </si>
  <si>
    <t>org.apache.lucene.search.highlight.HighlighterTest$29</t>
  </si>
  <si>
    <t>org.apache.lucene.search.highlight.HighlighterTest$3</t>
  </si>
  <si>
    <t>org.apache.lucene.search.highlight.HighlighterTest$30</t>
  </si>
  <si>
    <t>org.apache.lucene.search.highlight.HighlighterTest$31</t>
  </si>
  <si>
    <t>org.apache.lucene.search.highlight.HighlighterTest$32</t>
  </si>
  <si>
    <t>org.apache.lucene.search.highlight.HighlighterTest$4</t>
  </si>
  <si>
    <t>org.apache.lucene.search.highlight.HighlighterTest$5</t>
  </si>
  <si>
    <t>org.apache.lucene.search.highlight.HighlighterTest$6</t>
  </si>
  <si>
    <t>org.apache.lucene.search.highlight.HighlighterTest$7</t>
  </si>
  <si>
    <t>org.apache.lucene.search.highlight.HighlighterTest$8</t>
  </si>
  <si>
    <t>org.apache.lucene.search.highlight.HighlighterTest$9</t>
  </si>
  <si>
    <t>org.apache.lucene.search.highlight.InvalidTokenOffsetsException</t>
  </si>
  <si>
    <t>org.apache.lucene.search.highlight.NullFragmenter</t>
  </si>
  <si>
    <t>org.apache.lucene.search.highlight.OffsetLimitTokenFilter</t>
  </si>
  <si>
    <t>org.apache.lucene.search.highlight.OffsetLimitTokenFilterTest</t>
  </si>
  <si>
    <t>org.apache.lucene.search.highlight.OffsetLimitTokenFilterTest$1</t>
  </si>
  <si>
    <t>org.apache.lucene.search.highlight.PositionSpan</t>
  </si>
  <si>
    <t>org.apache.lucene.search.highlight.QueryScorer</t>
  </si>
  <si>
    <t>org.apache.lucene.search.highlight.QueryTermExtractor</t>
  </si>
  <si>
    <t>org.apache.lucene.search.highlight.QueryTermScorer</t>
  </si>
  <si>
    <t>org.apache.lucene.search.highlight.Scorer</t>
  </si>
  <si>
    <t>org.apache.lucene.search.highlight.SimpleFragmenter</t>
  </si>
  <si>
    <t>org.apache.lucene.search.highlight.SimpleHTMLEncoder</t>
  </si>
  <si>
    <t>org.apache.lucene.search.highlight.SimpleHTMLFormatter</t>
  </si>
  <si>
    <t>org.apache.lucene.search.highlight.SimpleSpanFragmenter</t>
  </si>
  <si>
    <t>org.apache.lucene.search.highlight.SpanGradientFormatter</t>
  </si>
  <si>
    <t>org.apache.lucene.search.highlight.SynonymAnalyzer</t>
  </si>
  <si>
    <t>org.apache.lucene.search.highlight.SynonymTokenizer</t>
  </si>
  <si>
    <t>org.apache.lucene.search.highlight.SynonymTokenizer$TestHighlightRunner</t>
  </si>
  <si>
    <t>org.apache.lucene.search.highlight.TextFragment</t>
  </si>
  <si>
    <t>org.apache.lucene.search.highlight.TokenGroup</t>
  </si>
  <si>
    <t>org.apache.lucene.search.highlight.TokenSources</t>
  </si>
  <si>
    <t>org.apache.lucene.search.highlight.TokenSources$1</t>
  </si>
  <si>
    <t>org.apache.lucene.search.highlight.TokenSources$1StoredTokenStream</t>
  </si>
  <si>
    <t>org.apache.lucene.search.highlight.TokenSourcesTest</t>
  </si>
  <si>
    <t>org.apache.lucene.search.highlight.TokenSourcesTest$OverlappingTokenStream</t>
  </si>
  <si>
    <t>org.apache.lucene.search.highlight.TokenStreamFromTermPositionVector</t>
  </si>
  <si>
    <t>org.apache.lucene.search.highlight.TokenStreamFromTermPositionVector$1</t>
  </si>
  <si>
    <t>org.apache.lucene.search.highlight.WeightedSpanTerm</t>
  </si>
  <si>
    <t>org.apache.lucene.search.highlight.WeightedSpanTermExtractor</t>
  </si>
  <si>
    <t>org.apache.lucene.search.highlight.WeightedSpanTermExtractor$DelegatingAtomicReader</t>
  </si>
  <si>
    <t>org.apache.lucene.search.highlight.WeightedSpanTermExtractor$DelegatingAtomicReader$1</t>
  </si>
  <si>
    <t>org.apache.lucene.search.highlight.WeightedSpanTermExtractor$PositionCheckingMap</t>
  </si>
  <si>
    <t>org.apache.lucene.search.highlight.WeightedTerm</t>
  </si>
  <si>
    <t>org.apache.lucene.search.HitQueue</t>
  </si>
  <si>
    <t>org.apache.lucene.search.IndexSearcher</t>
  </si>
  <si>
    <t>org.apache.lucene.search.IndexSearcher$ExecutionHelper</t>
  </si>
  <si>
    <t>org.apache.lucene.search.IndexSearcher$LeafSlice</t>
  </si>
  <si>
    <t>org.apache.lucene.search.IndexSearcher$SearcherCallableNoSort</t>
  </si>
  <si>
    <t>org.apache.lucene.search.IndexSearcher$SearcherCallableWithSort</t>
  </si>
  <si>
    <t>org.apache.lucene.search.IndexSearcher$SearcherCallableWithSort$FakeScorer</t>
  </si>
  <si>
    <t>org.apache.lucene.search.join.JoinUtil</t>
  </si>
  <si>
    <t>org.apache.lucene.search.join.ScoreMode</t>
  </si>
  <si>
    <t>org.apache.lucene.search.join.TermsCollector</t>
  </si>
  <si>
    <t>org.apache.lucene.search.join.TermsCollector$MV</t>
  </si>
  <si>
    <t>org.apache.lucene.search.join.TermsCollector$SV</t>
  </si>
  <si>
    <t>org.apache.lucene.search.join.TermsIncludingScoreQuery</t>
  </si>
  <si>
    <t>org.apache.lucene.search.join.TermsIncludingScoreQuery$1</t>
  </si>
  <si>
    <t>org.apache.lucene.search.join.TermsIncludingScoreQuery$MVInnerScorer</t>
  </si>
  <si>
    <t>org.apache.lucene.search.join.TermsIncludingScoreQuery$MVInOrderScorer</t>
  </si>
  <si>
    <t>org.apache.lucene.search.join.TermsIncludingScoreQuery$SVInnerScorer</t>
  </si>
  <si>
    <t>org.apache.lucene.search.join.TermsIncludingScoreQuery$SVInOrderScorer</t>
  </si>
  <si>
    <t>org.apache.lucene.search.join.TermsQuery</t>
  </si>
  <si>
    <t>org.apache.lucene.search.join.TermsQuery$SeekingTermSetTermsEnum</t>
  </si>
  <si>
    <t>org.apache.lucene.search.join.TermsWithScoreCollector</t>
  </si>
  <si>
    <t>org.apache.lucene.search.join.TermsWithScoreCollector$MV</t>
  </si>
  <si>
    <t>org.apache.lucene.search.join.TermsWithScoreCollector$MV$Avg</t>
  </si>
  <si>
    <t>org.apache.lucene.search.join.TermsWithScoreCollector$SV</t>
  </si>
  <si>
    <t>org.apache.lucene.search.join.TermsWithScoreCollector$SV$Avg</t>
  </si>
  <si>
    <t>org.apache.lucene.search.join.TestBlockJoin</t>
  </si>
  <si>
    <t>org.apache.lucene.search.join.TestJoinUtil</t>
  </si>
  <si>
    <t>org.apache.lucene.search.join.TestJoinUtil$1</t>
  </si>
  <si>
    <t>org.apache.lucene.search.join.TestJoinUtil$2</t>
  </si>
  <si>
    <t>org.apache.lucene.search.join.TestJoinUtil$3</t>
  </si>
  <si>
    <t>org.apache.lucene.search.join.TestJoinUtil$4</t>
  </si>
  <si>
    <t>org.apache.lucene.search.join.TestJoinUtil$5</t>
  </si>
  <si>
    <t>org.apache.lucene.search.join.TestJoinUtil$6</t>
  </si>
  <si>
    <t>org.apache.lucene.search.join.TestJoinUtil$IndexIterationContext</t>
  </si>
  <si>
    <t>org.apache.lucene.search.join.TestJoinUtil$JoinScore</t>
  </si>
  <si>
    <t>org.apache.lucene.search.join.TestJoinUtil$RandomDoc</t>
  </si>
  <si>
    <t>org.apache.lucene.search.join.ToChildBlockJoinQuery</t>
  </si>
  <si>
    <t>org.apache.lucene.search.join.ToChildBlockJoinQuery$ToChildBlockJoinScorer</t>
  </si>
  <si>
    <t>org.apache.lucene.search.join.ToChildBlockJoinQuery$ToChildBlockJoinWeight</t>
  </si>
  <si>
    <t>org.apache.lucene.search.join.ToParentBlockJoinCollector</t>
  </si>
  <si>
    <t>org.apache.lucene.search.join.ToParentBlockJoinCollector$FakeScorer</t>
  </si>
  <si>
    <t>org.apache.lucene.search.join.ToParentBlockJoinCollector$OneGroup</t>
  </si>
  <si>
    <t>org.apache.lucene.search.join.ToParentBlockJoinQuery</t>
  </si>
  <si>
    <t>org.apache.lucene.search.join.ToParentBlockJoinQuery$BlockJoinScorer</t>
  </si>
  <si>
    <t>org.apache.lucene.search.join.ToParentBlockJoinQuery$BlockJoinWeight</t>
  </si>
  <si>
    <t>org.apache.lucene.search.JustCompileSearch</t>
  </si>
  <si>
    <t>org.apache.lucene.search.JustCompileSearch$JustCompileCollector</t>
  </si>
  <si>
    <t>org.apache.lucene.search.JustCompileSearch$JustCompileDocIdSet</t>
  </si>
  <si>
    <t>org.apache.lucene.search.JustCompileSearch$JustCompileDocIdSetIterator</t>
  </si>
  <si>
    <t>org.apache.lucene.search.JustCompileSearch$JustCompileExtendedFieldCacheDoubleParser</t>
  </si>
  <si>
    <t>org.apache.lucene.search.JustCompileSearch$JustCompileExtendedFieldCacheLongParser</t>
  </si>
  <si>
    <t>org.apache.lucene.search.JustCompileSearch$JustCompileFieldComparator</t>
  </si>
  <si>
    <t>org.apache.lucene.search.JustCompileSearch$JustCompileFieldComparatorSource</t>
  </si>
  <si>
    <t>org.apache.lucene.search.JustCompileSearch$JustCompileFilter</t>
  </si>
  <si>
    <t>org.apache.lucene.search.JustCompileSearch$JustCompileFilteredDocIdSet</t>
  </si>
  <si>
    <t>org.apache.lucene.search.JustCompileSearch$JustCompileFilteredDocIdSetIterator</t>
  </si>
  <si>
    <t>org.apache.lucene.search.JustCompileSearch$JustCompileQuery</t>
  </si>
  <si>
    <t>org.apache.lucene.search.JustCompileSearch$JustCompileScorer</t>
  </si>
  <si>
    <t>org.apache.lucene.search.JustCompileSearch$JustCompileSimilarity</t>
  </si>
  <si>
    <t>org.apache.lucene.search.JustCompileSearch$JustCompileTopDocsCollector</t>
  </si>
  <si>
    <t>org.apache.lucene.search.JustCompileSearch$JustCompileWeight</t>
  </si>
  <si>
    <t>org.apache.lucene.search.LiveFieldValues</t>
  </si>
  <si>
    <t>org.apache.lucene.search.MatchAllDocsQuery</t>
  </si>
  <si>
    <t>org.apache.lucene.search.MatchAllDocsQuery$MatchAllDocsWeight</t>
  </si>
  <si>
    <t>org.apache.lucene.search.MatchAllDocsQuery$MatchAllScorer</t>
  </si>
  <si>
    <t>org.apache.lucene.search.MaxNonCompetitiveBoostAttribute</t>
  </si>
  <si>
    <t>org.apache.lucene.search.MaxNonCompetitiveBoostAttributeImpl</t>
  </si>
  <si>
    <t>org.apache.lucene.search.MockFilter</t>
  </si>
  <si>
    <t>org.apache.lucene.search.MultiCollector</t>
  </si>
  <si>
    <t>org.apache.lucene.search.MultiCollectorTest</t>
  </si>
  <si>
    <t>org.apache.lucene.search.MultiCollectorTest$DummyCollector</t>
  </si>
  <si>
    <t>org.apache.lucene.search.MultiPhraseQuery</t>
  </si>
  <si>
    <t>org.apache.lucene.search.MultiPhraseQuery$MultiPhraseWeight</t>
  </si>
  <si>
    <t>org.apache.lucene.search.MultiTermQuery</t>
  </si>
  <si>
    <t>org.apache.lucene.search.MultiTermQuery$1</t>
  </si>
  <si>
    <t>org.apache.lucene.search.MultiTermQuery$2</t>
  </si>
  <si>
    <t>org.apache.lucene.search.MultiTermQuery$ConstantScoreAutoRewrite</t>
  </si>
  <si>
    <t>org.apache.lucene.search.MultiTermQuery$RewriteMethod</t>
  </si>
  <si>
    <t>org.apache.lucene.search.MultiTermQuery$TopTermsBoostOnlyBooleanQueryRewrite</t>
  </si>
  <si>
    <t>org.apache.lucene.search.MultiTermQuery$TopTermsScoringBooleanQueryRewrite</t>
  </si>
  <si>
    <t>org.apache.lucene.search.MultiTermQueryWrapperFilter</t>
  </si>
  <si>
    <t>org.apache.lucene.search.MultiThreadTermVectorsReader</t>
  </si>
  <si>
    <t>org.apache.lucene.search.NGramPhraseQuery</t>
  </si>
  <si>
    <t>org.apache.lucene.search.NRTManager</t>
  </si>
  <si>
    <t>org.apache.lucene.search.NRTManager$TrackingIndexWriter</t>
  </si>
  <si>
    <t>org.apache.lucene.search.NRTManager$WaitingListener</t>
  </si>
  <si>
    <t>org.apache.lucene.search.NRTManagerReopenThread</t>
  </si>
  <si>
    <t>org.apache.lucene.search.NumericRangeFilter</t>
  </si>
  <si>
    <t>org.apache.lucene.search.NumericRangeQuery</t>
  </si>
  <si>
    <t>org.apache.lucene.search.NumericRangeQuery$NumericRangeTermsEnum</t>
  </si>
  <si>
    <t>org.apache.lucene.search.NumericRangeQuery$NumericRangeTermsEnum$1</t>
  </si>
  <si>
    <t>org.apache.lucene.search.NumericRangeQuery$NumericRangeTermsEnum$2</t>
  </si>
  <si>
    <t>org.apache.lucene.search.payloads.AveragePayloadFunction</t>
  </si>
  <si>
    <t>org.apache.lucene.search.payloads.MaxPayloadFunction</t>
  </si>
  <si>
    <t>org.apache.lucene.search.payloads.MinPayloadFunction</t>
  </si>
  <si>
    <t>org.apache.lucene.search.payloads.PayloadFunction</t>
  </si>
  <si>
    <t>org.apache.lucene.search.payloads.PayloadHelper</t>
  </si>
  <si>
    <t>org.apache.lucene.search.payloads.PayloadHelper$PayloadAnalyzer</t>
  </si>
  <si>
    <t>org.apache.lucene.search.payloads.PayloadHelper$PayloadFilter</t>
  </si>
  <si>
    <t>org.apache.lucene.search.payloads.PayloadNearQuery</t>
  </si>
  <si>
    <t>org.apache.lucene.search.payloads.PayloadNearQuery$PayloadNearSpanScorer</t>
  </si>
  <si>
    <t>org.apache.lucene.search.payloads.PayloadNearQuery$PayloadNearSpanWeight</t>
  </si>
  <si>
    <t>org.apache.lucene.search.payloads.PayloadSpanUtil</t>
  </si>
  <si>
    <t>org.apache.lucene.search.payloads.PayloadTermQuery</t>
  </si>
  <si>
    <t>org.apache.lucene.search.payloads.PayloadTermQuery$PayloadTermWeight</t>
  </si>
  <si>
    <t>org.apache.lucene.search.payloads.PayloadTermQuery$PayloadTermWeight$PayloadTermSpanScorer</t>
  </si>
  <si>
    <t>org.apache.lucene.search.payloads.TestPayloadExplanations</t>
  </si>
  <si>
    <t>org.apache.lucene.search.payloads.TestPayloadExplanations$1</t>
  </si>
  <si>
    <t>org.apache.lucene.search.payloads.TestPayloadNearQuery</t>
  </si>
  <si>
    <t>org.apache.lucene.search.payloads.TestPayloadNearQuery$BoostingSimilarity</t>
  </si>
  <si>
    <t>org.apache.lucene.search.payloads.TestPayloadNearQuery$PayloadAnalyzer</t>
  </si>
  <si>
    <t>org.apache.lucene.search.payloads.TestPayloadNearQuery$PayloadFilter</t>
  </si>
  <si>
    <t>org.apache.lucene.search.payloads.TestPayloadTermQuery</t>
  </si>
  <si>
    <t>org.apache.lucene.search.payloads.TestPayloadTermQuery$BoostingSimilarity</t>
  </si>
  <si>
    <t>org.apache.lucene.search.payloads.TestPayloadTermQuery$FullSimilarity</t>
  </si>
  <si>
    <t>org.apache.lucene.search.payloads.TestPayloadTermQuery$PayloadAnalyzer</t>
  </si>
  <si>
    <t>org.apache.lucene.search.payloads.TestPayloadTermQuery$PayloadFilter</t>
  </si>
  <si>
    <t>org.apache.lucene.search.PhrasePositions</t>
  </si>
  <si>
    <t>org.apache.lucene.search.PhraseQuery</t>
  </si>
  <si>
    <t>org.apache.lucene.search.PhraseQuery$PhraseWeight</t>
  </si>
  <si>
    <t>org.apache.lucene.search.PhraseQuery$PostingsAndFreq</t>
  </si>
  <si>
    <t>org.apache.lucene.search.PhraseQueue</t>
  </si>
  <si>
    <t>org.apache.lucene.search.PositiveScoresOnlyCollector</t>
  </si>
  <si>
    <t>org.apache.lucene.search.postingshighlight.Passage</t>
  </si>
  <si>
    <t>org.apache.lucene.search.postingshighlight.Passage$1</t>
  </si>
  <si>
    <t>org.apache.lucene.search.postingshighlight.PassageFormatter</t>
  </si>
  <si>
    <t>org.apache.lucene.search.postingshighlight.PassageScorer</t>
  </si>
  <si>
    <t>org.apache.lucene.search.postingshighlight.PostingsHighlighter</t>
  </si>
  <si>
    <t>org.apache.lucene.search.postingshighlight.PostingsHighlighter$1</t>
  </si>
  <si>
    <t>org.apache.lucene.search.postingshighlight.PostingsHighlighter$2</t>
  </si>
  <si>
    <t>org.apache.lucene.search.postingshighlight.PostingsHighlighter$3</t>
  </si>
  <si>
    <t>org.apache.lucene.search.postingshighlight.PostingsHighlighter$LimitedStoredFieldVisitor</t>
  </si>
  <si>
    <t>org.apache.lucene.search.postingshighlight.PostingsHighlighter$OffsetsEnum</t>
  </si>
  <si>
    <t>org.apache.lucene.search.postingshighlight.TestPostingsHighlighter</t>
  </si>
  <si>
    <t>org.apache.lucene.search.postingshighlight.TestPostingsHighlighterRanking</t>
  </si>
  <si>
    <t>org.apache.lucene.search.postingshighlight.TestPostingsHighlighterRanking$FakePassageFormatter</t>
  </si>
  <si>
    <t>org.apache.lucene.search.postingshighlight.TestPostingsHighlighterRanking$Pair</t>
  </si>
  <si>
    <t>org.apache.lucene.search.PrefixFilter</t>
  </si>
  <si>
    <t>org.apache.lucene.search.PrefixQuery</t>
  </si>
  <si>
    <t>org.apache.lucene.search.PrefixTermsEnum</t>
  </si>
  <si>
    <t>org.apache.lucene.search.Query</t>
  </si>
  <si>
    <t>org.apache.lucene.search.QueryUtils</t>
  </si>
  <si>
    <t>org.apache.lucene.search.QueryUtils$1</t>
  </si>
  <si>
    <t>org.apache.lucene.search.QueryUtils$2</t>
  </si>
  <si>
    <t>org.apache.lucene.search.QueryUtils$3</t>
  </si>
  <si>
    <t>org.apache.lucene.search.QueryUtils$FCInvisibleMultiReader</t>
  </si>
  <si>
    <t>org.apache.lucene.search.QueryWrapperFilter</t>
  </si>
  <si>
    <t>org.apache.lucene.search.QueryWrapperFilter$1</t>
  </si>
  <si>
    <t>org.apache.lucene.search.RandomSimilarityProvider</t>
  </si>
  <si>
    <t>org.apache.lucene.search.ReferenceManager</t>
  </si>
  <si>
    <t>org.apache.lucene.search.ReferenceManager$RefreshListener</t>
  </si>
  <si>
    <t>org.apache.lucene.search.RegexpQuery</t>
  </si>
  <si>
    <t>org.apache.lucene.search.RegexpQuery$1</t>
  </si>
  <si>
    <t>org.apache.lucene.search.ReqExclScorer</t>
  </si>
  <si>
    <t>org.apache.lucene.search.ReqOptSumScorer</t>
  </si>
  <si>
    <t>org.apache.lucene.search.ScoreCachingWrappingScorer</t>
  </si>
  <si>
    <t>org.apache.lucene.search.ScoreDoc</t>
  </si>
  <si>
    <t>org.apache.lucene.search.Scorer</t>
  </si>
  <si>
    <t>org.apache.lucene.search.Scorer$ChildScorer</t>
  </si>
  <si>
    <t>org.apache.lucene.search.ScoringRewrite</t>
  </si>
  <si>
    <t>org.apache.lucene.search.ScoringRewrite$1</t>
  </si>
  <si>
    <t>org.apache.lucene.search.ScoringRewrite$2</t>
  </si>
  <si>
    <t>org.apache.lucene.search.ScoringRewrite$ParallelArraysTermCollector</t>
  </si>
  <si>
    <t>org.apache.lucene.search.ScoringRewrite$TermFreqBoostByteStart</t>
  </si>
  <si>
    <t>org.apache.lucene.search.SearchEquivalenceTestBase</t>
  </si>
  <si>
    <t>org.apache.lucene.search.SearcherFactory</t>
  </si>
  <si>
    <t>org.apache.lucene.search.SearcherLifetimeManager</t>
  </si>
  <si>
    <t>org.apache.lucene.search.SearcherLifetimeManager$PruneByAge</t>
  </si>
  <si>
    <t>org.apache.lucene.search.SearcherLifetimeManager$Pruner</t>
  </si>
  <si>
    <t>org.apache.lucene.search.SearcherLifetimeManager$SearcherTracker</t>
  </si>
  <si>
    <t>org.apache.lucene.search.SearcherManager</t>
  </si>
  <si>
    <t>org.apache.lucene.search.ShardSearchingTestBase</t>
  </si>
  <si>
    <t>org.apache.lucene.search.ShardSearchingTestBase$ChangeIndices</t>
  </si>
  <si>
    <t>org.apache.lucene.search.ShardSearchingTestBase$FieldAndShardVersion</t>
  </si>
  <si>
    <t>org.apache.lucene.search.ShardSearchingTestBase$NodeState</t>
  </si>
  <si>
    <t>org.apache.lucene.search.ShardSearchingTestBase$NodeState$ShardIndexSearcher</t>
  </si>
  <si>
    <t>org.apache.lucene.search.ShardSearchingTestBase$SearcherAndVersion</t>
  </si>
  <si>
    <t>org.apache.lucene.search.ShardSearchingTestBase$SearcherExpiredException</t>
  </si>
  <si>
    <t>org.apache.lucene.search.ShardSearchingTestBase$TermAndShardVersion</t>
  </si>
  <si>
    <t>org.apache.lucene.search.similarities.AfterEffect</t>
  </si>
  <si>
    <t>org.apache.lucene.search.similarities.AfterEffect$NoAfterEffect</t>
  </si>
  <si>
    <t>org.apache.lucene.search.similarities.AfterEffectB</t>
  </si>
  <si>
    <t>org.apache.lucene.search.similarities.AfterEffectL</t>
  </si>
  <si>
    <t>org.apache.lucene.search.similarities.BasicModel</t>
  </si>
  <si>
    <t>org.apache.lucene.search.similarities.BasicModelBE</t>
  </si>
  <si>
    <t>org.apache.lucene.search.similarities.BasicModelD</t>
  </si>
  <si>
    <t>org.apache.lucene.search.similarities.BasicModelG</t>
  </si>
  <si>
    <t>org.apache.lucene.search.similarities.BasicModelIF</t>
  </si>
  <si>
    <t>org.apache.lucene.search.similarities.BasicModelIn</t>
  </si>
  <si>
    <t>org.apache.lucene.search.similarities.BasicModelIne</t>
  </si>
  <si>
    <t>org.apache.lucene.search.similarities.BasicModelP</t>
  </si>
  <si>
    <t>org.apache.lucene.search.similarities.BasicStats</t>
  </si>
  <si>
    <t>org.apache.lucene.search.similarities.BM25Similarity</t>
  </si>
  <si>
    <t>org.apache.lucene.search.similarities.BM25Similarity$BM25Stats</t>
  </si>
  <si>
    <t>org.apache.lucene.search.similarities.BM25Similarity$ExactBM25DocScorer</t>
  </si>
  <si>
    <t>org.apache.lucene.search.similarities.BM25Similarity$ExactBM25DocScorerNoNorms</t>
  </si>
  <si>
    <t>org.apache.lucene.search.similarities.BM25Similarity$SloppyBM25DocScorer</t>
  </si>
  <si>
    <t>org.apache.lucene.search.similarities.DefaultSimilarity</t>
  </si>
  <si>
    <t>org.apache.lucene.search.similarities.DFRSimilarity</t>
  </si>
  <si>
    <t>org.apache.lucene.search.similarities.Distribution</t>
  </si>
  <si>
    <t>org.apache.lucene.search.similarities.DistributionLL</t>
  </si>
  <si>
    <t>org.apache.lucene.search.similarities.DistributionSPL</t>
  </si>
  <si>
    <t>org.apache.lucene.search.similarities.IBSimilarity</t>
  </si>
  <si>
    <t>org.apache.lucene.search.similarities.Lambda</t>
  </si>
  <si>
    <t>org.apache.lucene.search.similarities.LambdaDF</t>
  </si>
  <si>
    <t>org.apache.lucene.search.similarities.LambdaTTF</t>
  </si>
  <si>
    <t>org.apache.lucene.search.similarities.LMDirichletSimilarity</t>
  </si>
  <si>
    <t>org.apache.lucene.search.similarities.LMJelinekMercerSimilarity</t>
  </si>
  <si>
    <t>org.apache.lucene.search.similarities.LMSimilarity</t>
  </si>
  <si>
    <t>org.apache.lucene.search.similarities.LMSimilarity$CollectionModel</t>
  </si>
  <si>
    <t>org.apache.lucene.search.similarities.LMSimilarity$DefaultCollectionModel</t>
  </si>
  <si>
    <t>org.apache.lucene.search.similarities.LMSimilarity$LMStats</t>
  </si>
  <si>
    <t>org.apache.lucene.search.similarities.MultiSimilarity</t>
  </si>
  <si>
    <t>org.apache.lucene.search.similarities.MultiSimilarity$MultiExactDocScorer</t>
  </si>
  <si>
    <t>org.apache.lucene.search.similarities.MultiSimilarity$MultiSloppyDocScorer</t>
  </si>
  <si>
    <t>org.apache.lucene.search.similarities.MultiSimilarity$MultiStats</t>
  </si>
  <si>
    <t>org.apache.lucene.search.similarities.Normalization</t>
  </si>
  <si>
    <t>org.apache.lucene.search.similarities.Normalization$NoNormalization</t>
  </si>
  <si>
    <t>org.apache.lucene.search.similarities.NormalizationH1</t>
  </si>
  <si>
    <t>org.apache.lucene.search.similarities.NormalizationH2</t>
  </si>
  <si>
    <t>org.apache.lucene.search.similarities.NormalizationH3</t>
  </si>
  <si>
    <t>org.apache.lucene.search.similarities.NormalizationZ</t>
  </si>
  <si>
    <t>org.apache.lucene.search.similarities.PerFieldSimilarityWrapper</t>
  </si>
  <si>
    <t>org.apache.lucene.search.similarities.PerFieldSimilarityWrapper$PerFieldSimWeight</t>
  </si>
  <si>
    <t>org.apache.lucene.search.similarities.Similarity</t>
  </si>
  <si>
    <t>org.apache.lucene.search.similarities.Similarity$ExactSimScorer</t>
  </si>
  <si>
    <t>org.apache.lucene.search.similarities.Similarity$SimWeight</t>
  </si>
  <si>
    <t>org.apache.lucene.search.similarities.Similarity$SloppySimScorer</t>
  </si>
  <si>
    <t>org.apache.lucene.search.similarities.SimilarityBase</t>
  </si>
  <si>
    <t>org.apache.lucene.search.similarities.SimilarityBase$BasicExactDocScorer</t>
  </si>
  <si>
    <t>org.apache.lucene.search.similarities.SimilarityBase$BasicSloppyDocScorer</t>
  </si>
  <si>
    <t>org.apache.lucene.search.similarities.TestSimilarity2</t>
  </si>
  <si>
    <t>org.apache.lucene.search.similarities.TestSimilarityBase</t>
  </si>
  <si>
    <t>org.apache.lucene.search.similarities.TFIDFSimilarity</t>
  </si>
  <si>
    <t>org.apache.lucene.search.similarities.TFIDFSimilarity$ExactTFIDFDocScorer</t>
  </si>
  <si>
    <t>org.apache.lucene.search.similarities.TFIDFSimilarity$IDFStats</t>
  </si>
  <si>
    <t>org.apache.lucene.search.similarities.TFIDFSimilarity$SloppyTFIDFDocScorer</t>
  </si>
  <si>
    <t>org.apache.lucene.search.SingleDocTestFilter</t>
  </si>
  <si>
    <t>org.apache.lucene.search.SloppyPhraseScorer</t>
  </si>
  <si>
    <t>org.apache.lucene.search.SloppyPhraseScorer$1</t>
  </si>
  <si>
    <t>org.apache.lucene.search.Sort</t>
  </si>
  <si>
    <t>org.apache.lucene.search.SortField</t>
  </si>
  <si>
    <t>org.apache.lucene.search.SortField$Type</t>
  </si>
  <si>
    <t>org.apache.lucene.search.spans.FieldMaskingSpanQuery</t>
  </si>
  <si>
    <t>org.apache.lucene.search.spans.JustCompileSearchSpans</t>
  </si>
  <si>
    <t>org.apache.lucene.search.spans.JustCompileSearchSpans$JustCompilePayloadSpans</t>
  </si>
  <si>
    <t>org.apache.lucene.search.spans.JustCompileSearchSpans$JustCompileSpanQuery</t>
  </si>
  <si>
    <t>org.apache.lucene.search.spans.JustCompileSearchSpans$JustCompileSpans</t>
  </si>
  <si>
    <t>org.apache.lucene.search.spans.JustCompileSearchSpans$JustCompileSpanScorer</t>
  </si>
  <si>
    <t>org.apache.lucene.search.spans.MultiSpansWrapper</t>
  </si>
  <si>
    <t>org.apache.lucene.search.spans.NearSpansOrdered</t>
  </si>
  <si>
    <t>org.apache.lucene.search.spans.NearSpansOrdered$1</t>
  </si>
  <si>
    <t>org.apache.lucene.search.spans.NearSpansUnordered</t>
  </si>
  <si>
    <t>org.apache.lucene.search.spans.NearSpansUnordered$CellQueue</t>
  </si>
  <si>
    <t>org.apache.lucene.search.spans.NearSpansUnordered$SpansCell</t>
  </si>
  <si>
    <t>org.apache.lucene.search.spans.SpanFirstQuery</t>
  </si>
  <si>
    <t>org.apache.lucene.search.spans.SpanMultiTermQueryWrapper</t>
  </si>
  <si>
    <t>org.apache.lucene.search.spans.SpanMultiTermQueryWrapper$1</t>
  </si>
  <si>
    <t>org.apache.lucene.search.spans.SpanMultiTermQueryWrapper$1$1</t>
  </si>
  <si>
    <t>org.apache.lucene.search.spans.SpanMultiTermQueryWrapper$SpanRewriteMethod</t>
  </si>
  <si>
    <t>org.apache.lucene.search.spans.SpanMultiTermQueryWrapper$TopTermsSpanBooleanQueryRewrite</t>
  </si>
  <si>
    <t>org.apache.lucene.search.spans.SpanMultiTermQueryWrapper$TopTermsSpanBooleanQueryRewrite$1</t>
  </si>
  <si>
    <t>org.apache.lucene.search.spans.SpanNearPayloadCheckQuery</t>
  </si>
  <si>
    <t>org.apache.lucene.search.spans.SpanNearQuery</t>
  </si>
  <si>
    <t>org.apache.lucene.search.spans.SpanNotQuery</t>
  </si>
  <si>
    <t>org.apache.lucene.search.spans.SpanNotQuery$1</t>
  </si>
  <si>
    <t>org.apache.lucene.search.spans.SpanOrQuery</t>
  </si>
  <si>
    <t>org.apache.lucene.search.spans.SpanOrQuery$1</t>
  </si>
  <si>
    <t>org.apache.lucene.search.spans.SpanOrQuery$SpanQueue</t>
  </si>
  <si>
    <t>org.apache.lucene.search.spans.SpanPayloadCheckQuery</t>
  </si>
  <si>
    <t>org.apache.lucene.search.spans.SpanPositionCheckQuery</t>
  </si>
  <si>
    <t>org.apache.lucene.search.spans.SpanPositionCheckQuery$AcceptStatus</t>
  </si>
  <si>
    <t>org.apache.lucene.search.spans.SpanPositionCheckQuery$PositionCheckSpan</t>
  </si>
  <si>
    <t>org.apache.lucene.search.spans.SpanPositionRangeQuery</t>
  </si>
  <si>
    <t>org.apache.lucene.search.spans.SpanQuery</t>
  </si>
  <si>
    <t>org.apache.lucene.search.spans.Spans</t>
  </si>
  <si>
    <t>org.apache.lucene.search.spans.SpanScorer</t>
  </si>
  <si>
    <t>org.apache.lucene.search.spans.SpanTermQuery</t>
  </si>
  <si>
    <t>org.apache.lucene.search.spans.SpanWeight</t>
  </si>
  <si>
    <t>org.apache.lucene.search.spans.TermSpans</t>
  </si>
  <si>
    <t>org.apache.lucene.search.spans.TermSpans$EmptyTermSpans</t>
  </si>
  <si>
    <t>org.apache.lucene.search.spans.TestBasics</t>
  </si>
  <si>
    <t>org.apache.lucene.search.spans.TestBasics$1</t>
  </si>
  <si>
    <t>org.apache.lucene.search.spans.TestBasics$SimplePayloadFilter</t>
  </si>
  <si>
    <t>org.apache.lucene.search.spans.TestFieldMaskingSpanQuery</t>
  </si>
  <si>
    <t>org.apache.lucene.search.spans.TestFieldMaskingSpanQuery$1</t>
  </si>
  <si>
    <t>org.apache.lucene.search.spans.TestNearSpansOrdered</t>
  </si>
  <si>
    <t>org.apache.lucene.search.spans.TestPayloadSpans</t>
  </si>
  <si>
    <t>org.apache.lucene.search.spans.TestPayloadSpans$PayloadAnalyzer</t>
  </si>
  <si>
    <t>org.apache.lucene.search.spans.TestPayloadSpans$PayloadFilter</t>
  </si>
  <si>
    <t>org.apache.lucene.search.spans.TestPayloadSpans$TestPayloadAnalyzer</t>
  </si>
  <si>
    <t>org.apache.lucene.search.spans.TestSpanExplanations</t>
  </si>
  <si>
    <t>org.apache.lucene.search.spans.TestSpanExplanationsOfNonMatches</t>
  </si>
  <si>
    <t>org.apache.lucene.search.spans.TestSpanFirstQuery</t>
  </si>
  <si>
    <t>org.apache.lucene.search.spans.TestSpanMultiTermQueryWrapper</t>
  </si>
  <si>
    <t>org.apache.lucene.search.spans.TestSpans</t>
  </si>
  <si>
    <t>org.apache.lucene.search.spans.TestSpans$1</t>
  </si>
  <si>
    <t>org.apache.lucene.search.spans.TestSpansAdvanced</t>
  </si>
  <si>
    <t>org.apache.lucene.search.spans.TestSpansAdvanced2</t>
  </si>
  <si>
    <t>org.apache.lucene.search.spans.TestSpanSearchEquivalence</t>
  </si>
  <si>
    <t>org.apache.lucene.search.spell.CombineSuggestion</t>
  </si>
  <si>
    <t>org.apache.lucene.search.spell.Dictionary</t>
  </si>
  <si>
    <t>org.apache.lucene.search.spell.DirectSpellChecker</t>
  </si>
  <si>
    <t>org.apache.lucene.search.spell.DirectSpellChecker$ScoreTerm</t>
  </si>
  <si>
    <t>org.apache.lucene.search.spell.HighFrequencyDictionary</t>
  </si>
  <si>
    <t>org.apache.lucene.search.spell.HighFrequencyDictionary$HighFrequencyIterator</t>
  </si>
  <si>
    <t>org.apache.lucene.search.spell.JaroWinklerDistance</t>
  </si>
  <si>
    <t>org.apache.lucene.search.spell.LevensteinDistance</t>
  </si>
  <si>
    <t>org.apache.lucene.search.spell.LuceneDictionary</t>
  </si>
  <si>
    <t>org.apache.lucene.search.spell.LuceneLevenshteinDistance</t>
  </si>
  <si>
    <t>org.apache.lucene.search.spell.NGramDistance</t>
  </si>
  <si>
    <t>org.apache.lucene.search.spell.PlainTextDictionary</t>
  </si>
  <si>
    <t>org.apache.lucene.search.spell.PlainTextDictionary$FileIterator</t>
  </si>
  <si>
    <t>org.apache.lucene.search.spell.SpellChecker</t>
  </si>
  <si>
    <t>org.apache.lucene.search.spell.StringDistance</t>
  </si>
  <si>
    <t>org.apache.lucene.search.spell.SuggestMode</t>
  </si>
  <si>
    <t>org.apache.lucene.search.spell.SuggestWord</t>
  </si>
  <si>
    <t>org.apache.lucene.search.spell.SuggestWordFrequencyComparator</t>
  </si>
  <si>
    <t>org.apache.lucene.search.spell.SuggestWordQueue</t>
  </si>
  <si>
    <t>org.apache.lucene.search.spell.SuggestWordScoreComparator</t>
  </si>
  <si>
    <t>org.apache.lucene.search.spell.TermFreqIterator</t>
  </si>
  <si>
    <t>org.apache.lucene.search.spell.TermFreqIterator$TermFreqIteratorWrapper</t>
  </si>
  <si>
    <t>org.apache.lucene.search.spell.TestDirectSpellChecker</t>
  </si>
  <si>
    <t>org.apache.lucene.search.spell.TestJaroWinklerDistance</t>
  </si>
  <si>
    <t>org.apache.lucene.search.spell.TestLevenshteinDistance</t>
  </si>
  <si>
    <t>org.apache.lucene.search.spell.TestLuceneDictionary</t>
  </si>
  <si>
    <t>org.apache.lucene.search.spell.TestNGramDistance</t>
  </si>
  <si>
    <t>org.apache.lucene.search.spell.TestPlainTextDictionary</t>
  </si>
  <si>
    <t>org.apache.lucene.search.spell.TestSpellChecker</t>
  </si>
  <si>
    <t>org.apache.lucene.search.spell.TestSpellChecker$SpellCheckerMock</t>
  </si>
  <si>
    <t>org.apache.lucene.search.spell.TestSpellChecker$SpellCheckWorker</t>
  </si>
  <si>
    <t>org.apache.lucene.search.spell.TestWordBreakSpellChecker</t>
  </si>
  <si>
    <t>org.apache.lucene.search.spell.WordBreakSpellChecker</t>
  </si>
  <si>
    <t>org.apache.lucene.search.spell.WordBreakSpellChecker$BreakSuggestionSortMethod</t>
  </si>
  <si>
    <t>org.apache.lucene.search.spell.WordBreakSpellChecker$CombinationsThenFreqComparator</t>
  </si>
  <si>
    <t>org.apache.lucene.search.spell.WordBreakSpellChecker$CombineSuggestionWrapper</t>
  </si>
  <si>
    <t>org.apache.lucene.search.spell.WordBreakSpellChecker$LengthThenMaxFreqComparator</t>
  </si>
  <si>
    <t>org.apache.lucene.search.spell.WordBreakSpellChecker$LengthThenSumFreqComparator</t>
  </si>
  <si>
    <t>org.apache.lucene.search.spell.WordBreakSpellChecker$SuggestWordArrayWrapper</t>
  </si>
  <si>
    <t>org.apache.lucene.search.suggest.analyzing.AnalyzingSuggester</t>
  </si>
  <si>
    <t>org.apache.lucene.search.suggest.analyzing.AnalyzingSuggester$1</t>
  </si>
  <si>
    <t>org.apache.lucene.search.suggest.analyzing.AnalyzingSuggester$2</t>
  </si>
  <si>
    <t>org.apache.lucene.search.suggest.analyzing.AnalyzingSuggester$3</t>
  </si>
  <si>
    <t>org.apache.lucene.search.suggest.analyzing.AnalyzingSuggester$EscapingTokenStreamToAutomaton</t>
  </si>
  <si>
    <t>org.apache.lucene.search.suggest.analyzing.AnalyzingSuggesterTest</t>
  </si>
  <si>
    <t>org.apache.lucene.search.suggest.analyzing.AnalyzingSuggesterTest$1</t>
  </si>
  <si>
    <t>org.apache.lucene.search.suggest.analyzing.AnalyzingSuggesterTest$1$1</t>
  </si>
  <si>
    <t>org.apache.lucene.search.suggest.analyzing.AnalyzingSuggesterTest$2</t>
  </si>
  <si>
    <t>org.apache.lucene.search.suggest.analyzing.AnalyzingSuggesterTest$2$1</t>
  </si>
  <si>
    <t>org.apache.lucene.search.suggest.analyzing.AnalyzingSuggesterTest$3</t>
  </si>
  <si>
    <t>org.apache.lucene.search.suggest.analyzing.AnalyzingSuggesterTest$3$1</t>
  </si>
  <si>
    <t>org.apache.lucene.search.suggest.analyzing.AnalyzingSuggesterTest$4</t>
  </si>
  <si>
    <t>org.apache.lucene.search.suggest.analyzing.AnalyzingSuggesterTest$5</t>
  </si>
  <si>
    <t>org.apache.lucene.search.suggest.analyzing.AnalyzingSuggesterTest$5$1</t>
  </si>
  <si>
    <t>org.apache.lucene.search.suggest.analyzing.AnalyzingSuggesterTest$6</t>
  </si>
  <si>
    <t>org.apache.lucene.search.suggest.analyzing.AnalyzingSuggesterTest$6$1</t>
  </si>
  <si>
    <t>org.apache.lucene.search.suggest.analyzing.AnalyzingSuggesterTest$7</t>
  </si>
  <si>
    <t>org.apache.lucene.search.suggest.analyzing.AnalyzingSuggesterTest$7$1</t>
  </si>
  <si>
    <t>org.apache.lucene.search.suggest.analyzing.AnalyzingSuggesterTest$8</t>
  </si>
  <si>
    <t>org.apache.lucene.search.suggest.analyzing.AnalyzingSuggesterTest$8$1</t>
  </si>
  <si>
    <t>org.apache.lucene.search.suggest.analyzing.AnalyzingSuggesterTest$MockTokenEatingAnalyzer</t>
  </si>
  <si>
    <t>org.apache.lucene.search.suggest.analyzing.AnalyzingSuggesterTest$TermFreq2</t>
  </si>
  <si>
    <t>org.apache.lucene.search.suggest.analyzing.AnalyzingSuggesterTest$TokenEater</t>
  </si>
  <si>
    <t>org.apache.lucene.search.suggest.analyzing.FSTUtil</t>
  </si>
  <si>
    <t>org.apache.lucene.search.suggest.analyzing.FSTUtil$Path</t>
  </si>
  <si>
    <t>org.apache.lucene.search.suggest.analyzing.FuzzySuggester</t>
  </si>
  <si>
    <t>org.apache.lucene.search.suggest.analyzing.FuzzySuggesterTest</t>
  </si>
  <si>
    <t>org.apache.lucene.search.suggest.analyzing.FuzzySuggesterTest$1</t>
  </si>
  <si>
    <t>org.apache.lucene.search.suggest.analyzing.FuzzySuggesterTest$1$1</t>
  </si>
  <si>
    <t>org.apache.lucene.search.suggest.analyzing.FuzzySuggesterTest$2</t>
  </si>
  <si>
    <t>org.apache.lucene.search.suggest.analyzing.FuzzySuggesterTest$2$1</t>
  </si>
  <si>
    <t>org.apache.lucene.search.suggest.analyzing.FuzzySuggesterTest$3</t>
  </si>
  <si>
    <t>org.apache.lucene.search.suggest.analyzing.FuzzySuggesterTest$3$1</t>
  </si>
  <si>
    <t>org.apache.lucene.search.suggest.analyzing.FuzzySuggesterTest$4</t>
  </si>
  <si>
    <t>org.apache.lucene.search.suggest.analyzing.FuzzySuggesterTest$5</t>
  </si>
  <si>
    <t>org.apache.lucene.search.suggest.analyzing.FuzzySuggesterTest$CharSequenceComparator</t>
  </si>
  <si>
    <t>org.apache.lucene.search.suggest.analyzing.FuzzySuggesterTest$CompareByCostThenAlpha</t>
  </si>
  <si>
    <t>org.apache.lucene.search.suggest.analyzing.FuzzySuggesterTest$MockTokenEatingAnalyzer</t>
  </si>
  <si>
    <t>org.apache.lucene.search.suggest.analyzing.FuzzySuggesterTest$TermFreq2</t>
  </si>
  <si>
    <t>org.apache.lucene.search.suggest.analyzing.FuzzySuggesterTest$TokenEater</t>
  </si>
  <si>
    <t>org.apache.lucene.search.suggest.Average</t>
  </si>
  <si>
    <t>org.apache.lucene.search.suggest.BufferingTermFreqIteratorWrapper</t>
  </si>
  <si>
    <t>org.apache.lucene.search.suggest.BytesRefArray</t>
  </si>
  <si>
    <t>org.apache.lucene.search.suggest.BytesRefArray$1</t>
  </si>
  <si>
    <t>org.apache.lucene.search.suggest.BytesRefArray$2</t>
  </si>
  <si>
    <t>org.apache.lucene.search.suggest.FileDictionary</t>
  </si>
  <si>
    <t>org.apache.lucene.search.suggest.FileDictionary$FileIterator</t>
  </si>
  <si>
    <t>org.apache.lucene.search.suggest.fst.BytesRefSorter</t>
  </si>
  <si>
    <t>org.apache.lucene.search.suggest.fst.BytesRefSortersTest</t>
  </si>
  <si>
    <t>org.apache.lucene.search.suggest.fst.ExternalRefSorter</t>
  </si>
  <si>
    <t>org.apache.lucene.search.suggest.fst.ExternalRefSorter$ByteSequenceIterator</t>
  </si>
  <si>
    <t>org.apache.lucene.search.suggest.fst.FSTCompletion</t>
  </si>
  <si>
    <t>org.apache.lucene.search.suggest.fst.FSTCompletion$Completion</t>
  </si>
  <si>
    <t>org.apache.lucene.search.suggest.fst.FSTCompletionBuilder</t>
  </si>
  <si>
    <t>org.apache.lucene.search.suggest.fst.FSTCompletionLookup</t>
  </si>
  <si>
    <t>org.apache.lucene.search.suggest.fst.FSTCompletionTest</t>
  </si>
  <si>
    <t>org.apache.lucene.search.suggest.fst.LargeInputFST</t>
  </si>
  <si>
    <t>org.apache.lucene.search.suggest.fst.TestSort</t>
  </si>
  <si>
    <t>org.apache.lucene.search.suggest.fst.TestSort$1</t>
  </si>
  <si>
    <t>org.apache.lucene.search.suggest.fst.WFSTCompletionLookup</t>
  </si>
  <si>
    <t>org.apache.lucene.search.suggest.fst.WFSTCompletionLookup$1</t>
  </si>
  <si>
    <t>org.apache.lucene.search.suggest.fst.WFSTCompletionLookup$WFSTTermFreqIteratorWrapper</t>
  </si>
  <si>
    <t>org.apache.lucene.search.suggest.fst.WFSTCompletionTest</t>
  </si>
  <si>
    <t>org.apache.lucene.search.suggest.fst.WFSTCompletionTest$1</t>
  </si>
  <si>
    <t>org.apache.lucene.search.suggest.InMemorySorter</t>
  </si>
  <si>
    <t>org.apache.lucene.search.suggest.jaspell.JaspellLookup</t>
  </si>
  <si>
    <t>org.apache.lucene.search.suggest.jaspell.JaspellTernarySearchTrie</t>
  </si>
  <si>
    <t>org.apache.lucene.search.suggest.jaspell.JaspellTernarySearchTrie$TSTNode</t>
  </si>
  <si>
    <t>org.apache.lucene.search.suggest.Lookup</t>
  </si>
  <si>
    <t>org.apache.lucene.search.suggest.Lookup$CharSequenceComparator</t>
  </si>
  <si>
    <t>org.apache.lucene.search.suggest.Lookup$LookupPriorityQueue</t>
  </si>
  <si>
    <t>org.apache.lucene.search.suggest.Lookup$LookupResult</t>
  </si>
  <si>
    <t>org.apache.lucene.search.suggest.LookupBenchmarkTest</t>
  </si>
  <si>
    <t>org.apache.lucene.search.suggest.LookupBenchmarkTest$1</t>
  </si>
  <si>
    <t>org.apache.lucene.search.suggest.LookupBenchmarkTest$2</t>
  </si>
  <si>
    <t>org.apache.lucene.search.suggest.LookupBenchmarkTest$BenchmarkResult</t>
  </si>
  <si>
    <t>org.apache.lucene.search.suggest.PersistenceTest</t>
  </si>
  <si>
    <t>org.apache.lucene.search.suggest.Sort</t>
  </si>
  <si>
    <t>org.apache.lucene.search.suggest.Sort$1</t>
  </si>
  <si>
    <t>org.apache.lucene.search.suggest.Sort$BufferSize</t>
  </si>
  <si>
    <t>org.apache.lucene.search.suggest.Sort$ByteSequencesReader</t>
  </si>
  <si>
    <t>org.apache.lucene.search.suggest.Sort$ByteSequencesWriter</t>
  </si>
  <si>
    <t>org.apache.lucene.search.suggest.Sort$FileAndTop</t>
  </si>
  <si>
    <t>org.apache.lucene.search.suggest.Sort$SortInfo</t>
  </si>
  <si>
    <t>org.apache.lucene.search.suggest.SortedTermFreqIteratorWrapper</t>
  </si>
  <si>
    <t>org.apache.lucene.search.suggest.SortedTermFreqIteratorWrapper$1</t>
  </si>
  <si>
    <t>org.apache.lucene.search.suggest.TermFreq</t>
  </si>
  <si>
    <t>org.apache.lucene.search.suggest.TermFreqArrayIterator</t>
  </si>
  <si>
    <t>org.apache.lucene.search.suggest.TestBytesRefArray</t>
  </si>
  <si>
    <t>org.apache.lucene.search.suggest.TestHighFrequencyDictionary</t>
  </si>
  <si>
    <t>org.apache.lucene.search.suggest.TestTermFreqIterator</t>
  </si>
  <si>
    <t>org.apache.lucene.search.suggest.tst.TernaryTreeNode</t>
  </si>
  <si>
    <t>org.apache.lucene.search.suggest.tst.TSTAutocomplete</t>
  </si>
  <si>
    <t>org.apache.lucene.search.suggest.tst.TSTLookup</t>
  </si>
  <si>
    <t>org.apache.lucene.search.suggest.UnsortedTermFreqIteratorWrapper</t>
  </si>
  <si>
    <t>org.apache.lucene.search.TermCollectingRewrite</t>
  </si>
  <si>
    <t>org.apache.lucene.search.TermCollectingRewrite$TermCollector</t>
  </si>
  <si>
    <t>org.apache.lucene.search.TermQuery</t>
  </si>
  <si>
    <t>org.apache.lucene.search.TermQuery$TermWeight</t>
  </si>
  <si>
    <t>org.apache.lucene.search.TermRangeFilter</t>
  </si>
  <si>
    <t>org.apache.lucene.search.TermRangeQuery</t>
  </si>
  <si>
    <t>org.apache.lucene.search.TermRangeTermsEnum</t>
  </si>
  <si>
    <t>org.apache.lucene.search.TermScorer</t>
  </si>
  <si>
    <t>org.apache.lucene.search.TermStatistics</t>
  </si>
  <si>
    <t>org.apache.lucene.search.TestAutomatonQuery</t>
  </si>
  <si>
    <t>org.apache.lucene.search.TestAutomatonQueryUnicode</t>
  </si>
  <si>
    <t>org.apache.lucene.search.TestBoolean2</t>
  </si>
  <si>
    <t>org.apache.lucene.search.TestBoolean2$1</t>
  </si>
  <si>
    <t>org.apache.lucene.search.TestBoolean2$Callback</t>
  </si>
  <si>
    <t>org.apache.lucene.search.TestBooleanMinShouldMatch</t>
  </si>
  <si>
    <t>org.apache.lucene.search.TestBooleanMinShouldMatch$1</t>
  </si>
  <si>
    <t>org.apache.lucene.search.TestBooleanMinShouldMatch$2</t>
  </si>
  <si>
    <t>org.apache.lucene.search.TestBooleanMinShouldMatch$3</t>
  </si>
  <si>
    <t>org.apache.lucene.search.TestBooleanOr</t>
  </si>
  <si>
    <t>org.apache.lucene.search.TestBooleanOr$1</t>
  </si>
  <si>
    <t>org.apache.lucene.search.TestBooleanQuery</t>
  </si>
  <si>
    <t>org.apache.lucene.search.TestBooleanQueryVisitSubscorers</t>
  </si>
  <si>
    <t>org.apache.lucene.search.TestBooleanQueryVisitSubscorers$MyCollector</t>
  </si>
  <si>
    <t>org.apache.lucene.search.TestBooleanScorer</t>
  </si>
  <si>
    <t>org.apache.lucene.search.TestBooleanScorer$1</t>
  </si>
  <si>
    <t>org.apache.lucene.search.TestBooleanScorer$2</t>
  </si>
  <si>
    <t>org.apache.lucene.search.TestBooleanScorer$3</t>
  </si>
  <si>
    <t>org.apache.lucene.search.TestCachingCollector</t>
  </si>
  <si>
    <t>org.apache.lucene.search.TestCachingCollector$1</t>
  </si>
  <si>
    <t>org.apache.lucene.search.TestCachingCollector$MockScorer</t>
  </si>
  <si>
    <t>org.apache.lucene.search.TestCachingCollector$NoOpCollector</t>
  </si>
  <si>
    <t>org.apache.lucene.search.TestCachingWrapperFilter</t>
  </si>
  <si>
    <t>org.apache.lucene.search.TestCachingWrapperFilter$1</t>
  </si>
  <si>
    <t>org.apache.lucene.search.TestCachingWrapperFilter$2</t>
  </si>
  <si>
    <t>org.apache.lucene.search.TestCachingWrapperFilter$2$1</t>
  </si>
  <si>
    <t>org.apache.lucene.search.TestCachingWrapperFilter$3</t>
  </si>
  <si>
    <t>org.apache.lucene.search.TestComplexExplanations</t>
  </si>
  <si>
    <t>org.apache.lucene.search.TestComplexExplanations$1</t>
  </si>
  <si>
    <t>org.apache.lucene.search.TestComplexExplanationsOfNonMatches</t>
  </si>
  <si>
    <t>org.apache.lucene.search.TestConjunctions</t>
  </si>
  <si>
    <t>org.apache.lucene.search.TestConjunctions$TFSimilarity</t>
  </si>
  <si>
    <t>org.apache.lucene.search.TestConjunctions$TFSimilarity$1</t>
  </si>
  <si>
    <t>org.apache.lucene.search.TestConjunctions$TFSimilarity$2</t>
  </si>
  <si>
    <t>org.apache.lucene.search.TestConjunctions$TFSimilarity$3</t>
  </si>
  <si>
    <t>org.apache.lucene.search.TestConstantScoreQuery</t>
  </si>
  <si>
    <t>org.apache.lucene.search.TestConstantScoreQuery$1</t>
  </si>
  <si>
    <t>org.apache.lucene.search.TestConstantScoreQuery$2</t>
  </si>
  <si>
    <t>org.apache.lucene.search.TestCustomSearcherSort</t>
  </si>
  <si>
    <t>org.apache.lucene.search.TestCustomSearcherSort$CustomSearcher</t>
  </si>
  <si>
    <t>org.apache.lucene.search.TestCustomSearcherSort$RandomGen</t>
  </si>
  <si>
    <t>org.apache.lucene.search.TestDateFilter</t>
  </si>
  <si>
    <t>org.apache.lucene.search.TestDateSort</t>
  </si>
  <si>
    <t>org.apache.lucene.search.TestDisjunctionMaxQuery</t>
  </si>
  <si>
    <t>org.apache.lucene.search.TestDisjunctionMaxQuery$TestSimilarity</t>
  </si>
  <si>
    <t>org.apache.lucene.search.TestDocBoost</t>
  </si>
  <si>
    <t>org.apache.lucene.search.TestDocBoost$1</t>
  </si>
  <si>
    <t>org.apache.lucene.search.TestDocIdSet</t>
  </si>
  <si>
    <t>org.apache.lucene.search.TestDocIdSet$1</t>
  </si>
  <si>
    <t>org.apache.lucene.search.TestDocIdSet$1$1</t>
  </si>
  <si>
    <t>org.apache.lucene.search.TestDocIdSet$2</t>
  </si>
  <si>
    <t>org.apache.lucene.search.TestDocIdSet$3</t>
  </si>
  <si>
    <t>org.apache.lucene.search.TestDocIdSet$4</t>
  </si>
  <si>
    <t>org.apache.lucene.search.TestDocIdSet$4$1</t>
  </si>
  <si>
    <t>org.apache.lucene.search.TestDocIdSet$4$2</t>
  </si>
  <si>
    <t>org.apache.lucene.search.TestDocTermOrdsRangeFilter</t>
  </si>
  <si>
    <t>org.apache.lucene.search.TestDocTermOrdsRewriteMethod</t>
  </si>
  <si>
    <t>org.apache.lucene.search.TestDocValuesScoring</t>
  </si>
  <si>
    <t>org.apache.lucene.search.TestDocValuesScoring$1</t>
  </si>
  <si>
    <t>org.apache.lucene.search.TestDocValuesScoring$BoostingSimilarity</t>
  </si>
  <si>
    <t>org.apache.lucene.search.TestDocValuesScoring$BoostingSimilarity$1</t>
  </si>
  <si>
    <t>org.apache.lucene.search.TestDocValuesScoring$BoostingSimilarity$2</t>
  </si>
  <si>
    <t>org.apache.lucene.search.TestElevationComparator</t>
  </si>
  <si>
    <t>org.apache.lucene.search.TestExplanations</t>
  </si>
  <si>
    <t>org.apache.lucene.search.TestExplanations$ItemizedFilter</t>
  </si>
  <si>
    <t>org.apache.lucene.search.TestFieldCache</t>
  </si>
  <si>
    <t>org.apache.lucene.search.TestFieldCache$1</t>
  </si>
  <si>
    <t>org.apache.lucene.search.TestFieldCache$2</t>
  </si>
  <si>
    <t>org.apache.lucene.search.TestFieldCacheRangeFilter</t>
  </si>
  <si>
    <t>org.apache.lucene.search.TestFieldCacheRewriteMethod</t>
  </si>
  <si>
    <t>org.apache.lucene.search.TestFieldCacheTermsFilter</t>
  </si>
  <si>
    <t>org.apache.lucene.search.TestFieldValueFilter</t>
  </si>
  <si>
    <t>org.apache.lucene.search.TestFilteredQuery</t>
  </si>
  <si>
    <t>org.apache.lucene.search.TestFilteredQuery$1</t>
  </si>
  <si>
    <t>org.apache.lucene.search.TestFilteredQuery$2</t>
  </si>
  <si>
    <t>org.apache.lucene.search.TestFilteredQuery$3</t>
  </si>
  <si>
    <t>org.apache.lucene.search.TestFilteredQuery$4</t>
  </si>
  <si>
    <t>org.apache.lucene.search.TestFilteredQuery$4$1</t>
  </si>
  <si>
    <t>org.apache.lucene.search.TestFilteredQuery$4$1$1</t>
  </si>
  <si>
    <t>org.apache.lucene.search.TestFilteredQuery$5</t>
  </si>
  <si>
    <t>org.apache.lucene.search.TestFilteredQuery$5$1</t>
  </si>
  <si>
    <t>org.apache.lucene.search.TestFilteredQuery$5$1$1</t>
  </si>
  <si>
    <t>org.apache.lucene.search.TestFilteredSearch</t>
  </si>
  <si>
    <t>org.apache.lucene.search.TestFilteredSearch$SimpleDocIdSetFilter</t>
  </si>
  <si>
    <t>org.apache.lucene.search.TestFuzzyQuery</t>
  </si>
  <si>
    <t>org.apache.lucene.search.TestLiveFieldValues</t>
  </si>
  <si>
    <t>org.apache.lucene.search.TestLiveFieldValues$1</t>
  </si>
  <si>
    <t>org.apache.lucene.search.TestLiveFieldValues$2</t>
  </si>
  <si>
    <t>org.apache.lucene.search.TestLiveFieldValues$3</t>
  </si>
  <si>
    <t>org.apache.lucene.search.TestMatchAllDocsQuery</t>
  </si>
  <si>
    <t>org.apache.lucene.search.TestMultiPhraseQuery</t>
  </si>
  <si>
    <t>org.apache.lucene.search.TestMultiPhraseQuery$1</t>
  </si>
  <si>
    <t>org.apache.lucene.search.TestMultiTermConstantScore</t>
  </si>
  <si>
    <t>org.apache.lucene.search.TestMultiTermConstantScore$1</t>
  </si>
  <si>
    <t>org.apache.lucene.search.TestMultiTermQueryRewrites</t>
  </si>
  <si>
    <t>org.apache.lucene.search.TestMultiTermQueryRewrites$1</t>
  </si>
  <si>
    <t>org.apache.lucene.search.TestMultiTermQueryRewrites$1$1</t>
  </si>
  <si>
    <t>org.apache.lucene.search.TestMultiThreadTermVectors</t>
  </si>
  <si>
    <t>org.apache.lucene.search.TestMultiValuedNumericRangeQuery</t>
  </si>
  <si>
    <t>org.apache.lucene.search.TestNGramPhraseQuery</t>
  </si>
  <si>
    <t>org.apache.lucene.search.TestNot</t>
  </si>
  <si>
    <t>org.apache.lucene.search.TestNRTManager</t>
  </si>
  <si>
    <t>org.apache.lucene.search.TestNRTManager$1</t>
  </si>
  <si>
    <t>org.apache.lucene.search.TestNRTManager$2</t>
  </si>
  <si>
    <t>org.apache.lucene.search.TestNRTManager$3</t>
  </si>
  <si>
    <t>org.apache.lucene.search.TestNRTManager$4</t>
  </si>
  <si>
    <t>org.apache.lucene.search.TestNRTManager$5</t>
  </si>
  <si>
    <t>org.apache.lucene.search.TestNRTManager$LatchedIndexWriter</t>
  </si>
  <si>
    <t>org.apache.lucene.search.TestNumericRangeQuery32</t>
  </si>
  <si>
    <t>org.apache.lucene.search.TestNumericRangeQuery64</t>
  </si>
  <si>
    <t>org.apache.lucene.search.TestPhrasePrefixQuery</t>
  </si>
  <si>
    <t>org.apache.lucene.search.TestPhraseQuery</t>
  </si>
  <si>
    <t>org.apache.lucene.search.TestPhraseQuery$1</t>
  </si>
  <si>
    <t>org.apache.lucene.search.TestPositionIncrement</t>
  </si>
  <si>
    <t>org.apache.lucene.search.TestPositionIncrement$1</t>
  </si>
  <si>
    <t>org.apache.lucene.search.TestPositionIncrement$1$1</t>
  </si>
  <si>
    <t>org.apache.lucene.search.TestPositiveScoresOnlyCollector</t>
  </si>
  <si>
    <t>org.apache.lucene.search.TestPositiveScoresOnlyCollector$SimpleScorer</t>
  </si>
  <si>
    <t>org.apache.lucene.search.TestPrefixFilter</t>
  </si>
  <si>
    <t>org.apache.lucene.search.TestPrefixInBooleanQuery</t>
  </si>
  <si>
    <t>org.apache.lucene.search.TestPrefixQuery</t>
  </si>
  <si>
    <t>org.apache.lucene.search.TestPrefixRandom</t>
  </si>
  <si>
    <t>org.apache.lucene.search.TestPrefixRandom$DumbPrefixQuery</t>
  </si>
  <si>
    <t>org.apache.lucene.search.TestPrefixRandom$DumbPrefixQuery$SimplePrefixTermsEnum</t>
  </si>
  <si>
    <t>org.apache.lucene.search.TestQueryWrapperFilter</t>
  </si>
  <si>
    <t>org.apache.lucene.search.TestRegexpQuery</t>
  </si>
  <si>
    <t>org.apache.lucene.search.TestRegexpQuery$1</t>
  </si>
  <si>
    <t>org.apache.lucene.search.TestRegexpRandom</t>
  </si>
  <si>
    <t>org.apache.lucene.search.TestRegexpRandom2</t>
  </si>
  <si>
    <t>org.apache.lucene.search.TestRegexpRandom2$DumbRegexpQuery</t>
  </si>
  <si>
    <t>org.apache.lucene.search.TestRegexpRandom2$DumbRegexpQuery$SimpleAutomatonTermsEnum</t>
  </si>
  <si>
    <t>org.apache.lucene.search.TestSameScoresWithThreads</t>
  </si>
  <si>
    <t>org.apache.lucene.search.TestSameScoresWithThreads$1</t>
  </si>
  <si>
    <t>org.apache.lucene.search.TestScoreCachingWrappingScorer</t>
  </si>
  <si>
    <t>org.apache.lucene.search.TestScoreCachingWrappingScorer$ScoreCachingCollector</t>
  </si>
  <si>
    <t>org.apache.lucene.search.TestScoreCachingWrappingScorer$SimpleScorer</t>
  </si>
  <si>
    <t>org.apache.lucene.search.TestScorerPerf</t>
  </si>
  <si>
    <t>org.apache.lucene.search.TestScorerPerf$1</t>
  </si>
  <si>
    <t>org.apache.lucene.search.TestScorerPerf$CountingHitCollector</t>
  </si>
  <si>
    <t>org.apache.lucene.search.TestScorerPerf$MatchingHitCollector</t>
  </si>
  <si>
    <t>org.apache.lucene.search.TestSearchAfter</t>
  </si>
  <si>
    <t>org.apache.lucene.search.TestSearcherManager</t>
  </si>
  <si>
    <t>org.apache.lucene.search.TestSearcherManager$1</t>
  </si>
  <si>
    <t>org.apache.lucene.search.TestSearcherManager$2</t>
  </si>
  <si>
    <t>org.apache.lucene.search.TestSearcherManager$3</t>
  </si>
  <si>
    <t>org.apache.lucene.search.TestSearcherManager$4</t>
  </si>
  <si>
    <t>org.apache.lucene.search.TestSearcherManager$5</t>
  </si>
  <si>
    <t>org.apache.lucene.search.TestSearcherManager$6</t>
  </si>
  <si>
    <t>org.apache.lucene.search.TestSearcherManager$7</t>
  </si>
  <si>
    <t>org.apache.lucene.search.TestSearchWithThreads</t>
  </si>
  <si>
    <t>org.apache.lucene.search.TestSearchWithThreads$1</t>
  </si>
  <si>
    <t>org.apache.lucene.search.TestShardSearching</t>
  </si>
  <si>
    <t>org.apache.lucene.search.TestShardSearching$PreviousSearchState</t>
  </si>
  <si>
    <t>org.apache.lucene.search.TestSimilarity</t>
  </si>
  <si>
    <t>org.apache.lucene.search.TestSimilarity$1</t>
  </si>
  <si>
    <t>org.apache.lucene.search.TestSimilarity$2</t>
  </si>
  <si>
    <t>org.apache.lucene.search.TestSimilarity$3</t>
  </si>
  <si>
    <t>org.apache.lucene.search.TestSimilarity$4</t>
  </si>
  <si>
    <t>org.apache.lucene.search.TestSimilarity$SimpleSimilarity</t>
  </si>
  <si>
    <t>org.apache.lucene.search.TestSimilarityProvider</t>
  </si>
  <si>
    <t>org.apache.lucene.search.TestSimilarityProvider$ExampleSimilarityProvider</t>
  </si>
  <si>
    <t>org.apache.lucene.search.TestSimilarityProvider$Sim1</t>
  </si>
  <si>
    <t>org.apache.lucene.search.TestSimilarityProvider$Sim2</t>
  </si>
  <si>
    <t>org.apache.lucene.search.TestSimpleExplanations</t>
  </si>
  <si>
    <t>org.apache.lucene.search.TestSimpleExplanationsOfNonMatches</t>
  </si>
  <si>
    <t>org.apache.lucene.search.TestSimpleSearchEquivalence</t>
  </si>
  <si>
    <t>org.apache.lucene.search.TestSloppyPhraseQuery</t>
  </si>
  <si>
    <t>org.apache.lucene.search.TestSloppyPhraseQuery$1</t>
  </si>
  <si>
    <t>org.apache.lucene.search.TestSloppyPhraseQuery$MaxFreqCollector</t>
  </si>
  <si>
    <t>org.apache.lucene.search.TestSloppyPhraseQuery2</t>
  </si>
  <si>
    <t>org.apache.lucene.search.TestSort</t>
  </si>
  <si>
    <t>org.apache.lucene.search.TestSort$1</t>
  </si>
  <si>
    <t>org.apache.lucene.search.TestSort$2</t>
  </si>
  <si>
    <t>org.apache.lucene.search.TestSort$3</t>
  </si>
  <si>
    <t>org.apache.lucene.search.TestSort$4</t>
  </si>
  <si>
    <t>org.apache.lucene.search.TestSort$5</t>
  </si>
  <si>
    <t>org.apache.lucene.search.TestSort$6</t>
  </si>
  <si>
    <t>org.apache.lucene.search.TestSortDocValues</t>
  </si>
  <si>
    <t>org.apache.lucene.search.TestSortRandom</t>
  </si>
  <si>
    <t>org.apache.lucene.search.TestSortRandom$RandomFilter</t>
  </si>
  <si>
    <t>org.apache.lucene.search.TestSubScorerFreqs</t>
  </si>
  <si>
    <t>org.apache.lucene.search.TestSubScorerFreqs$CountingCollector</t>
  </si>
  <si>
    <t>org.apache.lucene.search.TestTermRangeFilter</t>
  </si>
  <si>
    <t>org.apache.lucene.search.TestTermRangeQuery</t>
  </si>
  <si>
    <t>org.apache.lucene.search.TestTermRangeQuery$SingleCharAnalyzer</t>
  </si>
  <si>
    <t>org.apache.lucene.search.TestTermRangeQuery$SingleCharAnalyzer$SingleCharTokenizer</t>
  </si>
  <si>
    <t>org.apache.lucene.search.TestTermScorer</t>
  </si>
  <si>
    <t>org.apache.lucene.search.TestTermScorer$1</t>
  </si>
  <si>
    <t>org.apache.lucene.search.TestTermScorer$TestHit</t>
  </si>
  <si>
    <t>org.apache.lucene.search.TestTermVectors</t>
  </si>
  <si>
    <t>org.apache.lucene.search.TestTimeLimitingCollector</t>
  </si>
  <si>
    <t>org.apache.lucene.search.TestTimeLimitingCollector$1</t>
  </si>
  <si>
    <t>org.apache.lucene.search.TestTimeLimitingCollector$MyHitCollector</t>
  </si>
  <si>
    <t>org.apache.lucene.search.TestTopDocsCollector</t>
  </si>
  <si>
    <t>org.apache.lucene.search.TestTopDocsCollector$MyTopsDocCollector</t>
  </si>
  <si>
    <t>org.apache.lucene.search.TestTopDocsMerge</t>
  </si>
  <si>
    <t>org.apache.lucene.search.TestTopDocsMerge$ShardSearcher</t>
  </si>
  <si>
    <t>org.apache.lucene.search.TestTopFieldCollector</t>
  </si>
  <si>
    <t>org.apache.lucene.search.TestTopScoreDocCollector</t>
  </si>
  <si>
    <t>org.apache.lucene.search.TestTotalHitCountCollector</t>
  </si>
  <si>
    <t>org.apache.lucene.search.TestWildcard</t>
  </si>
  <si>
    <t>org.apache.lucene.search.TestWildcardRandom</t>
  </si>
  <si>
    <t>org.apache.lucene.search.TimeLimitingCollector</t>
  </si>
  <si>
    <t>org.apache.lucene.search.TimeLimitingCollector$TimeExceededException</t>
  </si>
  <si>
    <t>org.apache.lucene.search.TimeLimitingCollector$TimerThread</t>
  </si>
  <si>
    <t>org.apache.lucene.search.TimeLimitingCollector$TimerThreadHolder</t>
  </si>
  <si>
    <t>org.apache.lucene.search.TopDocs</t>
  </si>
  <si>
    <t>org.apache.lucene.search.TopDocs$MergeSortQueue</t>
  </si>
  <si>
    <t>org.apache.lucene.search.TopDocs$ScoreMergeSortQueue</t>
  </si>
  <si>
    <t>org.apache.lucene.search.TopDocs$ShardRef</t>
  </si>
  <si>
    <t>org.apache.lucene.search.TopDocsCollector</t>
  </si>
  <si>
    <t>org.apache.lucene.search.TopFieldCollector</t>
  </si>
  <si>
    <t>org.apache.lucene.search.TopFieldCollector$MultiComparatorNonScoringCollector</t>
  </si>
  <si>
    <t>org.apache.lucene.search.TopFieldCollector$MultiComparatorScoringMaxScoreCollector</t>
  </si>
  <si>
    <t>org.apache.lucene.search.TopFieldCollector$MultiComparatorScoringNoMaxScoreCollector</t>
  </si>
  <si>
    <t>org.apache.lucene.search.TopFieldCollector$OneComparatorNonScoringCollector</t>
  </si>
  <si>
    <t>org.apache.lucene.search.TopFieldCollector$OneComparatorScoringMaxScoreCollector</t>
  </si>
  <si>
    <t>org.apache.lucene.search.TopFieldCollector$OneComparatorScoringNoMaxScoreCollector</t>
  </si>
  <si>
    <t>org.apache.lucene.search.TopFieldCollector$OutOfOrderMultiComparatorNonScoringCollector</t>
  </si>
  <si>
    <t>org.apache.lucene.search.TopFieldCollector$OutOfOrderMultiComparatorScoringMaxScoreCollector</t>
  </si>
  <si>
    <t>org.apache.lucene.search.TopFieldCollector$OutOfOrderMultiComparatorScoringNoMaxScoreCollector</t>
  </si>
  <si>
    <t>org.apache.lucene.search.TopFieldCollector$OutOfOrderOneComparatorNonScoringCollector</t>
  </si>
  <si>
    <t>org.apache.lucene.search.TopFieldCollector$OutOfOrderOneComparatorScoringMaxScoreCollector</t>
  </si>
  <si>
    <t>org.apache.lucene.search.TopFieldCollector$OutOfOrderOneComparatorScoringNoMaxScoreCollector</t>
  </si>
  <si>
    <t>org.apache.lucene.search.TopFieldCollector$PagingFieldCollector</t>
  </si>
  <si>
    <t>org.apache.lucene.search.TopFieldDocs</t>
  </si>
  <si>
    <t>org.apache.lucene.search.TopScoreDocCollector</t>
  </si>
  <si>
    <t>org.apache.lucene.search.TopScoreDocCollector$InOrderPagingScoreDocCollector</t>
  </si>
  <si>
    <t>org.apache.lucene.search.TopScoreDocCollector$InOrderTopScoreDocCollector</t>
  </si>
  <si>
    <t>org.apache.lucene.search.TopScoreDocCollector$OutOfOrderPagingScoreDocCollector</t>
  </si>
  <si>
    <t>org.apache.lucene.search.TopScoreDocCollector$OutOfOrderTopScoreDocCollector</t>
  </si>
  <si>
    <t>org.apache.lucene.search.TopTermsRewrite</t>
  </si>
  <si>
    <t>org.apache.lucene.search.TopTermsRewrite$1</t>
  </si>
  <si>
    <t>org.apache.lucene.search.TopTermsRewrite$2</t>
  </si>
  <si>
    <t>org.apache.lucene.search.TopTermsRewrite$ScoreTerm</t>
  </si>
  <si>
    <t>org.apache.lucene.search.TotalHitCountCollector</t>
  </si>
  <si>
    <t>org.apache.lucene.search.UnionDocsAndPositionsEnum</t>
  </si>
  <si>
    <t>org.apache.lucene.search.UnionDocsAndPositionsEnum$DocsQueue</t>
  </si>
  <si>
    <t>org.apache.lucene.search.UnionDocsAndPositionsEnum$IntQueue</t>
  </si>
  <si>
    <t>org.apache.lucene.search.vectorhighlight.AbstractTestCase</t>
  </si>
  <si>
    <t>org.apache.lucene.search.vectorhighlight.AbstractTestCase$BasicNGramTokenizer</t>
  </si>
  <si>
    <t>org.apache.lucene.search.vectorhighlight.AbstractTestCase$BigramAnalyzer</t>
  </si>
  <si>
    <t>org.apache.lucene.search.vectorhighlight.BaseFragListBuilder</t>
  </si>
  <si>
    <t>org.apache.lucene.search.vectorhighlight.BaseFragmentsBuilder</t>
  </si>
  <si>
    <t>org.apache.lucene.search.vectorhighlight.BaseFragmentsBuilder$1</t>
  </si>
  <si>
    <t>org.apache.lucene.search.vectorhighlight.BaseFragmentsBuilder$2</t>
  </si>
  <si>
    <t>org.apache.lucene.search.vectorhighlight.BoundaryScanner</t>
  </si>
  <si>
    <t>org.apache.lucene.search.vectorhighlight.BreakIteratorBoundaryScanner</t>
  </si>
  <si>
    <t>org.apache.lucene.search.vectorhighlight.BreakIteratorBoundaryScannerTest</t>
  </si>
  <si>
    <t>org.apache.lucene.search.vectorhighlight.FastVectorHighlighter</t>
  </si>
  <si>
    <t>org.apache.lucene.search.vectorhighlight.FastVectorHighlighterTest</t>
  </si>
  <si>
    <t>org.apache.lucene.search.vectorhighlight.FieldFragList</t>
  </si>
  <si>
    <t>org.apache.lucene.search.vectorhighlight.FieldFragList$WeightedFragInfo</t>
  </si>
  <si>
    <t>org.apache.lucene.search.vectorhighlight.FieldFragList$WeightedFragInfo$SubInfo</t>
  </si>
  <si>
    <t>org.apache.lucene.search.vectorhighlight.FieldPhraseList</t>
  </si>
  <si>
    <t>org.apache.lucene.search.vectorhighlight.FieldPhraseList$WeightedPhraseInfo</t>
  </si>
  <si>
    <t>org.apache.lucene.search.vectorhighlight.FieldPhraseList$WeightedPhraseInfo$Toffs</t>
  </si>
  <si>
    <t>org.apache.lucene.search.vectorhighlight.FieldPhraseListTest</t>
  </si>
  <si>
    <t>org.apache.lucene.search.vectorhighlight.FieldQuery</t>
  </si>
  <si>
    <t>org.apache.lucene.search.vectorhighlight.FieldQuery$QueryPhraseMap</t>
  </si>
  <si>
    <t>org.apache.lucene.search.vectorhighlight.FieldQueryTest</t>
  </si>
  <si>
    <t>org.apache.lucene.search.vectorhighlight.FieldQueryTest$1</t>
  </si>
  <si>
    <t>org.apache.lucene.search.vectorhighlight.FieldQueryTest$2</t>
  </si>
  <si>
    <t>org.apache.lucene.search.vectorhighlight.FieldTermStack</t>
  </si>
  <si>
    <t>org.apache.lucene.search.vectorhighlight.FieldTermStack$TermInfo</t>
  </si>
  <si>
    <t>org.apache.lucene.search.vectorhighlight.FieldTermStackTest</t>
  </si>
  <si>
    <t>org.apache.lucene.search.vectorhighlight.FragListBuilder</t>
  </si>
  <si>
    <t>org.apache.lucene.search.vectorhighlight.FragmentsBuilder</t>
  </si>
  <si>
    <t>org.apache.lucene.search.vectorhighlight.IndexTimeSynonymTest</t>
  </si>
  <si>
    <t>org.apache.lucene.search.vectorhighlight.IndexTimeSynonymTest$TokenArrayAnalyzer</t>
  </si>
  <si>
    <t>org.apache.lucene.search.vectorhighlight.IndexTimeSynonymTest$TokenArrayAnalyzer$1</t>
  </si>
  <si>
    <t>org.apache.lucene.search.vectorhighlight.ScoreOrderFragmentsBuilder</t>
  </si>
  <si>
    <t>org.apache.lucene.search.vectorhighlight.ScoreOrderFragmentsBuilder$ScoreComparator</t>
  </si>
  <si>
    <t>org.apache.lucene.search.vectorhighlight.ScoreOrderFragmentsBuilderTest</t>
  </si>
  <si>
    <t>org.apache.lucene.search.vectorhighlight.SimpleBoundaryScanner</t>
  </si>
  <si>
    <t>org.apache.lucene.search.vectorhighlight.SimpleBoundaryScannerTest</t>
  </si>
  <si>
    <t>org.apache.lucene.search.vectorhighlight.SimpleFieldFragList</t>
  </si>
  <si>
    <t>org.apache.lucene.search.vectorhighlight.SimpleFragListBuilder</t>
  </si>
  <si>
    <t>org.apache.lucene.search.vectorhighlight.SimpleFragListBuilderTest</t>
  </si>
  <si>
    <t>org.apache.lucene.search.vectorhighlight.SimpleFragmentsBuilder</t>
  </si>
  <si>
    <t>org.apache.lucene.search.vectorhighlight.SimpleFragmentsBuilderTest</t>
  </si>
  <si>
    <t>org.apache.lucene.search.vectorhighlight.SimpleFragmentsBuilderTest$Doc</t>
  </si>
  <si>
    <t>org.apache.lucene.search.vectorhighlight.SingleFragListBuilder</t>
  </si>
  <si>
    <t>org.apache.lucene.search.vectorhighlight.SingleFragListBuilderTest</t>
  </si>
  <si>
    <t>org.apache.lucene.search.vectorhighlight.WeightedFieldFragList</t>
  </si>
  <si>
    <t>org.apache.lucene.search.vectorhighlight.WeightedFragListBuilder</t>
  </si>
  <si>
    <t>org.apache.lucene.search.vectorhighlight.WeightedFragListBuilderTest</t>
  </si>
  <si>
    <t>org.apache.lucene.search.Weight</t>
  </si>
  <si>
    <t>org.apache.lucene.search.WildcardQuery</t>
  </si>
  <si>
    <t>org.apache.lucene.spatial.DistanceStrategyTest</t>
  </si>
  <si>
    <t>org.apache.lucene.spatial.DistanceStrategyTest$Param</t>
  </si>
  <si>
    <t>org.apache.lucene.spatial.PortedSolr3Test</t>
  </si>
  <si>
    <t>org.apache.lucene.spatial.PortedSolr3Test$Param</t>
  </si>
  <si>
    <t>org.apache.lucene.spatial.prefix.AbstractPrefixTreeFilter</t>
  </si>
  <si>
    <t>org.apache.lucene.spatial.prefix.AbstractPrefixTreeFilter$BaseTermsEnumTraverser</t>
  </si>
  <si>
    <t>org.apache.lucene.spatial.prefix.AbstractVisitingPrefixTreeFilter</t>
  </si>
  <si>
    <t>org.apache.lucene.spatial.prefix.AbstractVisitingPrefixTreeFilter$VisitorTemplate</t>
  </si>
  <si>
    <t>org.apache.lucene.spatial.prefix.AbstractVisitingPrefixTreeFilter$VisitorTemplate$VNodeCellIterator</t>
  </si>
  <si>
    <t>org.apache.lucene.spatial.prefix.AbstractVisitingPrefixTreeFilter$VNode</t>
  </si>
  <si>
    <t>org.apache.lucene.spatial.prefix.IntersectsPrefixTreeFilter</t>
  </si>
  <si>
    <t>org.apache.lucene.spatial.prefix.IntersectsPrefixTreeFilter$1</t>
  </si>
  <si>
    <t>org.apache.lucene.spatial.prefix.JtsPolygonTest</t>
  </si>
  <si>
    <t>org.apache.lucene.spatial.prefix.PointPrefixTreeFieldCacheProvider</t>
  </si>
  <si>
    <t>org.apache.lucene.spatial.prefix.PrefixTreeStrategy</t>
  </si>
  <si>
    <t>org.apache.lucene.spatial.prefix.PrefixTreeStrategy$CellTokenStream</t>
  </si>
  <si>
    <t>org.apache.lucene.spatial.prefix.RecursivePrefixTreeStrategy</t>
  </si>
  <si>
    <t>org.apache.lucene.spatial.prefix.SpatialOpRecursivePrefixTreeTest</t>
  </si>
  <si>
    <t>org.apache.lucene.spatial.prefix.TermQueryPrefixTreeStrategy</t>
  </si>
  <si>
    <t>org.apache.lucene.spatial.prefix.TestRecursivePrefixTreeStrategy</t>
  </si>
  <si>
    <t>org.apache.lucene.spatial.prefix.TestTermQueryPrefixGridStrategy</t>
  </si>
  <si>
    <t>org.apache.lucene.spatial.prefix.tree.GeohashPrefixTree</t>
  </si>
  <si>
    <t>org.apache.lucene.spatial.prefix.tree.GeohashPrefixTree$Factory</t>
  </si>
  <si>
    <t>org.apache.lucene.spatial.prefix.tree.GeohashPrefixTree$GhCell</t>
  </si>
  <si>
    <t>org.apache.lucene.spatial.prefix.tree.Node</t>
  </si>
  <si>
    <t>org.apache.lucene.spatial.prefix.tree.QuadPrefixTree</t>
  </si>
  <si>
    <t>org.apache.lucene.spatial.prefix.tree.QuadPrefixTree$Factory</t>
  </si>
  <si>
    <t>org.apache.lucene.spatial.prefix.tree.QuadPrefixTree$QuadCell</t>
  </si>
  <si>
    <t>org.apache.lucene.spatial.prefix.tree.SpatialPrefixTree</t>
  </si>
  <si>
    <t>org.apache.lucene.spatial.prefix.tree.SpatialPrefixTreeFactory</t>
  </si>
  <si>
    <t>org.apache.lucene.spatial.prefix.tree.SpatialPrefixTreeTest</t>
  </si>
  <si>
    <t>org.apache.lucene.spatial.query.SpatialArgs</t>
  </si>
  <si>
    <t>org.apache.lucene.spatial.query.SpatialArgsParser</t>
  </si>
  <si>
    <t>org.apache.lucene.spatial.query.SpatialArgsParserTest</t>
  </si>
  <si>
    <t>org.apache.lucene.spatial.query.SpatialOperation</t>
  </si>
  <si>
    <t>org.apache.lucene.spatial.query.SpatialOperation$1</t>
  </si>
  <si>
    <t>org.apache.lucene.spatial.query.SpatialOperation$2</t>
  </si>
  <si>
    <t>org.apache.lucene.spatial.query.SpatialOperation$3</t>
  </si>
  <si>
    <t>org.apache.lucene.spatial.query.SpatialOperation$4</t>
  </si>
  <si>
    <t>org.apache.lucene.spatial.query.SpatialOperation$5</t>
  </si>
  <si>
    <t>org.apache.lucene.spatial.query.SpatialOperation$6</t>
  </si>
  <si>
    <t>org.apache.lucene.spatial.query.SpatialOperation$7</t>
  </si>
  <si>
    <t>org.apache.lucene.spatial.query.SpatialOperation$8</t>
  </si>
  <si>
    <t>org.apache.lucene.spatial.query.UnsupportedSpatialOperation</t>
  </si>
  <si>
    <t>org.apache.lucene.spatial.QueryEqualsHashCodeTest</t>
  </si>
  <si>
    <t>org.apache.lucene.spatial.QueryEqualsHashCodeTest$1</t>
  </si>
  <si>
    <t>org.apache.lucene.spatial.QueryEqualsHashCodeTest$2</t>
  </si>
  <si>
    <t>org.apache.lucene.spatial.QueryEqualsHashCodeTest$3</t>
  </si>
  <si>
    <t>org.apache.lucene.spatial.QueryEqualsHashCodeTest$ObjGenerator</t>
  </si>
  <si>
    <t>org.apache.lucene.spatial.SpatialArgsTest</t>
  </si>
  <si>
    <t>org.apache.lucene.spatial.SpatialExample</t>
  </si>
  <si>
    <t>org.apache.lucene.spatial.SpatialMatchConcern</t>
  </si>
  <si>
    <t>org.apache.lucene.spatial.SpatialStrategy</t>
  </si>
  <si>
    <t>org.apache.lucene.spatial.SpatialTestCase</t>
  </si>
  <si>
    <t>org.apache.lucene.spatial.SpatialTestCase$SearchResult</t>
  </si>
  <si>
    <t>org.apache.lucene.spatial.SpatialTestCase$SearchResults</t>
  </si>
  <si>
    <t>org.apache.lucene.spatial.SpatialTestQuery</t>
  </si>
  <si>
    <t>org.apache.lucene.spatial.SpatialTestQuery$1</t>
  </si>
  <si>
    <t>org.apache.lucene.spatial.StrategyTestCase</t>
  </si>
  <si>
    <t>org.apache.lucene.spatial.TestTestFramework</t>
  </si>
  <si>
    <t>org.apache.lucene.spatial.util.CachingDoubleValueSource</t>
  </si>
  <si>
    <t>org.apache.lucene.spatial.util.CachingDoubleValueSource$1</t>
  </si>
  <si>
    <t>org.apache.lucene.spatial.util.ShapeFieldCache</t>
  </si>
  <si>
    <t>org.apache.lucene.spatial.util.ShapeFieldCacheDistanceValueSource</t>
  </si>
  <si>
    <t>org.apache.lucene.spatial.util.ShapeFieldCacheDistanceValueSource$1</t>
  </si>
  <si>
    <t>org.apache.lucene.spatial.util.ShapeFieldCacheProvider</t>
  </si>
  <si>
    <t>org.apache.lucene.spatial.util.ValueSourceFilter</t>
  </si>
  <si>
    <t>org.apache.lucene.spatial.util.ValueSourceFilter$1</t>
  </si>
  <si>
    <t>org.apache.lucene.spatial.vector.DistanceValueSource</t>
  </si>
  <si>
    <t>org.apache.lucene.spatial.vector.DistanceValueSource$1</t>
  </si>
  <si>
    <t>org.apache.lucene.spatial.vector.PointVectorStrategy</t>
  </si>
  <si>
    <t>org.apache.lucene.spatial.vector.TestPointVectorStrategy</t>
  </si>
  <si>
    <t>org.apache.lucene.store._TestHelper</t>
  </si>
  <si>
    <t>org.apache.lucene.store.AlreadyClosedException</t>
  </si>
  <si>
    <t>org.apache.lucene.store.BaseDirectoryWrapper</t>
  </si>
  <si>
    <t>org.apache.lucene.store.BufferedIndexInput</t>
  </si>
  <si>
    <t>org.apache.lucene.store.BufferedIndexOutput</t>
  </si>
  <si>
    <t>org.apache.lucene.store.ByteArrayDataInput</t>
  </si>
  <si>
    <t>org.apache.lucene.store.ByteArrayDataOutput</t>
  </si>
  <si>
    <t>org.apache.lucene.store.ByteBufferIndexInput</t>
  </si>
  <si>
    <t>org.apache.lucene.store.ChecksumIndexInput</t>
  </si>
  <si>
    <t>org.apache.lucene.store.ChecksumIndexOutput</t>
  </si>
  <si>
    <t>org.apache.lucene.store.CompoundFileDirectory</t>
  </si>
  <si>
    <t>org.apache.lucene.store.CompoundFileDirectory$1</t>
  </si>
  <si>
    <t>org.apache.lucene.store.CompoundFileDirectory$FileEntry</t>
  </si>
  <si>
    <t>org.apache.lucene.store.CompoundFileWriter</t>
  </si>
  <si>
    <t>org.apache.lucene.store.CompoundFileWriter$DirectCFSIndexOutput</t>
  </si>
  <si>
    <t>org.apache.lucene.store.CompoundFileWriter$FileEntry</t>
  </si>
  <si>
    <t>org.apache.lucene.store.DataInput</t>
  </si>
  <si>
    <t>org.apache.lucene.store.DataOutput</t>
  </si>
  <si>
    <t>org.apache.lucene.store.Directory</t>
  </si>
  <si>
    <t>org.apache.lucene.store.Directory$1</t>
  </si>
  <si>
    <t>org.apache.lucene.store.Directory$IndexInputSlicer</t>
  </si>
  <si>
    <t>org.apache.lucene.store.Directory$SlicedIndexInput</t>
  </si>
  <si>
    <t>org.apache.lucene.store.FileSwitchDirectory</t>
  </si>
  <si>
    <t>org.apache.lucene.store.FlushInfo</t>
  </si>
  <si>
    <t>org.apache.lucene.store.FSDirectory</t>
  </si>
  <si>
    <t>org.apache.lucene.store.FSDirectory$1</t>
  </si>
  <si>
    <t>org.apache.lucene.store.FSDirectory$FSIndexInput</t>
  </si>
  <si>
    <t>org.apache.lucene.store.FSDirectory$FSIndexOutput</t>
  </si>
  <si>
    <t>org.apache.lucene.store.FSLockFactory</t>
  </si>
  <si>
    <t>org.apache.lucene.store.IndexInput</t>
  </si>
  <si>
    <t>org.apache.lucene.store.IndexOutput</t>
  </si>
  <si>
    <t>org.apache.lucene.store.InputStreamDataInput</t>
  </si>
  <si>
    <t>org.apache.lucene.store.IOContext</t>
  </si>
  <si>
    <t>org.apache.lucene.store.IOContext$Context</t>
  </si>
  <si>
    <t>org.apache.lucene.store.Lock</t>
  </si>
  <si>
    <t>org.apache.lucene.store.Lock$With</t>
  </si>
  <si>
    <t>org.apache.lucene.store.LockFactory</t>
  </si>
  <si>
    <t>org.apache.lucene.store.LockObtainFailedException</t>
  </si>
  <si>
    <t>org.apache.lucene.store.LockReleaseFailedException</t>
  </si>
  <si>
    <t>org.apache.lucene.store.LockStressTest</t>
  </si>
  <si>
    <t>org.apache.lucene.store.LockVerifyServer</t>
  </si>
  <si>
    <t>org.apache.lucene.store.MergeInfo</t>
  </si>
  <si>
    <t>org.apache.lucene.store.MMapDirectory</t>
  </si>
  <si>
    <t>org.apache.lucene.store.MMapDirectory$1</t>
  </si>
  <si>
    <t>org.apache.lucene.store.MMapDirectory$MMapIndexInput</t>
  </si>
  <si>
    <t>org.apache.lucene.store.MMapDirectory$MMapIndexInput$1</t>
  </si>
  <si>
    <t>org.apache.lucene.store.MockDirectoryWrapper</t>
  </si>
  <si>
    <t>org.apache.lucene.store.MockDirectoryWrapper$1</t>
  </si>
  <si>
    <t>org.apache.lucene.store.MockDirectoryWrapper$BufferedIndexOutputWrapper</t>
  </si>
  <si>
    <t>org.apache.lucene.store.MockDirectoryWrapper$Failure</t>
  </si>
  <si>
    <t>org.apache.lucene.store.MockDirectoryWrapper$Handle</t>
  </si>
  <si>
    <t>org.apache.lucene.store.MockDirectoryWrapper$Throttling</t>
  </si>
  <si>
    <t>org.apache.lucene.store.MockIndexInputWrapper</t>
  </si>
  <si>
    <t>org.apache.lucene.store.MockIndexOutputWrapper</t>
  </si>
  <si>
    <t>org.apache.lucene.store.MockLockFactoryWrapper</t>
  </si>
  <si>
    <t>org.apache.lucene.store.MockLockFactoryWrapper$MockLock</t>
  </si>
  <si>
    <t>org.apache.lucene.store.NativeFSLock</t>
  </si>
  <si>
    <t>org.apache.lucene.store.NativeFSLockFactory</t>
  </si>
  <si>
    <t>org.apache.lucene.store.NativePosixUtil</t>
  </si>
  <si>
    <t>org.apache.lucene.store.NativeUnixDirectory</t>
  </si>
  <si>
    <t>org.apache.lucene.store.NativeUnixDirectory$NativeUnixIndexInput</t>
  </si>
  <si>
    <t>org.apache.lucene.store.NativeUnixDirectory$NativeUnixIndexOutput</t>
  </si>
  <si>
    <t>org.apache.lucene.store.NIOFSDirectory</t>
  </si>
  <si>
    <t>org.apache.lucene.store.NIOFSDirectory$1</t>
  </si>
  <si>
    <t>org.apache.lucene.store.NIOFSDirectory$NIOFSIndexInput</t>
  </si>
  <si>
    <t>org.apache.lucene.store.NoLock</t>
  </si>
  <si>
    <t>org.apache.lucene.store.NoLockFactory</t>
  </si>
  <si>
    <t>org.apache.lucene.store.NoSuchDirectoryException</t>
  </si>
  <si>
    <t>org.apache.lucene.store.NRTCachingDirectory</t>
  </si>
  <si>
    <t>org.apache.lucene.store.OutputStreamDataOutput</t>
  </si>
  <si>
    <t>org.apache.lucene.store.RAMDirectory</t>
  </si>
  <si>
    <t>org.apache.lucene.store.RAMFile</t>
  </si>
  <si>
    <t>org.apache.lucene.store.RAMInputStream</t>
  </si>
  <si>
    <t>org.apache.lucene.store.RAMOutputStream</t>
  </si>
  <si>
    <t>org.apache.lucene.store.RateLimitedDirectoryWrapper</t>
  </si>
  <si>
    <t>org.apache.lucene.store.RateLimitedIndexOutput</t>
  </si>
  <si>
    <t>org.apache.lucene.store.RateLimiter</t>
  </si>
  <si>
    <t>org.apache.lucene.store.RateLimiter$SimpleRateLimiter</t>
  </si>
  <si>
    <t>org.apache.lucene.store.SimpleFSDirectory</t>
  </si>
  <si>
    <t>org.apache.lucene.store.SimpleFSDirectory$1</t>
  </si>
  <si>
    <t>org.apache.lucene.store.SimpleFSDirectory$SimpleFSIndexInput</t>
  </si>
  <si>
    <t>org.apache.lucene.store.SimpleFSLock</t>
  </si>
  <si>
    <t>org.apache.lucene.store.SimpleFSLockFactory</t>
  </si>
  <si>
    <t>org.apache.lucene.store.SingleInstanceLock</t>
  </si>
  <si>
    <t>org.apache.lucene.store.SingleInstanceLockFactory</t>
  </si>
  <si>
    <t>org.apache.lucene.store.SlowClosingMockIndexInputWrapper</t>
  </si>
  <si>
    <t>org.apache.lucene.store.SlowOpeningMockIndexInputWrapper</t>
  </si>
  <si>
    <t>org.apache.lucene.store.TestBufferedIndexInput</t>
  </si>
  <si>
    <t>org.apache.lucene.store.TestBufferedIndexInput$MockFSDirectory</t>
  </si>
  <si>
    <t>org.apache.lucene.store.TestBufferedIndexInput$MyBufferedIndexInput</t>
  </si>
  <si>
    <t>org.apache.lucene.store.TestByteArrayDataInput</t>
  </si>
  <si>
    <t>org.apache.lucene.store.TestCopyBytes</t>
  </si>
  <si>
    <t>org.apache.lucene.store.TestCopyBytes$CopyThread</t>
  </si>
  <si>
    <t>org.apache.lucene.store.TestDirectory</t>
  </si>
  <si>
    <t>org.apache.lucene.store.TestDirectory$1TheThread</t>
  </si>
  <si>
    <t>org.apache.lucene.store.TestDirectory$1TheThread2</t>
  </si>
  <si>
    <t>org.apache.lucene.store.TestFileSwitchDirectory</t>
  </si>
  <si>
    <t>org.apache.lucene.store.TestHugeRamFile</t>
  </si>
  <si>
    <t>org.apache.lucene.store.TestHugeRamFile$DenseRAMFile</t>
  </si>
  <si>
    <t>org.apache.lucene.store.TestLock</t>
  </si>
  <si>
    <t>org.apache.lucene.store.TestLock$LockMock</t>
  </si>
  <si>
    <t>org.apache.lucene.store.TestLockFactory</t>
  </si>
  <si>
    <t>org.apache.lucene.store.TestLockFactory$MockLockFactory</t>
  </si>
  <si>
    <t>org.apache.lucene.store.TestLockFactory$MockLockFactory$MockLock</t>
  </si>
  <si>
    <t>org.apache.lucene.store.TestLockFactory$SearcherThread</t>
  </si>
  <si>
    <t>org.apache.lucene.store.TestLockFactory$WriterThread</t>
  </si>
  <si>
    <t>org.apache.lucene.store.TestMockDirectoryWrapper</t>
  </si>
  <si>
    <t>org.apache.lucene.store.TestMultiMMap</t>
  </si>
  <si>
    <t>org.apache.lucene.store.TestNRTCachingDirectory</t>
  </si>
  <si>
    <t>org.apache.lucene.store.TestRAMDirectory</t>
  </si>
  <si>
    <t>org.apache.lucene.store.TestRAMDirectory$1</t>
  </si>
  <si>
    <t>org.apache.lucene.store.TestWindowsMMap</t>
  </si>
  <si>
    <t>org.apache.lucene.store.TrackingDirectoryWrapper</t>
  </si>
  <si>
    <t>org.apache.lucene.store.VerifyingLockFactory</t>
  </si>
  <si>
    <t>org.apache.lucene.store.VerifyingLockFactory$CheckedLock</t>
  </si>
  <si>
    <t>org.apache.lucene.store.WindowsDirectory</t>
  </si>
  <si>
    <t>org.apache.lucene.store.WindowsDirectory$WindowsIndexInput</t>
  </si>
  <si>
    <t>org.apache.lucene.TestAssertions</t>
  </si>
  <si>
    <t>org.apache.lucene.TestAssertions$TestTokenStream1</t>
  </si>
  <si>
    <t>org.apache.lucene.TestAssertions$TestTokenStream2</t>
  </si>
  <si>
    <t>org.apache.lucene.TestAssertions$TestTokenStream3</t>
  </si>
  <si>
    <t>org.apache.lucene.TestDemo</t>
  </si>
  <si>
    <t>org.apache.lucene.TestExternalCodecs</t>
  </si>
  <si>
    <t>org.apache.lucene.TestExternalCodecs$CustomPerFieldCodec</t>
  </si>
  <si>
    <t>org.apache.lucene.TestMergeSchedulerExternal</t>
  </si>
  <si>
    <t>org.apache.lucene.TestMergeSchedulerExternal$FailOnlyOnMerge</t>
  </si>
  <si>
    <t>org.apache.lucene.TestMergeSchedulerExternal$MyMergeScheduler</t>
  </si>
  <si>
    <t>org.apache.lucene.TestMergeSchedulerExternal$MyMergeScheduler$MyMergeThread</t>
  </si>
  <si>
    <t>org.apache.lucene.TestMergeSchedulerExternal$ReportingMergeScheduler</t>
  </si>
  <si>
    <t>org.apache.lucene.TestSearch</t>
  </si>
  <si>
    <t>org.apache.lucene.TestSearchForDuplicates</t>
  </si>
  <si>
    <t>org.apache.lucene.TestWorstCaseTestBehavior</t>
  </si>
  <si>
    <t>org.apache.lucene.TestWorstCaseTestBehavior$1</t>
  </si>
  <si>
    <t>org.apache.lucene.TestWorstCaseTestBehavior$2</t>
  </si>
  <si>
    <t>org.apache.lucene.util._TestUtil</t>
  </si>
  <si>
    <t>org.apache.lucene.util._TestUtil$1</t>
  </si>
  <si>
    <t>org.apache.lucene.util._TestUtil$2</t>
  </si>
  <si>
    <t>org.apache.lucene.util._TestUtil$3</t>
  </si>
  <si>
    <t>org.apache.lucene.util._TestUtil$4</t>
  </si>
  <si>
    <t>org.apache.lucene.util.AbstractBeforeAfterRule</t>
  </si>
  <si>
    <t>org.apache.lucene.util.AbstractBeforeAfterRule$1</t>
  </si>
  <si>
    <t>org.apache.lucene.util.ArrayUtil</t>
  </si>
  <si>
    <t>org.apache.lucene.util.ArrayUtil$1</t>
  </si>
  <si>
    <t>org.apache.lucene.util.ArrayUtil$2</t>
  </si>
  <si>
    <t>org.apache.lucene.util.Attribute</t>
  </si>
  <si>
    <t>org.apache.lucene.util.AttributeImpl</t>
  </si>
  <si>
    <t>org.apache.lucene.util.AttributeImpl$1</t>
  </si>
  <si>
    <t>org.apache.lucene.util.AttributeReflector</t>
  </si>
  <si>
    <t>org.apache.lucene.util.AttributeSource</t>
  </si>
  <si>
    <t>org.apache.lucene.util.AttributeSource$1</t>
  </si>
  <si>
    <t>org.apache.lucene.util.AttributeSource$2</t>
  </si>
  <si>
    <t>org.apache.lucene.util.AttributeSource$AttributeFactory</t>
  </si>
  <si>
    <t>org.apache.lucene.util.AttributeSource$AttributeFactory$DefaultAttributeFactory</t>
  </si>
  <si>
    <t>org.apache.lucene.util.AttributeSource$State</t>
  </si>
  <si>
    <t>org.apache.lucene.util.automaton.Automaton</t>
  </si>
  <si>
    <t>org.apache.lucene.util.automaton.AutomatonProvider</t>
  </si>
  <si>
    <t>org.apache.lucene.util.automaton.AutomatonTestUtil</t>
  </si>
  <si>
    <t>org.apache.lucene.util.automaton.AutomatonTestUtil$RandomAcceptedStrings</t>
  </si>
  <si>
    <t>org.apache.lucene.util.automaton.AutomatonTestUtil$RandomAcceptedStrings$ArrivingTransition</t>
  </si>
  <si>
    <t>org.apache.lucene.util.automaton.BasicAutomata</t>
  </si>
  <si>
    <t>org.apache.lucene.util.automaton.BasicOperations</t>
  </si>
  <si>
    <t>org.apache.lucene.util.automaton.BasicOperations$PointTransitions</t>
  </si>
  <si>
    <t>org.apache.lucene.util.automaton.BasicOperations$PointTransitionSet</t>
  </si>
  <si>
    <t>org.apache.lucene.util.automaton.BasicOperations$TransitionList</t>
  </si>
  <si>
    <t>org.apache.lucene.util.automaton.ByteRunAutomaton</t>
  </si>
  <si>
    <t>org.apache.lucene.util.automaton.CharacterRunAutomaton</t>
  </si>
  <si>
    <t>org.apache.lucene.util.automaton.CompiledAutomaton</t>
  </si>
  <si>
    <t>org.apache.lucene.util.automaton.CompiledAutomaton$AUTOMATON_TYPE</t>
  </si>
  <si>
    <t>org.apache.lucene.util.automaton.DaciukMihovAutomatonBuilder</t>
  </si>
  <si>
    <t>org.apache.lucene.util.automaton.DaciukMihovAutomatonBuilder$State</t>
  </si>
  <si>
    <t>org.apache.lucene.util.automaton.Lev1ParametricDescription</t>
  </si>
  <si>
    <t>org.apache.lucene.util.automaton.Lev1TParametricDescription</t>
  </si>
  <si>
    <t>org.apache.lucene.util.automaton.Lev2ParametricDescription</t>
  </si>
  <si>
    <t>org.apache.lucene.util.automaton.Lev2TParametricDescription</t>
  </si>
  <si>
    <t>org.apache.lucene.util.automaton.LevenshteinAutomata</t>
  </si>
  <si>
    <t>org.apache.lucene.util.automaton.LevenshteinAutomata$ParametricDescription</t>
  </si>
  <si>
    <t>org.apache.lucene.util.automaton.MinimizationOperations</t>
  </si>
  <si>
    <t>org.apache.lucene.util.automaton.MinimizationOperations$IntPair</t>
  </si>
  <si>
    <t>org.apache.lucene.util.automaton.MinimizationOperations$StateList</t>
  </si>
  <si>
    <t>org.apache.lucene.util.automaton.MinimizationOperations$StateListNode</t>
  </si>
  <si>
    <t>org.apache.lucene.util.automaton.RegExp</t>
  </si>
  <si>
    <t>org.apache.lucene.util.automaton.RegExp$Kind</t>
  </si>
  <si>
    <t>org.apache.lucene.util.automaton.RunAutomaton</t>
  </si>
  <si>
    <t>org.apache.lucene.util.automaton.SortedIntSet</t>
  </si>
  <si>
    <t>org.apache.lucene.util.automaton.SortedIntSet$FrozenIntSet</t>
  </si>
  <si>
    <t>org.apache.lucene.util.automaton.SpecialOperations</t>
  </si>
  <si>
    <t>org.apache.lucene.util.automaton.State</t>
  </si>
  <si>
    <t>org.apache.lucene.util.automaton.State$TransitionsIterable</t>
  </si>
  <si>
    <t>org.apache.lucene.util.automaton.State$TransitionsIterable$1</t>
  </si>
  <si>
    <t>org.apache.lucene.util.automaton.StatePair</t>
  </si>
  <si>
    <t>org.apache.lucene.util.automaton.TestBasicOperations</t>
  </si>
  <si>
    <t>org.apache.lucene.util.automaton.TestCompiledAutomaton</t>
  </si>
  <si>
    <t>org.apache.lucene.util.automaton.TestDeterminism</t>
  </si>
  <si>
    <t>org.apache.lucene.util.automaton.TestDeterminizeLexicon</t>
  </si>
  <si>
    <t>org.apache.lucene.util.automaton.TestLevenshteinAutomata</t>
  </si>
  <si>
    <t>org.apache.lucene.util.automaton.TestMinimize</t>
  </si>
  <si>
    <t>org.apache.lucene.util.automaton.TestSpecialOperations</t>
  </si>
  <si>
    <t>org.apache.lucene.util.automaton.TestUTF32ToUTF8</t>
  </si>
  <si>
    <t>org.apache.lucene.util.automaton.Transition</t>
  </si>
  <si>
    <t>org.apache.lucene.util.automaton.Transition$CompareByDestThenMinMaxSingle</t>
  </si>
  <si>
    <t>org.apache.lucene.util.automaton.Transition$CompareByMinMaxThenDestSingle</t>
  </si>
  <si>
    <t>org.apache.lucene.util.automaton.UTF32ToUTF8</t>
  </si>
  <si>
    <t>org.apache.lucene.util.automaton.UTF32ToUTF8$UTF8Byte</t>
  </si>
  <si>
    <t>org.apache.lucene.util.automaton.UTF32ToUTF8$UTF8Sequence</t>
  </si>
  <si>
    <t>org.apache.lucene.util.Bits</t>
  </si>
  <si>
    <t>org.apache.lucene.util.Bits$MatchAllBits</t>
  </si>
  <si>
    <t>org.apache.lucene.util.Bits$MatchNoBits</t>
  </si>
  <si>
    <t>org.apache.lucene.util.BitUtil</t>
  </si>
  <si>
    <t>org.apache.lucene.util.ByteBlockPool</t>
  </si>
  <si>
    <t>org.apache.lucene.util.ByteBlockPool$Allocator</t>
  </si>
  <si>
    <t>org.apache.lucene.util.ByteBlockPool$DirectAllocator</t>
  </si>
  <si>
    <t>org.apache.lucene.util.ByteBlockPool$DirectTrackingAllocator</t>
  </si>
  <si>
    <t>org.apache.lucene.util.BytesRef</t>
  </si>
  <si>
    <t>org.apache.lucene.util.BytesRef$UTF8SortedAsUnicodeComparator</t>
  </si>
  <si>
    <t>org.apache.lucene.util.BytesRef$UTF8SortedAsUTF16Comparator</t>
  </si>
  <si>
    <t>org.apache.lucene.util.BytesRefHash</t>
  </si>
  <si>
    <t>org.apache.lucene.util.BytesRefHash$1</t>
  </si>
  <si>
    <t>org.apache.lucene.util.BytesRefHash$BytesStartArray</t>
  </si>
  <si>
    <t>org.apache.lucene.util.BytesRefHash$DirectBytesStartArray</t>
  </si>
  <si>
    <t>org.apache.lucene.util.BytesRefHash$MaxBytesLengthExceededException</t>
  </si>
  <si>
    <t>org.apache.lucene.util.BytesRefIterator</t>
  </si>
  <si>
    <t>org.apache.lucene.util.BytesRefIterator$1</t>
  </si>
  <si>
    <t>org.apache.lucene.util.CharsRef</t>
  </si>
  <si>
    <t>org.apache.lucene.util.CharsRef$UTF16SortedAsUTF8Comparator</t>
  </si>
  <si>
    <t>org.apache.lucene.util.CloseableDirectory</t>
  </si>
  <si>
    <t>org.apache.lucene.util.CloseableFile</t>
  </si>
  <si>
    <t>org.apache.lucene.util.CloseableThreadLocal</t>
  </si>
  <si>
    <t>org.apache.lucene.util.CollectionUtil</t>
  </si>
  <si>
    <t>org.apache.lucene.util.CollectionUtil$1</t>
  </si>
  <si>
    <t>org.apache.lucene.util.CollectionUtil$2</t>
  </si>
  <si>
    <t>org.apache.lucene.util.CommandLineUtil</t>
  </si>
  <si>
    <t>org.apache.lucene.util.Constants</t>
  </si>
  <si>
    <t>org.apache.lucene.util.Counter</t>
  </si>
  <si>
    <t>org.apache.lucene.util.Counter$AtomicCounter</t>
  </si>
  <si>
    <t>org.apache.lucene.util.Counter$SerialCounter</t>
  </si>
  <si>
    <t>org.apache.lucene.util.DocIdBitSet</t>
  </si>
  <si>
    <t>org.apache.lucene.util.DocIdBitSet$DocIdBitSetIterator</t>
  </si>
  <si>
    <t>org.apache.lucene.util.DoubleBarrelLRUCache</t>
  </si>
  <si>
    <t>org.apache.lucene.util.DoubleBarrelLRUCache$CloneableKey</t>
  </si>
  <si>
    <t>org.apache.lucene.util.English</t>
  </si>
  <si>
    <t>org.apache.lucene.util.FailOnNonBulkMergesInfoStream</t>
  </si>
  <si>
    <t>org.apache.lucene.util.FieldCacheSanityChecker</t>
  </si>
  <si>
    <t>org.apache.lucene.util.FieldCacheSanityChecker$Insanity</t>
  </si>
  <si>
    <t>org.apache.lucene.util.FieldCacheSanityChecker$InsanityType</t>
  </si>
  <si>
    <t>org.apache.lucene.util.FieldCacheSanityChecker$ReaderField</t>
  </si>
  <si>
    <t>org.apache.lucene.util.FilterIterator</t>
  </si>
  <si>
    <t>org.apache.lucene.util.FixedBitSet</t>
  </si>
  <si>
    <t>org.apache.lucene.util.fst.Builder</t>
  </si>
  <si>
    <t>org.apache.lucene.util.fst.Builder$Arc</t>
  </si>
  <si>
    <t>org.apache.lucene.util.fst.Builder$CompiledNode</t>
  </si>
  <si>
    <t>org.apache.lucene.util.fst.Builder$FreezeTail</t>
  </si>
  <si>
    <t>org.apache.lucene.util.fst.Builder$Node</t>
  </si>
  <si>
    <t>org.apache.lucene.util.fst.Builder$UnCompiledNode</t>
  </si>
  <si>
    <t>org.apache.lucene.util.fst.ByteSequenceOutputs</t>
  </si>
  <si>
    <t>org.apache.lucene.util.fst.BytesRefFSTEnum</t>
  </si>
  <si>
    <t>org.apache.lucene.util.fst.BytesRefFSTEnum$InputOutput</t>
  </si>
  <si>
    <t>org.apache.lucene.util.fst.BytesStore</t>
  </si>
  <si>
    <t>org.apache.lucene.util.fst.BytesStore$1</t>
  </si>
  <si>
    <t>org.apache.lucene.util.fst.BytesStore$2</t>
  </si>
  <si>
    <t>org.apache.lucene.util.fst.CharSequenceOutputs</t>
  </si>
  <si>
    <t>org.apache.lucene.util.fst.ForwardBytesReader</t>
  </si>
  <si>
    <t>org.apache.lucene.util.fst.FST</t>
  </si>
  <si>
    <t>org.apache.lucene.util.fst.FST$Arc</t>
  </si>
  <si>
    <t>org.apache.lucene.util.fst.FST$ArcAndState</t>
  </si>
  <si>
    <t>org.apache.lucene.util.fst.FST$BytesReader</t>
  </si>
  <si>
    <t>org.apache.lucene.util.fst.FST$INPUT_TYPE</t>
  </si>
  <si>
    <t>org.apache.lucene.util.fst.FST$NodeAndInCount</t>
  </si>
  <si>
    <t>org.apache.lucene.util.fst.FST$NodeQueue</t>
  </si>
  <si>
    <t>org.apache.lucene.util.fst.FSTEnum</t>
  </si>
  <si>
    <t>org.apache.lucene.util.fst.FSTTester</t>
  </si>
  <si>
    <t>org.apache.lucene.util.fst.FSTTester$CountMinOutput</t>
  </si>
  <si>
    <t>org.apache.lucene.util.fst.FSTTester$InputOutput</t>
  </si>
  <si>
    <t>org.apache.lucene.util.fst.IntSequenceOutputs</t>
  </si>
  <si>
    <t>org.apache.lucene.util.fst.IntsRefFSTEnum</t>
  </si>
  <si>
    <t>org.apache.lucene.util.fst.IntsRefFSTEnum$InputOutput</t>
  </si>
  <si>
    <t>org.apache.lucene.util.fst.ListOfOutputs</t>
  </si>
  <si>
    <t>org.apache.lucene.util.fst.NodeHash</t>
  </si>
  <si>
    <t>org.apache.lucene.util.fst.NoOutputs</t>
  </si>
  <si>
    <t>org.apache.lucene.util.fst.NoOutputs$1</t>
  </si>
  <si>
    <t>org.apache.lucene.util.fst.Outputs</t>
  </si>
  <si>
    <t>org.apache.lucene.util.fst.PairOutputs</t>
  </si>
  <si>
    <t>org.apache.lucene.util.fst.PairOutputs$Pair</t>
  </si>
  <si>
    <t>org.apache.lucene.util.fst.PositiveIntOutputs</t>
  </si>
  <si>
    <t>org.apache.lucene.util.fst.ReverseBytesReader</t>
  </si>
  <si>
    <t>org.apache.lucene.util.fst.Test2BFST</t>
  </si>
  <si>
    <t>org.apache.lucene.util.fst.TestBytesStore</t>
  </si>
  <si>
    <t>org.apache.lucene.util.fst.TestFSTs</t>
  </si>
  <si>
    <t>org.apache.lucene.util.fst.TestFSTs$1</t>
  </si>
  <si>
    <t>org.apache.lucene.util.fst.TestFSTs$1SyntheticData</t>
  </si>
  <si>
    <t>org.apache.lucene.util.fst.TestFSTs$2</t>
  </si>
  <si>
    <t>org.apache.lucene.util.fst.TestFSTs$3</t>
  </si>
  <si>
    <t>org.apache.lucene.util.fst.TestFSTs$4</t>
  </si>
  <si>
    <t>org.apache.lucene.util.fst.TestFSTs$5</t>
  </si>
  <si>
    <t>org.apache.lucene.util.fst.TestFSTs$6</t>
  </si>
  <si>
    <t>org.apache.lucene.util.fst.TestFSTs$TieBreakByInputComparator</t>
  </si>
  <si>
    <t>org.apache.lucene.util.fst.TestFSTs$TwoLongs</t>
  </si>
  <si>
    <t>org.apache.lucene.util.fst.TestFSTs$VisitTerms</t>
  </si>
  <si>
    <t>org.apache.lucene.util.fst.TestFSTsMisc</t>
  </si>
  <si>
    <t>org.apache.lucene.util.fst.TestFSTsMisc$1</t>
  </si>
  <si>
    <t>org.apache.lucene.util.fst.UpToTwoPositiveIntOutputs</t>
  </si>
  <si>
    <t>org.apache.lucene.util.fst.UpToTwoPositiveIntOutputs$TwoLongs</t>
  </si>
  <si>
    <t>org.apache.lucene.util.fst.Util</t>
  </si>
  <si>
    <t>org.apache.lucene.util.fst.Util$FSTPath</t>
  </si>
  <si>
    <t>org.apache.lucene.util.fst.Util$MinResult</t>
  </si>
  <si>
    <t>org.apache.lucene.util.fst.Util$TieBreakByInputComparator</t>
  </si>
  <si>
    <t>org.apache.lucene.util.fst.Util$TopNSearcher</t>
  </si>
  <si>
    <t>org.apache.lucene.util.IndexableBinaryStringTools</t>
  </si>
  <si>
    <t>org.apache.lucene.util.IndexableBinaryStringTools$CodingCase</t>
  </si>
  <si>
    <t>org.apache.lucene.util.InfoStream</t>
  </si>
  <si>
    <t>org.apache.lucene.util.InfoStream$NoOutput</t>
  </si>
  <si>
    <t>org.apache.lucene.util.IntBlockPool</t>
  </si>
  <si>
    <t>org.apache.lucene.util.IntBlockPool$Allocator</t>
  </si>
  <si>
    <t>org.apache.lucene.util.IntBlockPool$DirectAllocator</t>
  </si>
  <si>
    <t>org.apache.lucene.util.IntBlockPool$SliceReader</t>
  </si>
  <si>
    <t>org.apache.lucene.util.IntBlockPool$SliceWriter</t>
  </si>
  <si>
    <t>org.apache.lucene.util.IntsRef</t>
  </si>
  <si>
    <t>org.apache.lucene.util.IOUtils</t>
  </si>
  <si>
    <t>org.apache.lucene.util.junitcompat.SorePoint</t>
  </si>
  <si>
    <t>org.apache.lucene.util.junitcompat.SoreType</t>
  </si>
  <si>
    <t>org.apache.lucene.util.junitcompat.TestBeforeAfterOverrides</t>
  </si>
  <si>
    <t>org.apache.lucene.util.junitcompat.TestBeforeAfterOverrides$After1</t>
  </si>
  <si>
    <t>org.apache.lucene.util.junitcompat.TestBeforeAfterOverrides$After2</t>
  </si>
  <si>
    <t>org.apache.lucene.util.junitcompat.TestBeforeAfterOverrides$After3</t>
  </si>
  <si>
    <t>org.apache.lucene.util.junitcompat.TestBeforeAfterOverrides$Before1</t>
  </si>
  <si>
    <t>org.apache.lucene.util.junitcompat.TestBeforeAfterOverrides$Before2</t>
  </si>
  <si>
    <t>org.apache.lucene.util.junitcompat.TestBeforeAfterOverrides$Before3</t>
  </si>
  <si>
    <t>org.apache.lucene.util.junitcompat.TestCodecReported</t>
  </si>
  <si>
    <t>org.apache.lucene.util.junitcompat.TestCodecReported$Nested1</t>
  </si>
  <si>
    <t>org.apache.lucene.util.junitcompat.TestExceptionInBeforeClassHooks</t>
  </si>
  <si>
    <t>org.apache.lucene.util.junitcompat.TestExceptionInBeforeClassHooks$Nested1</t>
  </si>
  <si>
    <t>org.apache.lucene.util.junitcompat.TestExceptionInBeforeClassHooks$Nested1$1</t>
  </si>
  <si>
    <t>org.apache.lucene.util.junitcompat.TestExceptionInBeforeClassHooks$Nested2</t>
  </si>
  <si>
    <t>org.apache.lucene.util.junitcompat.TestExceptionInBeforeClassHooks$Nested2$1</t>
  </si>
  <si>
    <t>org.apache.lucene.util.junitcompat.TestExceptionInBeforeClassHooks$Nested2$2</t>
  </si>
  <si>
    <t>org.apache.lucene.util.junitcompat.TestExceptionInBeforeClassHooks$Nested2$3</t>
  </si>
  <si>
    <t>org.apache.lucene.util.junitcompat.TestExceptionInBeforeClassHooks$Nested3</t>
  </si>
  <si>
    <t>org.apache.lucene.util.junitcompat.TestExceptionInBeforeClassHooks$Nested3$1</t>
  </si>
  <si>
    <t>org.apache.lucene.util.junitcompat.TestFailIfDirectoryNotClosed</t>
  </si>
  <si>
    <t>org.apache.lucene.util.junitcompat.TestFailIfDirectoryNotClosed$Nested1</t>
  </si>
  <si>
    <t>org.apache.lucene.util.junitcompat.TestFailIfUnreferencedFiles</t>
  </si>
  <si>
    <t>org.apache.lucene.util.junitcompat.TestFailIfUnreferencedFiles$Nested1</t>
  </si>
  <si>
    <t>org.apache.lucene.util.junitcompat.TestFailOnFieldCacheInsanity</t>
  </si>
  <si>
    <t>org.apache.lucene.util.junitcompat.TestFailOnFieldCacheInsanity$Nested1</t>
  </si>
  <si>
    <t>org.apache.lucene.util.junitcompat.TestJUnitRuleOrder</t>
  </si>
  <si>
    <t>org.apache.lucene.util.junitcompat.TestJUnitRuleOrder$Nested</t>
  </si>
  <si>
    <t>org.apache.lucene.util.junitcompat.TestJUnitRuleOrder$Nested$1</t>
  </si>
  <si>
    <t>org.apache.lucene.util.junitcompat.TestJUnitRuleOrder$Nested$1$1</t>
  </si>
  <si>
    <t>org.apache.lucene.util.junitcompat.TestLeaveFilesIfTestFails</t>
  </si>
  <si>
    <t>org.apache.lucene.util.junitcompat.TestLeaveFilesIfTestFails$Nested1</t>
  </si>
  <si>
    <t>org.apache.lucene.util.junitcompat.TestReproduceMessage</t>
  </si>
  <si>
    <t>org.apache.lucene.util.junitcompat.TestReproduceMessage$Nested</t>
  </si>
  <si>
    <t>org.apache.lucene.util.junitcompat.TestReproduceMessage$Nested$1</t>
  </si>
  <si>
    <t>org.apache.lucene.util.junitcompat.TestReproduceMessage$Nested$1$1</t>
  </si>
  <si>
    <t>org.apache.lucene.util.junitcompat.TestSameRandomnessLocalePassedOrNot</t>
  </si>
  <si>
    <t>org.apache.lucene.util.junitcompat.TestSameRandomnessLocalePassedOrNot$Nested</t>
  </si>
  <si>
    <t>org.apache.lucene.util.junitcompat.TestSeedFromUncaught</t>
  </si>
  <si>
    <t>org.apache.lucene.util.junitcompat.TestSeedFromUncaught$ThrowInUncaught</t>
  </si>
  <si>
    <t>org.apache.lucene.util.junitcompat.TestSeedFromUncaught$ThrowInUncaught$1</t>
  </si>
  <si>
    <t>org.apache.lucene.util.junitcompat.TestSetupTeardownChaining</t>
  </si>
  <si>
    <t>org.apache.lucene.util.junitcompat.TestSetupTeardownChaining$NestedSetupChain</t>
  </si>
  <si>
    <t>org.apache.lucene.util.junitcompat.TestSetupTeardownChaining$NestedTeardownChain</t>
  </si>
  <si>
    <t>org.apache.lucene.util.junitcompat.TestSystemPropertiesInvariantRule</t>
  </si>
  <si>
    <t>org.apache.lucene.util.junitcompat.TestSystemPropertiesInvariantRule$Base</t>
  </si>
  <si>
    <t>org.apache.lucene.util.junitcompat.TestSystemPropertiesInvariantRule$IgnoredProperty</t>
  </si>
  <si>
    <t>org.apache.lucene.util.junitcompat.TestSystemPropertiesInvariantRule$InAfterClass</t>
  </si>
  <si>
    <t>org.apache.lucene.util.junitcompat.TestSystemPropertiesInvariantRule$InBeforeClass</t>
  </si>
  <si>
    <t>org.apache.lucene.util.junitcompat.TestSystemPropertiesInvariantRule$InTestMethod</t>
  </si>
  <si>
    <t>org.apache.lucene.util.junitcompat.TestSystemPropertiesInvariantRule$NonStringProperties</t>
  </si>
  <si>
    <t>org.apache.lucene.util.junitcompat.WithNestedTests</t>
  </si>
  <si>
    <t>org.apache.lucene.util.junitcompat.WithNestedTests$1</t>
  </si>
  <si>
    <t>org.apache.lucene.util.junitcompat.WithNestedTests$AbstractNestedTest</t>
  </si>
  <si>
    <t>org.apache.lucene.util.LineFileDocs</t>
  </si>
  <si>
    <t>org.apache.lucene.util.LineFileDocs$DocState</t>
  </si>
  <si>
    <t>org.apache.lucene.util.LongsRef</t>
  </si>
  <si>
    <t>org.apache.lucene.util.LuceneJUnit3MethodProvider</t>
  </si>
  <si>
    <t>org.apache.lucene.util.LuceneTestCase</t>
  </si>
  <si>
    <t>org.apache.lucene.util.LuceneTestCase$1</t>
  </si>
  <si>
    <t>org.apache.lucene.util.LuceneTestCase$2</t>
  </si>
  <si>
    <t>org.apache.lucene.util.LuceneTestCase$3</t>
  </si>
  <si>
    <t>org.apache.lucene.util.LuceneTestCase$AwaitsFix</t>
  </si>
  <si>
    <t>org.apache.lucene.util.LuceneTestCase$BadApple</t>
  </si>
  <si>
    <t>org.apache.lucene.util.LuceneTestCase$Nightly</t>
  </si>
  <si>
    <t>org.apache.lucene.util.LuceneTestCase$Slow</t>
  </si>
  <si>
    <t>org.apache.lucene.util.LuceneTestCase$SuppressCodecs</t>
  </si>
  <si>
    <t>org.apache.lucene.util.LuceneTestCase$Weekly</t>
  </si>
  <si>
    <t>org.apache.lucene.util.MapOfSets</t>
  </si>
  <si>
    <t>org.apache.lucene.util.MathUtil</t>
  </si>
  <si>
    <t>org.apache.lucene.util.mutable.MutableValue</t>
  </si>
  <si>
    <t>org.apache.lucene.util.mutable.MutableValueBool</t>
  </si>
  <si>
    <t>org.apache.lucene.util.mutable.MutableValueDate</t>
  </si>
  <si>
    <t>org.apache.lucene.util.mutable.MutableValueDouble</t>
  </si>
  <si>
    <t>org.apache.lucene.util.mutable.MutableValueFloat</t>
  </si>
  <si>
    <t>org.apache.lucene.util.mutable.MutableValueInt</t>
  </si>
  <si>
    <t>org.apache.lucene.util.mutable.MutableValueLong</t>
  </si>
  <si>
    <t>org.apache.lucene.util.mutable.MutableValueStr</t>
  </si>
  <si>
    <t>org.apache.lucene.util.MutableBits</t>
  </si>
  <si>
    <t>org.apache.lucene.util.NamedSPILoader</t>
  </si>
  <si>
    <t>org.apache.lucene.util.NamedSPILoader$NamedSPI</t>
  </si>
  <si>
    <t>org.apache.lucene.util.NamedThreadFactory</t>
  </si>
  <si>
    <t>org.apache.lucene.util.NullInfoStream</t>
  </si>
  <si>
    <t>org.apache.lucene.util.NumericUtils</t>
  </si>
  <si>
    <t>org.apache.lucene.util.NumericUtils$1</t>
  </si>
  <si>
    <t>org.apache.lucene.util.NumericUtils$2</t>
  </si>
  <si>
    <t>org.apache.lucene.util.NumericUtils$IntRangeBuilder</t>
  </si>
  <si>
    <t>org.apache.lucene.util.NumericUtils$LongRangeBuilder</t>
  </si>
  <si>
    <t>org.apache.lucene.util.OpenBitSet</t>
  </si>
  <si>
    <t>org.apache.lucene.util.OpenBitSetDISI</t>
  </si>
  <si>
    <t>org.apache.lucene.util.OpenBitSetIterator</t>
  </si>
  <si>
    <t>org.apache.lucene.util.packed.AbstractAppendingLongBuffer</t>
  </si>
  <si>
    <t>org.apache.lucene.util.packed.AbstractAppendingLongBuffer$Iterator</t>
  </si>
  <si>
    <t>org.apache.lucene.util.packed.AbstractBlockPackedWriter</t>
  </si>
  <si>
    <t>org.apache.lucene.util.packed.AppendingLongBuffer</t>
  </si>
  <si>
    <t>org.apache.lucene.util.packed.AppendingLongBuffer$Iterator</t>
  </si>
  <si>
    <t>org.apache.lucene.util.packed.BlockPackedReader</t>
  </si>
  <si>
    <t>org.apache.lucene.util.packed.BlockPackedReaderIterator</t>
  </si>
  <si>
    <t>org.apache.lucene.util.packed.BlockPackedWriter</t>
  </si>
  <si>
    <t>org.apache.lucene.util.packed.BulkOperation</t>
  </si>
  <si>
    <t>org.apache.lucene.util.packed.BulkOperationPacked</t>
  </si>
  <si>
    <t>org.apache.lucene.util.packed.BulkOperationPacked1</t>
  </si>
  <si>
    <t>org.apache.lucene.util.packed.BulkOperationPacked10</t>
  </si>
  <si>
    <t>org.apache.lucene.util.packed.BulkOperationPacked11</t>
  </si>
  <si>
    <t>org.apache.lucene.util.packed.BulkOperationPacked12</t>
  </si>
  <si>
    <t>org.apache.lucene.util.packed.BulkOperationPacked13</t>
  </si>
  <si>
    <t>org.apache.lucene.util.packed.BulkOperationPacked14</t>
  </si>
  <si>
    <t>org.apache.lucene.util.packed.BulkOperationPacked15</t>
  </si>
  <si>
    <t>org.apache.lucene.util.packed.BulkOperationPacked16</t>
  </si>
  <si>
    <t>org.apache.lucene.util.packed.BulkOperationPacked17</t>
  </si>
  <si>
    <t>org.apache.lucene.util.packed.BulkOperationPacked18</t>
  </si>
  <si>
    <t>org.apache.lucene.util.packed.BulkOperationPacked19</t>
  </si>
  <si>
    <t>org.apache.lucene.util.packed.BulkOperationPacked2</t>
  </si>
  <si>
    <t>org.apache.lucene.util.packed.BulkOperationPacked20</t>
  </si>
  <si>
    <t>org.apache.lucene.util.packed.BulkOperationPacked21</t>
  </si>
  <si>
    <t>org.apache.lucene.util.packed.BulkOperationPacked22</t>
  </si>
  <si>
    <t>org.apache.lucene.util.packed.BulkOperationPacked23</t>
  </si>
  <si>
    <t>org.apache.lucene.util.packed.BulkOperationPacked24</t>
  </si>
  <si>
    <t>org.apache.lucene.util.packed.BulkOperationPacked3</t>
  </si>
  <si>
    <t>org.apache.lucene.util.packed.BulkOperationPacked4</t>
  </si>
  <si>
    <t>org.apache.lucene.util.packed.BulkOperationPacked5</t>
  </si>
  <si>
    <t>org.apache.lucene.util.packed.BulkOperationPacked6</t>
  </si>
  <si>
    <t>org.apache.lucene.util.packed.BulkOperationPacked7</t>
  </si>
  <si>
    <t>org.apache.lucene.util.packed.BulkOperationPacked8</t>
  </si>
  <si>
    <t>org.apache.lucene.util.packed.BulkOperationPacked9</t>
  </si>
  <si>
    <t>org.apache.lucene.util.packed.BulkOperationPackedSingleBlock</t>
  </si>
  <si>
    <t>org.apache.lucene.util.packed.Direct16</t>
  </si>
  <si>
    <t>org.apache.lucene.util.packed.Direct32</t>
  </si>
  <si>
    <t>org.apache.lucene.util.packed.Direct64</t>
  </si>
  <si>
    <t>org.apache.lucene.util.packed.Direct8</t>
  </si>
  <si>
    <t>org.apache.lucene.util.packed.DirectPacked64SingleBlockReader</t>
  </si>
  <si>
    <t>org.apache.lucene.util.packed.DirectPackedReader</t>
  </si>
  <si>
    <t>org.apache.lucene.util.packed.GrowableWriter</t>
  </si>
  <si>
    <t>org.apache.lucene.util.packed.MonotonicAppendingLongBuffer</t>
  </si>
  <si>
    <t>org.apache.lucene.util.packed.MonotonicAppendingLongBuffer$Iterator</t>
  </si>
  <si>
    <t>org.apache.lucene.util.packed.MonotonicBlockPackedReader</t>
  </si>
  <si>
    <t>org.apache.lucene.util.packed.MonotonicBlockPackedWriter</t>
  </si>
  <si>
    <t>org.apache.lucene.util.packed.Packed16ThreeBlocks</t>
  </si>
  <si>
    <t>org.apache.lucene.util.packed.Packed64</t>
  </si>
  <si>
    <t>org.apache.lucene.util.packed.Packed64SingleBlock</t>
  </si>
  <si>
    <t>org.apache.lucene.util.packed.Packed64SingleBlock$Packed64SingleBlock1</t>
  </si>
  <si>
    <t>org.apache.lucene.util.packed.Packed64SingleBlock$Packed64SingleBlock10</t>
  </si>
  <si>
    <t>org.apache.lucene.util.packed.Packed64SingleBlock$Packed64SingleBlock12</t>
  </si>
  <si>
    <t>org.apache.lucene.util.packed.Packed64SingleBlock$Packed64SingleBlock16</t>
  </si>
  <si>
    <t>org.apache.lucene.util.packed.Packed64SingleBlock$Packed64SingleBlock2</t>
  </si>
  <si>
    <t>org.apache.lucene.util.packed.Packed64SingleBlock$Packed64SingleBlock21</t>
  </si>
  <si>
    <t>org.apache.lucene.util.packed.Packed64SingleBlock$Packed64SingleBlock3</t>
  </si>
  <si>
    <t>org.apache.lucene.util.packed.Packed64SingleBlock$Packed64SingleBlock32</t>
  </si>
  <si>
    <t>org.apache.lucene.util.packed.Packed64SingleBlock$Packed64SingleBlock4</t>
  </si>
  <si>
    <t>org.apache.lucene.util.packed.Packed64SingleBlock$Packed64SingleBlock5</t>
  </si>
  <si>
    <t>org.apache.lucene.util.packed.Packed64SingleBlock$Packed64SingleBlock6</t>
  </si>
  <si>
    <t>org.apache.lucene.util.packed.Packed64SingleBlock$Packed64SingleBlock7</t>
  </si>
  <si>
    <t>org.apache.lucene.util.packed.Packed64SingleBlock$Packed64SingleBlock8</t>
  </si>
  <si>
    <t>org.apache.lucene.util.packed.Packed64SingleBlock$Packed64SingleBlock9</t>
  </si>
  <si>
    <t>org.apache.lucene.util.packed.Packed8ThreeBlocks</t>
  </si>
  <si>
    <t>org.apache.lucene.util.packed.PackedDataInput</t>
  </si>
  <si>
    <t>org.apache.lucene.util.packed.PackedDataOutput</t>
  </si>
  <si>
    <t>org.apache.lucene.util.packed.PackedInts</t>
  </si>
  <si>
    <t>org.apache.lucene.util.packed.PackedInts$1</t>
  </si>
  <si>
    <t>org.apache.lucene.util.packed.PackedInts$Decoder</t>
  </si>
  <si>
    <t>org.apache.lucene.util.packed.PackedInts$Encoder</t>
  </si>
  <si>
    <t>org.apache.lucene.util.packed.PackedInts$Format</t>
  </si>
  <si>
    <t>org.apache.lucene.util.packed.PackedInts$Format$1</t>
  </si>
  <si>
    <t>org.apache.lucene.util.packed.PackedInts$Format$2</t>
  </si>
  <si>
    <t>org.apache.lucene.util.packed.PackedInts$FormatAndBits</t>
  </si>
  <si>
    <t>org.apache.lucene.util.packed.PackedInts$Header</t>
  </si>
  <si>
    <t>org.apache.lucene.util.packed.PackedInts$Mutable</t>
  </si>
  <si>
    <t>org.apache.lucene.util.packed.PackedInts$MutableImpl</t>
  </si>
  <si>
    <t>org.apache.lucene.util.packed.PackedInts$NullReader</t>
  </si>
  <si>
    <t>org.apache.lucene.util.packed.PackedInts$Reader</t>
  </si>
  <si>
    <t>org.apache.lucene.util.packed.PackedInts$ReaderImpl</t>
  </si>
  <si>
    <t>org.apache.lucene.util.packed.PackedInts$ReaderIterator</t>
  </si>
  <si>
    <t>org.apache.lucene.util.packed.PackedInts$ReaderIteratorImpl</t>
  </si>
  <si>
    <t>org.apache.lucene.util.packed.PackedInts$Writer</t>
  </si>
  <si>
    <t>org.apache.lucene.util.packed.PackedReaderIterator</t>
  </si>
  <si>
    <t>org.apache.lucene.util.packed.PackedWriter</t>
  </si>
  <si>
    <t>org.apache.lucene.util.packed.TestPackedInts</t>
  </si>
  <si>
    <t>org.apache.lucene.util.PagedBytes</t>
  </si>
  <si>
    <t>org.apache.lucene.util.PagedBytes$PagedBytesDataInput</t>
  </si>
  <si>
    <t>org.apache.lucene.util.PagedBytes$PagedBytesDataOutput</t>
  </si>
  <si>
    <t>org.apache.lucene.util.PagedBytes$Reader</t>
  </si>
  <si>
    <t>org.apache.lucene.util.PrintStreamInfoStream</t>
  </si>
  <si>
    <t>org.apache.lucene.util.PriorityQueue</t>
  </si>
  <si>
    <t>org.apache.lucene.util.QuickPatchThreadsFilter</t>
  </si>
  <si>
    <t>org.apache.lucene.util.RamUsageEstimator</t>
  </si>
  <si>
    <t>org.apache.lucene.util.RamUsageEstimator$ClassCache</t>
  </si>
  <si>
    <t>org.apache.lucene.util.RamUsageEstimator$DummyOneFieldObject</t>
  </si>
  <si>
    <t>org.apache.lucene.util.RamUsageEstimator$DummyTwoLongObject</t>
  </si>
  <si>
    <t>org.apache.lucene.util.RamUsageEstimator$IdentityHashSet$1</t>
  </si>
  <si>
    <t>org.apache.lucene.util.RamUsageEstimator$JvmFeature</t>
  </si>
  <si>
    <t>org.apache.lucene.util.RecyclingByteBlockAllocator</t>
  </si>
  <si>
    <t>org.apache.lucene.util.RecyclingIntBlockAllocator</t>
  </si>
  <si>
    <t>org.apache.lucene.util.Rethrow</t>
  </si>
  <si>
    <t>org.apache.lucene.util.Rethrow$Rethrower</t>
  </si>
  <si>
    <t>org.apache.lucene.util.RollingBuffer</t>
  </si>
  <si>
    <t>org.apache.lucene.util.RollingBuffer$Resettable</t>
  </si>
  <si>
    <t>org.apache.lucene.util.RunListenerPrintReproduceInfo</t>
  </si>
  <si>
    <t>org.apache.lucene.util.SentinelIntSet</t>
  </si>
  <si>
    <t>org.apache.lucene.util.SetOnce</t>
  </si>
  <si>
    <t>org.apache.lucene.util.SetOnce$AlreadySetException</t>
  </si>
  <si>
    <t>org.apache.lucene.util.SmallFloat</t>
  </si>
  <si>
    <t>org.apache.lucene.util.SorterTemplate</t>
  </si>
  <si>
    <t>org.apache.lucene.util.SPIClassIterator</t>
  </si>
  <si>
    <t>org.apache.lucene.util.StressRamUsageEstimator</t>
  </si>
  <si>
    <t>org.apache.lucene.util.StressRamUsageEstimator$Entry</t>
  </si>
  <si>
    <t>org.apache.lucene.util.StringHelper</t>
  </si>
  <si>
    <t>org.apache.lucene.util.StringHelper$1</t>
  </si>
  <si>
    <t>org.apache.lucene.util.Test2BPagedBytes</t>
  </si>
  <si>
    <t>org.apache.lucene.util.TestArrayUtil</t>
  </si>
  <si>
    <t>org.apache.lucene.util.TestArrayUtil$Item</t>
  </si>
  <si>
    <t>org.apache.lucene.util.TestAttributeSource</t>
  </si>
  <si>
    <t>org.apache.lucene.util.TestByteBlockPool</t>
  </si>
  <si>
    <t>org.apache.lucene.util.TestBytesRef</t>
  </si>
  <si>
    <t>org.apache.lucene.util.TestBytesRefHash</t>
  </si>
  <si>
    <t>org.apache.lucene.util.TestCharsRef</t>
  </si>
  <si>
    <t>org.apache.lucene.util.TestCloseableThreadLocal</t>
  </si>
  <si>
    <t>org.apache.lucene.util.TestCloseableThreadLocal$InitValueThreadLocal</t>
  </si>
  <si>
    <t>org.apache.lucene.util.TestCollectionUtil</t>
  </si>
  <si>
    <t>org.apache.lucene.util.TestDoubleBarrelLRUCache</t>
  </si>
  <si>
    <t>org.apache.lucene.util.TestDoubleBarrelLRUCache$CacheThread</t>
  </si>
  <si>
    <t>org.apache.lucene.util.TestDoubleBarrelLRUCache$CloneableInteger</t>
  </si>
  <si>
    <t>org.apache.lucene.util.TestDoubleBarrelLRUCache$CloneableObject</t>
  </si>
  <si>
    <t>org.apache.lucene.util.TestFieldCacheSanityChecker</t>
  </si>
  <si>
    <t>org.apache.lucene.util.TestFilterIterator</t>
  </si>
  <si>
    <t>org.apache.lucene.util.TestFilterIterator$1</t>
  </si>
  <si>
    <t>org.apache.lucene.util.TestFilterIterator$2</t>
  </si>
  <si>
    <t>org.apache.lucene.util.TestFilterIterator$3</t>
  </si>
  <si>
    <t>org.apache.lucene.util.TestFilterIterator$4</t>
  </si>
  <si>
    <t>org.apache.lucene.util.TestFilterIterator$5</t>
  </si>
  <si>
    <t>org.apache.lucene.util.TestFilterIterator$6</t>
  </si>
  <si>
    <t>org.apache.lucene.util.TestFilterIterator$7</t>
  </si>
  <si>
    <t>org.apache.lucene.util.TestFilterIterator$8</t>
  </si>
  <si>
    <t>org.apache.lucene.util.TestFixedBitSet</t>
  </si>
  <si>
    <t>org.apache.lucene.util.TestIdentityHashSet</t>
  </si>
  <si>
    <t>org.apache.lucene.util.TestIndexableBinaryStringTools</t>
  </si>
  <si>
    <t>org.apache.lucene.util.TestIntsRef</t>
  </si>
  <si>
    <t>org.apache.lucene.util.TestIOUtils</t>
  </si>
  <si>
    <t>org.apache.lucene.util.TestIOUtils$BrokenCloseable</t>
  </si>
  <si>
    <t>org.apache.lucene.util.TestIOUtils$TestException</t>
  </si>
  <si>
    <t>org.apache.lucene.util.TestMaxFailuresRule</t>
  </si>
  <si>
    <t>org.apache.lucene.util.TestMaxFailuresRule$1</t>
  </si>
  <si>
    <t>org.apache.lucene.util.TestMaxFailuresRule$Nested</t>
  </si>
  <si>
    <t>org.apache.lucene.util.TestNamedSPILoader</t>
  </si>
  <si>
    <t>org.apache.lucene.util.TestNumericUtils</t>
  </si>
  <si>
    <t>org.apache.lucene.util.TestNumericUtils$1</t>
  </si>
  <si>
    <t>org.apache.lucene.util.TestNumericUtils$2</t>
  </si>
  <si>
    <t>org.apache.lucene.util.TestOpenBitSet</t>
  </si>
  <si>
    <t>org.apache.lucene.util.TestPagedBytes</t>
  </si>
  <si>
    <t>org.apache.lucene.util.TestPriorityQueue</t>
  </si>
  <si>
    <t>org.apache.lucene.util.TestPriorityQueue$IntegerQueue</t>
  </si>
  <si>
    <t>org.apache.lucene.util.TestRamUsageEstimator</t>
  </si>
  <si>
    <t>org.apache.lucene.util.TestRamUsageEstimator$Holder</t>
  </si>
  <si>
    <t>org.apache.lucene.util.TestRamUsageEstimator$HolderSubclass</t>
  </si>
  <si>
    <t>org.apache.lucene.util.TestRamUsageEstimator$HolderSubclass2</t>
  </si>
  <si>
    <t>org.apache.lucene.util.TestRamUsageEstimatorOnWildAnimals</t>
  </si>
  <si>
    <t>org.apache.lucene.util.TestRamUsageEstimatorOnWildAnimals$ListElement</t>
  </si>
  <si>
    <t>org.apache.lucene.util.TestRecyclingByteBlockAllocator</t>
  </si>
  <si>
    <t>org.apache.lucene.util.TestRecyclingIntBlockAllocator</t>
  </si>
  <si>
    <t>org.apache.lucene.util.TestRollingBuffer</t>
  </si>
  <si>
    <t>org.apache.lucene.util.TestRollingBuffer$1</t>
  </si>
  <si>
    <t>org.apache.lucene.util.TestRollingBuffer$Position</t>
  </si>
  <si>
    <t>org.apache.lucene.util.TestRuleAssertionsRequired</t>
  </si>
  <si>
    <t>org.apache.lucene.util.TestRuleAssertionsRequired$1</t>
  </si>
  <si>
    <t>org.apache.lucene.util.TestRuleFieldCacheSanity</t>
  </si>
  <si>
    <t>org.apache.lucene.util.TestRuleFieldCacheSanity$1</t>
  </si>
  <si>
    <t>org.apache.lucene.util.TestRuleIgnoreAfterMaxFailures</t>
  </si>
  <si>
    <t>org.apache.lucene.util.TestRuleIgnoreAfterMaxFailures$1</t>
  </si>
  <si>
    <t>org.apache.lucene.util.TestRuleIgnoreTestSuites</t>
  </si>
  <si>
    <t>org.apache.lucene.util.TestRuleIgnoreTestSuites$1</t>
  </si>
  <si>
    <t>org.apache.lucene.util.TestRuleIgnoreTestSuites$NestedTestSuite</t>
  </si>
  <si>
    <t>org.apache.lucene.util.TestRuleMarkFailure</t>
  </si>
  <si>
    <t>org.apache.lucene.util.TestRuleMarkFailure$1</t>
  </si>
  <si>
    <t>org.apache.lucene.util.TestRuleSetupAndRestoreClassEnv</t>
  </si>
  <si>
    <t>org.apache.lucene.util.TestRuleSetupAndRestoreClassEnv$1</t>
  </si>
  <si>
    <t>org.apache.lucene.util.TestRuleSetupAndRestoreClassEnv$2</t>
  </si>
  <si>
    <t>org.apache.lucene.util.TestRuleSetupAndRestoreInstanceEnv</t>
  </si>
  <si>
    <t>org.apache.lucene.util.TestRuleSetupTeardownChained</t>
  </si>
  <si>
    <t>org.apache.lucene.util.TestRuleSetupTeardownChained$1</t>
  </si>
  <si>
    <t>org.apache.lucene.util.TestRuleStoreClassName</t>
  </si>
  <si>
    <t>org.apache.lucene.util.TestRuleStoreClassName$1</t>
  </si>
  <si>
    <t>org.apache.lucene.util.TestRuleThreadAndTestName</t>
  </si>
  <si>
    <t>org.apache.lucene.util.TestRuleThreadAndTestName$1</t>
  </si>
  <si>
    <t>org.apache.lucene.util.TestSecurityManager</t>
  </si>
  <si>
    <t>org.apache.lucene.util.TestSecurityManager$1</t>
  </si>
  <si>
    <t>org.apache.lucene.util.TestSentinelIntSet</t>
  </si>
  <si>
    <t>org.apache.lucene.util.TestSetOnce</t>
  </si>
  <si>
    <t>org.apache.lucene.util.TestSetOnce$SetOnceThread</t>
  </si>
  <si>
    <t>org.apache.lucene.util.TestSmallFloat</t>
  </si>
  <si>
    <t>org.apache.lucene.util.TestUnicodeUtil</t>
  </si>
  <si>
    <t>org.apache.lucene.util.TestVersion</t>
  </si>
  <si>
    <t>org.apache.lucene.util.TestVersionComparator</t>
  </si>
  <si>
    <t>org.apache.lucene.util.TestVirtualMethod</t>
  </si>
  <si>
    <t>org.apache.lucene.util.TestVirtualMethod$TestClass1</t>
  </si>
  <si>
    <t>org.apache.lucene.util.TestVirtualMethod$TestClass2</t>
  </si>
  <si>
    <t>org.apache.lucene.util.TestVirtualMethod$TestClass3</t>
  </si>
  <si>
    <t>org.apache.lucene.util.TestVirtualMethod$TestClass4</t>
  </si>
  <si>
    <t>org.apache.lucene.util.TestVirtualMethod$TestClass5</t>
  </si>
  <si>
    <t>org.apache.lucene.util.TestWeakIdentityMap</t>
  </si>
  <si>
    <t>org.apache.lucene.util.TestWeakIdentityMap$1</t>
  </si>
  <si>
    <t>org.apache.lucene.util.ThreadInterruptedException</t>
  </si>
  <si>
    <t>org.apache.lucene.util.ThrottledIndexOutput</t>
  </si>
  <si>
    <t>org.apache.lucene.util.TimeUnits</t>
  </si>
  <si>
    <t>org.apache.lucene.util.ToStringUtils</t>
  </si>
  <si>
    <t>org.apache.lucene.util.UnicodeUtil</t>
  </si>
  <si>
    <t>org.apache.lucene.util.Version</t>
  </si>
  <si>
    <t>org.apache.lucene.util.VirtualMethod</t>
  </si>
  <si>
    <t>org.apache.lucene.util.WeakIdentityMap</t>
  </si>
  <si>
    <t>org.apache.lucene.util.WeakIdentityMap$1</t>
  </si>
  <si>
    <t>org.apache.lucene.util.WeakIdentityMap$IdentityWeakReference</t>
  </si>
  <si>
    <t>org.apache.lucene.validation.LicenseCheckTask</t>
  </si>
  <si>
    <t>org.apache.lucene.validation.LicenseType</t>
  </si>
  <si>
    <t>org.egothor.stemmer.Cell</t>
  </si>
  <si>
    <t>org.egothor.stemmer.Compile</t>
  </si>
  <si>
    <t>org.egothor.stemmer.Diff</t>
  </si>
  <si>
    <t>org.egothor.stemmer.DiffIt</t>
  </si>
  <si>
    <t>org.egothor.stemmer.Gener</t>
  </si>
  <si>
    <t>org.egothor.stemmer.Lift</t>
  </si>
  <si>
    <t>org.egothor.stemmer.MultiTrie</t>
  </si>
  <si>
    <t>org.egothor.stemmer.MultiTrie2</t>
  </si>
  <si>
    <t>org.egothor.stemmer.Optimizer</t>
  </si>
  <si>
    <t>org.egothor.stemmer.Optimizer2</t>
  </si>
  <si>
    <t>org.egothor.stemmer.Reduce</t>
  </si>
  <si>
    <t>org.egothor.stemmer.Reduce$Remap</t>
  </si>
  <si>
    <t>org.egothor.stemmer.Row</t>
  </si>
  <si>
    <t>org.egothor.stemmer.TestCompile</t>
  </si>
  <si>
    <t>org.egothor.stemmer.TestStemmer</t>
  </si>
  <si>
    <t>org.egothor.stemmer.Trie</t>
  </si>
  <si>
    <t>org.egothor.stemmer.Trie$StrEnum</t>
  </si>
  <si>
    <t>org.tartarus.snowball.Among</t>
  </si>
  <si>
    <t>org.tartarus.snowball.ext.ArmenianStemmer</t>
  </si>
  <si>
    <t>org.tartarus.snowball.ext.BasqueStemmer</t>
  </si>
  <si>
    <t>org.tartarus.snowball.ext.CatalanStemmer</t>
  </si>
  <si>
    <t>org.tartarus.snowball.ext.DanishStemmer</t>
  </si>
  <si>
    <t>org.tartarus.snowball.ext.DutchStemmer</t>
  </si>
  <si>
    <t>org.tartarus.snowball.ext.EnglishStemmer</t>
  </si>
  <si>
    <t>org.tartarus.snowball.ext.FinnishStemmer</t>
  </si>
  <si>
    <t>org.tartarus.snowball.ext.FrenchStemmer</t>
  </si>
  <si>
    <t>org.tartarus.snowball.ext.German2Stemmer</t>
  </si>
  <si>
    <t>org.tartarus.snowball.ext.GermanStemmer</t>
  </si>
  <si>
    <t>org.tartarus.snowball.ext.HungarianStemmer</t>
  </si>
  <si>
    <t>org.tartarus.snowball.ext.IrishStemmer</t>
  </si>
  <si>
    <t>org.tartarus.snowball.ext.ItalianStemmer</t>
  </si>
  <si>
    <t>org.tartarus.snowball.ext.KpStemmer</t>
  </si>
  <si>
    <t>org.tartarus.snowball.ext.LovinsStemmer</t>
  </si>
  <si>
    <t>org.tartarus.snowball.ext.NorwegianStemmer</t>
  </si>
  <si>
    <t>org.tartarus.snowball.ext.PorterStemmer</t>
  </si>
  <si>
    <t>org.tartarus.snowball.ext.PortugueseStemmer</t>
  </si>
  <si>
    <t>org.tartarus.snowball.ext.RomanianStemmer</t>
  </si>
  <si>
    <t>org.tartarus.snowball.ext.RussianStemmer</t>
  </si>
  <si>
    <t>org.tartarus.snowball.ext.SpanishStemmer</t>
  </si>
  <si>
    <t>org.tartarus.snowball.ext.SwedishStemmer</t>
  </si>
  <si>
    <t>org.tartarus.snowball.ext.TurkishStemmer</t>
  </si>
  <si>
    <t>org.tartarus.snowball.SnowballProgram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</si>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</sst>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4" borderId="0" xfId="0" applyFont="1" applyFill="1"/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5" fillId="0" borderId="6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02"/>
  <sheetViews>
    <sheetView zoomScaleNormal="100" workbookViewId="0">
      <selection activeCell="A2" sqref="A2"/>
    </sheetView>
  </sheetViews>
  <sheetFormatPr defaultRowHeight="12.75" x14ac:dyDescent="0.2"/>
  <cols>
    <col min="1" max="1" width="99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4.4257812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>
        <v>2</v>
      </c>
      <c r="J2">
        <v>0</v>
      </c>
      <c r="K2">
        <v>1</v>
      </c>
      <c r="L2">
        <v>0</v>
      </c>
    </row>
    <row r="3" spans="1:12" x14ac:dyDescent="0.2">
      <c r="A3" t="s">
        <v>14</v>
      </c>
      <c r="B3" t="s">
        <v>15</v>
      </c>
      <c r="C3">
        <v>0</v>
      </c>
      <c r="D3">
        <v>6</v>
      </c>
      <c r="E3">
        <v>9</v>
      </c>
      <c r="F3">
        <v>1</v>
      </c>
      <c r="G3">
        <v>0.25</v>
      </c>
      <c r="H3">
        <v>4</v>
      </c>
      <c r="I3">
        <v>15</v>
      </c>
      <c r="J3">
        <v>896</v>
      </c>
      <c r="K3">
        <v>8</v>
      </c>
      <c r="L3">
        <v>334</v>
      </c>
    </row>
    <row r="4" spans="1:12" x14ac:dyDescent="0.2">
      <c r="A4" t="s">
        <v>16</v>
      </c>
      <c r="B4" t="s">
        <v>17</v>
      </c>
      <c r="C4">
        <v>0</v>
      </c>
      <c r="D4">
        <v>3</v>
      </c>
      <c r="E4">
        <v>3</v>
      </c>
      <c r="F4">
        <v>0</v>
      </c>
      <c r="G4">
        <v>0.5</v>
      </c>
      <c r="H4">
        <v>2</v>
      </c>
      <c r="I4">
        <v>6</v>
      </c>
      <c r="J4">
        <v>1</v>
      </c>
      <c r="K4">
        <v>3</v>
      </c>
      <c r="L4">
        <v>0</v>
      </c>
    </row>
    <row r="5" spans="1:12" x14ac:dyDescent="0.2">
      <c r="A5" t="s">
        <v>18</v>
      </c>
      <c r="B5" t="s">
        <v>19</v>
      </c>
      <c r="C5">
        <v>0</v>
      </c>
      <c r="D5">
        <v>3</v>
      </c>
      <c r="E5">
        <v>3</v>
      </c>
      <c r="F5">
        <v>0</v>
      </c>
      <c r="G5">
        <v>1</v>
      </c>
      <c r="H5">
        <v>2</v>
      </c>
      <c r="I5">
        <v>9</v>
      </c>
      <c r="J5">
        <v>9</v>
      </c>
      <c r="K5">
        <v>3</v>
      </c>
      <c r="L5">
        <v>0</v>
      </c>
    </row>
    <row r="6" spans="1:12" x14ac:dyDescent="0.2">
      <c r="A6" t="s">
        <v>20</v>
      </c>
      <c r="B6" t="s">
        <v>15</v>
      </c>
      <c r="C6">
        <v>0</v>
      </c>
      <c r="D6">
        <v>4</v>
      </c>
      <c r="E6">
        <v>0</v>
      </c>
      <c r="F6">
        <v>1</v>
      </c>
      <c r="G6">
        <v>1</v>
      </c>
      <c r="H6">
        <v>3</v>
      </c>
      <c r="I6">
        <v>12</v>
      </c>
      <c r="J6">
        <v>16</v>
      </c>
      <c r="K6">
        <v>6</v>
      </c>
      <c r="L6">
        <v>2</v>
      </c>
    </row>
    <row r="7" spans="1:12" x14ac:dyDescent="0.2">
      <c r="A7" t="s">
        <v>21</v>
      </c>
      <c r="B7" t="s">
        <v>15</v>
      </c>
      <c r="C7">
        <v>0</v>
      </c>
      <c r="D7">
        <v>4</v>
      </c>
      <c r="E7">
        <v>0</v>
      </c>
      <c r="F7">
        <v>1</v>
      </c>
      <c r="G7">
        <v>0.5</v>
      </c>
      <c r="H7">
        <v>2</v>
      </c>
      <c r="I7">
        <v>7</v>
      </c>
      <c r="J7">
        <v>390</v>
      </c>
      <c r="K7">
        <v>5</v>
      </c>
      <c r="L7">
        <v>13</v>
      </c>
    </row>
    <row r="8" spans="1:12" x14ac:dyDescent="0.2">
      <c r="A8" t="s">
        <v>22</v>
      </c>
      <c r="B8" t="s">
        <v>19</v>
      </c>
      <c r="C8">
        <v>0</v>
      </c>
      <c r="D8">
        <v>3</v>
      </c>
      <c r="E8">
        <v>10</v>
      </c>
      <c r="F8">
        <v>0</v>
      </c>
      <c r="G8">
        <v>1</v>
      </c>
      <c r="H8">
        <v>4</v>
      </c>
      <c r="I8">
        <v>13</v>
      </c>
      <c r="J8">
        <v>4</v>
      </c>
      <c r="K8">
        <v>7</v>
      </c>
      <c r="L8">
        <v>4</v>
      </c>
    </row>
    <row r="9" spans="1:12" x14ac:dyDescent="0.2">
      <c r="A9" t="s">
        <v>23</v>
      </c>
      <c r="B9" t="s">
        <v>19</v>
      </c>
      <c r="C9">
        <v>1</v>
      </c>
      <c r="D9">
        <v>4</v>
      </c>
      <c r="E9">
        <v>1</v>
      </c>
      <c r="F9">
        <v>0</v>
      </c>
      <c r="G9">
        <v>0.5</v>
      </c>
      <c r="H9">
        <v>14</v>
      </c>
      <c r="I9">
        <v>20</v>
      </c>
      <c r="J9">
        <v>2</v>
      </c>
      <c r="K9">
        <v>6</v>
      </c>
      <c r="L9">
        <v>0</v>
      </c>
    </row>
    <row r="10" spans="1:12" x14ac:dyDescent="0.2">
      <c r="A10" t="s">
        <v>24</v>
      </c>
      <c r="B10" t="s">
        <v>19</v>
      </c>
      <c r="C10">
        <v>0</v>
      </c>
      <c r="D10">
        <v>0</v>
      </c>
      <c r="E10">
        <v>1</v>
      </c>
      <c r="F10">
        <v>1</v>
      </c>
      <c r="G10">
        <v>1</v>
      </c>
      <c r="H10">
        <v>2</v>
      </c>
      <c r="I10">
        <v>5</v>
      </c>
      <c r="J10">
        <v>1</v>
      </c>
      <c r="K10">
        <v>2</v>
      </c>
      <c r="L10">
        <v>0</v>
      </c>
    </row>
    <row r="11" spans="1:12" x14ac:dyDescent="0.2">
      <c r="A11" t="s">
        <v>25</v>
      </c>
      <c r="B11" t="s">
        <v>19</v>
      </c>
      <c r="C11">
        <v>0</v>
      </c>
      <c r="D11">
        <v>3</v>
      </c>
      <c r="E11">
        <v>1</v>
      </c>
      <c r="F11">
        <v>0</v>
      </c>
      <c r="G11">
        <v>1</v>
      </c>
      <c r="H11">
        <v>4</v>
      </c>
      <c r="I11">
        <v>9</v>
      </c>
      <c r="J11">
        <v>8</v>
      </c>
      <c r="K11">
        <v>4</v>
      </c>
      <c r="L11">
        <v>0</v>
      </c>
    </row>
    <row r="12" spans="1:12" x14ac:dyDescent="0.2">
      <c r="A12" t="s">
        <v>26</v>
      </c>
      <c r="B12" t="s">
        <v>19</v>
      </c>
      <c r="C12">
        <v>0</v>
      </c>
      <c r="D12">
        <v>4</v>
      </c>
      <c r="E12">
        <v>3</v>
      </c>
      <c r="F12">
        <v>0</v>
      </c>
      <c r="G12">
        <v>0.5</v>
      </c>
      <c r="H12">
        <v>4</v>
      </c>
      <c r="I12">
        <v>7</v>
      </c>
      <c r="J12">
        <v>1</v>
      </c>
      <c r="K12">
        <v>4</v>
      </c>
      <c r="L12">
        <v>0</v>
      </c>
    </row>
    <row r="13" spans="1:12" x14ac:dyDescent="0.2">
      <c r="A13" t="s">
        <v>27</v>
      </c>
      <c r="B13" t="s">
        <v>19</v>
      </c>
      <c r="C13">
        <v>0</v>
      </c>
      <c r="D13">
        <v>2</v>
      </c>
      <c r="E13">
        <v>0</v>
      </c>
      <c r="F13">
        <v>0</v>
      </c>
      <c r="G13">
        <v>1</v>
      </c>
      <c r="H13">
        <v>5</v>
      </c>
      <c r="I13">
        <v>10</v>
      </c>
      <c r="J13">
        <v>6</v>
      </c>
      <c r="K13">
        <v>2</v>
      </c>
      <c r="L13">
        <v>0</v>
      </c>
    </row>
    <row r="14" spans="1:12" x14ac:dyDescent="0.2">
      <c r="A14" t="s">
        <v>28</v>
      </c>
      <c r="B14" t="s">
        <v>19</v>
      </c>
      <c r="C14">
        <v>0</v>
      </c>
      <c r="D14">
        <v>4</v>
      </c>
      <c r="E14">
        <v>3</v>
      </c>
      <c r="F14">
        <v>0</v>
      </c>
      <c r="G14">
        <v>0.5</v>
      </c>
      <c r="H14">
        <v>5</v>
      </c>
      <c r="I14">
        <v>5</v>
      </c>
      <c r="J14">
        <v>1</v>
      </c>
      <c r="K14">
        <v>4</v>
      </c>
      <c r="L14">
        <v>0</v>
      </c>
    </row>
    <row r="15" spans="1:12" x14ac:dyDescent="0.2">
      <c r="A15" t="s">
        <v>29</v>
      </c>
      <c r="B15" t="s">
        <v>17</v>
      </c>
      <c r="C15">
        <v>17</v>
      </c>
      <c r="D15">
        <v>2</v>
      </c>
      <c r="E15">
        <v>1</v>
      </c>
      <c r="F15">
        <v>1</v>
      </c>
      <c r="G15">
        <v>1</v>
      </c>
      <c r="H15">
        <v>1</v>
      </c>
      <c r="I15">
        <v>4</v>
      </c>
      <c r="J15">
        <v>1</v>
      </c>
      <c r="K15">
        <v>2</v>
      </c>
      <c r="L15">
        <v>0</v>
      </c>
    </row>
    <row r="16" spans="1:12" x14ac:dyDescent="0.2">
      <c r="A16" t="s">
        <v>30</v>
      </c>
      <c r="B16" t="s">
        <v>19</v>
      </c>
      <c r="C16">
        <v>0</v>
      </c>
      <c r="D16">
        <v>2</v>
      </c>
      <c r="E16">
        <v>0</v>
      </c>
      <c r="F16">
        <v>0</v>
      </c>
      <c r="G16">
        <v>1</v>
      </c>
      <c r="H16">
        <v>6</v>
      </c>
      <c r="I16">
        <v>11</v>
      </c>
      <c r="J16">
        <v>5</v>
      </c>
      <c r="K16">
        <v>2</v>
      </c>
      <c r="L16">
        <v>0</v>
      </c>
    </row>
    <row r="17" spans="1:12" x14ac:dyDescent="0.2">
      <c r="A17" t="s">
        <v>31</v>
      </c>
      <c r="B17" t="s">
        <v>19</v>
      </c>
      <c r="C17">
        <v>0</v>
      </c>
      <c r="D17">
        <v>3</v>
      </c>
      <c r="E17">
        <v>1</v>
      </c>
      <c r="F17">
        <v>0</v>
      </c>
      <c r="G17">
        <v>1</v>
      </c>
      <c r="H17">
        <v>3</v>
      </c>
      <c r="I17">
        <v>4</v>
      </c>
      <c r="J17">
        <v>1</v>
      </c>
      <c r="K17">
        <v>3</v>
      </c>
      <c r="L17">
        <v>0</v>
      </c>
    </row>
    <row r="18" spans="1:12" x14ac:dyDescent="0.2">
      <c r="A18" t="s">
        <v>32</v>
      </c>
      <c r="B18" t="s">
        <v>17</v>
      </c>
      <c r="C18">
        <v>13</v>
      </c>
      <c r="D18">
        <v>4</v>
      </c>
      <c r="E18">
        <v>17</v>
      </c>
      <c r="F18">
        <v>1</v>
      </c>
      <c r="G18">
        <v>0.33300000000000002</v>
      </c>
      <c r="H18">
        <v>1</v>
      </c>
      <c r="I18">
        <v>10</v>
      </c>
      <c r="J18">
        <v>1</v>
      </c>
      <c r="K18">
        <v>7</v>
      </c>
      <c r="L18">
        <v>0</v>
      </c>
    </row>
    <row r="19" spans="1:12" x14ac:dyDescent="0.2">
      <c r="A19" t="s">
        <v>33</v>
      </c>
      <c r="B19" t="s">
        <v>34</v>
      </c>
      <c r="C19">
        <v>0</v>
      </c>
      <c r="D19">
        <v>8</v>
      </c>
      <c r="E19">
        <v>0</v>
      </c>
      <c r="F19">
        <v>0</v>
      </c>
      <c r="G19">
        <v>1</v>
      </c>
      <c r="H19">
        <v>5</v>
      </c>
      <c r="I19">
        <v>18</v>
      </c>
      <c r="J19">
        <v>0</v>
      </c>
      <c r="K19">
        <v>8</v>
      </c>
      <c r="L19">
        <v>0</v>
      </c>
    </row>
    <row r="20" spans="1:12" x14ac:dyDescent="0.2">
      <c r="A20" t="s">
        <v>35</v>
      </c>
      <c r="B20" t="s">
        <v>34</v>
      </c>
      <c r="C20">
        <v>0</v>
      </c>
      <c r="D20">
        <v>5</v>
      </c>
      <c r="E20">
        <v>0</v>
      </c>
      <c r="F20">
        <v>0</v>
      </c>
      <c r="G20">
        <v>1</v>
      </c>
      <c r="H20">
        <v>13</v>
      </c>
      <c r="I20">
        <v>25</v>
      </c>
      <c r="J20">
        <v>0</v>
      </c>
      <c r="K20">
        <v>5</v>
      </c>
      <c r="L20">
        <v>0</v>
      </c>
    </row>
    <row r="21" spans="1:12" x14ac:dyDescent="0.2">
      <c r="A21" t="s">
        <v>36</v>
      </c>
      <c r="B21" t="s">
        <v>34</v>
      </c>
      <c r="C21">
        <v>0</v>
      </c>
      <c r="D21">
        <v>3</v>
      </c>
      <c r="E21">
        <v>3</v>
      </c>
      <c r="F21">
        <v>0</v>
      </c>
      <c r="G21">
        <v>1</v>
      </c>
      <c r="H21">
        <v>4</v>
      </c>
      <c r="I21">
        <v>7</v>
      </c>
      <c r="J21">
        <v>0</v>
      </c>
      <c r="K21">
        <v>3</v>
      </c>
      <c r="L21">
        <v>0</v>
      </c>
    </row>
    <row r="22" spans="1:12" x14ac:dyDescent="0.2">
      <c r="A22" t="s">
        <v>37</v>
      </c>
      <c r="B22" t="s">
        <v>34</v>
      </c>
      <c r="C22">
        <v>0</v>
      </c>
      <c r="D22">
        <v>16</v>
      </c>
      <c r="E22">
        <v>136</v>
      </c>
      <c r="F22">
        <v>0</v>
      </c>
      <c r="G22">
        <v>0.5</v>
      </c>
      <c r="H22">
        <v>7</v>
      </c>
      <c r="I22">
        <v>24</v>
      </c>
      <c r="J22">
        <v>1</v>
      </c>
      <c r="K22">
        <v>17</v>
      </c>
      <c r="L22">
        <v>0</v>
      </c>
    </row>
    <row r="23" spans="1:12" x14ac:dyDescent="0.2">
      <c r="A23" t="s">
        <v>38</v>
      </c>
      <c r="B23" t="s">
        <v>19</v>
      </c>
      <c r="C23">
        <v>0</v>
      </c>
      <c r="D23">
        <v>0</v>
      </c>
      <c r="E23">
        <v>1</v>
      </c>
      <c r="F23">
        <v>0</v>
      </c>
      <c r="G23">
        <v>1</v>
      </c>
      <c r="H23">
        <v>7</v>
      </c>
      <c r="I23">
        <v>6</v>
      </c>
      <c r="J23">
        <v>1</v>
      </c>
      <c r="K23">
        <v>2</v>
      </c>
      <c r="L23">
        <v>0</v>
      </c>
    </row>
    <row r="24" spans="1:12" x14ac:dyDescent="0.2">
      <c r="A24" t="s">
        <v>39</v>
      </c>
      <c r="B24" t="s">
        <v>34</v>
      </c>
      <c r="C24">
        <v>0</v>
      </c>
      <c r="D24">
        <v>24</v>
      </c>
      <c r="E24">
        <v>298</v>
      </c>
      <c r="F24">
        <v>0</v>
      </c>
      <c r="G24">
        <v>0.5</v>
      </c>
      <c r="H24">
        <v>9</v>
      </c>
      <c r="I24">
        <v>35</v>
      </c>
      <c r="J24">
        <v>1</v>
      </c>
      <c r="K24">
        <v>25</v>
      </c>
      <c r="L24">
        <v>0</v>
      </c>
    </row>
    <row r="25" spans="1:12" x14ac:dyDescent="0.2">
      <c r="A25" t="s">
        <v>40</v>
      </c>
      <c r="B25" t="s">
        <v>19</v>
      </c>
      <c r="C25">
        <v>0</v>
      </c>
      <c r="D25">
        <v>0</v>
      </c>
      <c r="E25">
        <v>1</v>
      </c>
      <c r="F25">
        <v>0</v>
      </c>
      <c r="G25">
        <v>1</v>
      </c>
      <c r="H25">
        <v>7</v>
      </c>
      <c r="I25">
        <v>6</v>
      </c>
      <c r="J25">
        <v>1</v>
      </c>
      <c r="K25">
        <v>2</v>
      </c>
      <c r="L25">
        <v>0</v>
      </c>
    </row>
    <row r="26" spans="1:12" x14ac:dyDescent="0.2">
      <c r="A26" t="s">
        <v>41</v>
      </c>
      <c r="B26" t="s">
        <v>34</v>
      </c>
      <c r="C26">
        <v>0</v>
      </c>
      <c r="D26">
        <v>38</v>
      </c>
      <c r="E26">
        <v>108</v>
      </c>
      <c r="F26">
        <v>0</v>
      </c>
      <c r="G26">
        <v>0.16700000000000001</v>
      </c>
      <c r="H26">
        <v>27</v>
      </c>
      <c r="I26">
        <v>178</v>
      </c>
      <c r="J26">
        <v>259</v>
      </c>
      <c r="K26">
        <v>47</v>
      </c>
      <c r="L26">
        <v>256</v>
      </c>
    </row>
    <row r="27" spans="1:12" x14ac:dyDescent="0.2">
      <c r="A27" t="s">
        <v>42</v>
      </c>
      <c r="B27" t="s">
        <v>34</v>
      </c>
      <c r="C27">
        <v>1</v>
      </c>
      <c r="D27">
        <v>1</v>
      </c>
      <c r="E27">
        <v>0</v>
      </c>
      <c r="F27">
        <v>2</v>
      </c>
      <c r="G27">
        <v>1</v>
      </c>
      <c r="H27">
        <v>4</v>
      </c>
      <c r="I27">
        <v>6</v>
      </c>
      <c r="J27">
        <v>1</v>
      </c>
      <c r="K27">
        <v>2</v>
      </c>
      <c r="L27">
        <v>0</v>
      </c>
    </row>
    <row r="28" spans="1:12" x14ac:dyDescent="0.2">
      <c r="A28" t="s">
        <v>43</v>
      </c>
      <c r="B28" t="s">
        <v>13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2</v>
      </c>
      <c r="K28">
        <v>1</v>
      </c>
      <c r="L28">
        <v>0</v>
      </c>
    </row>
    <row r="29" spans="1:12" x14ac:dyDescent="0.2">
      <c r="A29" t="s">
        <v>44</v>
      </c>
      <c r="B29" t="s">
        <v>17</v>
      </c>
      <c r="C29">
        <v>0</v>
      </c>
      <c r="D29">
        <v>6</v>
      </c>
      <c r="E29">
        <v>0</v>
      </c>
      <c r="F29">
        <v>0</v>
      </c>
      <c r="G29">
        <v>1</v>
      </c>
      <c r="H29">
        <v>2</v>
      </c>
      <c r="I29">
        <v>9</v>
      </c>
      <c r="J29">
        <v>0</v>
      </c>
      <c r="K29">
        <v>6</v>
      </c>
      <c r="L29">
        <v>0</v>
      </c>
    </row>
    <row r="30" spans="1:12" x14ac:dyDescent="0.2">
      <c r="A30" t="s">
        <v>45</v>
      </c>
      <c r="B30" t="s">
        <v>19</v>
      </c>
      <c r="C30">
        <v>1</v>
      </c>
      <c r="D30">
        <v>5</v>
      </c>
      <c r="E30">
        <v>1</v>
      </c>
      <c r="F30">
        <v>0</v>
      </c>
      <c r="G30">
        <v>0.5</v>
      </c>
      <c r="H30">
        <v>13</v>
      </c>
      <c r="I30">
        <v>18</v>
      </c>
      <c r="J30">
        <v>3</v>
      </c>
      <c r="K30">
        <v>6</v>
      </c>
      <c r="L30">
        <v>0</v>
      </c>
    </row>
    <row r="31" spans="1:12" x14ac:dyDescent="0.2">
      <c r="A31" t="s">
        <v>46</v>
      </c>
      <c r="B31" t="s">
        <v>19</v>
      </c>
      <c r="C31">
        <v>0</v>
      </c>
      <c r="D31">
        <v>0</v>
      </c>
      <c r="E31">
        <v>1</v>
      </c>
      <c r="F31">
        <v>1</v>
      </c>
      <c r="G31">
        <v>1</v>
      </c>
      <c r="H31">
        <v>2</v>
      </c>
      <c r="I31">
        <v>5</v>
      </c>
      <c r="J31">
        <v>1</v>
      </c>
      <c r="K31">
        <v>2</v>
      </c>
      <c r="L31">
        <v>0</v>
      </c>
    </row>
    <row r="32" spans="1:12" x14ac:dyDescent="0.2">
      <c r="A32" t="s">
        <v>47</v>
      </c>
      <c r="B32" t="s">
        <v>19</v>
      </c>
      <c r="C32">
        <v>0</v>
      </c>
      <c r="D32">
        <v>2</v>
      </c>
      <c r="E32">
        <v>0</v>
      </c>
      <c r="F32">
        <v>0</v>
      </c>
      <c r="G32">
        <v>1</v>
      </c>
      <c r="H32">
        <v>6</v>
      </c>
      <c r="I32">
        <v>11</v>
      </c>
      <c r="J32">
        <v>4</v>
      </c>
      <c r="K32">
        <v>2</v>
      </c>
      <c r="L32">
        <v>0</v>
      </c>
    </row>
    <row r="33" spans="1:12" x14ac:dyDescent="0.2">
      <c r="A33" t="s">
        <v>48</v>
      </c>
      <c r="B33" t="s">
        <v>19</v>
      </c>
      <c r="C33">
        <v>0</v>
      </c>
      <c r="D33">
        <v>2</v>
      </c>
      <c r="E33">
        <v>1</v>
      </c>
      <c r="F33">
        <v>0</v>
      </c>
      <c r="G33">
        <v>1</v>
      </c>
      <c r="H33">
        <v>3</v>
      </c>
      <c r="I33">
        <v>4</v>
      </c>
      <c r="J33">
        <v>1</v>
      </c>
      <c r="K33">
        <v>2</v>
      </c>
      <c r="L33">
        <v>0</v>
      </c>
    </row>
    <row r="34" spans="1:12" x14ac:dyDescent="0.2">
      <c r="A34" t="s">
        <v>49</v>
      </c>
      <c r="B34" t="s">
        <v>17</v>
      </c>
      <c r="C34">
        <v>0</v>
      </c>
      <c r="D34">
        <v>2</v>
      </c>
      <c r="E34">
        <v>6</v>
      </c>
      <c r="F34">
        <v>1</v>
      </c>
      <c r="G34">
        <v>1</v>
      </c>
      <c r="H34">
        <v>1</v>
      </c>
      <c r="I34">
        <v>6</v>
      </c>
      <c r="J34">
        <v>1</v>
      </c>
      <c r="K34">
        <v>4</v>
      </c>
      <c r="L34">
        <v>0</v>
      </c>
    </row>
    <row r="35" spans="1:12" x14ac:dyDescent="0.2">
      <c r="A35" t="s">
        <v>50</v>
      </c>
      <c r="B35" t="s">
        <v>34</v>
      </c>
      <c r="C35">
        <v>0</v>
      </c>
      <c r="D35">
        <v>8</v>
      </c>
      <c r="E35">
        <v>0</v>
      </c>
      <c r="F35">
        <v>0</v>
      </c>
      <c r="G35">
        <v>1</v>
      </c>
      <c r="H35">
        <v>5</v>
      </c>
      <c r="I35">
        <v>18</v>
      </c>
      <c r="J35">
        <v>0</v>
      </c>
      <c r="K35">
        <v>8</v>
      </c>
      <c r="L35">
        <v>0</v>
      </c>
    </row>
    <row r="36" spans="1:12" x14ac:dyDescent="0.2">
      <c r="A36" t="s">
        <v>51</v>
      </c>
      <c r="B36" t="s">
        <v>34</v>
      </c>
      <c r="C36">
        <v>0</v>
      </c>
      <c r="D36">
        <v>2</v>
      </c>
      <c r="E36">
        <v>1</v>
      </c>
      <c r="F36">
        <v>0</v>
      </c>
      <c r="G36">
        <v>1</v>
      </c>
      <c r="H36">
        <v>5</v>
      </c>
      <c r="I36">
        <v>8</v>
      </c>
      <c r="J36">
        <v>0</v>
      </c>
      <c r="K36">
        <v>2</v>
      </c>
      <c r="L36">
        <v>0</v>
      </c>
    </row>
    <row r="37" spans="1:12" x14ac:dyDescent="0.2">
      <c r="A37" t="s">
        <v>52</v>
      </c>
      <c r="B37" t="s">
        <v>34</v>
      </c>
      <c r="C37">
        <v>0</v>
      </c>
      <c r="D37">
        <v>8</v>
      </c>
      <c r="E37">
        <v>0</v>
      </c>
      <c r="F37">
        <v>0</v>
      </c>
      <c r="G37">
        <v>0.5</v>
      </c>
      <c r="H37">
        <v>11</v>
      </c>
      <c r="I37">
        <v>20</v>
      </c>
      <c r="J37">
        <v>1</v>
      </c>
      <c r="K37">
        <v>8</v>
      </c>
      <c r="L37">
        <v>0</v>
      </c>
    </row>
    <row r="38" spans="1:12" x14ac:dyDescent="0.2">
      <c r="A38" t="s">
        <v>53</v>
      </c>
      <c r="B38" t="s">
        <v>19</v>
      </c>
      <c r="C38">
        <v>0</v>
      </c>
      <c r="D38">
        <v>0</v>
      </c>
      <c r="E38">
        <v>1</v>
      </c>
      <c r="F38">
        <v>0</v>
      </c>
      <c r="G38">
        <v>1</v>
      </c>
      <c r="H38">
        <v>7</v>
      </c>
      <c r="I38">
        <v>6</v>
      </c>
      <c r="J38">
        <v>1</v>
      </c>
      <c r="K38">
        <v>2</v>
      </c>
      <c r="L38">
        <v>0</v>
      </c>
    </row>
    <row r="39" spans="1:12" x14ac:dyDescent="0.2">
      <c r="A39" t="s">
        <v>54</v>
      </c>
      <c r="B39" t="s">
        <v>19</v>
      </c>
      <c r="C39">
        <v>1</v>
      </c>
      <c r="D39">
        <v>4</v>
      </c>
      <c r="E39">
        <v>1</v>
      </c>
      <c r="F39">
        <v>0</v>
      </c>
      <c r="G39">
        <v>0.5</v>
      </c>
      <c r="H39">
        <v>13</v>
      </c>
      <c r="I39">
        <v>16</v>
      </c>
      <c r="J39">
        <v>1</v>
      </c>
      <c r="K39">
        <v>5</v>
      </c>
      <c r="L39">
        <v>0</v>
      </c>
    </row>
    <row r="40" spans="1:12" x14ac:dyDescent="0.2">
      <c r="A40" t="s">
        <v>55</v>
      </c>
      <c r="B40" t="s">
        <v>19</v>
      </c>
      <c r="C40">
        <v>0</v>
      </c>
      <c r="D40">
        <v>0</v>
      </c>
      <c r="E40">
        <v>1</v>
      </c>
      <c r="F40">
        <v>1</v>
      </c>
      <c r="G40">
        <v>1</v>
      </c>
      <c r="H40">
        <v>4</v>
      </c>
      <c r="I40">
        <v>6</v>
      </c>
      <c r="J40">
        <v>1</v>
      </c>
      <c r="K40">
        <v>2</v>
      </c>
      <c r="L40">
        <v>0</v>
      </c>
    </row>
    <row r="41" spans="1:12" x14ac:dyDescent="0.2">
      <c r="A41" t="s">
        <v>56</v>
      </c>
      <c r="B41" t="s">
        <v>19</v>
      </c>
      <c r="C41">
        <v>0</v>
      </c>
      <c r="D41">
        <v>2</v>
      </c>
      <c r="E41">
        <v>0</v>
      </c>
      <c r="F41">
        <v>0</v>
      </c>
      <c r="G41">
        <v>1</v>
      </c>
      <c r="H41">
        <v>6</v>
      </c>
      <c r="I41">
        <v>13</v>
      </c>
      <c r="J41">
        <v>5</v>
      </c>
      <c r="K41">
        <v>2</v>
      </c>
      <c r="L41">
        <v>0</v>
      </c>
    </row>
    <row r="42" spans="1:12" x14ac:dyDescent="0.2">
      <c r="A42" t="s">
        <v>57</v>
      </c>
      <c r="B42" t="s">
        <v>19</v>
      </c>
      <c r="C42">
        <v>0</v>
      </c>
      <c r="D42">
        <v>3</v>
      </c>
      <c r="E42">
        <v>1</v>
      </c>
      <c r="F42">
        <v>0</v>
      </c>
      <c r="G42">
        <v>1</v>
      </c>
      <c r="H42">
        <v>3</v>
      </c>
      <c r="I42">
        <v>4</v>
      </c>
      <c r="J42">
        <v>1</v>
      </c>
      <c r="K42">
        <v>3</v>
      </c>
      <c r="L42">
        <v>0</v>
      </c>
    </row>
    <row r="43" spans="1:12" x14ac:dyDescent="0.2">
      <c r="A43" t="s">
        <v>58</v>
      </c>
      <c r="B43" t="s">
        <v>17</v>
      </c>
      <c r="C43">
        <v>0</v>
      </c>
      <c r="D43">
        <v>2</v>
      </c>
      <c r="E43">
        <v>132</v>
      </c>
      <c r="F43">
        <v>1</v>
      </c>
      <c r="G43">
        <v>0.33300000000000002</v>
      </c>
      <c r="H43">
        <v>0</v>
      </c>
      <c r="I43">
        <v>34</v>
      </c>
      <c r="J43">
        <v>1</v>
      </c>
      <c r="K43">
        <v>20</v>
      </c>
      <c r="L43">
        <v>0</v>
      </c>
    </row>
    <row r="44" spans="1:12" x14ac:dyDescent="0.2">
      <c r="A44" t="s">
        <v>59</v>
      </c>
      <c r="B44" t="s">
        <v>34</v>
      </c>
      <c r="C44">
        <v>0</v>
      </c>
      <c r="D44">
        <v>2</v>
      </c>
      <c r="E44">
        <v>1</v>
      </c>
      <c r="F44">
        <v>0</v>
      </c>
      <c r="G44">
        <v>1</v>
      </c>
      <c r="H44">
        <v>6</v>
      </c>
      <c r="I44">
        <v>8</v>
      </c>
      <c r="J44">
        <v>0</v>
      </c>
      <c r="K44">
        <v>2</v>
      </c>
      <c r="L44">
        <v>0</v>
      </c>
    </row>
    <row r="45" spans="1:12" x14ac:dyDescent="0.2">
      <c r="A45" t="s">
        <v>60</v>
      </c>
      <c r="B45" t="s">
        <v>34</v>
      </c>
      <c r="C45">
        <v>0</v>
      </c>
      <c r="D45">
        <v>8</v>
      </c>
      <c r="E45">
        <v>25</v>
      </c>
      <c r="F45">
        <v>0</v>
      </c>
      <c r="G45">
        <v>0.5</v>
      </c>
      <c r="H45">
        <v>10</v>
      </c>
      <c r="I45">
        <v>27</v>
      </c>
      <c r="J45">
        <v>1</v>
      </c>
      <c r="K45">
        <v>10</v>
      </c>
      <c r="L45">
        <v>0</v>
      </c>
    </row>
    <row r="46" spans="1:12" x14ac:dyDescent="0.2">
      <c r="A46" t="s">
        <v>61</v>
      </c>
      <c r="B46" t="s">
        <v>19</v>
      </c>
      <c r="C46">
        <v>0</v>
      </c>
      <c r="D46">
        <v>0</v>
      </c>
      <c r="E46">
        <v>1</v>
      </c>
      <c r="F46">
        <v>0</v>
      </c>
      <c r="G46">
        <v>1</v>
      </c>
      <c r="H46">
        <v>7</v>
      </c>
      <c r="I46">
        <v>6</v>
      </c>
      <c r="J46">
        <v>1</v>
      </c>
      <c r="K46">
        <v>2</v>
      </c>
      <c r="L46">
        <v>0</v>
      </c>
    </row>
    <row r="47" spans="1:12" x14ac:dyDescent="0.2">
      <c r="A47" t="s">
        <v>62</v>
      </c>
      <c r="B47" t="s">
        <v>19</v>
      </c>
      <c r="C47">
        <v>1</v>
      </c>
      <c r="D47">
        <v>4</v>
      </c>
      <c r="E47">
        <v>2</v>
      </c>
      <c r="F47">
        <v>0</v>
      </c>
      <c r="G47">
        <v>0.5</v>
      </c>
      <c r="H47">
        <v>16</v>
      </c>
      <c r="I47">
        <v>24</v>
      </c>
      <c r="J47">
        <v>2</v>
      </c>
      <c r="K47">
        <v>7</v>
      </c>
      <c r="L47">
        <v>0</v>
      </c>
    </row>
    <row r="48" spans="1:12" x14ac:dyDescent="0.2">
      <c r="A48" t="s">
        <v>63</v>
      </c>
      <c r="B48" t="s">
        <v>19</v>
      </c>
      <c r="C48">
        <v>0</v>
      </c>
      <c r="D48">
        <v>0</v>
      </c>
      <c r="E48">
        <v>1</v>
      </c>
      <c r="F48">
        <v>1</v>
      </c>
      <c r="G48">
        <v>1</v>
      </c>
      <c r="H48">
        <v>2</v>
      </c>
      <c r="I48">
        <v>5</v>
      </c>
      <c r="J48">
        <v>1</v>
      </c>
      <c r="K48">
        <v>2</v>
      </c>
      <c r="L48">
        <v>0</v>
      </c>
    </row>
    <row r="49" spans="1:12" x14ac:dyDescent="0.2">
      <c r="A49" t="s">
        <v>64</v>
      </c>
      <c r="B49" t="s">
        <v>34</v>
      </c>
      <c r="C49">
        <v>0</v>
      </c>
      <c r="D49">
        <v>6</v>
      </c>
      <c r="E49">
        <v>0</v>
      </c>
      <c r="F49">
        <v>0</v>
      </c>
      <c r="G49">
        <v>1</v>
      </c>
      <c r="H49">
        <v>5</v>
      </c>
      <c r="I49">
        <v>16</v>
      </c>
      <c r="J49">
        <v>0</v>
      </c>
      <c r="K49">
        <v>6</v>
      </c>
      <c r="L49">
        <v>0</v>
      </c>
    </row>
    <row r="50" spans="1:12" x14ac:dyDescent="0.2">
      <c r="A50" t="s">
        <v>65</v>
      </c>
      <c r="B50" t="s">
        <v>19</v>
      </c>
      <c r="C50">
        <v>0</v>
      </c>
      <c r="D50">
        <v>4</v>
      </c>
      <c r="E50">
        <v>0</v>
      </c>
      <c r="F50">
        <v>0</v>
      </c>
      <c r="G50">
        <v>1</v>
      </c>
      <c r="H50">
        <v>3</v>
      </c>
      <c r="I50">
        <v>15</v>
      </c>
      <c r="J50">
        <v>6</v>
      </c>
      <c r="K50">
        <v>5</v>
      </c>
      <c r="L50">
        <v>0</v>
      </c>
    </row>
    <row r="51" spans="1:12" x14ac:dyDescent="0.2">
      <c r="A51" t="s">
        <v>66</v>
      </c>
      <c r="B51" t="s">
        <v>19</v>
      </c>
      <c r="C51">
        <v>0</v>
      </c>
      <c r="D51">
        <v>2</v>
      </c>
      <c r="E51">
        <v>0</v>
      </c>
      <c r="F51">
        <v>0</v>
      </c>
      <c r="G51">
        <v>1</v>
      </c>
      <c r="H51">
        <v>8</v>
      </c>
      <c r="I51">
        <v>9</v>
      </c>
      <c r="J51">
        <v>2</v>
      </c>
      <c r="K51">
        <v>2</v>
      </c>
      <c r="L51">
        <v>0</v>
      </c>
    </row>
    <row r="52" spans="1:12" x14ac:dyDescent="0.2">
      <c r="A52" t="s">
        <v>67</v>
      </c>
      <c r="B52" t="s">
        <v>13</v>
      </c>
      <c r="C52">
        <v>0</v>
      </c>
      <c r="D52">
        <v>1</v>
      </c>
      <c r="E52">
        <v>0</v>
      </c>
      <c r="F52">
        <v>1</v>
      </c>
      <c r="G52">
        <v>1</v>
      </c>
      <c r="H52">
        <v>2</v>
      </c>
      <c r="I52">
        <v>1</v>
      </c>
      <c r="J52">
        <v>2</v>
      </c>
      <c r="K52">
        <v>1</v>
      </c>
      <c r="L52">
        <v>0</v>
      </c>
    </row>
    <row r="53" spans="1:12" x14ac:dyDescent="0.2">
      <c r="A53" t="s">
        <v>68</v>
      </c>
      <c r="B53" t="s">
        <v>17</v>
      </c>
      <c r="C53">
        <v>0</v>
      </c>
      <c r="D53">
        <v>10</v>
      </c>
      <c r="E53">
        <v>16</v>
      </c>
      <c r="F53">
        <v>0</v>
      </c>
      <c r="G53">
        <v>0.2</v>
      </c>
      <c r="H53">
        <v>4</v>
      </c>
      <c r="I53">
        <v>15</v>
      </c>
      <c r="J53">
        <v>0</v>
      </c>
      <c r="K53">
        <v>10</v>
      </c>
      <c r="L53">
        <v>0</v>
      </c>
    </row>
    <row r="54" spans="1:12" x14ac:dyDescent="0.2">
      <c r="A54" t="s">
        <v>69</v>
      </c>
      <c r="B54" t="s">
        <v>17</v>
      </c>
      <c r="C54">
        <v>0</v>
      </c>
      <c r="D54">
        <v>2</v>
      </c>
      <c r="E54">
        <v>0</v>
      </c>
      <c r="F54">
        <v>1</v>
      </c>
      <c r="G54">
        <v>1</v>
      </c>
      <c r="H54">
        <v>1</v>
      </c>
      <c r="I54">
        <v>3</v>
      </c>
      <c r="J54">
        <v>4</v>
      </c>
      <c r="K54">
        <v>2</v>
      </c>
      <c r="L54">
        <v>0</v>
      </c>
    </row>
    <row r="55" spans="1:12" x14ac:dyDescent="0.2">
      <c r="A55" t="s">
        <v>70</v>
      </c>
      <c r="B55" t="s">
        <v>19</v>
      </c>
      <c r="C55">
        <v>0</v>
      </c>
      <c r="D55">
        <v>2</v>
      </c>
      <c r="E55">
        <v>0</v>
      </c>
      <c r="F55">
        <v>0</v>
      </c>
      <c r="G55">
        <v>1</v>
      </c>
      <c r="H55">
        <v>9</v>
      </c>
      <c r="I55">
        <v>17</v>
      </c>
      <c r="J55">
        <v>17</v>
      </c>
      <c r="K55">
        <v>2</v>
      </c>
      <c r="L55">
        <v>0</v>
      </c>
    </row>
    <row r="56" spans="1:12" x14ac:dyDescent="0.2">
      <c r="A56" t="s">
        <v>71</v>
      </c>
      <c r="B56" t="s">
        <v>15</v>
      </c>
      <c r="C56">
        <v>0</v>
      </c>
      <c r="D56">
        <v>3</v>
      </c>
      <c r="E56">
        <v>0</v>
      </c>
      <c r="F56">
        <v>2</v>
      </c>
      <c r="G56">
        <v>1</v>
      </c>
      <c r="H56">
        <v>0</v>
      </c>
      <c r="I56">
        <v>6</v>
      </c>
      <c r="J56">
        <v>20</v>
      </c>
      <c r="K56">
        <v>4</v>
      </c>
      <c r="L56">
        <v>8</v>
      </c>
    </row>
    <row r="57" spans="1:12" x14ac:dyDescent="0.2">
      <c r="A57" t="s">
        <v>72</v>
      </c>
      <c r="B57" t="s">
        <v>19</v>
      </c>
      <c r="C57">
        <v>0</v>
      </c>
      <c r="D57">
        <v>1</v>
      </c>
      <c r="E57">
        <v>0</v>
      </c>
      <c r="F57">
        <v>0</v>
      </c>
      <c r="G57">
        <v>1</v>
      </c>
      <c r="H57">
        <v>2</v>
      </c>
      <c r="I57">
        <v>14</v>
      </c>
      <c r="J57">
        <v>3</v>
      </c>
      <c r="K57">
        <v>5</v>
      </c>
      <c r="L57">
        <v>3</v>
      </c>
    </row>
    <row r="58" spans="1:12" x14ac:dyDescent="0.2">
      <c r="A58" t="s">
        <v>73</v>
      </c>
      <c r="B58" t="s">
        <v>19</v>
      </c>
      <c r="C58">
        <v>0</v>
      </c>
      <c r="D58">
        <v>5</v>
      </c>
      <c r="E58">
        <v>139</v>
      </c>
      <c r="F58">
        <v>0</v>
      </c>
      <c r="G58">
        <v>0.125</v>
      </c>
      <c r="H58">
        <v>5</v>
      </c>
      <c r="I58">
        <v>76</v>
      </c>
      <c r="J58">
        <v>5</v>
      </c>
      <c r="K58">
        <v>28</v>
      </c>
      <c r="L58">
        <v>0</v>
      </c>
    </row>
    <row r="59" spans="1:12" x14ac:dyDescent="0.2">
      <c r="A59" t="s">
        <v>74</v>
      </c>
      <c r="B59" t="s">
        <v>17</v>
      </c>
      <c r="C59">
        <v>0</v>
      </c>
      <c r="D59">
        <v>0</v>
      </c>
      <c r="E59">
        <v>1</v>
      </c>
      <c r="F59">
        <v>0</v>
      </c>
      <c r="G59">
        <v>1</v>
      </c>
      <c r="H59">
        <v>2</v>
      </c>
      <c r="I59">
        <v>12</v>
      </c>
      <c r="J59">
        <v>1</v>
      </c>
      <c r="K59">
        <v>7</v>
      </c>
      <c r="L59">
        <v>0</v>
      </c>
    </row>
    <row r="60" spans="1:12" x14ac:dyDescent="0.2">
      <c r="A60" t="s">
        <v>75</v>
      </c>
      <c r="B60" t="s">
        <v>19</v>
      </c>
      <c r="C60">
        <v>0</v>
      </c>
      <c r="D60">
        <v>4</v>
      </c>
      <c r="E60">
        <v>1</v>
      </c>
      <c r="F60">
        <v>0</v>
      </c>
      <c r="G60">
        <v>0.5</v>
      </c>
      <c r="H60">
        <v>2</v>
      </c>
      <c r="I60">
        <v>14</v>
      </c>
      <c r="J60">
        <v>1</v>
      </c>
      <c r="K60">
        <v>4</v>
      </c>
      <c r="L60">
        <v>0</v>
      </c>
    </row>
    <row r="61" spans="1:12" x14ac:dyDescent="0.2">
      <c r="A61" t="s">
        <v>76</v>
      </c>
      <c r="B61" t="s">
        <v>34</v>
      </c>
      <c r="C61">
        <v>0</v>
      </c>
      <c r="D61">
        <v>32</v>
      </c>
      <c r="E61">
        <v>628</v>
      </c>
      <c r="F61">
        <v>0</v>
      </c>
      <c r="G61">
        <v>0.25</v>
      </c>
      <c r="H61">
        <v>5</v>
      </c>
      <c r="I61">
        <v>86</v>
      </c>
      <c r="J61">
        <v>0</v>
      </c>
      <c r="K61">
        <v>36</v>
      </c>
      <c r="L61">
        <v>0</v>
      </c>
    </row>
    <row r="62" spans="1:12" x14ac:dyDescent="0.2">
      <c r="A62" t="s">
        <v>77</v>
      </c>
      <c r="B62" t="s">
        <v>19</v>
      </c>
      <c r="C62">
        <v>0</v>
      </c>
      <c r="D62">
        <v>0</v>
      </c>
      <c r="E62">
        <v>3</v>
      </c>
      <c r="F62">
        <v>0</v>
      </c>
      <c r="G62">
        <v>0.5</v>
      </c>
      <c r="H62">
        <v>7</v>
      </c>
      <c r="I62">
        <v>7</v>
      </c>
      <c r="J62">
        <v>1</v>
      </c>
      <c r="K62">
        <v>3</v>
      </c>
      <c r="L62">
        <v>0</v>
      </c>
    </row>
    <row r="63" spans="1:12" x14ac:dyDescent="0.2">
      <c r="A63" t="s">
        <v>78</v>
      </c>
      <c r="B63" t="s">
        <v>19</v>
      </c>
      <c r="C63">
        <v>0</v>
      </c>
      <c r="D63">
        <v>4</v>
      </c>
      <c r="E63">
        <v>4</v>
      </c>
      <c r="F63">
        <v>0</v>
      </c>
      <c r="G63">
        <v>0.5</v>
      </c>
      <c r="H63">
        <v>9</v>
      </c>
      <c r="I63">
        <v>24</v>
      </c>
      <c r="J63">
        <v>10</v>
      </c>
      <c r="K63">
        <v>5</v>
      </c>
      <c r="L63">
        <v>0</v>
      </c>
    </row>
    <row r="64" spans="1:12" x14ac:dyDescent="0.2">
      <c r="A64" t="s">
        <v>79</v>
      </c>
      <c r="B64" t="s">
        <v>19</v>
      </c>
      <c r="C64">
        <v>0</v>
      </c>
      <c r="D64">
        <v>4</v>
      </c>
      <c r="E64">
        <v>13</v>
      </c>
      <c r="F64">
        <v>0</v>
      </c>
      <c r="G64">
        <v>0.33300000000000002</v>
      </c>
      <c r="H64">
        <v>9</v>
      </c>
      <c r="I64">
        <v>36</v>
      </c>
      <c r="J64">
        <v>1</v>
      </c>
      <c r="K64">
        <v>7</v>
      </c>
      <c r="L64">
        <v>0</v>
      </c>
    </row>
    <row r="65" spans="1:12" x14ac:dyDescent="0.2">
      <c r="A65" t="s">
        <v>80</v>
      </c>
      <c r="B65" t="s">
        <v>17</v>
      </c>
      <c r="C65">
        <v>0</v>
      </c>
      <c r="D65">
        <v>0</v>
      </c>
      <c r="E65">
        <v>1</v>
      </c>
      <c r="F65">
        <v>1</v>
      </c>
      <c r="G65">
        <v>1</v>
      </c>
      <c r="H65">
        <v>3</v>
      </c>
      <c r="I65">
        <v>18</v>
      </c>
      <c r="J65">
        <v>16</v>
      </c>
      <c r="K65">
        <v>3</v>
      </c>
      <c r="L65">
        <v>0</v>
      </c>
    </row>
    <row r="66" spans="1:12" x14ac:dyDescent="0.2">
      <c r="A66" t="s">
        <v>81</v>
      </c>
      <c r="B66" t="s">
        <v>19</v>
      </c>
      <c r="C66">
        <v>0</v>
      </c>
      <c r="D66">
        <v>3</v>
      </c>
      <c r="E66">
        <v>0</v>
      </c>
      <c r="F66">
        <v>1</v>
      </c>
      <c r="G66">
        <v>1</v>
      </c>
      <c r="H66">
        <v>9</v>
      </c>
      <c r="I66">
        <v>28</v>
      </c>
      <c r="J66">
        <v>8</v>
      </c>
      <c r="K66">
        <v>3</v>
      </c>
      <c r="L66">
        <v>0</v>
      </c>
    </row>
    <row r="67" spans="1:12" x14ac:dyDescent="0.2">
      <c r="A67" t="s">
        <v>82</v>
      </c>
      <c r="B67" t="s">
        <v>34</v>
      </c>
      <c r="C67">
        <v>0</v>
      </c>
      <c r="D67">
        <v>7</v>
      </c>
      <c r="E67">
        <v>21</v>
      </c>
      <c r="F67">
        <v>0</v>
      </c>
      <c r="G67">
        <v>1</v>
      </c>
      <c r="H67">
        <v>6</v>
      </c>
      <c r="I67">
        <v>16</v>
      </c>
      <c r="J67">
        <v>0</v>
      </c>
      <c r="K67">
        <v>7</v>
      </c>
      <c r="L67">
        <v>0</v>
      </c>
    </row>
    <row r="68" spans="1:12" x14ac:dyDescent="0.2">
      <c r="A68" t="s">
        <v>83</v>
      </c>
      <c r="B68" t="s">
        <v>34</v>
      </c>
      <c r="C68">
        <v>0</v>
      </c>
      <c r="D68">
        <v>20</v>
      </c>
      <c r="E68">
        <v>19</v>
      </c>
      <c r="F68">
        <v>0</v>
      </c>
      <c r="G68">
        <v>0.5</v>
      </c>
      <c r="H68">
        <v>14</v>
      </c>
      <c r="I68">
        <v>87</v>
      </c>
      <c r="J68">
        <v>3</v>
      </c>
      <c r="K68">
        <v>22</v>
      </c>
      <c r="L68">
        <v>0</v>
      </c>
    </row>
    <row r="69" spans="1:12" x14ac:dyDescent="0.2">
      <c r="A69" t="s">
        <v>84</v>
      </c>
      <c r="B69" t="s">
        <v>34</v>
      </c>
      <c r="C69">
        <v>0</v>
      </c>
      <c r="D69">
        <v>0</v>
      </c>
      <c r="E69">
        <v>1</v>
      </c>
      <c r="F69">
        <v>0</v>
      </c>
      <c r="G69">
        <v>0.5</v>
      </c>
      <c r="H69">
        <v>9</v>
      </c>
      <c r="I69">
        <v>7</v>
      </c>
      <c r="J69">
        <v>1</v>
      </c>
      <c r="K69">
        <v>3</v>
      </c>
      <c r="L69">
        <v>0</v>
      </c>
    </row>
    <row r="70" spans="1:12" x14ac:dyDescent="0.2">
      <c r="A70" t="s">
        <v>85</v>
      </c>
      <c r="B70" t="s">
        <v>19</v>
      </c>
      <c r="C70">
        <v>0</v>
      </c>
      <c r="D70">
        <v>0</v>
      </c>
      <c r="E70">
        <v>1</v>
      </c>
      <c r="F70">
        <v>0</v>
      </c>
      <c r="G70">
        <v>0.5</v>
      </c>
      <c r="H70">
        <v>9</v>
      </c>
      <c r="I70">
        <v>7</v>
      </c>
      <c r="J70">
        <v>1</v>
      </c>
      <c r="K70">
        <v>3</v>
      </c>
      <c r="L70">
        <v>0</v>
      </c>
    </row>
    <row r="71" spans="1:12" x14ac:dyDescent="0.2">
      <c r="A71" t="s">
        <v>86</v>
      </c>
      <c r="B71" t="s">
        <v>19</v>
      </c>
      <c r="C71">
        <v>0</v>
      </c>
      <c r="D71">
        <v>0</v>
      </c>
      <c r="E71">
        <v>1</v>
      </c>
      <c r="F71">
        <v>0</v>
      </c>
      <c r="G71">
        <v>0.5</v>
      </c>
      <c r="H71">
        <v>9</v>
      </c>
      <c r="I71">
        <v>7</v>
      </c>
      <c r="J71">
        <v>1</v>
      </c>
      <c r="K71">
        <v>3</v>
      </c>
      <c r="L71">
        <v>0</v>
      </c>
    </row>
    <row r="72" spans="1:12" x14ac:dyDescent="0.2">
      <c r="A72" t="s">
        <v>87</v>
      </c>
      <c r="B72" t="s">
        <v>34</v>
      </c>
      <c r="C72">
        <v>0</v>
      </c>
      <c r="D72">
        <v>2</v>
      </c>
      <c r="E72">
        <v>1</v>
      </c>
      <c r="F72">
        <v>0</v>
      </c>
      <c r="G72">
        <v>1</v>
      </c>
      <c r="H72">
        <v>2</v>
      </c>
      <c r="I72">
        <v>7</v>
      </c>
      <c r="J72">
        <v>0</v>
      </c>
      <c r="K72">
        <v>2</v>
      </c>
      <c r="L72">
        <v>0</v>
      </c>
    </row>
    <row r="73" spans="1:12" x14ac:dyDescent="0.2">
      <c r="A73" t="s">
        <v>88</v>
      </c>
      <c r="B73" t="s">
        <v>19</v>
      </c>
      <c r="C73">
        <v>1</v>
      </c>
      <c r="D73">
        <v>3</v>
      </c>
      <c r="E73">
        <v>3</v>
      </c>
      <c r="F73">
        <v>0</v>
      </c>
      <c r="G73">
        <v>0.5</v>
      </c>
      <c r="H73">
        <v>13</v>
      </c>
      <c r="I73">
        <v>15</v>
      </c>
      <c r="J73">
        <v>3</v>
      </c>
      <c r="K73">
        <v>5</v>
      </c>
      <c r="L73">
        <v>0</v>
      </c>
    </row>
    <row r="74" spans="1:12" x14ac:dyDescent="0.2">
      <c r="A74" t="s">
        <v>89</v>
      </c>
      <c r="B74" t="s">
        <v>19</v>
      </c>
      <c r="C74">
        <v>0</v>
      </c>
      <c r="D74">
        <v>0</v>
      </c>
      <c r="E74">
        <v>1</v>
      </c>
      <c r="F74">
        <v>1</v>
      </c>
      <c r="G74">
        <v>1</v>
      </c>
      <c r="H74">
        <v>2</v>
      </c>
      <c r="I74">
        <v>5</v>
      </c>
      <c r="J74">
        <v>1</v>
      </c>
      <c r="K74">
        <v>2</v>
      </c>
      <c r="L74">
        <v>0</v>
      </c>
    </row>
    <row r="75" spans="1:12" x14ac:dyDescent="0.2">
      <c r="A75" t="s">
        <v>90</v>
      </c>
      <c r="B75" t="s">
        <v>19</v>
      </c>
      <c r="C75">
        <v>6</v>
      </c>
      <c r="D75">
        <v>5</v>
      </c>
      <c r="E75">
        <v>0</v>
      </c>
      <c r="F75">
        <v>0</v>
      </c>
      <c r="G75">
        <v>1</v>
      </c>
      <c r="H75">
        <v>11</v>
      </c>
      <c r="I75">
        <v>35</v>
      </c>
      <c r="J75">
        <v>12</v>
      </c>
      <c r="K75">
        <v>12</v>
      </c>
      <c r="L75">
        <v>0</v>
      </c>
    </row>
    <row r="76" spans="1:12" x14ac:dyDescent="0.2">
      <c r="A76" t="s">
        <v>91</v>
      </c>
      <c r="B76" t="s">
        <v>19</v>
      </c>
      <c r="C76">
        <v>0</v>
      </c>
      <c r="D76">
        <v>3</v>
      </c>
      <c r="E76">
        <v>1</v>
      </c>
      <c r="F76">
        <v>0</v>
      </c>
      <c r="G76">
        <v>1</v>
      </c>
      <c r="H76">
        <v>3</v>
      </c>
      <c r="I76">
        <v>7</v>
      </c>
      <c r="J76">
        <v>1</v>
      </c>
      <c r="K76">
        <v>3</v>
      </c>
      <c r="L76">
        <v>0</v>
      </c>
    </row>
    <row r="77" spans="1:12" x14ac:dyDescent="0.2">
      <c r="A77" t="s">
        <v>92</v>
      </c>
      <c r="B77" t="s">
        <v>19</v>
      </c>
      <c r="C77">
        <v>0</v>
      </c>
      <c r="D77">
        <v>6</v>
      </c>
      <c r="E77">
        <v>0</v>
      </c>
      <c r="F77">
        <v>0</v>
      </c>
      <c r="G77">
        <v>1</v>
      </c>
      <c r="H77">
        <v>7</v>
      </c>
      <c r="I77">
        <v>22</v>
      </c>
      <c r="J77">
        <v>4</v>
      </c>
      <c r="K77">
        <v>7</v>
      </c>
      <c r="L77">
        <v>0</v>
      </c>
    </row>
    <row r="78" spans="1:12" x14ac:dyDescent="0.2">
      <c r="A78" t="s">
        <v>93</v>
      </c>
      <c r="B78" t="s">
        <v>19</v>
      </c>
      <c r="C78">
        <v>0</v>
      </c>
      <c r="D78">
        <v>3</v>
      </c>
      <c r="E78">
        <v>1</v>
      </c>
      <c r="F78">
        <v>0</v>
      </c>
      <c r="G78">
        <v>1</v>
      </c>
      <c r="H78">
        <v>3</v>
      </c>
      <c r="I78">
        <v>4</v>
      </c>
      <c r="J78">
        <v>1</v>
      </c>
      <c r="K78">
        <v>3</v>
      </c>
      <c r="L78">
        <v>0</v>
      </c>
    </row>
    <row r="79" spans="1:12" x14ac:dyDescent="0.2">
      <c r="A79" t="s">
        <v>94</v>
      </c>
      <c r="B79" t="s">
        <v>19</v>
      </c>
      <c r="C79">
        <v>0</v>
      </c>
      <c r="D79">
        <v>2</v>
      </c>
      <c r="E79">
        <v>0</v>
      </c>
      <c r="F79">
        <v>0</v>
      </c>
      <c r="G79">
        <v>1</v>
      </c>
      <c r="H79">
        <v>5</v>
      </c>
      <c r="I79">
        <v>11</v>
      </c>
      <c r="J79">
        <v>7</v>
      </c>
      <c r="K79">
        <v>4</v>
      </c>
      <c r="L79">
        <v>0</v>
      </c>
    </row>
    <row r="80" spans="1:12" x14ac:dyDescent="0.2">
      <c r="A80" t="s">
        <v>95</v>
      </c>
      <c r="B80" t="s">
        <v>19</v>
      </c>
      <c r="C80">
        <v>0</v>
      </c>
      <c r="D80">
        <v>3</v>
      </c>
      <c r="E80">
        <v>3</v>
      </c>
      <c r="F80">
        <v>0</v>
      </c>
      <c r="G80">
        <v>0.5</v>
      </c>
      <c r="H80">
        <v>5</v>
      </c>
      <c r="I80">
        <v>5</v>
      </c>
      <c r="J80">
        <v>1</v>
      </c>
      <c r="K80">
        <v>3</v>
      </c>
      <c r="L80">
        <v>0</v>
      </c>
    </row>
    <row r="81" spans="1:12" x14ac:dyDescent="0.2">
      <c r="A81" t="s">
        <v>96</v>
      </c>
      <c r="B81" t="s">
        <v>34</v>
      </c>
      <c r="C81">
        <v>0</v>
      </c>
      <c r="D81">
        <v>18</v>
      </c>
      <c r="E81">
        <v>0</v>
      </c>
      <c r="F81">
        <v>0</v>
      </c>
      <c r="G81">
        <v>0.25</v>
      </c>
      <c r="H81">
        <v>9</v>
      </c>
      <c r="I81">
        <v>33</v>
      </c>
      <c r="J81">
        <v>3</v>
      </c>
      <c r="K81">
        <v>18</v>
      </c>
      <c r="L81">
        <v>0</v>
      </c>
    </row>
    <row r="82" spans="1:12" x14ac:dyDescent="0.2">
      <c r="A82" t="s">
        <v>97</v>
      </c>
      <c r="B82" t="s">
        <v>34</v>
      </c>
      <c r="C82">
        <v>0</v>
      </c>
      <c r="D82">
        <v>0</v>
      </c>
      <c r="E82">
        <v>1</v>
      </c>
      <c r="F82">
        <v>0</v>
      </c>
      <c r="G82">
        <v>0.5</v>
      </c>
      <c r="H82">
        <v>10</v>
      </c>
      <c r="I82">
        <v>8</v>
      </c>
      <c r="J82">
        <v>1</v>
      </c>
      <c r="K82">
        <v>3</v>
      </c>
      <c r="L82">
        <v>0</v>
      </c>
    </row>
    <row r="83" spans="1:12" x14ac:dyDescent="0.2">
      <c r="A83" t="s">
        <v>98</v>
      </c>
      <c r="B83" t="s">
        <v>34</v>
      </c>
      <c r="C83">
        <v>0</v>
      </c>
      <c r="D83">
        <v>0</v>
      </c>
      <c r="E83">
        <v>1</v>
      </c>
      <c r="F83">
        <v>0</v>
      </c>
      <c r="G83">
        <v>1</v>
      </c>
      <c r="H83">
        <v>12</v>
      </c>
      <c r="I83">
        <v>8</v>
      </c>
      <c r="J83">
        <v>1</v>
      </c>
      <c r="K83">
        <v>2</v>
      </c>
      <c r="L83">
        <v>0</v>
      </c>
    </row>
    <row r="84" spans="1:12" x14ac:dyDescent="0.2">
      <c r="A84" t="s">
        <v>99</v>
      </c>
      <c r="B84" t="s">
        <v>19</v>
      </c>
      <c r="C84">
        <v>0</v>
      </c>
      <c r="D84">
        <v>0</v>
      </c>
      <c r="E84">
        <v>1</v>
      </c>
      <c r="F84">
        <v>0</v>
      </c>
      <c r="G84">
        <v>1</v>
      </c>
      <c r="H84">
        <v>7</v>
      </c>
      <c r="I84">
        <v>6</v>
      </c>
      <c r="J84">
        <v>1</v>
      </c>
      <c r="K84">
        <v>2</v>
      </c>
      <c r="L84">
        <v>0</v>
      </c>
    </row>
    <row r="85" spans="1:12" x14ac:dyDescent="0.2">
      <c r="A85" t="s">
        <v>100</v>
      </c>
      <c r="B85" t="s">
        <v>19</v>
      </c>
      <c r="C85">
        <v>0</v>
      </c>
      <c r="D85">
        <v>2</v>
      </c>
      <c r="E85">
        <v>0</v>
      </c>
      <c r="F85">
        <v>0</v>
      </c>
      <c r="G85">
        <v>1</v>
      </c>
      <c r="H85">
        <v>5</v>
      </c>
      <c r="I85">
        <v>6</v>
      </c>
      <c r="J85">
        <v>1</v>
      </c>
      <c r="K85">
        <v>2</v>
      </c>
      <c r="L85">
        <v>0</v>
      </c>
    </row>
    <row r="86" spans="1:12" x14ac:dyDescent="0.2">
      <c r="A86" t="s">
        <v>101</v>
      </c>
      <c r="B86" t="s">
        <v>34</v>
      </c>
      <c r="C86">
        <v>0</v>
      </c>
      <c r="D86">
        <v>9</v>
      </c>
      <c r="E86">
        <v>14</v>
      </c>
      <c r="F86">
        <v>0</v>
      </c>
      <c r="G86">
        <v>1</v>
      </c>
      <c r="H86">
        <v>7</v>
      </c>
      <c r="I86">
        <v>20</v>
      </c>
      <c r="J86">
        <v>5</v>
      </c>
      <c r="K86">
        <v>9</v>
      </c>
      <c r="L86">
        <v>0</v>
      </c>
    </row>
    <row r="87" spans="1:12" x14ac:dyDescent="0.2">
      <c r="A87" t="s">
        <v>102</v>
      </c>
      <c r="B87" t="s">
        <v>34</v>
      </c>
      <c r="C87">
        <v>0</v>
      </c>
      <c r="D87">
        <v>0</v>
      </c>
      <c r="E87">
        <v>1</v>
      </c>
      <c r="F87">
        <v>0</v>
      </c>
      <c r="G87">
        <v>1</v>
      </c>
      <c r="H87">
        <v>8</v>
      </c>
      <c r="I87">
        <v>6</v>
      </c>
      <c r="J87">
        <v>1</v>
      </c>
      <c r="K87">
        <v>2</v>
      </c>
      <c r="L87">
        <v>0</v>
      </c>
    </row>
    <row r="88" spans="1:12" x14ac:dyDescent="0.2">
      <c r="A88" t="s">
        <v>103</v>
      </c>
      <c r="B88" t="s">
        <v>34</v>
      </c>
      <c r="C88">
        <v>0</v>
      </c>
      <c r="D88">
        <v>0</v>
      </c>
      <c r="E88">
        <v>1</v>
      </c>
      <c r="F88">
        <v>0</v>
      </c>
      <c r="G88">
        <v>1</v>
      </c>
      <c r="H88">
        <v>8</v>
      </c>
      <c r="I88">
        <v>6</v>
      </c>
      <c r="J88">
        <v>1</v>
      </c>
      <c r="K88">
        <v>2</v>
      </c>
      <c r="L88">
        <v>0</v>
      </c>
    </row>
    <row r="89" spans="1:12" x14ac:dyDescent="0.2">
      <c r="A89" t="s">
        <v>104</v>
      </c>
      <c r="B89" t="s">
        <v>34</v>
      </c>
      <c r="C89">
        <v>0</v>
      </c>
      <c r="D89">
        <v>0</v>
      </c>
      <c r="E89">
        <v>1</v>
      </c>
      <c r="F89">
        <v>0</v>
      </c>
      <c r="G89">
        <v>1</v>
      </c>
      <c r="H89">
        <v>8</v>
      </c>
      <c r="I89">
        <v>6</v>
      </c>
      <c r="J89">
        <v>1</v>
      </c>
      <c r="K89">
        <v>2</v>
      </c>
      <c r="L89">
        <v>0</v>
      </c>
    </row>
    <row r="90" spans="1:12" x14ac:dyDescent="0.2">
      <c r="A90" t="s">
        <v>105</v>
      </c>
      <c r="B90" t="s">
        <v>34</v>
      </c>
      <c r="C90">
        <v>0</v>
      </c>
      <c r="D90">
        <v>0</v>
      </c>
      <c r="E90">
        <v>1</v>
      </c>
      <c r="F90">
        <v>0</v>
      </c>
      <c r="G90">
        <v>1</v>
      </c>
      <c r="H90">
        <v>8</v>
      </c>
      <c r="I90">
        <v>6</v>
      </c>
      <c r="J90">
        <v>1</v>
      </c>
      <c r="K90">
        <v>2</v>
      </c>
      <c r="L90">
        <v>0</v>
      </c>
    </row>
    <row r="91" spans="1:12" x14ac:dyDescent="0.2">
      <c r="A91" t="s">
        <v>106</v>
      </c>
      <c r="B91" t="s">
        <v>34</v>
      </c>
      <c r="C91">
        <v>0</v>
      </c>
      <c r="D91">
        <v>0</v>
      </c>
      <c r="E91">
        <v>1</v>
      </c>
      <c r="F91">
        <v>0</v>
      </c>
      <c r="G91">
        <v>1</v>
      </c>
      <c r="H91">
        <v>8</v>
      </c>
      <c r="I91">
        <v>6</v>
      </c>
      <c r="J91">
        <v>1</v>
      </c>
      <c r="K91">
        <v>2</v>
      </c>
      <c r="L91">
        <v>0</v>
      </c>
    </row>
    <row r="92" spans="1:12" x14ac:dyDescent="0.2">
      <c r="A92" t="s">
        <v>107</v>
      </c>
      <c r="B92" t="s">
        <v>34</v>
      </c>
      <c r="C92">
        <v>0</v>
      </c>
      <c r="D92">
        <v>4</v>
      </c>
      <c r="E92">
        <v>0</v>
      </c>
      <c r="F92">
        <v>0</v>
      </c>
      <c r="G92">
        <v>1</v>
      </c>
      <c r="H92">
        <v>5</v>
      </c>
      <c r="I92">
        <v>15</v>
      </c>
      <c r="J92">
        <v>0</v>
      </c>
      <c r="K92">
        <v>4</v>
      </c>
      <c r="L92">
        <v>0</v>
      </c>
    </row>
    <row r="93" spans="1:12" x14ac:dyDescent="0.2">
      <c r="A93" t="s">
        <v>108</v>
      </c>
      <c r="B93" t="s">
        <v>34</v>
      </c>
      <c r="C93">
        <v>0</v>
      </c>
      <c r="D93">
        <v>17</v>
      </c>
      <c r="E93">
        <v>136</v>
      </c>
      <c r="F93">
        <v>0</v>
      </c>
      <c r="G93">
        <v>0.33300000000000002</v>
      </c>
      <c r="H93">
        <v>6</v>
      </c>
      <c r="I93">
        <v>25</v>
      </c>
      <c r="J93">
        <v>1</v>
      </c>
      <c r="K93">
        <v>17</v>
      </c>
      <c r="L93">
        <v>0</v>
      </c>
    </row>
    <row r="94" spans="1:12" x14ac:dyDescent="0.2">
      <c r="A94" t="s">
        <v>109</v>
      </c>
      <c r="B94" t="s">
        <v>17</v>
      </c>
      <c r="C94">
        <v>0</v>
      </c>
      <c r="D94">
        <v>0</v>
      </c>
      <c r="E94">
        <v>0</v>
      </c>
      <c r="F94">
        <v>1</v>
      </c>
      <c r="G94">
        <v>1</v>
      </c>
      <c r="H94">
        <v>1</v>
      </c>
      <c r="I94">
        <v>2</v>
      </c>
      <c r="J94">
        <v>1</v>
      </c>
      <c r="K94">
        <v>1</v>
      </c>
      <c r="L94">
        <v>0</v>
      </c>
    </row>
    <row r="95" spans="1:12" x14ac:dyDescent="0.2">
      <c r="A95" t="s">
        <v>110</v>
      </c>
      <c r="B95" t="s">
        <v>34</v>
      </c>
      <c r="C95">
        <v>0</v>
      </c>
      <c r="D95">
        <v>2</v>
      </c>
      <c r="E95">
        <v>1</v>
      </c>
      <c r="F95">
        <v>0</v>
      </c>
      <c r="G95">
        <v>1</v>
      </c>
      <c r="H95">
        <v>4</v>
      </c>
      <c r="I95">
        <v>7</v>
      </c>
      <c r="J95">
        <v>0</v>
      </c>
      <c r="K95">
        <v>2</v>
      </c>
      <c r="L95">
        <v>0</v>
      </c>
    </row>
    <row r="96" spans="1:12" x14ac:dyDescent="0.2">
      <c r="A96" t="s">
        <v>111</v>
      </c>
      <c r="B96" t="s">
        <v>34</v>
      </c>
      <c r="C96">
        <v>0</v>
      </c>
      <c r="D96">
        <v>5</v>
      </c>
      <c r="E96">
        <v>0</v>
      </c>
      <c r="F96">
        <v>0</v>
      </c>
      <c r="G96">
        <v>0.5</v>
      </c>
      <c r="H96">
        <v>4</v>
      </c>
      <c r="I96">
        <v>13</v>
      </c>
      <c r="J96">
        <v>2</v>
      </c>
      <c r="K96">
        <v>5</v>
      </c>
      <c r="L96">
        <v>0</v>
      </c>
    </row>
    <row r="97" spans="1:12" x14ac:dyDescent="0.2">
      <c r="A97" t="s">
        <v>112</v>
      </c>
      <c r="B97" t="s">
        <v>19</v>
      </c>
      <c r="C97">
        <v>0</v>
      </c>
      <c r="D97">
        <v>0</v>
      </c>
      <c r="E97">
        <v>1</v>
      </c>
      <c r="F97">
        <v>0</v>
      </c>
      <c r="G97">
        <v>1</v>
      </c>
      <c r="H97">
        <v>8</v>
      </c>
      <c r="I97">
        <v>6</v>
      </c>
      <c r="J97">
        <v>1</v>
      </c>
      <c r="K97">
        <v>2</v>
      </c>
      <c r="L97">
        <v>0</v>
      </c>
    </row>
    <row r="98" spans="1:12" x14ac:dyDescent="0.2">
      <c r="A98" t="s">
        <v>113</v>
      </c>
      <c r="B98" t="s">
        <v>19</v>
      </c>
      <c r="C98">
        <v>0</v>
      </c>
      <c r="D98">
        <v>0</v>
      </c>
      <c r="E98">
        <v>1</v>
      </c>
      <c r="F98">
        <v>0</v>
      </c>
      <c r="G98">
        <v>1</v>
      </c>
      <c r="H98">
        <v>7</v>
      </c>
      <c r="I98">
        <v>6</v>
      </c>
      <c r="J98">
        <v>1</v>
      </c>
      <c r="K98">
        <v>2</v>
      </c>
      <c r="L98">
        <v>0</v>
      </c>
    </row>
    <row r="99" spans="1:12" x14ac:dyDescent="0.2">
      <c r="A99" t="s">
        <v>114</v>
      </c>
      <c r="B99" t="s">
        <v>34</v>
      </c>
      <c r="C99">
        <v>0</v>
      </c>
      <c r="D99">
        <v>2</v>
      </c>
      <c r="E99">
        <v>1</v>
      </c>
      <c r="F99">
        <v>0</v>
      </c>
      <c r="G99">
        <v>1</v>
      </c>
      <c r="H99">
        <v>5</v>
      </c>
      <c r="I99">
        <v>8</v>
      </c>
      <c r="J99">
        <v>0</v>
      </c>
      <c r="K99">
        <v>2</v>
      </c>
      <c r="L99">
        <v>0</v>
      </c>
    </row>
    <row r="100" spans="1:12" x14ac:dyDescent="0.2">
      <c r="A100" t="s">
        <v>115</v>
      </c>
      <c r="B100" t="s">
        <v>19</v>
      </c>
      <c r="C100">
        <v>0</v>
      </c>
      <c r="D100">
        <v>1</v>
      </c>
      <c r="E100">
        <v>1</v>
      </c>
      <c r="F100">
        <v>0</v>
      </c>
      <c r="G100">
        <v>1</v>
      </c>
      <c r="H100">
        <v>6</v>
      </c>
      <c r="I100">
        <v>6</v>
      </c>
      <c r="J100">
        <v>1</v>
      </c>
      <c r="K100">
        <v>2</v>
      </c>
      <c r="L100">
        <v>0</v>
      </c>
    </row>
    <row r="101" spans="1:12" x14ac:dyDescent="0.2">
      <c r="A101" t="s">
        <v>116</v>
      </c>
      <c r="B101" t="s">
        <v>19</v>
      </c>
      <c r="C101">
        <v>1</v>
      </c>
      <c r="D101">
        <v>2</v>
      </c>
      <c r="E101">
        <v>0</v>
      </c>
      <c r="F101">
        <v>0</v>
      </c>
      <c r="G101">
        <v>1</v>
      </c>
      <c r="H101">
        <v>6</v>
      </c>
      <c r="I101">
        <v>12</v>
      </c>
      <c r="J101">
        <v>4</v>
      </c>
      <c r="K101">
        <v>3</v>
      </c>
      <c r="L101">
        <v>0</v>
      </c>
    </row>
    <row r="102" spans="1:12" x14ac:dyDescent="0.2">
      <c r="A102" t="s">
        <v>117</v>
      </c>
      <c r="B102" t="s">
        <v>19</v>
      </c>
      <c r="C102">
        <v>0</v>
      </c>
      <c r="D102">
        <v>3</v>
      </c>
      <c r="E102">
        <v>1</v>
      </c>
      <c r="F102">
        <v>0</v>
      </c>
      <c r="G102">
        <v>1</v>
      </c>
      <c r="H102">
        <v>3</v>
      </c>
      <c r="I102">
        <v>4</v>
      </c>
      <c r="J102">
        <v>1</v>
      </c>
      <c r="K102">
        <v>3</v>
      </c>
      <c r="L102">
        <v>0</v>
      </c>
    </row>
    <row r="103" spans="1:12" x14ac:dyDescent="0.2">
      <c r="A103" t="s">
        <v>118</v>
      </c>
      <c r="B103" t="s">
        <v>19</v>
      </c>
      <c r="C103">
        <v>0</v>
      </c>
      <c r="D103">
        <v>6</v>
      </c>
      <c r="E103">
        <v>0</v>
      </c>
      <c r="F103">
        <v>0</v>
      </c>
      <c r="G103">
        <v>1</v>
      </c>
      <c r="H103">
        <v>6</v>
      </c>
      <c r="I103">
        <v>20</v>
      </c>
      <c r="J103">
        <v>5</v>
      </c>
      <c r="K103">
        <v>8</v>
      </c>
      <c r="L103">
        <v>0</v>
      </c>
    </row>
    <row r="104" spans="1:12" x14ac:dyDescent="0.2">
      <c r="A104" t="s">
        <v>119</v>
      </c>
      <c r="B104" t="s">
        <v>19</v>
      </c>
      <c r="C104">
        <v>0</v>
      </c>
      <c r="D104">
        <v>3</v>
      </c>
      <c r="E104">
        <v>1</v>
      </c>
      <c r="F104">
        <v>0</v>
      </c>
      <c r="G104">
        <v>1</v>
      </c>
      <c r="H104">
        <v>3</v>
      </c>
      <c r="I104">
        <v>4</v>
      </c>
      <c r="J104">
        <v>1</v>
      </c>
      <c r="K104">
        <v>3</v>
      </c>
      <c r="L104">
        <v>0</v>
      </c>
    </row>
    <row r="105" spans="1:12" x14ac:dyDescent="0.2">
      <c r="A105" t="s">
        <v>120</v>
      </c>
      <c r="B105" t="s">
        <v>17</v>
      </c>
      <c r="C105">
        <v>1</v>
      </c>
      <c r="D105">
        <v>1</v>
      </c>
      <c r="E105">
        <v>4</v>
      </c>
      <c r="F105">
        <v>1</v>
      </c>
      <c r="G105">
        <v>1</v>
      </c>
      <c r="H105">
        <v>0</v>
      </c>
      <c r="I105">
        <v>21</v>
      </c>
      <c r="J105">
        <v>2</v>
      </c>
      <c r="K105">
        <v>4</v>
      </c>
      <c r="L105">
        <v>0</v>
      </c>
    </row>
    <row r="106" spans="1:12" x14ac:dyDescent="0.2">
      <c r="A106" t="s">
        <v>121</v>
      </c>
      <c r="B106" t="s">
        <v>13</v>
      </c>
      <c r="C106">
        <v>8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2</v>
      </c>
      <c r="J106">
        <v>0</v>
      </c>
      <c r="K106">
        <v>1</v>
      </c>
      <c r="L106">
        <v>0</v>
      </c>
    </row>
    <row r="107" spans="1:12" x14ac:dyDescent="0.2">
      <c r="A107" t="s">
        <v>122</v>
      </c>
      <c r="B107" t="s">
        <v>17</v>
      </c>
      <c r="C107">
        <v>3</v>
      </c>
      <c r="D107">
        <v>6</v>
      </c>
      <c r="E107">
        <v>10</v>
      </c>
      <c r="F107">
        <v>1</v>
      </c>
      <c r="G107">
        <v>0.25</v>
      </c>
      <c r="H107">
        <v>0</v>
      </c>
      <c r="I107">
        <v>12</v>
      </c>
      <c r="J107">
        <v>2</v>
      </c>
      <c r="K107">
        <v>7</v>
      </c>
      <c r="L107">
        <v>2</v>
      </c>
    </row>
    <row r="108" spans="1:12" x14ac:dyDescent="0.2">
      <c r="A108" t="s">
        <v>123</v>
      </c>
      <c r="B108" t="s">
        <v>17</v>
      </c>
      <c r="C108">
        <v>2</v>
      </c>
      <c r="D108">
        <v>3</v>
      </c>
      <c r="E108">
        <v>5</v>
      </c>
      <c r="F108">
        <v>0</v>
      </c>
      <c r="G108">
        <v>1</v>
      </c>
      <c r="H108">
        <v>2</v>
      </c>
      <c r="I108">
        <v>42</v>
      </c>
      <c r="J108">
        <v>1</v>
      </c>
      <c r="K108">
        <v>11</v>
      </c>
      <c r="L108">
        <v>0</v>
      </c>
    </row>
    <row r="109" spans="1:12" x14ac:dyDescent="0.2">
      <c r="A109" t="s">
        <v>124</v>
      </c>
      <c r="B109" t="s">
        <v>17</v>
      </c>
      <c r="C109">
        <v>0</v>
      </c>
      <c r="D109">
        <v>7</v>
      </c>
      <c r="E109">
        <v>0</v>
      </c>
      <c r="F109">
        <v>1</v>
      </c>
      <c r="G109">
        <v>1</v>
      </c>
      <c r="H109">
        <v>5</v>
      </c>
      <c r="I109">
        <v>41</v>
      </c>
      <c r="J109">
        <v>1</v>
      </c>
      <c r="K109">
        <v>9</v>
      </c>
      <c r="L109">
        <v>0</v>
      </c>
    </row>
    <row r="110" spans="1:12" x14ac:dyDescent="0.2">
      <c r="A110" t="s">
        <v>125</v>
      </c>
      <c r="B110" t="s">
        <v>17</v>
      </c>
      <c r="C110">
        <v>0</v>
      </c>
      <c r="D110">
        <v>2</v>
      </c>
      <c r="E110">
        <v>8</v>
      </c>
      <c r="F110">
        <v>1</v>
      </c>
      <c r="G110">
        <v>1</v>
      </c>
      <c r="H110">
        <v>5</v>
      </c>
      <c r="I110">
        <v>24</v>
      </c>
      <c r="J110">
        <v>1</v>
      </c>
      <c r="K110">
        <v>5</v>
      </c>
      <c r="L110">
        <v>0</v>
      </c>
    </row>
    <row r="111" spans="1:12" x14ac:dyDescent="0.2">
      <c r="A111" t="s">
        <v>126</v>
      </c>
      <c r="B111" t="s">
        <v>17</v>
      </c>
      <c r="C111">
        <v>2</v>
      </c>
      <c r="D111">
        <v>4</v>
      </c>
      <c r="E111">
        <v>4</v>
      </c>
      <c r="F111">
        <v>1</v>
      </c>
      <c r="G111">
        <v>0.5</v>
      </c>
      <c r="H111">
        <v>0</v>
      </c>
      <c r="I111">
        <v>8</v>
      </c>
      <c r="J111">
        <v>1</v>
      </c>
      <c r="K111">
        <v>5</v>
      </c>
      <c r="L111">
        <v>0</v>
      </c>
    </row>
    <row r="112" spans="1:12" x14ac:dyDescent="0.2">
      <c r="A112" t="s">
        <v>127</v>
      </c>
      <c r="B112" t="s">
        <v>17</v>
      </c>
      <c r="C112">
        <v>0</v>
      </c>
      <c r="D112">
        <v>7</v>
      </c>
      <c r="E112">
        <v>0</v>
      </c>
      <c r="F112">
        <v>1</v>
      </c>
      <c r="G112">
        <v>1</v>
      </c>
      <c r="H112">
        <v>1</v>
      </c>
      <c r="I112">
        <v>24</v>
      </c>
      <c r="J112">
        <v>2</v>
      </c>
      <c r="K112">
        <v>8</v>
      </c>
      <c r="L112">
        <v>0</v>
      </c>
    </row>
    <row r="113" spans="1:12" x14ac:dyDescent="0.2">
      <c r="A113" t="s">
        <v>128</v>
      </c>
      <c r="B113" t="s">
        <v>17</v>
      </c>
      <c r="C113">
        <v>6</v>
      </c>
      <c r="D113">
        <v>3</v>
      </c>
      <c r="E113">
        <v>0</v>
      </c>
      <c r="F113">
        <v>1</v>
      </c>
      <c r="G113">
        <v>1</v>
      </c>
      <c r="H113">
        <v>0</v>
      </c>
      <c r="I113">
        <v>6</v>
      </c>
      <c r="J113">
        <v>6</v>
      </c>
      <c r="K113">
        <v>3</v>
      </c>
      <c r="L113">
        <v>0</v>
      </c>
    </row>
    <row r="114" spans="1:12" x14ac:dyDescent="0.2">
      <c r="A114" t="s">
        <v>129</v>
      </c>
      <c r="B114" t="s">
        <v>17</v>
      </c>
      <c r="C114">
        <v>0</v>
      </c>
      <c r="D114">
        <v>2</v>
      </c>
      <c r="E114">
        <v>1</v>
      </c>
      <c r="F114">
        <v>1</v>
      </c>
      <c r="G114">
        <v>1</v>
      </c>
      <c r="H114">
        <v>2</v>
      </c>
      <c r="I114">
        <v>3</v>
      </c>
      <c r="J114">
        <v>1</v>
      </c>
      <c r="K114">
        <v>2</v>
      </c>
      <c r="L114">
        <v>0</v>
      </c>
    </row>
    <row r="115" spans="1:12" x14ac:dyDescent="0.2">
      <c r="A115" t="s">
        <v>130</v>
      </c>
      <c r="B115" t="s">
        <v>17</v>
      </c>
      <c r="C115">
        <v>4</v>
      </c>
      <c r="D115">
        <v>3</v>
      </c>
      <c r="E115">
        <v>0</v>
      </c>
      <c r="F115">
        <v>1</v>
      </c>
      <c r="G115">
        <v>1</v>
      </c>
      <c r="H115">
        <v>0</v>
      </c>
      <c r="I115">
        <v>7</v>
      </c>
      <c r="J115">
        <v>1</v>
      </c>
      <c r="K115">
        <v>3</v>
      </c>
      <c r="L115">
        <v>0</v>
      </c>
    </row>
    <row r="116" spans="1:12" x14ac:dyDescent="0.2">
      <c r="A116" t="s">
        <v>131</v>
      </c>
      <c r="B116" t="s">
        <v>17</v>
      </c>
      <c r="C116">
        <v>1</v>
      </c>
      <c r="D116">
        <v>7</v>
      </c>
      <c r="E116">
        <v>20</v>
      </c>
      <c r="F116">
        <v>0</v>
      </c>
      <c r="G116">
        <v>1</v>
      </c>
      <c r="H116">
        <v>3</v>
      </c>
      <c r="I116">
        <v>55</v>
      </c>
      <c r="J116">
        <v>1</v>
      </c>
      <c r="K116">
        <v>19</v>
      </c>
      <c r="L116">
        <v>0</v>
      </c>
    </row>
    <row r="117" spans="1:12" x14ac:dyDescent="0.2">
      <c r="A117" t="s">
        <v>132</v>
      </c>
      <c r="B117" t="s">
        <v>19</v>
      </c>
      <c r="C117">
        <v>0</v>
      </c>
      <c r="D117">
        <v>6</v>
      </c>
      <c r="E117">
        <v>0</v>
      </c>
      <c r="F117">
        <v>0</v>
      </c>
      <c r="G117">
        <v>1</v>
      </c>
      <c r="H117">
        <v>7</v>
      </c>
      <c r="I117">
        <v>22</v>
      </c>
      <c r="J117">
        <v>2</v>
      </c>
      <c r="K117">
        <v>6</v>
      </c>
      <c r="L117">
        <v>0</v>
      </c>
    </row>
    <row r="118" spans="1:12" x14ac:dyDescent="0.2">
      <c r="A118" t="s">
        <v>133</v>
      </c>
      <c r="B118" t="s">
        <v>19</v>
      </c>
      <c r="C118">
        <v>0</v>
      </c>
      <c r="D118">
        <v>5</v>
      </c>
      <c r="E118">
        <v>1</v>
      </c>
      <c r="F118">
        <v>0</v>
      </c>
      <c r="G118">
        <v>0.5</v>
      </c>
      <c r="H118">
        <v>11</v>
      </c>
      <c r="I118">
        <v>12</v>
      </c>
      <c r="J118">
        <v>1</v>
      </c>
      <c r="K118">
        <v>5</v>
      </c>
      <c r="L118">
        <v>0</v>
      </c>
    </row>
    <row r="119" spans="1:12" x14ac:dyDescent="0.2">
      <c r="A119" t="s">
        <v>134</v>
      </c>
      <c r="B119" t="s">
        <v>19</v>
      </c>
      <c r="C119">
        <v>0</v>
      </c>
      <c r="D119">
        <v>0</v>
      </c>
      <c r="E119">
        <v>3</v>
      </c>
      <c r="F119">
        <v>1</v>
      </c>
      <c r="G119">
        <v>1</v>
      </c>
      <c r="H119">
        <v>4</v>
      </c>
      <c r="I119">
        <v>8</v>
      </c>
      <c r="J119">
        <v>1</v>
      </c>
      <c r="K119">
        <v>3</v>
      </c>
      <c r="L119">
        <v>0</v>
      </c>
    </row>
    <row r="120" spans="1:12" x14ac:dyDescent="0.2">
      <c r="A120" t="s">
        <v>135</v>
      </c>
      <c r="B120" t="s">
        <v>19</v>
      </c>
      <c r="C120">
        <v>0</v>
      </c>
      <c r="D120">
        <v>2</v>
      </c>
      <c r="E120">
        <v>1</v>
      </c>
      <c r="F120">
        <v>0</v>
      </c>
      <c r="G120">
        <v>1</v>
      </c>
      <c r="H120">
        <v>3</v>
      </c>
      <c r="I120">
        <v>4</v>
      </c>
      <c r="J120">
        <v>1</v>
      </c>
      <c r="K120">
        <v>2</v>
      </c>
      <c r="L120">
        <v>0</v>
      </c>
    </row>
    <row r="121" spans="1:12" x14ac:dyDescent="0.2">
      <c r="A121" t="s">
        <v>136</v>
      </c>
      <c r="B121" t="s">
        <v>19</v>
      </c>
      <c r="C121">
        <v>0</v>
      </c>
      <c r="D121">
        <v>3</v>
      </c>
      <c r="E121">
        <v>1</v>
      </c>
      <c r="F121">
        <v>0</v>
      </c>
      <c r="G121">
        <v>1</v>
      </c>
      <c r="H121">
        <v>4</v>
      </c>
      <c r="I121">
        <v>4</v>
      </c>
      <c r="J121">
        <v>1</v>
      </c>
      <c r="K121">
        <v>3</v>
      </c>
      <c r="L121">
        <v>0</v>
      </c>
    </row>
    <row r="122" spans="1:12" x14ac:dyDescent="0.2">
      <c r="A122" t="s">
        <v>137</v>
      </c>
      <c r="B122" t="s">
        <v>34</v>
      </c>
      <c r="C122">
        <v>0</v>
      </c>
      <c r="D122">
        <v>21</v>
      </c>
      <c r="E122">
        <v>198</v>
      </c>
      <c r="F122">
        <v>0</v>
      </c>
      <c r="G122">
        <v>0.2</v>
      </c>
      <c r="H122">
        <v>8</v>
      </c>
      <c r="I122">
        <v>45</v>
      </c>
      <c r="J122">
        <v>2</v>
      </c>
      <c r="K122">
        <v>21</v>
      </c>
      <c r="L122">
        <v>0</v>
      </c>
    </row>
    <row r="123" spans="1:12" x14ac:dyDescent="0.2">
      <c r="A123" t="s">
        <v>138</v>
      </c>
      <c r="B123" t="s">
        <v>19</v>
      </c>
      <c r="C123">
        <v>0</v>
      </c>
      <c r="D123">
        <v>0</v>
      </c>
      <c r="E123">
        <v>1</v>
      </c>
      <c r="F123">
        <v>0</v>
      </c>
      <c r="G123">
        <v>1</v>
      </c>
      <c r="H123">
        <v>9</v>
      </c>
      <c r="I123">
        <v>7</v>
      </c>
      <c r="J123">
        <v>1</v>
      </c>
      <c r="K123">
        <v>2</v>
      </c>
      <c r="L123">
        <v>0</v>
      </c>
    </row>
    <row r="124" spans="1:12" x14ac:dyDescent="0.2">
      <c r="A124" t="s">
        <v>139</v>
      </c>
      <c r="B124" t="s">
        <v>19</v>
      </c>
      <c r="C124">
        <v>0</v>
      </c>
      <c r="D124">
        <v>0</v>
      </c>
      <c r="E124">
        <v>1</v>
      </c>
      <c r="F124">
        <v>0</v>
      </c>
      <c r="G124">
        <v>1</v>
      </c>
      <c r="H124">
        <v>7</v>
      </c>
      <c r="I124">
        <v>6</v>
      </c>
      <c r="J124">
        <v>1</v>
      </c>
      <c r="K124">
        <v>2</v>
      </c>
      <c r="L124">
        <v>0</v>
      </c>
    </row>
    <row r="125" spans="1:12" x14ac:dyDescent="0.2">
      <c r="A125" t="s">
        <v>140</v>
      </c>
      <c r="B125" t="s">
        <v>34</v>
      </c>
      <c r="C125">
        <v>0</v>
      </c>
      <c r="D125">
        <v>3</v>
      </c>
      <c r="E125">
        <v>3</v>
      </c>
      <c r="F125">
        <v>0</v>
      </c>
      <c r="G125">
        <v>1</v>
      </c>
      <c r="H125">
        <v>8</v>
      </c>
      <c r="I125">
        <v>11</v>
      </c>
      <c r="J125">
        <v>0</v>
      </c>
      <c r="K125">
        <v>3</v>
      </c>
      <c r="L125">
        <v>0</v>
      </c>
    </row>
    <row r="126" spans="1:12" x14ac:dyDescent="0.2">
      <c r="A126" t="s">
        <v>141</v>
      </c>
      <c r="B126" t="s">
        <v>17</v>
      </c>
      <c r="C126">
        <v>7</v>
      </c>
      <c r="D126">
        <v>4</v>
      </c>
      <c r="E126">
        <v>10</v>
      </c>
      <c r="F126">
        <v>1</v>
      </c>
      <c r="G126">
        <v>0.33300000000000002</v>
      </c>
      <c r="H126">
        <v>0</v>
      </c>
      <c r="I126">
        <v>8</v>
      </c>
      <c r="J126">
        <v>3</v>
      </c>
      <c r="K126">
        <v>5</v>
      </c>
      <c r="L126">
        <v>0</v>
      </c>
    </row>
    <row r="127" spans="1:12" x14ac:dyDescent="0.2">
      <c r="A127" t="s">
        <v>142</v>
      </c>
      <c r="B127" t="s">
        <v>17</v>
      </c>
      <c r="C127">
        <v>0</v>
      </c>
      <c r="D127">
        <v>2</v>
      </c>
      <c r="E127">
        <v>0</v>
      </c>
      <c r="F127">
        <v>1</v>
      </c>
      <c r="G127">
        <v>1</v>
      </c>
      <c r="H127">
        <v>3</v>
      </c>
      <c r="I127">
        <v>16</v>
      </c>
      <c r="J127">
        <v>1</v>
      </c>
      <c r="K127">
        <v>3</v>
      </c>
      <c r="L127">
        <v>0</v>
      </c>
    </row>
    <row r="128" spans="1:12" x14ac:dyDescent="0.2">
      <c r="A128" t="s">
        <v>143</v>
      </c>
      <c r="B128" t="s">
        <v>19</v>
      </c>
      <c r="C128">
        <v>0</v>
      </c>
      <c r="D128">
        <v>3</v>
      </c>
      <c r="E128">
        <v>0</v>
      </c>
      <c r="F128">
        <v>0</v>
      </c>
      <c r="G128">
        <v>1</v>
      </c>
      <c r="H128">
        <v>8</v>
      </c>
      <c r="I128">
        <v>20</v>
      </c>
      <c r="J128">
        <v>4</v>
      </c>
      <c r="K128">
        <v>3</v>
      </c>
      <c r="L128">
        <v>0</v>
      </c>
    </row>
    <row r="129" spans="1:12" x14ac:dyDescent="0.2">
      <c r="A129" t="s">
        <v>144</v>
      </c>
      <c r="B129" t="s">
        <v>13</v>
      </c>
      <c r="C129">
        <v>8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2</v>
      </c>
      <c r="J129">
        <v>0</v>
      </c>
      <c r="K129">
        <v>1</v>
      </c>
      <c r="L129">
        <v>0</v>
      </c>
    </row>
    <row r="130" spans="1:12" x14ac:dyDescent="0.2">
      <c r="A130" t="s">
        <v>145</v>
      </c>
      <c r="B130" t="s">
        <v>34</v>
      </c>
      <c r="C130">
        <v>0</v>
      </c>
      <c r="D130">
        <v>2</v>
      </c>
      <c r="E130">
        <v>1</v>
      </c>
      <c r="F130">
        <v>0</v>
      </c>
      <c r="G130">
        <v>1</v>
      </c>
      <c r="H130">
        <v>6</v>
      </c>
      <c r="I130">
        <v>8</v>
      </c>
      <c r="J130">
        <v>0</v>
      </c>
      <c r="K130">
        <v>2</v>
      </c>
      <c r="L130">
        <v>0</v>
      </c>
    </row>
    <row r="131" spans="1:12" x14ac:dyDescent="0.2">
      <c r="A131" t="s">
        <v>146</v>
      </c>
      <c r="B131" t="s">
        <v>34</v>
      </c>
      <c r="C131">
        <v>0</v>
      </c>
      <c r="D131">
        <v>6</v>
      </c>
      <c r="E131">
        <v>15</v>
      </c>
      <c r="F131">
        <v>0</v>
      </c>
      <c r="G131">
        <v>0.25</v>
      </c>
      <c r="H131">
        <v>8</v>
      </c>
      <c r="I131">
        <v>21</v>
      </c>
      <c r="J131">
        <v>2</v>
      </c>
      <c r="K131">
        <v>6</v>
      </c>
      <c r="L131">
        <v>0</v>
      </c>
    </row>
    <row r="132" spans="1:12" x14ac:dyDescent="0.2">
      <c r="A132" t="s">
        <v>147</v>
      </c>
      <c r="B132" t="s">
        <v>19</v>
      </c>
      <c r="C132">
        <v>0</v>
      </c>
      <c r="D132">
        <v>1</v>
      </c>
      <c r="E132">
        <v>1</v>
      </c>
      <c r="F132">
        <v>0</v>
      </c>
      <c r="G132">
        <v>1</v>
      </c>
      <c r="H132">
        <v>8</v>
      </c>
      <c r="I132">
        <v>7</v>
      </c>
      <c r="J132">
        <v>1</v>
      </c>
      <c r="K132">
        <v>3</v>
      </c>
      <c r="L132">
        <v>0</v>
      </c>
    </row>
    <row r="133" spans="1:12" x14ac:dyDescent="0.2">
      <c r="A133" t="s">
        <v>148</v>
      </c>
      <c r="B133" t="s">
        <v>19</v>
      </c>
      <c r="C133">
        <v>0</v>
      </c>
      <c r="D133">
        <v>1</v>
      </c>
      <c r="E133">
        <v>1</v>
      </c>
      <c r="F133">
        <v>0</v>
      </c>
      <c r="G133">
        <v>1</v>
      </c>
      <c r="H133">
        <v>5</v>
      </c>
      <c r="I133">
        <v>6</v>
      </c>
      <c r="J133">
        <v>1</v>
      </c>
      <c r="K133">
        <v>3</v>
      </c>
      <c r="L133">
        <v>0</v>
      </c>
    </row>
    <row r="134" spans="1:12" x14ac:dyDescent="0.2">
      <c r="A134" t="s">
        <v>149</v>
      </c>
      <c r="B134" t="s">
        <v>34</v>
      </c>
      <c r="C134">
        <v>0</v>
      </c>
      <c r="D134">
        <v>2</v>
      </c>
      <c r="E134">
        <v>1</v>
      </c>
      <c r="F134">
        <v>0</v>
      </c>
      <c r="G134">
        <v>1</v>
      </c>
      <c r="H134">
        <v>4</v>
      </c>
      <c r="I134">
        <v>7</v>
      </c>
      <c r="J134">
        <v>0</v>
      </c>
      <c r="K134">
        <v>2</v>
      </c>
      <c r="L134">
        <v>0</v>
      </c>
    </row>
    <row r="135" spans="1:12" x14ac:dyDescent="0.2">
      <c r="A135" t="s">
        <v>150</v>
      </c>
      <c r="B135" t="s">
        <v>34</v>
      </c>
      <c r="C135">
        <v>0</v>
      </c>
      <c r="D135">
        <v>6</v>
      </c>
      <c r="E135">
        <v>16</v>
      </c>
      <c r="F135">
        <v>0</v>
      </c>
      <c r="G135">
        <v>0.33300000000000002</v>
      </c>
      <c r="H135">
        <v>39</v>
      </c>
      <c r="I135">
        <v>66</v>
      </c>
      <c r="J135">
        <v>5</v>
      </c>
      <c r="K135">
        <v>8</v>
      </c>
      <c r="L135">
        <v>4</v>
      </c>
    </row>
    <row r="136" spans="1:12" x14ac:dyDescent="0.2">
      <c r="A136" t="s">
        <v>151</v>
      </c>
      <c r="B136" t="s">
        <v>34</v>
      </c>
      <c r="C136">
        <v>0</v>
      </c>
      <c r="D136">
        <v>1</v>
      </c>
      <c r="E136">
        <v>0</v>
      </c>
      <c r="F136">
        <v>2</v>
      </c>
      <c r="G136">
        <v>1</v>
      </c>
      <c r="H136">
        <v>6</v>
      </c>
      <c r="I136">
        <v>19</v>
      </c>
      <c r="J136">
        <v>1</v>
      </c>
      <c r="K136">
        <v>2</v>
      </c>
      <c r="L136">
        <v>0</v>
      </c>
    </row>
    <row r="137" spans="1:12" x14ac:dyDescent="0.2">
      <c r="A137" t="s">
        <v>152</v>
      </c>
      <c r="B137" t="s">
        <v>19</v>
      </c>
      <c r="C137">
        <v>1</v>
      </c>
      <c r="D137">
        <v>3</v>
      </c>
      <c r="E137">
        <v>0</v>
      </c>
      <c r="F137">
        <v>0</v>
      </c>
      <c r="G137">
        <v>1</v>
      </c>
      <c r="H137">
        <v>11</v>
      </c>
      <c r="I137">
        <v>30</v>
      </c>
      <c r="J137">
        <v>11</v>
      </c>
      <c r="K137">
        <v>6</v>
      </c>
      <c r="L137">
        <v>0</v>
      </c>
    </row>
    <row r="138" spans="1:12" x14ac:dyDescent="0.2">
      <c r="A138" t="s">
        <v>153</v>
      </c>
      <c r="B138" t="s">
        <v>19</v>
      </c>
      <c r="C138">
        <v>0</v>
      </c>
      <c r="D138">
        <v>6</v>
      </c>
      <c r="E138">
        <v>6</v>
      </c>
      <c r="F138">
        <v>0</v>
      </c>
      <c r="G138">
        <v>0.5</v>
      </c>
      <c r="H138">
        <v>8</v>
      </c>
      <c r="I138">
        <v>12</v>
      </c>
      <c r="J138">
        <v>1</v>
      </c>
      <c r="K138">
        <v>6</v>
      </c>
      <c r="L138">
        <v>0</v>
      </c>
    </row>
    <row r="139" spans="1:12" x14ac:dyDescent="0.2">
      <c r="A139" t="s">
        <v>154</v>
      </c>
      <c r="B139" t="s">
        <v>34</v>
      </c>
      <c r="C139">
        <v>0</v>
      </c>
      <c r="D139">
        <v>12</v>
      </c>
      <c r="E139">
        <v>6</v>
      </c>
      <c r="F139">
        <v>0</v>
      </c>
      <c r="G139">
        <v>0.33300000000000002</v>
      </c>
      <c r="H139">
        <v>16</v>
      </c>
      <c r="I139">
        <v>41</v>
      </c>
      <c r="J139">
        <v>4</v>
      </c>
      <c r="K139">
        <v>14</v>
      </c>
      <c r="L139">
        <v>0</v>
      </c>
    </row>
    <row r="140" spans="1:12" x14ac:dyDescent="0.2">
      <c r="A140" t="s">
        <v>155</v>
      </c>
      <c r="B140" t="s">
        <v>34</v>
      </c>
      <c r="C140">
        <v>0</v>
      </c>
      <c r="D140">
        <v>1</v>
      </c>
      <c r="E140">
        <v>1</v>
      </c>
      <c r="F140">
        <v>0</v>
      </c>
      <c r="G140">
        <v>1</v>
      </c>
      <c r="H140">
        <v>11</v>
      </c>
      <c r="I140">
        <v>8</v>
      </c>
      <c r="J140">
        <v>1</v>
      </c>
      <c r="K140">
        <v>2</v>
      </c>
      <c r="L140">
        <v>0</v>
      </c>
    </row>
    <row r="141" spans="1:12" x14ac:dyDescent="0.2">
      <c r="A141" t="s">
        <v>156</v>
      </c>
      <c r="B141" t="s">
        <v>34</v>
      </c>
      <c r="C141">
        <v>0</v>
      </c>
      <c r="D141">
        <v>1</v>
      </c>
      <c r="E141">
        <v>1</v>
      </c>
      <c r="F141">
        <v>0</v>
      </c>
      <c r="G141">
        <v>1</v>
      </c>
      <c r="H141">
        <v>10</v>
      </c>
      <c r="I141">
        <v>7</v>
      </c>
      <c r="J141">
        <v>1</v>
      </c>
      <c r="K141">
        <v>2</v>
      </c>
      <c r="L141">
        <v>0</v>
      </c>
    </row>
    <row r="142" spans="1:12" x14ac:dyDescent="0.2">
      <c r="A142" t="s">
        <v>157</v>
      </c>
      <c r="B142" t="s">
        <v>34</v>
      </c>
      <c r="C142">
        <v>0</v>
      </c>
      <c r="D142">
        <v>0</v>
      </c>
      <c r="E142">
        <v>1</v>
      </c>
      <c r="F142">
        <v>0</v>
      </c>
      <c r="G142">
        <v>1</v>
      </c>
      <c r="H142">
        <v>10</v>
      </c>
      <c r="I142">
        <v>7</v>
      </c>
      <c r="J142">
        <v>1</v>
      </c>
      <c r="K142">
        <v>2</v>
      </c>
      <c r="L142">
        <v>0</v>
      </c>
    </row>
    <row r="143" spans="1:12" x14ac:dyDescent="0.2">
      <c r="A143" t="s">
        <v>158</v>
      </c>
      <c r="B143" t="s">
        <v>34</v>
      </c>
      <c r="C143">
        <v>0</v>
      </c>
      <c r="D143">
        <v>0</v>
      </c>
      <c r="E143">
        <v>1</v>
      </c>
      <c r="F143">
        <v>0</v>
      </c>
      <c r="G143">
        <v>1</v>
      </c>
      <c r="H143">
        <v>11</v>
      </c>
      <c r="I143">
        <v>8</v>
      </c>
      <c r="J143">
        <v>1</v>
      </c>
      <c r="K143">
        <v>2</v>
      </c>
      <c r="L143">
        <v>0</v>
      </c>
    </row>
    <row r="144" spans="1:12" x14ac:dyDescent="0.2">
      <c r="A144" t="s">
        <v>159</v>
      </c>
      <c r="B144" t="s">
        <v>19</v>
      </c>
      <c r="C144">
        <v>0</v>
      </c>
      <c r="D144">
        <v>4</v>
      </c>
      <c r="E144">
        <v>0</v>
      </c>
      <c r="F144">
        <v>0</v>
      </c>
      <c r="G144">
        <v>1</v>
      </c>
      <c r="H144">
        <v>7</v>
      </c>
      <c r="I144">
        <v>13</v>
      </c>
      <c r="J144">
        <v>5</v>
      </c>
      <c r="K144">
        <v>4</v>
      </c>
      <c r="L144">
        <v>0</v>
      </c>
    </row>
    <row r="145" spans="1:12" x14ac:dyDescent="0.2">
      <c r="A145" t="s">
        <v>160</v>
      </c>
      <c r="B145" t="s">
        <v>19</v>
      </c>
      <c r="C145">
        <v>0</v>
      </c>
      <c r="D145">
        <v>7</v>
      </c>
      <c r="E145">
        <v>11</v>
      </c>
      <c r="F145">
        <v>0</v>
      </c>
      <c r="G145">
        <v>0.33300000000000002</v>
      </c>
      <c r="H145">
        <v>9</v>
      </c>
      <c r="I145">
        <v>16</v>
      </c>
      <c r="J145">
        <v>1</v>
      </c>
      <c r="K145">
        <v>7</v>
      </c>
      <c r="L145">
        <v>0</v>
      </c>
    </row>
    <row r="146" spans="1:12" x14ac:dyDescent="0.2">
      <c r="A146" t="s">
        <v>161</v>
      </c>
      <c r="B146" t="s">
        <v>34</v>
      </c>
      <c r="C146">
        <v>0</v>
      </c>
      <c r="D146">
        <v>3</v>
      </c>
      <c r="E146">
        <v>1</v>
      </c>
      <c r="F146">
        <v>0</v>
      </c>
      <c r="G146">
        <v>1</v>
      </c>
      <c r="H146">
        <v>10</v>
      </c>
      <c r="I146">
        <v>29</v>
      </c>
      <c r="J146">
        <v>0</v>
      </c>
      <c r="K146">
        <v>3</v>
      </c>
      <c r="L146">
        <v>0</v>
      </c>
    </row>
    <row r="147" spans="1:12" x14ac:dyDescent="0.2">
      <c r="A147" t="s">
        <v>162</v>
      </c>
      <c r="B147" t="s">
        <v>34</v>
      </c>
      <c r="C147">
        <v>0</v>
      </c>
      <c r="D147">
        <v>3</v>
      </c>
      <c r="E147">
        <v>1</v>
      </c>
      <c r="F147">
        <v>0</v>
      </c>
      <c r="G147">
        <v>1</v>
      </c>
      <c r="H147">
        <v>10</v>
      </c>
      <c r="I147">
        <v>29</v>
      </c>
      <c r="J147">
        <v>0</v>
      </c>
      <c r="K147">
        <v>3</v>
      </c>
      <c r="L147">
        <v>0</v>
      </c>
    </row>
    <row r="148" spans="1:12" x14ac:dyDescent="0.2">
      <c r="A148" t="s">
        <v>163</v>
      </c>
      <c r="B148" t="s">
        <v>19</v>
      </c>
      <c r="C148">
        <v>3</v>
      </c>
      <c r="D148">
        <v>2</v>
      </c>
      <c r="E148">
        <v>0</v>
      </c>
      <c r="F148">
        <v>0</v>
      </c>
      <c r="G148">
        <v>1</v>
      </c>
      <c r="H148">
        <v>10</v>
      </c>
      <c r="I148">
        <v>25</v>
      </c>
      <c r="J148">
        <v>3</v>
      </c>
      <c r="K148">
        <v>7</v>
      </c>
      <c r="L148">
        <v>2</v>
      </c>
    </row>
    <row r="149" spans="1:12" x14ac:dyDescent="0.2">
      <c r="A149" t="s">
        <v>164</v>
      </c>
      <c r="B149" t="s">
        <v>19</v>
      </c>
      <c r="C149">
        <v>3</v>
      </c>
      <c r="D149">
        <v>1</v>
      </c>
      <c r="E149">
        <v>0</v>
      </c>
      <c r="F149">
        <v>1</v>
      </c>
      <c r="G149">
        <v>1</v>
      </c>
      <c r="H149">
        <v>3</v>
      </c>
      <c r="I149">
        <v>6</v>
      </c>
      <c r="J149">
        <v>3</v>
      </c>
      <c r="K149">
        <v>1</v>
      </c>
      <c r="L149">
        <v>0</v>
      </c>
    </row>
    <row r="150" spans="1:12" x14ac:dyDescent="0.2">
      <c r="A150" t="s">
        <v>165</v>
      </c>
      <c r="B150" t="s">
        <v>19</v>
      </c>
      <c r="C150">
        <v>0</v>
      </c>
      <c r="D150">
        <v>2</v>
      </c>
      <c r="E150">
        <v>1</v>
      </c>
      <c r="F150">
        <v>0</v>
      </c>
      <c r="G150">
        <v>1</v>
      </c>
      <c r="H150">
        <v>6</v>
      </c>
      <c r="I150">
        <v>12</v>
      </c>
      <c r="J150">
        <v>5</v>
      </c>
      <c r="K150">
        <v>3</v>
      </c>
      <c r="L150">
        <v>0</v>
      </c>
    </row>
    <row r="151" spans="1:12" x14ac:dyDescent="0.2">
      <c r="A151" t="s">
        <v>166</v>
      </c>
      <c r="B151" t="s">
        <v>19</v>
      </c>
      <c r="C151">
        <v>0</v>
      </c>
      <c r="D151">
        <v>4</v>
      </c>
      <c r="E151">
        <v>0</v>
      </c>
      <c r="F151">
        <v>0</v>
      </c>
      <c r="G151">
        <v>1</v>
      </c>
      <c r="H151">
        <v>7</v>
      </c>
      <c r="I151">
        <v>13</v>
      </c>
      <c r="J151">
        <v>1</v>
      </c>
      <c r="K151">
        <v>4</v>
      </c>
      <c r="L151">
        <v>0</v>
      </c>
    </row>
    <row r="152" spans="1:12" x14ac:dyDescent="0.2">
      <c r="A152" t="s">
        <v>167</v>
      </c>
      <c r="B152" t="s">
        <v>17</v>
      </c>
      <c r="C152">
        <v>0</v>
      </c>
      <c r="D152">
        <v>11</v>
      </c>
      <c r="E152">
        <v>0</v>
      </c>
      <c r="F152">
        <v>1</v>
      </c>
      <c r="G152">
        <v>1</v>
      </c>
      <c r="H152">
        <v>0</v>
      </c>
      <c r="I152">
        <v>13</v>
      </c>
      <c r="J152">
        <v>1</v>
      </c>
      <c r="K152">
        <v>11</v>
      </c>
      <c r="L152">
        <v>0</v>
      </c>
    </row>
    <row r="153" spans="1:12" x14ac:dyDescent="0.2">
      <c r="A153" t="s">
        <v>168</v>
      </c>
      <c r="B153" t="s">
        <v>17</v>
      </c>
      <c r="C153">
        <v>0</v>
      </c>
      <c r="D153">
        <v>14</v>
      </c>
      <c r="E153">
        <v>0</v>
      </c>
      <c r="F153">
        <v>1</v>
      </c>
      <c r="G153">
        <v>0.5</v>
      </c>
      <c r="H153">
        <v>0</v>
      </c>
      <c r="I153">
        <v>16</v>
      </c>
      <c r="J153">
        <v>3</v>
      </c>
      <c r="K153">
        <v>14</v>
      </c>
      <c r="L153">
        <v>0</v>
      </c>
    </row>
    <row r="154" spans="1:12" x14ac:dyDescent="0.2">
      <c r="A154" t="s">
        <v>169</v>
      </c>
      <c r="B154" t="s">
        <v>17</v>
      </c>
      <c r="C154">
        <v>3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9</v>
      </c>
      <c r="J154">
        <v>1</v>
      </c>
      <c r="K154">
        <v>3</v>
      </c>
      <c r="L154">
        <v>0</v>
      </c>
    </row>
    <row r="155" spans="1:12" x14ac:dyDescent="0.2">
      <c r="A155" t="s">
        <v>170</v>
      </c>
      <c r="B155" t="s">
        <v>17</v>
      </c>
      <c r="C155">
        <v>0</v>
      </c>
      <c r="D155">
        <v>2</v>
      </c>
      <c r="E155">
        <v>0</v>
      </c>
      <c r="F155">
        <v>1</v>
      </c>
      <c r="G155">
        <v>1</v>
      </c>
      <c r="H155">
        <v>0</v>
      </c>
      <c r="I155">
        <v>4</v>
      </c>
      <c r="J155">
        <v>2</v>
      </c>
      <c r="K155">
        <v>3</v>
      </c>
      <c r="L155">
        <v>0</v>
      </c>
    </row>
    <row r="156" spans="1:12" x14ac:dyDescent="0.2">
      <c r="A156" t="s">
        <v>171</v>
      </c>
      <c r="B156" t="s">
        <v>17</v>
      </c>
      <c r="C156">
        <v>0</v>
      </c>
      <c r="D156">
        <v>10</v>
      </c>
      <c r="E156">
        <v>32</v>
      </c>
      <c r="F156">
        <v>0</v>
      </c>
      <c r="G156">
        <v>1</v>
      </c>
      <c r="H156">
        <v>6</v>
      </c>
      <c r="I156">
        <v>57</v>
      </c>
      <c r="J156">
        <v>6</v>
      </c>
      <c r="K156">
        <v>15</v>
      </c>
      <c r="L156">
        <v>0</v>
      </c>
    </row>
    <row r="157" spans="1:12" x14ac:dyDescent="0.2">
      <c r="A157" t="s">
        <v>172</v>
      </c>
      <c r="B157" t="s">
        <v>13</v>
      </c>
      <c r="C157">
        <v>0</v>
      </c>
      <c r="D157">
        <v>3</v>
      </c>
      <c r="E157">
        <v>0</v>
      </c>
      <c r="F157">
        <v>1</v>
      </c>
      <c r="G157">
        <v>1</v>
      </c>
      <c r="H157">
        <v>0</v>
      </c>
      <c r="I157">
        <v>3</v>
      </c>
      <c r="J157">
        <v>2</v>
      </c>
      <c r="K157">
        <v>3</v>
      </c>
      <c r="L157">
        <v>0</v>
      </c>
    </row>
    <row r="158" spans="1:12" x14ac:dyDescent="0.2">
      <c r="A158" t="s">
        <v>173</v>
      </c>
      <c r="B158" t="s">
        <v>17</v>
      </c>
      <c r="C158">
        <v>0</v>
      </c>
      <c r="D158">
        <v>10</v>
      </c>
      <c r="E158">
        <v>69</v>
      </c>
      <c r="F158">
        <v>2</v>
      </c>
      <c r="G158">
        <v>0.2</v>
      </c>
      <c r="H158">
        <v>2</v>
      </c>
      <c r="I158">
        <v>76</v>
      </c>
      <c r="J158">
        <v>1</v>
      </c>
      <c r="K158">
        <v>17</v>
      </c>
      <c r="L158">
        <v>0</v>
      </c>
    </row>
    <row r="159" spans="1:12" x14ac:dyDescent="0.2">
      <c r="A159" t="s">
        <v>174</v>
      </c>
      <c r="B159" t="s">
        <v>17</v>
      </c>
      <c r="C159">
        <v>0</v>
      </c>
      <c r="D159">
        <v>17</v>
      </c>
      <c r="E159">
        <v>84</v>
      </c>
      <c r="F159">
        <v>1</v>
      </c>
      <c r="G159">
        <v>0.25</v>
      </c>
      <c r="H159">
        <v>2</v>
      </c>
      <c r="I159">
        <v>44</v>
      </c>
      <c r="J159">
        <v>2</v>
      </c>
      <c r="K159">
        <v>23</v>
      </c>
      <c r="L159">
        <v>1</v>
      </c>
    </row>
    <row r="160" spans="1:12" x14ac:dyDescent="0.2">
      <c r="A160" t="s">
        <v>175</v>
      </c>
      <c r="B160" t="s">
        <v>17</v>
      </c>
      <c r="C160">
        <v>0</v>
      </c>
      <c r="D160">
        <v>6</v>
      </c>
      <c r="E160">
        <v>0</v>
      </c>
      <c r="F160">
        <v>1</v>
      </c>
      <c r="G160">
        <v>0.5</v>
      </c>
      <c r="H160">
        <v>3</v>
      </c>
      <c r="I160">
        <v>24</v>
      </c>
      <c r="J160">
        <v>2</v>
      </c>
      <c r="K160">
        <v>8</v>
      </c>
      <c r="L160">
        <v>0</v>
      </c>
    </row>
    <row r="161" spans="1:12" x14ac:dyDescent="0.2">
      <c r="A161" t="s">
        <v>176</v>
      </c>
      <c r="B161" t="s">
        <v>17</v>
      </c>
      <c r="C161">
        <v>0</v>
      </c>
      <c r="D161">
        <v>4</v>
      </c>
      <c r="E161">
        <v>1</v>
      </c>
      <c r="F161">
        <v>1</v>
      </c>
      <c r="G161">
        <v>1</v>
      </c>
      <c r="H161">
        <v>1</v>
      </c>
      <c r="I161">
        <v>4</v>
      </c>
      <c r="J161">
        <v>1</v>
      </c>
      <c r="K161">
        <v>4</v>
      </c>
      <c r="L161">
        <v>0</v>
      </c>
    </row>
    <row r="162" spans="1:12" x14ac:dyDescent="0.2">
      <c r="A162" t="s">
        <v>177</v>
      </c>
      <c r="B162" t="s">
        <v>19</v>
      </c>
      <c r="C162">
        <v>0</v>
      </c>
      <c r="D162">
        <v>7</v>
      </c>
      <c r="E162">
        <v>3</v>
      </c>
      <c r="F162">
        <v>0</v>
      </c>
      <c r="G162">
        <v>0.5</v>
      </c>
      <c r="H162">
        <v>8</v>
      </c>
      <c r="I162">
        <v>22</v>
      </c>
      <c r="J162">
        <v>6</v>
      </c>
      <c r="K162">
        <v>8</v>
      </c>
      <c r="L162">
        <v>0</v>
      </c>
    </row>
    <row r="163" spans="1:12" x14ac:dyDescent="0.2">
      <c r="A163" t="s">
        <v>178</v>
      </c>
      <c r="B163" t="s">
        <v>19</v>
      </c>
      <c r="C163">
        <v>0</v>
      </c>
      <c r="D163">
        <v>5</v>
      </c>
      <c r="E163">
        <v>4</v>
      </c>
      <c r="F163">
        <v>0</v>
      </c>
      <c r="G163">
        <v>0.5</v>
      </c>
      <c r="H163">
        <v>9</v>
      </c>
      <c r="I163">
        <v>20</v>
      </c>
      <c r="J163">
        <v>1</v>
      </c>
      <c r="K163">
        <v>5</v>
      </c>
      <c r="L163">
        <v>0</v>
      </c>
    </row>
    <row r="164" spans="1:12" x14ac:dyDescent="0.2">
      <c r="A164" t="s">
        <v>179</v>
      </c>
      <c r="B164" t="s">
        <v>34</v>
      </c>
      <c r="C164">
        <v>0</v>
      </c>
      <c r="D164">
        <v>13</v>
      </c>
      <c r="E164">
        <v>1</v>
      </c>
      <c r="F164">
        <v>0</v>
      </c>
      <c r="G164">
        <v>1</v>
      </c>
      <c r="H164">
        <v>23</v>
      </c>
      <c r="I164">
        <v>57</v>
      </c>
      <c r="J164">
        <v>5</v>
      </c>
      <c r="K164">
        <v>14</v>
      </c>
      <c r="L164">
        <v>0</v>
      </c>
    </row>
    <row r="165" spans="1:12" x14ac:dyDescent="0.2">
      <c r="A165" t="s">
        <v>180</v>
      </c>
      <c r="B165" t="s">
        <v>34</v>
      </c>
      <c r="C165">
        <v>0</v>
      </c>
      <c r="D165">
        <v>0</v>
      </c>
      <c r="E165">
        <v>0</v>
      </c>
      <c r="F165">
        <v>0</v>
      </c>
      <c r="G165">
        <v>0.5</v>
      </c>
      <c r="H165">
        <v>12</v>
      </c>
      <c r="I165">
        <v>8</v>
      </c>
      <c r="J165">
        <v>1</v>
      </c>
      <c r="K165">
        <v>3</v>
      </c>
      <c r="L165">
        <v>0</v>
      </c>
    </row>
    <row r="166" spans="1:12" x14ac:dyDescent="0.2">
      <c r="A166" t="s">
        <v>181</v>
      </c>
      <c r="B166" t="s">
        <v>34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10</v>
      </c>
      <c r="I166">
        <v>6</v>
      </c>
      <c r="J166">
        <v>1</v>
      </c>
      <c r="K166">
        <v>2</v>
      </c>
      <c r="L166">
        <v>0</v>
      </c>
    </row>
    <row r="167" spans="1:12" x14ac:dyDescent="0.2">
      <c r="A167" t="s">
        <v>182</v>
      </c>
      <c r="B167" t="s">
        <v>34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10</v>
      </c>
      <c r="I167">
        <v>6</v>
      </c>
      <c r="J167">
        <v>1</v>
      </c>
      <c r="K167">
        <v>2</v>
      </c>
      <c r="L167">
        <v>0</v>
      </c>
    </row>
    <row r="168" spans="1:12" x14ac:dyDescent="0.2">
      <c r="A168" t="s">
        <v>183</v>
      </c>
      <c r="B168" t="s">
        <v>34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9</v>
      </c>
      <c r="I168">
        <v>6</v>
      </c>
      <c r="J168">
        <v>1</v>
      </c>
      <c r="K168">
        <v>2</v>
      </c>
      <c r="L168">
        <v>0</v>
      </c>
    </row>
    <row r="169" spans="1:12" x14ac:dyDescent="0.2">
      <c r="A169" t="s">
        <v>184</v>
      </c>
      <c r="B169" t="s">
        <v>34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9</v>
      </c>
      <c r="I169">
        <v>6</v>
      </c>
      <c r="J169">
        <v>1</v>
      </c>
      <c r="K169">
        <v>2</v>
      </c>
      <c r="L169">
        <v>0</v>
      </c>
    </row>
    <row r="170" spans="1:12" x14ac:dyDescent="0.2">
      <c r="A170" t="s">
        <v>185</v>
      </c>
      <c r="B170" t="s">
        <v>13</v>
      </c>
      <c r="C170">
        <v>0</v>
      </c>
      <c r="D170">
        <v>2</v>
      </c>
      <c r="E170">
        <v>0</v>
      </c>
      <c r="F170">
        <v>1</v>
      </c>
      <c r="G170">
        <v>1</v>
      </c>
      <c r="H170">
        <v>1</v>
      </c>
      <c r="I170">
        <v>2</v>
      </c>
      <c r="J170">
        <v>3</v>
      </c>
      <c r="K170">
        <v>2</v>
      </c>
      <c r="L170">
        <v>0</v>
      </c>
    </row>
    <row r="171" spans="1:12" x14ac:dyDescent="0.2">
      <c r="A171" t="s">
        <v>186</v>
      </c>
      <c r="B171" t="s">
        <v>19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4</v>
      </c>
      <c r="I171">
        <v>6</v>
      </c>
      <c r="J171">
        <v>1</v>
      </c>
      <c r="K171">
        <v>2</v>
      </c>
      <c r="L171">
        <v>0</v>
      </c>
    </row>
    <row r="172" spans="1:12" x14ac:dyDescent="0.2">
      <c r="A172" t="s">
        <v>187</v>
      </c>
      <c r="B172" t="s">
        <v>17</v>
      </c>
      <c r="C172">
        <v>0</v>
      </c>
      <c r="D172">
        <v>5</v>
      </c>
      <c r="E172">
        <v>0</v>
      </c>
      <c r="F172">
        <v>0</v>
      </c>
      <c r="G172">
        <v>1</v>
      </c>
      <c r="H172">
        <v>2</v>
      </c>
      <c r="I172">
        <v>7</v>
      </c>
      <c r="J172">
        <v>0</v>
      </c>
      <c r="K172">
        <v>5</v>
      </c>
      <c r="L172">
        <v>0</v>
      </c>
    </row>
    <row r="173" spans="1:12" x14ac:dyDescent="0.2">
      <c r="A173" t="s">
        <v>188</v>
      </c>
      <c r="B173" t="s">
        <v>34</v>
      </c>
      <c r="C173">
        <v>0</v>
      </c>
      <c r="D173">
        <v>2</v>
      </c>
      <c r="E173">
        <v>1</v>
      </c>
      <c r="F173">
        <v>0</v>
      </c>
      <c r="G173">
        <v>1</v>
      </c>
      <c r="H173">
        <v>8</v>
      </c>
      <c r="I173">
        <v>15</v>
      </c>
      <c r="J173">
        <v>0</v>
      </c>
      <c r="K173">
        <v>2</v>
      </c>
      <c r="L173">
        <v>0</v>
      </c>
    </row>
    <row r="174" spans="1:12" x14ac:dyDescent="0.2">
      <c r="A174" t="s">
        <v>189</v>
      </c>
      <c r="B174" t="s">
        <v>34</v>
      </c>
      <c r="C174">
        <v>0</v>
      </c>
      <c r="D174">
        <v>3</v>
      </c>
      <c r="E174">
        <v>1</v>
      </c>
      <c r="F174">
        <v>0</v>
      </c>
      <c r="G174">
        <v>1</v>
      </c>
      <c r="H174">
        <v>9</v>
      </c>
      <c r="I174">
        <v>17</v>
      </c>
      <c r="J174">
        <v>0</v>
      </c>
      <c r="K174">
        <v>3</v>
      </c>
      <c r="L174">
        <v>0</v>
      </c>
    </row>
    <row r="175" spans="1:12" x14ac:dyDescent="0.2">
      <c r="A175" t="s">
        <v>190</v>
      </c>
      <c r="B175" t="s">
        <v>19</v>
      </c>
      <c r="C175">
        <v>0</v>
      </c>
      <c r="D175">
        <v>1</v>
      </c>
      <c r="E175">
        <v>1</v>
      </c>
      <c r="F175">
        <v>0</v>
      </c>
      <c r="G175">
        <v>1</v>
      </c>
      <c r="H175">
        <v>4</v>
      </c>
      <c r="I175">
        <v>5</v>
      </c>
      <c r="J175">
        <v>1</v>
      </c>
      <c r="K175">
        <v>2</v>
      </c>
      <c r="L175">
        <v>0</v>
      </c>
    </row>
    <row r="176" spans="1:12" x14ac:dyDescent="0.2">
      <c r="A176" t="s">
        <v>191</v>
      </c>
      <c r="B176" t="s">
        <v>19</v>
      </c>
      <c r="C176">
        <v>1</v>
      </c>
      <c r="D176">
        <v>7</v>
      </c>
      <c r="E176">
        <v>0</v>
      </c>
      <c r="F176">
        <v>0</v>
      </c>
      <c r="G176">
        <v>1</v>
      </c>
      <c r="H176">
        <v>6</v>
      </c>
      <c r="I176">
        <v>19</v>
      </c>
      <c r="J176">
        <v>83</v>
      </c>
      <c r="K176">
        <v>7</v>
      </c>
      <c r="L176">
        <v>0</v>
      </c>
    </row>
    <row r="177" spans="1:12" x14ac:dyDescent="0.2">
      <c r="A177" t="s">
        <v>192</v>
      </c>
      <c r="B177" t="s">
        <v>19</v>
      </c>
      <c r="C177">
        <v>0</v>
      </c>
      <c r="D177">
        <v>3</v>
      </c>
      <c r="E177">
        <v>1</v>
      </c>
      <c r="F177">
        <v>0</v>
      </c>
      <c r="G177">
        <v>1</v>
      </c>
      <c r="H177">
        <v>3</v>
      </c>
      <c r="I177">
        <v>4</v>
      </c>
      <c r="J177">
        <v>1</v>
      </c>
      <c r="K177">
        <v>3</v>
      </c>
      <c r="L177">
        <v>0</v>
      </c>
    </row>
    <row r="178" spans="1:12" x14ac:dyDescent="0.2">
      <c r="A178" t="s">
        <v>193</v>
      </c>
      <c r="B178" t="s">
        <v>19</v>
      </c>
      <c r="C178">
        <v>0</v>
      </c>
      <c r="D178">
        <v>3</v>
      </c>
      <c r="E178">
        <v>1</v>
      </c>
      <c r="F178">
        <v>0</v>
      </c>
      <c r="G178">
        <v>1</v>
      </c>
      <c r="H178">
        <v>4</v>
      </c>
      <c r="I178">
        <v>8</v>
      </c>
      <c r="J178">
        <v>12</v>
      </c>
      <c r="K178">
        <v>4</v>
      </c>
      <c r="L178">
        <v>4</v>
      </c>
    </row>
    <row r="179" spans="1:12" x14ac:dyDescent="0.2">
      <c r="A179" t="s">
        <v>194</v>
      </c>
      <c r="B179" t="s">
        <v>19</v>
      </c>
      <c r="C179">
        <v>0</v>
      </c>
      <c r="D179">
        <v>4</v>
      </c>
      <c r="E179">
        <v>3</v>
      </c>
      <c r="F179">
        <v>0</v>
      </c>
      <c r="G179">
        <v>0.5</v>
      </c>
      <c r="H179">
        <v>4</v>
      </c>
      <c r="I179">
        <v>7</v>
      </c>
      <c r="J179">
        <v>1</v>
      </c>
      <c r="K179">
        <v>4</v>
      </c>
      <c r="L179">
        <v>0</v>
      </c>
    </row>
    <row r="180" spans="1:12" x14ac:dyDescent="0.2">
      <c r="A180" t="s">
        <v>195</v>
      </c>
      <c r="B180" t="s">
        <v>19</v>
      </c>
      <c r="C180">
        <v>0</v>
      </c>
      <c r="D180">
        <v>2</v>
      </c>
      <c r="E180">
        <v>0</v>
      </c>
      <c r="F180">
        <v>0</v>
      </c>
      <c r="G180">
        <v>1</v>
      </c>
      <c r="H180">
        <v>6</v>
      </c>
      <c r="I180">
        <v>11</v>
      </c>
      <c r="J180">
        <v>45</v>
      </c>
      <c r="K180">
        <v>2</v>
      </c>
      <c r="L180">
        <v>0</v>
      </c>
    </row>
    <row r="181" spans="1:12" x14ac:dyDescent="0.2">
      <c r="A181" t="s">
        <v>196</v>
      </c>
      <c r="B181" t="s">
        <v>19</v>
      </c>
      <c r="C181">
        <v>0</v>
      </c>
      <c r="D181">
        <v>5</v>
      </c>
      <c r="E181">
        <v>6</v>
      </c>
      <c r="F181">
        <v>0</v>
      </c>
      <c r="G181">
        <v>0.33300000000000002</v>
      </c>
      <c r="H181">
        <v>6</v>
      </c>
      <c r="I181">
        <v>8</v>
      </c>
      <c r="J181">
        <v>1</v>
      </c>
      <c r="K181">
        <v>5</v>
      </c>
      <c r="L181">
        <v>0</v>
      </c>
    </row>
    <row r="182" spans="1:12" x14ac:dyDescent="0.2">
      <c r="A182" t="s">
        <v>197</v>
      </c>
      <c r="B182" t="s">
        <v>19</v>
      </c>
      <c r="C182">
        <v>0</v>
      </c>
      <c r="D182">
        <v>3</v>
      </c>
      <c r="E182">
        <v>1</v>
      </c>
      <c r="F182">
        <v>0</v>
      </c>
      <c r="G182">
        <v>1</v>
      </c>
      <c r="H182">
        <v>4</v>
      </c>
      <c r="I182">
        <v>8</v>
      </c>
      <c r="J182">
        <v>8</v>
      </c>
      <c r="K182">
        <v>4</v>
      </c>
      <c r="L182">
        <v>0</v>
      </c>
    </row>
    <row r="183" spans="1:12" x14ac:dyDescent="0.2">
      <c r="A183" t="s">
        <v>198</v>
      </c>
      <c r="B183" t="s">
        <v>19</v>
      </c>
      <c r="C183">
        <v>0</v>
      </c>
      <c r="D183">
        <v>5</v>
      </c>
      <c r="E183">
        <v>6</v>
      </c>
      <c r="F183">
        <v>0</v>
      </c>
      <c r="G183">
        <v>0.33300000000000002</v>
      </c>
      <c r="H183">
        <v>7</v>
      </c>
      <c r="I183">
        <v>11</v>
      </c>
      <c r="J183">
        <v>1</v>
      </c>
      <c r="K183">
        <v>5</v>
      </c>
      <c r="L183">
        <v>0</v>
      </c>
    </row>
    <row r="184" spans="1:12" x14ac:dyDescent="0.2">
      <c r="A184" t="s">
        <v>199</v>
      </c>
      <c r="B184" t="s">
        <v>19</v>
      </c>
      <c r="C184">
        <v>0</v>
      </c>
      <c r="D184">
        <v>2</v>
      </c>
      <c r="E184">
        <v>0</v>
      </c>
      <c r="F184">
        <v>0</v>
      </c>
      <c r="G184">
        <v>1</v>
      </c>
      <c r="H184">
        <v>5</v>
      </c>
      <c r="I184">
        <v>7</v>
      </c>
      <c r="J184">
        <v>1</v>
      </c>
      <c r="K184">
        <v>2</v>
      </c>
      <c r="L184">
        <v>0</v>
      </c>
    </row>
    <row r="185" spans="1:12" x14ac:dyDescent="0.2">
      <c r="A185" t="s">
        <v>200</v>
      </c>
      <c r="B185" t="s">
        <v>19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5</v>
      </c>
      <c r="I185">
        <v>5</v>
      </c>
      <c r="J185">
        <v>3</v>
      </c>
      <c r="K185">
        <v>2</v>
      </c>
      <c r="L185">
        <v>0</v>
      </c>
    </row>
    <row r="186" spans="1:12" x14ac:dyDescent="0.2">
      <c r="A186" t="s">
        <v>201</v>
      </c>
      <c r="B186" t="s">
        <v>19</v>
      </c>
      <c r="C186">
        <v>1</v>
      </c>
      <c r="D186">
        <v>4</v>
      </c>
      <c r="E186">
        <v>3</v>
      </c>
      <c r="F186">
        <v>0</v>
      </c>
      <c r="G186">
        <v>1</v>
      </c>
      <c r="H186">
        <v>8</v>
      </c>
      <c r="I186">
        <v>15</v>
      </c>
      <c r="J186">
        <v>13</v>
      </c>
      <c r="K186">
        <v>6</v>
      </c>
      <c r="L186">
        <v>0</v>
      </c>
    </row>
    <row r="187" spans="1:12" x14ac:dyDescent="0.2">
      <c r="A187" t="s">
        <v>202</v>
      </c>
      <c r="B187" t="s">
        <v>19</v>
      </c>
      <c r="C187">
        <v>0</v>
      </c>
      <c r="D187">
        <v>5</v>
      </c>
      <c r="E187">
        <v>1</v>
      </c>
      <c r="F187">
        <v>0</v>
      </c>
      <c r="G187">
        <v>0.5</v>
      </c>
      <c r="H187">
        <v>6</v>
      </c>
      <c r="I187">
        <v>15</v>
      </c>
      <c r="J187">
        <v>49</v>
      </c>
      <c r="K187">
        <v>6</v>
      </c>
      <c r="L187">
        <v>0</v>
      </c>
    </row>
    <row r="188" spans="1:12" x14ac:dyDescent="0.2">
      <c r="A188" t="s">
        <v>203</v>
      </c>
      <c r="B188" t="s">
        <v>19</v>
      </c>
      <c r="C188">
        <v>0</v>
      </c>
      <c r="D188">
        <v>7</v>
      </c>
      <c r="E188">
        <v>9</v>
      </c>
      <c r="F188">
        <v>0</v>
      </c>
      <c r="G188">
        <v>0.5</v>
      </c>
      <c r="H188">
        <v>8</v>
      </c>
      <c r="I188">
        <v>18</v>
      </c>
      <c r="J188">
        <v>1</v>
      </c>
      <c r="K188">
        <v>7</v>
      </c>
      <c r="L188">
        <v>0</v>
      </c>
    </row>
    <row r="189" spans="1:12" x14ac:dyDescent="0.2">
      <c r="A189" t="s">
        <v>204</v>
      </c>
      <c r="B189" t="s">
        <v>34</v>
      </c>
      <c r="C189">
        <v>0</v>
      </c>
      <c r="D189">
        <v>2</v>
      </c>
      <c r="E189">
        <v>1</v>
      </c>
      <c r="F189">
        <v>0</v>
      </c>
      <c r="G189">
        <v>1</v>
      </c>
      <c r="H189">
        <v>12</v>
      </c>
      <c r="I189">
        <v>47</v>
      </c>
      <c r="J189">
        <v>0</v>
      </c>
      <c r="K189">
        <v>3</v>
      </c>
      <c r="L189">
        <v>0</v>
      </c>
    </row>
    <row r="190" spans="1:12" x14ac:dyDescent="0.2">
      <c r="A190" t="s">
        <v>205</v>
      </c>
      <c r="B190" t="s">
        <v>34</v>
      </c>
      <c r="C190">
        <v>0</v>
      </c>
      <c r="D190">
        <v>14</v>
      </c>
      <c r="E190">
        <v>33</v>
      </c>
      <c r="F190">
        <v>0</v>
      </c>
      <c r="G190">
        <v>0.5</v>
      </c>
      <c r="H190">
        <v>17</v>
      </c>
      <c r="I190">
        <v>42</v>
      </c>
      <c r="J190">
        <v>1</v>
      </c>
      <c r="K190">
        <v>15</v>
      </c>
      <c r="L190">
        <v>0</v>
      </c>
    </row>
    <row r="191" spans="1:12" x14ac:dyDescent="0.2">
      <c r="A191" t="s">
        <v>206</v>
      </c>
      <c r="B191" t="s">
        <v>34</v>
      </c>
      <c r="C191">
        <v>0</v>
      </c>
      <c r="D191">
        <v>1</v>
      </c>
      <c r="E191">
        <v>1</v>
      </c>
      <c r="F191">
        <v>0</v>
      </c>
      <c r="G191">
        <v>1</v>
      </c>
      <c r="H191">
        <v>8</v>
      </c>
      <c r="I191">
        <v>7</v>
      </c>
      <c r="J191">
        <v>1</v>
      </c>
      <c r="K191">
        <v>3</v>
      </c>
      <c r="L191">
        <v>0</v>
      </c>
    </row>
    <row r="192" spans="1:12" x14ac:dyDescent="0.2">
      <c r="A192" t="s">
        <v>207</v>
      </c>
      <c r="B192" t="s">
        <v>34</v>
      </c>
      <c r="C192">
        <v>0</v>
      </c>
      <c r="D192">
        <v>3</v>
      </c>
      <c r="E192">
        <v>1</v>
      </c>
      <c r="F192">
        <v>0</v>
      </c>
      <c r="G192">
        <v>0.5</v>
      </c>
      <c r="H192">
        <v>10</v>
      </c>
      <c r="I192">
        <v>29</v>
      </c>
      <c r="J192">
        <v>2</v>
      </c>
      <c r="K192">
        <v>3</v>
      </c>
      <c r="L192">
        <v>0</v>
      </c>
    </row>
    <row r="193" spans="1:12" x14ac:dyDescent="0.2">
      <c r="A193" t="s">
        <v>208</v>
      </c>
      <c r="B193" t="s">
        <v>19</v>
      </c>
      <c r="C193">
        <v>0</v>
      </c>
      <c r="D193">
        <v>11</v>
      </c>
      <c r="E193">
        <v>36</v>
      </c>
      <c r="F193">
        <v>0</v>
      </c>
      <c r="G193">
        <v>0.125</v>
      </c>
      <c r="H193">
        <v>2</v>
      </c>
      <c r="I193">
        <v>14</v>
      </c>
      <c r="J193">
        <v>1</v>
      </c>
      <c r="K193">
        <v>12</v>
      </c>
      <c r="L193">
        <v>0</v>
      </c>
    </row>
    <row r="194" spans="1:12" x14ac:dyDescent="0.2">
      <c r="A194" t="s">
        <v>209</v>
      </c>
      <c r="B194" t="s">
        <v>34</v>
      </c>
      <c r="C194">
        <v>0</v>
      </c>
      <c r="D194">
        <v>0</v>
      </c>
      <c r="E194">
        <v>0</v>
      </c>
      <c r="F194">
        <v>0</v>
      </c>
      <c r="G194">
        <v>0.5</v>
      </c>
      <c r="H194">
        <v>15</v>
      </c>
      <c r="I194">
        <v>10</v>
      </c>
      <c r="J194">
        <v>1</v>
      </c>
      <c r="K194">
        <v>3</v>
      </c>
      <c r="L194">
        <v>0</v>
      </c>
    </row>
    <row r="195" spans="1:12" x14ac:dyDescent="0.2">
      <c r="A195" t="s">
        <v>210</v>
      </c>
      <c r="B195" t="s">
        <v>34</v>
      </c>
      <c r="C195">
        <v>0</v>
      </c>
      <c r="D195">
        <v>30</v>
      </c>
      <c r="E195">
        <v>0</v>
      </c>
      <c r="F195">
        <v>0</v>
      </c>
      <c r="G195">
        <v>1</v>
      </c>
      <c r="H195">
        <v>19</v>
      </c>
      <c r="I195">
        <v>69</v>
      </c>
      <c r="J195">
        <v>0</v>
      </c>
      <c r="K195">
        <v>30</v>
      </c>
      <c r="L195">
        <v>0</v>
      </c>
    </row>
    <row r="196" spans="1:12" x14ac:dyDescent="0.2">
      <c r="A196" t="s">
        <v>211</v>
      </c>
      <c r="B196" t="s">
        <v>34</v>
      </c>
      <c r="C196">
        <v>0</v>
      </c>
      <c r="D196">
        <v>9</v>
      </c>
      <c r="E196">
        <v>3</v>
      </c>
      <c r="F196">
        <v>0</v>
      </c>
      <c r="G196">
        <v>1</v>
      </c>
      <c r="H196">
        <v>21</v>
      </c>
      <c r="I196">
        <v>57</v>
      </c>
      <c r="J196">
        <v>6</v>
      </c>
      <c r="K196">
        <v>10</v>
      </c>
      <c r="L196">
        <v>0</v>
      </c>
    </row>
    <row r="197" spans="1:12" x14ac:dyDescent="0.2">
      <c r="A197" t="s">
        <v>212</v>
      </c>
      <c r="B197" t="s">
        <v>34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7</v>
      </c>
      <c r="I197">
        <v>5</v>
      </c>
      <c r="J197">
        <v>1</v>
      </c>
      <c r="K197">
        <v>2</v>
      </c>
      <c r="L197">
        <v>0</v>
      </c>
    </row>
    <row r="198" spans="1:12" x14ac:dyDescent="0.2">
      <c r="A198" t="s">
        <v>213</v>
      </c>
      <c r="B198" t="s">
        <v>34</v>
      </c>
      <c r="C198">
        <v>0</v>
      </c>
      <c r="D198">
        <v>0</v>
      </c>
      <c r="E198">
        <v>1</v>
      </c>
      <c r="F198">
        <v>0</v>
      </c>
      <c r="G198">
        <v>1</v>
      </c>
      <c r="H198">
        <v>7</v>
      </c>
      <c r="I198">
        <v>5</v>
      </c>
      <c r="J198">
        <v>1</v>
      </c>
      <c r="K198">
        <v>2</v>
      </c>
      <c r="L198">
        <v>0</v>
      </c>
    </row>
    <row r="199" spans="1:12" x14ac:dyDescent="0.2">
      <c r="A199" t="s">
        <v>214</v>
      </c>
      <c r="B199" t="s">
        <v>34</v>
      </c>
      <c r="C199">
        <v>0</v>
      </c>
      <c r="D199">
        <v>0</v>
      </c>
      <c r="E199">
        <v>1</v>
      </c>
      <c r="F199">
        <v>0</v>
      </c>
      <c r="G199">
        <v>1</v>
      </c>
      <c r="H199">
        <v>7</v>
      </c>
      <c r="I199">
        <v>5</v>
      </c>
      <c r="J199">
        <v>1</v>
      </c>
      <c r="K199">
        <v>2</v>
      </c>
      <c r="L199">
        <v>0</v>
      </c>
    </row>
    <row r="200" spans="1:12" x14ac:dyDescent="0.2">
      <c r="A200" t="s">
        <v>215</v>
      </c>
      <c r="B200" t="s">
        <v>34</v>
      </c>
      <c r="C200">
        <v>0</v>
      </c>
      <c r="D200">
        <v>0</v>
      </c>
      <c r="E200">
        <v>1</v>
      </c>
      <c r="F200">
        <v>0</v>
      </c>
      <c r="G200">
        <v>1</v>
      </c>
      <c r="H200">
        <v>7</v>
      </c>
      <c r="I200">
        <v>5</v>
      </c>
      <c r="J200">
        <v>1</v>
      </c>
      <c r="K200">
        <v>2</v>
      </c>
      <c r="L200">
        <v>0</v>
      </c>
    </row>
    <row r="201" spans="1:12" x14ac:dyDescent="0.2">
      <c r="A201" t="s">
        <v>216</v>
      </c>
      <c r="B201" t="s">
        <v>34</v>
      </c>
      <c r="C201">
        <v>0</v>
      </c>
      <c r="D201">
        <v>0</v>
      </c>
      <c r="E201">
        <v>1</v>
      </c>
      <c r="F201">
        <v>0</v>
      </c>
      <c r="G201">
        <v>1</v>
      </c>
      <c r="H201">
        <v>7</v>
      </c>
      <c r="I201">
        <v>5</v>
      </c>
      <c r="J201">
        <v>1</v>
      </c>
      <c r="K201">
        <v>2</v>
      </c>
      <c r="L201">
        <v>0</v>
      </c>
    </row>
    <row r="202" spans="1:12" x14ac:dyDescent="0.2">
      <c r="A202" t="s">
        <v>217</v>
      </c>
      <c r="B202" t="s">
        <v>34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7</v>
      </c>
      <c r="I202">
        <v>5</v>
      </c>
      <c r="J202">
        <v>1</v>
      </c>
      <c r="K202">
        <v>2</v>
      </c>
      <c r="L202">
        <v>0</v>
      </c>
    </row>
    <row r="203" spans="1:12" x14ac:dyDescent="0.2">
      <c r="A203" t="s">
        <v>218</v>
      </c>
      <c r="B203" t="s">
        <v>34</v>
      </c>
      <c r="C203">
        <v>0</v>
      </c>
      <c r="D203">
        <v>2</v>
      </c>
      <c r="E203">
        <v>9</v>
      </c>
      <c r="F203">
        <v>0</v>
      </c>
      <c r="G203">
        <v>1</v>
      </c>
      <c r="H203">
        <v>14</v>
      </c>
      <c r="I203">
        <v>31</v>
      </c>
      <c r="J203">
        <v>1</v>
      </c>
      <c r="K203">
        <v>6</v>
      </c>
      <c r="L203">
        <v>0</v>
      </c>
    </row>
    <row r="204" spans="1:12" x14ac:dyDescent="0.2">
      <c r="A204" t="s">
        <v>219</v>
      </c>
      <c r="B204" t="s">
        <v>19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4</v>
      </c>
      <c r="I204">
        <v>4</v>
      </c>
      <c r="J204">
        <v>1</v>
      </c>
      <c r="K204">
        <v>2</v>
      </c>
      <c r="L204">
        <v>0</v>
      </c>
    </row>
    <row r="205" spans="1:12" x14ac:dyDescent="0.2">
      <c r="A205" t="s">
        <v>220</v>
      </c>
      <c r="B205" t="s">
        <v>19</v>
      </c>
      <c r="C205">
        <v>0</v>
      </c>
      <c r="D205">
        <v>0</v>
      </c>
      <c r="E205">
        <v>0</v>
      </c>
      <c r="F205">
        <v>0</v>
      </c>
      <c r="G205">
        <v>0.5</v>
      </c>
      <c r="H205">
        <v>7</v>
      </c>
      <c r="I205">
        <v>12</v>
      </c>
      <c r="J205">
        <v>1</v>
      </c>
      <c r="K205">
        <v>4</v>
      </c>
      <c r="L205">
        <v>0</v>
      </c>
    </row>
    <row r="206" spans="1:12" x14ac:dyDescent="0.2">
      <c r="A206" t="s">
        <v>221</v>
      </c>
      <c r="B206" t="s">
        <v>34</v>
      </c>
      <c r="C206">
        <v>0</v>
      </c>
      <c r="D206">
        <v>6</v>
      </c>
      <c r="E206">
        <v>11</v>
      </c>
      <c r="F206">
        <v>0</v>
      </c>
      <c r="G206">
        <v>1</v>
      </c>
      <c r="H206">
        <v>26</v>
      </c>
      <c r="I206">
        <v>40</v>
      </c>
      <c r="J206">
        <v>0</v>
      </c>
      <c r="K206">
        <v>6</v>
      </c>
      <c r="L206">
        <v>0</v>
      </c>
    </row>
    <row r="207" spans="1:12" x14ac:dyDescent="0.2">
      <c r="A207" t="s">
        <v>222</v>
      </c>
      <c r="B207" t="s">
        <v>34</v>
      </c>
      <c r="C207">
        <v>0</v>
      </c>
      <c r="D207">
        <v>5</v>
      </c>
      <c r="E207">
        <v>58</v>
      </c>
      <c r="F207">
        <v>0</v>
      </c>
      <c r="G207">
        <v>0.33300000000000002</v>
      </c>
      <c r="H207">
        <v>19</v>
      </c>
      <c r="I207">
        <v>95</v>
      </c>
      <c r="J207">
        <v>13</v>
      </c>
      <c r="K207">
        <v>14</v>
      </c>
      <c r="L207">
        <v>0</v>
      </c>
    </row>
    <row r="208" spans="1:12" x14ac:dyDescent="0.2">
      <c r="A208" t="s">
        <v>223</v>
      </c>
      <c r="B208" t="s">
        <v>17</v>
      </c>
      <c r="C208">
        <v>0</v>
      </c>
      <c r="D208">
        <v>2</v>
      </c>
      <c r="E208">
        <v>1</v>
      </c>
      <c r="F208">
        <v>1</v>
      </c>
      <c r="G208">
        <v>1</v>
      </c>
      <c r="H208">
        <v>1</v>
      </c>
      <c r="I208">
        <v>4</v>
      </c>
      <c r="J208">
        <v>1</v>
      </c>
      <c r="K208">
        <v>3</v>
      </c>
      <c r="L208">
        <v>0</v>
      </c>
    </row>
    <row r="209" spans="1:12" x14ac:dyDescent="0.2">
      <c r="A209" t="s">
        <v>224</v>
      </c>
      <c r="B209" t="s">
        <v>17</v>
      </c>
      <c r="C209">
        <v>0</v>
      </c>
      <c r="D209">
        <v>2</v>
      </c>
      <c r="E209">
        <v>1</v>
      </c>
      <c r="F209">
        <v>1</v>
      </c>
      <c r="G209">
        <v>1</v>
      </c>
      <c r="H209">
        <v>2</v>
      </c>
      <c r="I209">
        <v>6</v>
      </c>
      <c r="J209">
        <v>1</v>
      </c>
      <c r="K209">
        <v>3</v>
      </c>
      <c r="L209">
        <v>0</v>
      </c>
    </row>
    <row r="210" spans="1:12" x14ac:dyDescent="0.2">
      <c r="A210" t="s">
        <v>225</v>
      </c>
      <c r="B210" t="s">
        <v>17</v>
      </c>
      <c r="C210">
        <v>0</v>
      </c>
      <c r="D210">
        <v>2</v>
      </c>
      <c r="E210">
        <v>1</v>
      </c>
      <c r="F210">
        <v>1</v>
      </c>
      <c r="G210">
        <v>1</v>
      </c>
      <c r="H210">
        <v>2</v>
      </c>
      <c r="I210">
        <v>6</v>
      </c>
      <c r="J210">
        <v>1</v>
      </c>
      <c r="K210">
        <v>3</v>
      </c>
      <c r="L210">
        <v>0</v>
      </c>
    </row>
    <row r="211" spans="1:12" x14ac:dyDescent="0.2">
      <c r="A211" t="s">
        <v>226</v>
      </c>
      <c r="B211" t="s">
        <v>17</v>
      </c>
      <c r="C211">
        <v>0</v>
      </c>
      <c r="D211">
        <v>2</v>
      </c>
      <c r="E211">
        <v>1</v>
      </c>
      <c r="F211">
        <v>1</v>
      </c>
      <c r="G211">
        <v>1</v>
      </c>
      <c r="H211">
        <v>2</v>
      </c>
      <c r="I211">
        <v>6</v>
      </c>
      <c r="J211">
        <v>1</v>
      </c>
      <c r="K211">
        <v>3</v>
      </c>
      <c r="L211">
        <v>0</v>
      </c>
    </row>
    <row r="212" spans="1:12" x14ac:dyDescent="0.2">
      <c r="A212" t="s">
        <v>227</v>
      </c>
      <c r="B212" t="s">
        <v>17</v>
      </c>
      <c r="C212">
        <v>0</v>
      </c>
      <c r="D212">
        <v>2</v>
      </c>
      <c r="E212">
        <v>1</v>
      </c>
      <c r="F212">
        <v>1</v>
      </c>
      <c r="G212">
        <v>1</v>
      </c>
      <c r="H212">
        <v>2</v>
      </c>
      <c r="I212">
        <v>6</v>
      </c>
      <c r="J212">
        <v>1</v>
      </c>
      <c r="K212">
        <v>3</v>
      </c>
      <c r="L212">
        <v>0</v>
      </c>
    </row>
    <row r="213" spans="1:12" x14ac:dyDescent="0.2">
      <c r="A213" t="s">
        <v>228</v>
      </c>
      <c r="B213" t="s">
        <v>17</v>
      </c>
      <c r="C213">
        <v>0</v>
      </c>
      <c r="D213">
        <v>2</v>
      </c>
      <c r="E213">
        <v>1</v>
      </c>
      <c r="F213">
        <v>1</v>
      </c>
      <c r="G213">
        <v>1</v>
      </c>
      <c r="H213">
        <v>2</v>
      </c>
      <c r="I213">
        <v>6</v>
      </c>
      <c r="J213">
        <v>1</v>
      </c>
      <c r="K213">
        <v>3</v>
      </c>
      <c r="L213">
        <v>0</v>
      </c>
    </row>
    <row r="214" spans="1:12" x14ac:dyDescent="0.2">
      <c r="A214" t="s">
        <v>229</v>
      </c>
      <c r="B214" t="s">
        <v>17</v>
      </c>
      <c r="C214">
        <v>0</v>
      </c>
      <c r="D214">
        <v>2</v>
      </c>
      <c r="E214">
        <v>1</v>
      </c>
      <c r="F214">
        <v>1</v>
      </c>
      <c r="G214">
        <v>1</v>
      </c>
      <c r="H214">
        <v>2</v>
      </c>
      <c r="I214">
        <v>6</v>
      </c>
      <c r="J214">
        <v>1</v>
      </c>
      <c r="K214">
        <v>3</v>
      </c>
      <c r="L214">
        <v>0</v>
      </c>
    </row>
    <row r="215" spans="1:12" x14ac:dyDescent="0.2">
      <c r="A215" t="s">
        <v>230</v>
      </c>
      <c r="B215" t="s">
        <v>34</v>
      </c>
      <c r="C215">
        <v>0</v>
      </c>
      <c r="D215">
        <v>0</v>
      </c>
      <c r="E215">
        <v>0</v>
      </c>
      <c r="F215">
        <v>3</v>
      </c>
      <c r="G215">
        <v>1</v>
      </c>
      <c r="H215">
        <v>23</v>
      </c>
      <c r="I215">
        <v>26</v>
      </c>
      <c r="J215">
        <v>24</v>
      </c>
      <c r="K215">
        <v>1</v>
      </c>
      <c r="L215">
        <v>0</v>
      </c>
    </row>
    <row r="216" spans="1:12" x14ac:dyDescent="0.2">
      <c r="A216" t="s">
        <v>231</v>
      </c>
      <c r="B216" t="s">
        <v>34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3</v>
      </c>
      <c r="I216">
        <v>5</v>
      </c>
      <c r="J216">
        <v>1</v>
      </c>
      <c r="K216">
        <v>2</v>
      </c>
      <c r="L216">
        <v>0</v>
      </c>
    </row>
    <row r="217" spans="1:12" x14ac:dyDescent="0.2">
      <c r="A217" t="s">
        <v>232</v>
      </c>
      <c r="B217" t="s">
        <v>34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3</v>
      </c>
      <c r="I217">
        <v>8</v>
      </c>
      <c r="J217">
        <v>1</v>
      </c>
      <c r="K217">
        <v>2</v>
      </c>
      <c r="L217">
        <v>0</v>
      </c>
    </row>
    <row r="218" spans="1:12" x14ac:dyDescent="0.2">
      <c r="A218" t="s">
        <v>233</v>
      </c>
      <c r="B218" t="s">
        <v>34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6</v>
      </c>
      <c r="I218">
        <v>8</v>
      </c>
      <c r="J218">
        <v>1</v>
      </c>
      <c r="K218">
        <v>2</v>
      </c>
      <c r="L218">
        <v>0</v>
      </c>
    </row>
    <row r="219" spans="1:12" x14ac:dyDescent="0.2">
      <c r="A219" t="s">
        <v>234</v>
      </c>
      <c r="B219" t="s">
        <v>17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2</v>
      </c>
      <c r="I219">
        <v>4</v>
      </c>
      <c r="J219">
        <v>1</v>
      </c>
      <c r="K219">
        <v>2</v>
      </c>
      <c r="L219">
        <v>0</v>
      </c>
    </row>
    <row r="220" spans="1:12" x14ac:dyDescent="0.2">
      <c r="A220" t="s">
        <v>235</v>
      </c>
      <c r="B220" t="s">
        <v>19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3</v>
      </c>
      <c r="I220">
        <v>4</v>
      </c>
      <c r="J220">
        <v>1</v>
      </c>
      <c r="K220">
        <v>2</v>
      </c>
      <c r="L220">
        <v>0</v>
      </c>
    </row>
    <row r="221" spans="1:12" x14ac:dyDescent="0.2">
      <c r="A221" t="s">
        <v>236</v>
      </c>
      <c r="B221" t="s">
        <v>34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6</v>
      </c>
      <c r="I221">
        <v>6</v>
      </c>
      <c r="J221">
        <v>1</v>
      </c>
      <c r="K221">
        <v>2</v>
      </c>
      <c r="L221">
        <v>0</v>
      </c>
    </row>
    <row r="222" spans="1:12" x14ac:dyDescent="0.2">
      <c r="A222" t="s">
        <v>237</v>
      </c>
      <c r="B222" t="s">
        <v>17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3</v>
      </c>
      <c r="I222">
        <v>4</v>
      </c>
      <c r="J222">
        <v>1</v>
      </c>
      <c r="K222">
        <v>2</v>
      </c>
      <c r="L222">
        <v>0</v>
      </c>
    </row>
    <row r="223" spans="1:12" x14ac:dyDescent="0.2">
      <c r="A223" t="s">
        <v>238</v>
      </c>
      <c r="B223" t="s">
        <v>17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3</v>
      </c>
      <c r="I223">
        <v>4</v>
      </c>
      <c r="J223">
        <v>1</v>
      </c>
      <c r="K223">
        <v>2</v>
      </c>
      <c r="L223">
        <v>0</v>
      </c>
    </row>
    <row r="224" spans="1:12" x14ac:dyDescent="0.2">
      <c r="A224" t="s">
        <v>239</v>
      </c>
      <c r="B224" t="s">
        <v>19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5</v>
      </c>
      <c r="I224">
        <v>8</v>
      </c>
      <c r="J224">
        <v>1</v>
      </c>
      <c r="K224">
        <v>2</v>
      </c>
      <c r="L224">
        <v>0</v>
      </c>
    </row>
    <row r="225" spans="1:12" x14ac:dyDescent="0.2">
      <c r="A225" t="s">
        <v>240</v>
      </c>
      <c r="B225" t="s">
        <v>34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4</v>
      </c>
      <c r="I225">
        <v>11</v>
      </c>
      <c r="J225">
        <v>1</v>
      </c>
      <c r="K225">
        <v>2</v>
      </c>
      <c r="L225">
        <v>0</v>
      </c>
    </row>
    <row r="226" spans="1:12" x14ac:dyDescent="0.2">
      <c r="A226" t="s">
        <v>241</v>
      </c>
      <c r="B226" t="s">
        <v>34</v>
      </c>
      <c r="C226">
        <v>0</v>
      </c>
      <c r="D226">
        <v>1</v>
      </c>
      <c r="E226">
        <v>1</v>
      </c>
      <c r="F226">
        <v>1</v>
      </c>
      <c r="G226">
        <v>1</v>
      </c>
      <c r="H226">
        <v>4</v>
      </c>
      <c r="I226">
        <v>6</v>
      </c>
      <c r="J226">
        <v>1</v>
      </c>
      <c r="K226">
        <v>2</v>
      </c>
      <c r="L226">
        <v>0</v>
      </c>
    </row>
    <row r="227" spans="1:12" x14ac:dyDescent="0.2">
      <c r="A227" t="s">
        <v>242</v>
      </c>
      <c r="B227" t="s">
        <v>17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2</v>
      </c>
      <c r="I227">
        <v>5</v>
      </c>
      <c r="J227">
        <v>1</v>
      </c>
      <c r="K227">
        <v>2</v>
      </c>
      <c r="L227">
        <v>0</v>
      </c>
    </row>
    <row r="228" spans="1:12" x14ac:dyDescent="0.2">
      <c r="A228" t="s">
        <v>243</v>
      </c>
      <c r="B228" t="s">
        <v>34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5</v>
      </c>
      <c r="I228">
        <v>12</v>
      </c>
      <c r="J228">
        <v>1</v>
      </c>
      <c r="K228">
        <v>2</v>
      </c>
      <c r="L228">
        <v>0</v>
      </c>
    </row>
    <row r="229" spans="1:12" x14ac:dyDescent="0.2">
      <c r="A229" t="s">
        <v>244</v>
      </c>
      <c r="B229" t="s">
        <v>19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5</v>
      </c>
      <c r="I229">
        <v>4</v>
      </c>
      <c r="J229">
        <v>1</v>
      </c>
      <c r="K229">
        <v>2</v>
      </c>
      <c r="L229">
        <v>0</v>
      </c>
    </row>
    <row r="230" spans="1:12" x14ac:dyDescent="0.2">
      <c r="A230" t="s">
        <v>245</v>
      </c>
      <c r="B230" t="s">
        <v>34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6</v>
      </c>
      <c r="I230">
        <v>8</v>
      </c>
      <c r="J230">
        <v>1</v>
      </c>
      <c r="K230">
        <v>2</v>
      </c>
      <c r="L230">
        <v>0</v>
      </c>
    </row>
    <row r="231" spans="1:12" x14ac:dyDescent="0.2">
      <c r="A231" t="s">
        <v>246</v>
      </c>
      <c r="B231" t="s">
        <v>34</v>
      </c>
      <c r="C231">
        <v>0</v>
      </c>
      <c r="D231">
        <v>1</v>
      </c>
      <c r="E231">
        <v>6</v>
      </c>
      <c r="F231">
        <v>1</v>
      </c>
      <c r="G231">
        <v>1</v>
      </c>
      <c r="H231">
        <v>8</v>
      </c>
      <c r="I231">
        <v>17</v>
      </c>
      <c r="J231">
        <v>1</v>
      </c>
      <c r="K231">
        <v>4</v>
      </c>
      <c r="L231">
        <v>0</v>
      </c>
    </row>
    <row r="232" spans="1:12" x14ac:dyDescent="0.2">
      <c r="A232" t="s">
        <v>247</v>
      </c>
      <c r="B232" t="s">
        <v>17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2</v>
      </c>
      <c r="I232">
        <v>5</v>
      </c>
      <c r="J232">
        <v>1</v>
      </c>
      <c r="K232">
        <v>2</v>
      </c>
      <c r="L232">
        <v>0</v>
      </c>
    </row>
    <row r="233" spans="1:12" x14ac:dyDescent="0.2">
      <c r="A233" t="s">
        <v>248</v>
      </c>
      <c r="B233" t="s">
        <v>17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2</v>
      </c>
      <c r="I233">
        <v>5</v>
      </c>
      <c r="J233">
        <v>1</v>
      </c>
      <c r="K233">
        <v>2</v>
      </c>
      <c r="L233">
        <v>0</v>
      </c>
    </row>
    <row r="234" spans="1:12" x14ac:dyDescent="0.2">
      <c r="A234" t="s">
        <v>249</v>
      </c>
      <c r="B234" t="s">
        <v>17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2</v>
      </c>
      <c r="I234">
        <v>5</v>
      </c>
      <c r="J234">
        <v>1</v>
      </c>
      <c r="K234">
        <v>2</v>
      </c>
      <c r="L234">
        <v>0</v>
      </c>
    </row>
    <row r="235" spans="1:12" x14ac:dyDescent="0.2">
      <c r="A235" t="s">
        <v>250</v>
      </c>
      <c r="B235" t="s">
        <v>17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2</v>
      </c>
      <c r="I235">
        <v>5</v>
      </c>
      <c r="J235">
        <v>1</v>
      </c>
      <c r="K235">
        <v>2</v>
      </c>
      <c r="L235">
        <v>0</v>
      </c>
    </row>
    <row r="236" spans="1:12" x14ac:dyDescent="0.2">
      <c r="A236" t="s">
        <v>251</v>
      </c>
      <c r="B236" t="s">
        <v>17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2</v>
      </c>
      <c r="I236">
        <v>5</v>
      </c>
      <c r="J236">
        <v>1</v>
      </c>
      <c r="K236">
        <v>2</v>
      </c>
      <c r="L236">
        <v>0</v>
      </c>
    </row>
    <row r="237" spans="1:12" x14ac:dyDescent="0.2">
      <c r="A237" t="s">
        <v>252</v>
      </c>
      <c r="B237" t="s">
        <v>34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4</v>
      </c>
      <c r="I237">
        <v>3</v>
      </c>
      <c r="J237">
        <v>1</v>
      </c>
      <c r="K237">
        <v>2</v>
      </c>
      <c r="L237">
        <v>0</v>
      </c>
    </row>
    <row r="238" spans="1:12" x14ac:dyDescent="0.2">
      <c r="A238" t="s">
        <v>253</v>
      </c>
      <c r="B238" t="s">
        <v>19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3</v>
      </c>
      <c r="I238">
        <v>6</v>
      </c>
      <c r="J238">
        <v>1</v>
      </c>
      <c r="K238">
        <v>2</v>
      </c>
      <c r="L238">
        <v>0</v>
      </c>
    </row>
    <row r="239" spans="1:12" x14ac:dyDescent="0.2">
      <c r="A239" t="s">
        <v>254</v>
      </c>
      <c r="B239" t="s">
        <v>17</v>
      </c>
      <c r="C239">
        <v>0</v>
      </c>
      <c r="D239">
        <v>2</v>
      </c>
      <c r="E239">
        <v>1</v>
      </c>
      <c r="F239">
        <v>1</v>
      </c>
      <c r="G239">
        <v>1</v>
      </c>
      <c r="H239">
        <v>0</v>
      </c>
      <c r="I239">
        <v>6</v>
      </c>
      <c r="J239">
        <v>1</v>
      </c>
      <c r="K239">
        <v>3</v>
      </c>
      <c r="L239">
        <v>0</v>
      </c>
    </row>
    <row r="240" spans="1:12" x14ac:dyDescent="0.2">
      <c r="A240" t="s">
        <v>255</v>
      </c>
      <c r="B240" t="s">
        <v>13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1</v>
      </c>
      <c r="J240">
        <v>24</v>
      </c>
      <c r="K240">
        <v>1</v>
      </c>
      <c r="L240">
        <v>0</v>
      </c>
    </row>
    <row r="241" spans="1:12" x14ac:dyDescent="0.2">
      <c r="A241" t="s">
        <v>256</v>
      </c>
      <c r="B241" t="s">
        <v>17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2</v>
      </c>
      <c r="J241">
        <v>1</v>
      </c>
      <c r="K241">
        <v>1</v>
      </c>
      <c r="L241">
        <v>0</v>
      </c>
    </row>
    <row r="242" spans="1:12" x14ac:dyDescent="0.2">
      <c r="A242" t="s">
        <v>257</v>
      </c>
      <c r="B242" t="s">
        <v>19</v>
      </c>
      <c r="C242">
        <v>0</v>
      </c>
      <c r="D242">
        <v>10</v>
      </c>
      <c r="E242">
        <v>0</v>
      </c>
      <c r="F242">
        <v>0</v>
      </c>
      <c r="G242">
        <v>0.5</v>
      </c>
      <c r="H242">
        <v>1</v>
      </c>
      <c r="I242">
        <v>21</v>
      </c>
      <c r="J242">
        <v>3</v>
      </c>
      <c r="K242">
        <v>11</v>
      </c>
      <c r="L242">
        <v>0</v>
      </c>
    </row>
    <row r="243" spans="1:12" x14ac:dyDescent="0.2">
      <c r="A243" t="s">
        <v>258</v>
      </c>
      <c r="B243" t="s">
        <v>34</v>
      </c>
      <c r="C243">
        <v>0</v>
      </c>
      <c r="D243">
        <v>2</v>
      </c>
      <c r="E243">
        <v>35</v>
      </c>
      <c r="F243">
        <v>0</v>
      </c>
      <c r="G243">
        <v>1</v>
      </c>
      <c r="H243">
        <v>13</v>
      </c>
      <c r="I243">
        <v>50</v>
      </c>
      <c r="J243">
        <v>1</v>
      </c>
      <c r="K243">
        <v>11</v>
      </c>
      <c r="L243">
        <v>0</v>
      </c>
    </row>
    <row r="244" spans="1:12" x14ac:dyDescent="0.2">
      <c r="A244" t="s">
        <v>259</v>
      </c>
      <c r="B244" t="s">
        <v>13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1</v>
      </c>
      <c r="J244">
        <v>9</v>
      </c>
      <c r="K244">
        <v>1</v>
      </c>
      <c r="L244">
        <v>0</v>
      </c>
    </row>
    <row r="245" spans="1:12" x14ac:dyDescent="0.2">
      <c r="A245" t="s">
        <v>260</v>
      </c>
      <c r="B245" t="s">
        <v>17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2</v>
      </c>
      <c r="J245">
        <v>1</v>
      </c>
      <c r="K245">
        <v>1</v>
      </c>
      <c r="L245">
        <v>0</v>
      </c>
    </row>
    <row r="246" spans="1:12" x14ac:dyDescent="0.2">
      <c r="A246" t="s">
        <v>261</v>
      </c>
      <c r="B246" t="s">
        <v>17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1</v>
      </c>
      <c r="I246">
        <v>2</v>
      </c>
      <c r="J246">
        <v>1</v>
      </c>
      <c r="K246">
        <v>1</v>
      </c>
      <c r="L246">
        <v>0</v>
      </c>
    </row>
    <row r="247" spans="1:12" x14ac:dyDescent="0.2">
      <c r="A247" t="s">
        <v>262</v>
      </c>
      <c r="B247" t="s">
        <v>34</v>
      </c>
      <c r="C247">
        <v>0</v>
      </c>
      <c r="D247">
        <v>34</v>
      </c>
      <c r="E247">
        <v>0</v>
      </c>
      <c r="F247">
        <v>0</v>
      </c>
      <c r="G247">
        <v>0.33300000000000002</v>
      </c>
      <c r="H247">
        <v>10</v>
      </c>
      <c r="I247">
        <v>57</v>
      </c>
      <c r="J247">
        <v>3</v>
      </c>
      <c r="K247">
        <v>34</v>
      </c>
      <c r="L247">
        <v>0</v>
      </c>
    </row>
    <row r="248" spans="1:12" x14ac:dyDescent="0.2">
      <c r="A248" t="s">
        <v>263</v>
      </c>
      <c r="B248" t="s">
        <v>34</v>
      </c>
      <c r="C248">
        <v>0</v>
      </c>
      <c r="D248">
        <v>0</v>
      </c>
      <c r="E248">
        <v>1</v>
      </c>
      <c r="F248">
        <v>0</v>
      </c>
      <c r="G248">
        <v>1</v>
      </c>
      <c r="H248">
        <v>6</v>
      </c>
      <c r="I248">
        <v>5</v>
      </c>
      <c r="J248">
        <v>1</v>
      </c>
      <c r="K248">
        <v>2</v>
      </c>
      <c r="L248">
        <v>0</v>
      </c>
    </row>
    <row r="249" spans="1:12" x14ac:dyDescent="0.2">
      <c r="A249" t="s">
        <v>264</v>
      </c>
      <c r="B249" t="s">
        <v>19</v>
      </c>
      <c r="C249">
        <v>0</v>
      </c>
      <c r="D249">
        <v>0</v>
      </c>
      <c r="E249">
        <v>1</v>
      </c>
      <c r="F249">
        <v>0</v>
      </c>
      <c r="G249">
        <v>1</v>
      </c>
      <c r="H249">
        <v>6</v>
      </c>
      <c r="I249">
        <v>5</v>
      </c>
      <c r="J249">
        <v>1</v>
      </c>
      <c r="K249">
        <v>2</v>
      </c>
      <c r="L249">
        <v>0</v>
      </c>
    </row>
    <row r="250" spans="1:12" x14ac:dyDescent="0.2">
      <c r="A250" t="s">
        <v>265</v>
      </c>
      <c r="B250" t="s">
        <v>34</v>
      </c>
      <c r="C250">
        <v>0</v>
      </c>
      <c r="D250">
        <v>0</v>
      </c>
      <c r="E250">
        <v>1</v>
      </c>
      <c r="F250">
        <v>0</v>
      </c>
      <c r="G250">
        <v>1</v>
      </c>
      <c r="H250">
        <v>8</v>
      </c>
      <c r="I250">
        <v>7</v>
      </c>
      <c r="J250">
        <v>1</v>
      </c>
      <c r="K250">
        <v>2</v>
      </c>
      <c r="L250">
        <v>0</v>
      </c>
    </row>
    <row r="251" spans="1:12" x14ac:dyDescent="0.2">
      <c r="A251" t="s">
        <v>266</v>
      </c>
      <c r="B251" t="s">
        <v>34</v>
      </c>
      <c r="C251">
        <v>0</v>
      </c>
      <c r="D251">
        <v>5</v>
      </c>
      <c r="E251">
        <v>0</v>
      </c>
      <c r="F251">
        <v>0</v>
      </c>
      <c r="G251">
        <v>1</v>
      </c>
      <c r="H251">
        <v>8</v>
      </c>
      <c r="I251">
        <v>30</v>
      </c>
      <c r="J251">
        <v>0</v>
      </c>
      <c r="K251">
        <v>5</v>
      </c>
      <c r="L251">
        <v>0</v>
      </c>
    </row>
    <row r="252" spans="1:12" x14ac:dyDescent="0.2">
      <c r="A252" t="s">
        <v>267</v>
      </c>
      <c r="B252" t="s">
        <v>34</v>
      </c>
      <c r="C252">
        <v>0</v>
      </c>
      <c r="D252">
        <v>5</v>
      </c>
      <c r="E252">
        <v>15</v>
      </c>
      <c r="F252">
        <v>0</v>
      </c>
      <c r="G252">
        <v>0.5</v>
      </c>
      <c r="H252">
        <v>13</v>
      </c>
      <c r="I252">
        <v>43</v>
      </c>
      <c r="J252">
        <v>2</v>
      </c>
      <c r="K252">
        <v>7</v>
      </c>
      <c r="L252">
        <v>0</v>
      </c>
    </row>
    <row r="253" spans="1:12" x14ac:dyDescent="0.2">
      <c r="A253" t="s">
        <v>268</v>
      </c>
      <c r="B253" t="s">
        <v>34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12</v>
      </c>
      <c r="I253">
        <v>8</v>
      </c>
      <c r="J253">
        <v>1</v>
      </c>
      <c r="K253">
        <v>2</v>
      </c>
      <c r="L253">
        <v>0</v>
      </c>
    </row>
    <row r="254" spans="1:12" x14ac:dyDescent="0.2">
      <c r="A254" t="s">
        <v>269</v>
      </c>
      <c r="B254" t="s">
        <v>19</v>
      </c>
      <c r="C254">
        <v>0</v>
      </c>
      <c r="D254">
        <v>2</v>
      </c>
      <c r="E254">
        <v>0</v>
      </c>
      <c r="F254">
        <v>0</v>
      </c>
      <c r="G254">
        <v>1</v>
      </c>
      <c r="H254">
        <v>7</v>
      </c>
      <c r="I254">
        <v>14</v>
      </c>
      <c r="J254">
        <v>1</v>
      </c>
      <c r="K254">
        <v>3</v>
      </c>
      <c r="L254">
        <v>0</v>
      </c>
    </row>
    <row r="255" spans="1:12" x14ac:dyDescent="0.2">
      <c r="A255" t="s">
        <v>270</v>
      </c>
      <c r="B255" t="s">
        <v>34</v>
      </c>
      <c r="C255">
        <v>0</v>
      </c>
      <c r="D255">
        <v>2</v>
      </c>
      <c r="E255">
        <v>1</v>
      </c>
      <c r="F255">
        <v>0</v>
      </c>
      <c r="G255">
        <v>1</v>
      </c>
      <c r="H255">
        <v>6</v>
      </c>
      <c r="I255">
        <v>24</v>
      </c>
      <c r="J255">
        <v>0</v>
      </c>
      <c r="K255">
        <v>2</v>
      </c>
      <c r="L255">
        <v>0</v>
      </c>
    </row>
    <row r="256" spans="1:12" x14ac:dyDescent="0.2">
      <c r="A256" t="s">
        <v>271</v>
      </c>
      <c r="B256" t="s">
        <v>34</v>
      </c>
      <c r="C256">
        <v>0</v>
      </c>
      <c r="D256">
        <v>4</v>
      </c>
      <c r="E256">
        <v>9</v>
      </c>
      <c r="F256">
        <v>0</v>
      </c>
      <c r="G256">
        <v>0.5</v>
      </c>
      <c r="H256">
        <v>10</v>
      </c>
      <c r="I256">
        <v>32</v>
      </c>
      <c r="J256">
        <v>0</v>
      </c>
      <c r="K256">
        <v>6</v>
      </c>
      <c r="L256">
        <v>0</v>
      </c>
    </row>
    <row r="257" spans="1:12" x14ac:dyDescent="0.2">
      <c r="A257" t="s">
        <v>272</v>
      </c>
      <c r="B257" t="s">
        <v>34</v>
      </c>
      <c r="C257">
        <v>0</v>
      </c>
      <c r="D257">
        <v>5</v>
      </c>
      <c r="E257">
        <v>0</v>
      </c>
      <c r="F257">
        <v>0</v>
      </c>
      <c r="G257">
        <v>1</v>
      </c>
      <c r="H257">
        <v>7</v>
      </c>
      <c r="I257">
        <v>26</v>
      </c>
      <c r="J257">
        <v>0</v>
      </c>
      <c r="K257">
        <v>5</v>
      </c>
      <c r="L257">
        <v>0</v>
      </c>
    </row>
    <row r="258" spans="1:12" x14ac:dyDescent="0.2">
      <c r="A258" t="s">
        <v>273</v>
      </c>
      <c r="B258" t="s">
        <v>34</v>
      </c>
      <c r="C258">
        <v>0</v>
      </c>
      <c r="D258">
        <v>33</v>
      </c>
      <c r="E258">
        <v>0</v>
      </c>
      <c r="F258">
        <v>0</v>
      </c>
      <c r="G258">
        <v>0.5</v>
      </c>
      <c r="H258">
        <v>4</v>
      </c>
      <c r="I258">
        <v>46</v>
      </c>
      <c r="J258">
        <v>0</v>
      </c>
      <c r="K258">
        <v>33</v>
      </c>
      <c r="L258">
        <v>0</v>
      </c>
    </row>
    <row r="259" spans="1:12" x14ac:dyDescent="0.2">
      <c r="A259" t="s">
        <v>274</v>
      </c>
      <c r="B259" t="s">
        <v>34</v>
      </c>
      <c r="C259">
        <v>0</v>
      </c>
      <c r="D259">
        <v>38</v>
      </c>
      <c r="E259">
        <v>0</v>
      </c>
      <c r="F259">
        <v>0</v>
      </c>
      <c r="G259">
        <v>0.25</v>
      </c>
      <c r="H259">
        <v>12</v>
      </c>
      <c r="I259">
        <v>79</v>
      </c>
      <c r="J259">
        <v>8</v>
      </c>
      <c r="K259">
        <v>38</v>
      </c>
      <c r="L259">
        <v>0</v>
      </c>
    </row>
    <row r="260" spans="1:12" x14ac:dyDescent="0.2">
      <c r="A260" t="s">
        <v>275</v>
      </c>
      <c r="B260" t="s">
        <v>34</v>
      </c>
      <c r="C260">
        <v>0</v>
      </c>
      <c r="D260">
        <v>0</v>
      </c>
      <c r="E260">
        <v>1</v>
      </c>
      <c r="F260">
        <v>0</v>
      </c>
      <c r="G260">
        <v>1</v>
      </c>
      <c r="H260">
        <v>6</v>
      </c>
      <c r="I260">
        <v>5</v>
      </c>
      <c r="J260">
        <v>1</v>
      </c>
      <c r="K260">
        <v>2</v>
      </c>
      <c r="L260">
        <v>0</v>
      </c>
    </row>
    <row r="261" spans="1:12" x14ac:dyDescent="0.2">
      <c r="A261" t="s">
        <v>276</v>
      </c>
      <c r="B261" t="s">
        <v>34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8</v>
      </c>
      <c r="I261">
        <v>7</v>
      </c>
      <c r="J261">
        <v>1</v>
      </c>
      <c r="K261">
        <v>2</v>
      </c>
      <c r="L261">
        <v>0</v>
      </c>
    </row>
    <row r="262" spans="1:12" x14ac:dyDescent="0.2">
      <c r="A262" t="s">
        <v>277</v>
      </c>
      <c r="B262" t="s">
        <v>34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8</v>
      </c>
      <c r="I262">
        <v>6</v>
      </c>
      <c r="J262">
        <v>1</v>
      </c>
      <c r="K262">
        <v>2</v>
      </c>
      <c r="L262">
        <v>0</v>
      </c>
    </row>
    <row r="263" spans="1:12" x14ac:dyDescent="0.2">
      <c r="A263" t="s">
        <v>278</v>
      </c>
      <c r="B263" t="s">
        <v>19</v>
      </c>
      <c r="C263">
        <v>0</v>
      </c>
      <c r="D263">
        <v>0</v>
      </c>
      <c r="E263">
        <v>1</v>
      </c>
      <c r="F263">
        <v>0</v>
      </c>
      <c r="G263">
        <v>1</v>
      </c>
      <c r="H263">
        <v>6</v>
      </c>
      <c r="I263">
        <v>5</v>
      </c>
      <c r="J263">
        <v>1</v>
      </c>
      <c r="K263">
        <v>2</v>
      </c>
      <c r="L263">
        <v>0</v>
      </c>
    </row>
    <row r="264" spans="1:12" x14ac:dyDescent="0.2">
      <c r="A264" t="s">
        <v>279</v>
      </c>
      <c r="B264" t="s">
        <v>19</v>
      </c>
      <c r="C264">
        <v>0</v>
      </c>
      <c r="D264">
        <v>0</v>
      </c>
      <c r="E264">
        <v>1</v>
      </c>
      <c r="F264">
        <v>0</v>
      </c>
      <c r="G264">
        <v>1</v>
      </c>
      <c r="H264">
        <v>6</v>
      </c>
      <c r="I264">
        <v>5</v>
      </c>
      <c r="J264">
        <v>1</v>
      </c>
      <c r="K264">
        <v>2</v>
      </c>
      <c r="L264">
        <v>0</v>
      </c>
    </row>
    <row r="265" spans="1:12" x14ac:dyDescent="0.2">
      <c r="A265" t="s">
        <v>280</v>
      </c>
      <c r="B265" t="s">
        <v>19</v>
      </c>
      <c r="C265">
        <v>0</v>
      </c>
      <c r="D265">
        <v>0</v>
      </c>
      <c r="E265">
        <v>1</v>
      </c>
      <c r="F265">
        <v>0</v>
      </c>
      <c r="G265">
        <v>1</v>
      </c>
      <c r="H265">
        <v>6</v>
      </c>
      <c r="I265">
        <v>5</v>
      </c>
      <c r="J265">
        <v>1</v>
      </c>
      <c r="K265">
        <v>2</v>
      </c>
      <c r="L265">
        <v>0</v>
      </c>
    </row>
    <row r="266" spans="1:12" x14ac:dyDescent="0.2">
      <c r="A266" t="s">
        <v>281</v>
      </c>
      <c r="B266" t="s">
        <v>19</v>
      </c>
      <c r="C266">
        <v>0</v>
      </c>
      <c r="D266">
        <v>2</v>
      </c>
      <c r="E266">
        <v>0</v>
      </c>
      <c r="F266">
        <v>0</v>
      </c>
      <c r="G266">
        <v>1</v>
      </c>
      <c r="H266">
        <v>6</v>
      </c>
      <c r="I266">
        <v>6</v>
      </c>
      <c r="J266">
        <v>1</v>
      </c>
      <c r="K266">
        <v>2</v>
      </c>
      <c r="L266">
        <v>0</v>
      </c>
    </row>
    <row r="267" spans="1:12" x14ac:dyDescent="0.2">
      <c r="A267" t="s">
        <v>282</v>
      </c>
      <c r="B267" t="s">
        <v>19</v>
      </c>
      <c r="C267">
        <v>0</v>
      </c>
      <c r="D267">
        <v>2</v>
      </c>
      <c r="E267">
        <v>0</v>
      </c>
      <c r="F267">
        <v>0</v>
      </c>
      <c r="G267">
        <v>1</v>
      </c>
      <c r="H267">
        <v>6</v>
      </c>
      <c r="I267">
        <v>6</v>
      </c>
      <c r="J267">
        <v>1</v>
      </c>
      <c r="K267">
        <v>2</v>
      </c>
      <c r="L267">
        <v>0</v>
      </c>
    </row>
    <row r="268" spans="1:12" x14ac:dyDescent="0.2">
      <c r="A268" t="s">
        <v>283</v>
      </c>
      <c r="B268" t="s">
        <v>17</v>
      </c>
      <c r="C268">
        <v>0</v>
      </c>
      <c r="D268">
        <v>2</v>
      </c>
      <c r="E268">
        <v>1</v>
      </c>
      <c r="F268">
        <v>0</v>
      </c>
      <c r="G268">
        <v>1</v>
      </c>
      <c r="H268">
        <v>4</v>
      </c>
      <c r="I268">
        <v>7</v>
      </c>
      <c r="J268">
        <v>2</v>
      </c>
      <c r="K268">
        <v>3</v>
      </c>
      <c r="L268">
        <v>0</v>
      </c>
    </row>
    <row r="269" spans="1:12" x14ac:dyDescent="0.2">
      <c r="A269" t="s">
        <v>284</v>
      </c>
      <c r="B269" t="s">
        <v>19</v>
      </c>
      <c r="C269">
        <v>0</v>
      </c>
      <c r="D269">
        <v>5</v>
      </c>
      <c r="E269">
        <v>0</v>
      </c>
      <c r="F269">
        <v>0</v>
      </c>
      <c r="G269">
        <v>1</v>
      </c>
      <c r="H269">
        <v>5</v>
      </c>
      <c r="I269">
        <v>19</v>
      </c>
      <c r="J269">
        <v>1</v>
      </c>
      <c r="K269">
        <v>5</v>
      </c>
      <c r="L269">
        <v>0</v>
      </c>
    </row>
    <row r="270" spans="1:12" x14ac:dyDescent="0.2">
      <c r="A270" t="s">
        <v>285</v>
      </c>
      <c r="B270" t="s">
        <v>19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5</v>
      </c>
      <c r="I270">
        <v>5</v>
      </c>
      <c r="J270">
        <v>5</v>
      </c>
      <c r="K270">
        <v>2</v>
      </c>
      <c r="L270">
        <v>0</v>
      </c>
    </row>
    <row r="271" spans="1:12" x14ac:dyDescent="0.2">
      <c r="A271" t="s">
        <v>286</v>
      </c>
      <c r="B271" t="s">
        <v>19</v>
      </c>
      <c r="C271">
        <v>0</v>
      </c>
      <c r="D271">
        <v>3</v>
      </c>
      <c r="E271">
        <v>1</v>
      </c>
      <c r="F271">
        <v>0</v>
      </c>
      <c r="G271">
        <v>1</v>
      </c>
      <c r="H271">
        <v>4</v>
      </c>
      <c r="I271">
        <v>8</v>
      </c>
      <c r="J271">
        <v>20</v>
      </c>
      <c r="K271">
        <v>4</v>
      </c>
      <c r="L271">
        <v>0</v>
      </c>
    </row>
    <row r="272" spans="1:12" x14ac:dyDescent="0.2">
      <c r="A272" t="s">
        <v>287</v>
      </c>
      <c r="B272" t="s">
        <v>19</v>
      </c>
      <c r="C272">
        <v>0</v>
      </c>
      <c r="D272">
        <v>4</v>
      </c>
      <c r="E272">
        <v>3</v>
      </c>
      <c r="F272">
        <v>0</v>
      </c>
      <c r="G272">
        <v>0.5</v>
      </c>
      <c r="H272">
        <v>4</v>
      </c>
      <c r="I272">
        <v>7</v>
      </c>
      <c r="J272">
        <v>1</v>
      </c>
      <c r="K272">
        <v>4</v>
      </c>
      <c r="L272">
        <v>0</v>
      </c>
    </row>
    <row r="273" spans="1:12" x14ac:dyDescent="0.2">
      <c r="A273" t="s">
        <v>288</v>
      </c>
      <c r="B273" t="s">
        <v>34</v>
      </c>
      <c r="C273">
        <v>0</v>
      </c>
      <c r="D273">
        <v>2</v>
      </c>
      <c r="E273">
        <v>1</v>
      </c>
      <c r="F273">
        <v>0</v>
      </c>
      <c r="G273">
        <v>1</v>
      </c>
      <c r="H273">
        <v>2</v>
      </c>
      <c r="I273">
        <v>4</v>
      </c>
      <c r="J273">
        <v>2</v>
      </c>
      <c r="K273">
        <v>2</v>
      </c>
      <c r="L273">
        <v>0</v>
      </c>
    </row>
    <row r="274" spans="1:12" x14ac:dyDescent="0.2">
      <c r="A274" t="s">
        <v>289</v>
      </c>
      <c r="B274" t="s">
        <v>19</v>
      </c>
      <c r="C274">
        <v>1</v>
      </c>
      <c r="D274">
        <v>4</v>
      </c>
      <c r="E274">
        <v>1</v>
      </c>
      <c r="F274">
        <v>0</v>
      </c>
      <c r="G274">
        <v>0.5</v>
      </c>
      <c r="H274">
        <v>13</v>
      </c>
      <c r="I274">
        <v>18</v>
      </c>
      <c r="J274">
        <v>2</v>
      </c>
      <c r="K274">
        <v>5</v>
      </c>
      <c r="L274">
        <v>0</v>
      </c>
    </row>
    <row r="275" spans="1:12" x14ac:dyDescent="0.2">
      <c r="A275" t="s">
        <v>290</v>
      </c>
      <c r="B275" t="s">
        <v>19</v>
      </c>
      <c r="C275">
        <v>0</v>
      </c>
      <c r="D275">
        <v>0</v>
      </c>
      <c r="E275">
        <v>1</v>
      </c>
      <c r="F275">
        <v>1</v>
      </c>
      <c r="G275">
        <v>1</v>
      </c>
      <c r="H275">
        <v>4</v>
      </c>
      <c r="I275">
        <v>7</v>
      </c>
      <c r="J275">
        <v>1</v>
      </c>
      <c r="K275">
        <v>3</v>
      </c>
      <c r="L275">
        <v>0</v>
      </c>
    </row>
    <row r="276" spans="1:12" x14ac:dyDescent="0.2">
      <c r="A276" t="s">
        <v>291</v>
      </c>
      <c r="B276" t="s">
        <v>19</v>
      </c>
      <c r="C276">
        <v>0</v>
      </c>
      <c r="D276">
        <v>2</v>
      </c>
      <c r="E276">
        <v>0</v>
      </c>
      <c r="F276">
        <v>0</v>
      </c>
      <c r="G276">
        <v>1</v>
      </c>
      <c r="H276">
        <v>6</v>
      </c>
      <c r="I276">
        <v>11</v>
      </c>
      <c r="J276">
        <v>4</v>
      </c>
      <c r="K276">
        <v>2</v>
      </c>
      <c r="L276">
        <v>0</v>
      </c>
    </row>
    <row r="277" spans="1:12" x14ac:dyDescent="0.2">
      <c r="A277" t="s">
        <v>292</v>
      </c>
      <c r="B277" t="s">
        <v>19</v>
      </c>
      <c r="C277">
        <v>0</v>
      </c>
      <c r="D277">
        <v>2</v>
      </c>
      <c r="E277">
        <v>1</v>
      </c>
      <c r="F277">
        <v>0</v>
      </c>
      <c r="G277">
        <v>1</v>
      </c>
      <c r="H277">
        <v>3</v>
      </c>
      <c r="I277">
        <v>4</v>
      </c>
      <c r="J277">
        <v>1</v>
      </c>
      <c r="K277">
        <v>2</v>
      </c>
      <c r="L277">
        <v>0</v>
      </c>
    </row>
    <row r="278" spans="1:12" x14ac:dyDescent="0.2">
      <c r="A278" t="s">
        <v>293</v>
      </c>
      <c r="B278" t="s">
        <v>17</v>
      </c>
      <c r="C278">
        <v>0</v>
      </c>
      <c r="D278">
        <v>2</v>
      </c>
      <c r="E278">
        <v>10</v>
      </c>
      <c r="F278">
        <v>1</v>
      </c>
      <c r="G278">
        <v>1</v>
      </c>
      <c r="H278">
        <v>1</v>
      </c>
      <c r="I278">
        <v>7</v>
      </c>
      <c r="J278">
        <v>1</v>
      </c>
      <c r="K278">
        <v>5</v>
      </c>
      <c r="L278">
        <v>0</v>
      </c>
    </row>
    <row r="279" spans="1:12" x14ac:dyDescent="0.2">
      <c r="A279" t="s">
        <v>294</v>
      </c>
      <c r="B279" t="s">
        <v>34</v>
      </c>
      <c r="C279">
        <v>0</v>
      </c>
      <c r="D279">
        <v>7</v>
      </c>
      <c r="E279">
        <v>9</v>
      </c>
      <c r="F279">
        <v>0</v>
      </c>
      <c r="G279">
        <v>1</v>
      </c>
      <c r="H279">
        <v>5</v>
      </c>
      <c r="I279">
        <v>16</v>
      </c>
      <c r="J279">
        <v>0</v>
      </c>
      <c r="K279">
        <v>7</v>
      </c>
      <c r="L279">
        <v>0</v>
      </c>
    </row>
    <row r="280" spans="1:12" x14ac:dyDescent="0.2">
      <c r="A280" t="s">
        <v>295</v>
      </c>
      <c r="B280" t="s">
        <v>34</v>
      </c>
      <c r="C280">
        <v>0</v>
      </c>
      <c r="D280">
        <v>2</v>
      </c>
      <c r="E280">
        <v>1</v>
      </c>
      <c r="F280">
        <v>0</v>
      </c>
      <c r="G280">
        <v>1</v>
      </c>
      <c r="H280">
        <v>5</v>
      </c>
      <c r="I280">
        <v>8</v>
      </c>
      <c r="J280">
        <v>0</v>
      </c>
      <c r="K280">
        <v>2</v>
      </c>
      <c r="L280">
        <v>0</v>
      </c>
    </row>
    <row r="281" spans="1:12" x14ac:dyDescent="0.2">
      <c r="A281" t="s">
        <v>296</v>
      </c>
      <c r="B281" t="s">
        <v>34</v>
      </c>
      <c r="C281">
        <v>0</v>
      </c>
      <c r="D281">
        <v>10</v>
      </c>
      <c r="E281">
        <v>0</v>
      </c>
      <c r="F281">
        <v>0</v>
      </c>
      <c r="G281">
        <v>0.5</v>
      </c>
      <c r="H281">
        <v>11</v>
      </c>
      <c r="I281">
        <v>22</v>
      </c>
      <c r="J281">
        <v>1</v>
      </c>
      <c r="K281">
        <v>10</v>
      </c>
      <c r="L281">
        <v>0</v>
      </c>
    </row>
    <row r="282" spans="1:12" x14ac:dyDescent="0.2">
      <c r="A282" t="s">
        <v>297</v>
      </c>
      <c r="B282" t="s">
        <v>19</v>
      </c>
      <c r="C282">
        <v>0</v>
      </c>
      <c r="D282">
        <v>0</v>
      </c>
      <c r="E282">
        <v>1</v>
      </c>
      <c r="F282">
        <v>0</v>
      </c>
      <c r="G282">
        <v>1</v>
      </c>
      <c r="H282">
        <v>7</v>
      </c>
      <c r="I282">
        <v>6</v>
      </c>
      <c r="J282">
        <v>1</v>
      </c>
      <c r="K282">
        <v>2</v>
      </c>
      <c r="L282">
        <v>0</v>
      </c>
    </row>
    <row r="283" spans="1:12" x14ac:dyDescent="0.2">
      <c r="A283" t="s">
        <v>298</v>
      </c>
      <c r="B283" t="s">
        <v>19</v>
      </c>
      <c r="C283">
        <v>1</v>
      </c>
      <c r="D283">
        <v>4</v>
      </c>
      <c r="E283">
        <v>1</v>
      </c>
      <c r="F283">
        <v>0</v>
      </c>
      <c r="G283">
        <v>0.5</v>
      </c>
      <c r="H283">
        <v>15</v>
      </c>
      <c r="I283">
        <v>17</v>
      </c>
      <c r="J283">
        <v>1</v>
      </c>
      <c r="K283">
        <v>5</v>
      </c>
      <c r="L283">
        <v>0</v>
      </c>
    </row>
    <row r="284" spans="1:12" x14ac:dyDescent="0.2">
      <c r="A284" t="s">
        <v>299</v>
      </c>
      <c r="B284" t="s">
        <v>19</v>
      </c>
      <c r="C284">
        <v>0</v>
      </c>
      <c r="D284">
        <v>0</v>
      </c>
      <c r="E284">
        <v>1</v>
      </c>
      <c r="F284">
        <v>1</v>
      </c>
      <c r="G284">
        <v>1</v>
      </c>
      <c r="H284">
        <v>4</v>
      </c>
      <c r="I284">
        <v>6</v>
      </c>
      <c r="J284">
        <v>1</v>
      </c>
      <c r="K284">
        <v>2</v>
      </c>
      <c r="L284">
        <v>0</v>
      </c>
    </row>
    <row r="285" spans="1:12" x14ac:dyDescent="0.2">
      <c r="A285" t="s">
        <v>300</v>
      </c>
      <c r="B285" t="s">
        <v>34</v>
      </c>
      <c r="C285">
        <v>0</v>
      </c>
      <c r="D285">
        <v>5</v>
      </c>
      <c r="E285">
        <v>0</v>
      </c>
      <c r="F285">
        <v>0</v>
      </c>
      <c r="G285">
        <v>1</v>
      </c>
      <c r="H285">
        <v>5</v>
      </c>
      <c r="I285">
        <v>15</v>
      </c>
      <c r="J285">
        <v>0</v>
      </c>
      <c r="K285">
        <v>5</v>
      </c>
      <c r="L285">
        <v>0</v>
      </c>
    </row>
    <row r="286" spans="1:12" x14ac:dyDescent="0.2">
      <c r="A286" t="s">
        <v>301</v>
      </c>
      <c r="B286" t="s">
        <v>19</v>
      </c>
      <c r="C286">
        <v>1</v>
      </c>
      <c r="D286">
        <v>4</v>
      </c>
      <c r="E286">
        <v>4</v>
      </c>
      <c r="F286">
        <v>0</v>
      </c>
      <c r="G286">
        <v>0.5</v>
      </c>
      <c r="H286">
        <v>18</v>
      </c>
      <c r="I286">
        <v>24</v>
      </c>
      <c r="J286">
        <v>2</v>
      </c>
      <c r="K286">
        <v>7</v>
      </c>
      <c r="L286">
        <v>0</v>
      </c>
    </row>
    <row r="287" spans="1:12" x14ac:dyDescent="0.2">
      <c r="A287" t="s">
        <v>302</v>
      </c>
      <c r="B287" t="s">
        <v>19</v>
      </c>
      <c r="C287">
        <v>0</v>
      </c>
      <c r="D287">
        <v>0</v>
      </c>
      <c r="E287">
        <v>1</v>
      </c>
      <c r="F287">
        <v>1</v>
      </c>
      <c r="G287">
        <v>1</v>
      </c>
      <c r="H287">
        <v>5</v>
      </c>
      <c r="I287">
        <v>12</v>
      </c>
      <c r="J287">
        <v>1</v>
      </c>
      <c r="K287">
        <v>4</v>
      </c>
      <c r="L287">
        <v>0</v>
      </c>
    </row>
    <row r="288" spans="1:12" x14ac:dyDescent="0.2">
      <c r="A288" t="s">
        <v>303</v>
      </c>
      <c r="B288" t="s">
        <v>19</v>
      </c>
      <c r="C288">
        <v>0</v>
      </c>
      <c r="D288">
        <v>2</v>
      </c>
      <c r="E288">
        <v>0</v>
      </c>
      <c r="F288">
        <v>0</v>
      </c>
      <c r="G288">
        <v>1</v>
      </c>
      <c r="H288">
        <v>6</v>
      </c>
      <c r="I288">
        <v>11</v>
      </c>
      <c r="J288">
        <v>5</v>
      </c>
      <c r="K288">
        <v>2</v>
      </c>
      <c r="L288">
        <v>0</v>
      </c>
    </row>
    <row r="289" spans="1:12" x14ac:dyDescent="0.2">
      <c r="A289" t="s">
        <v>304</v>
      </c>
      <c r="B289" t="s">
        <v>19</v>
      </c>
      <c r="C289">
        <v>0</v>
      </c>
      <c r="D289">
        <v>2</v>
      </c>
      <c r="E289">
        <v>1</v>
      </c>
      <c r="F289">
        <v>0</v>
      </c>
      <c r="G289">
        <v>1</v>
      </c>
      <c r="H289">
        <v>3</v>
      </c>
      <c r="I289">
        <v>4</v>
      </c>
      <c r="J289">
        <v>1</v>
      </c>
      <c r="K289">
        <v>2</v>
      </c>
      <c r="L289">
        <v>0</v>
      </c>
    </row>
    <row r="290" spans="1:12" x14ac:dyDescent="0.2">
      <c r="A290" t="s">
        <v>305</v>
      </c>
      <c r="B290" t="s">
        <v>17</v>
      </c>
      <c r="C290">
        <v>0</v>
      </c>
      <c r="D290">
        <v>2</v>
      </c>
      <c r="E290">
        <v>10</v>
      </c>
      <c r="F290">
        <v>1</v>
      </c>
      <c r="G290">
        <v>1</v>
      </c>
      <c r="H290">
        <v>0</v>
      </c>
      <c r="I290">
        <v>6</v>
      </c>
      <c r="J290">
        <v>1</v>
      </c>
      <c r="K290">
        <v>5</v>
      </c>
      <c r="L290">
        <v>0</v>
      </c>
    </row>
    <row r="291" spans="1:12" x14ac:dyDescent="0.2">
      <c r="A291" t="s">
        <v>306</v>
      </c>
      <c r="B291" t="s">
        <v>19</v>
      </c>
      <c r="C291">
        <v>0</v>
      </c>
      <c r="D291">
        <v>2</v>
      </c>
      <c r="E291">
        <v>0</v>
      </c>
      <c r="F291">
        <v>0</v>
      </c>
      <c r="G291">
        <v>1</v>
      </c>
      <c r="H291">
        <v>6</v>
      </c>
      <c r="I291">
        <v>11</v>
      </c>
      <c r="J291">
        <v>4</v>
      </c>
      <c r="K291">
        <v>2</v>
      </c>
      <c r="L291">
        <v>0</v>
      </c>
    </row>
    <row r="292" spans="1:12" x14ac:dyDescent="0.2">
      <c r="A292" t="s">
        <v>307</v>
      </c>
      <c r="B292" t="s">
        <v>19</v>
      </c>
      <c r="C292">
        <v>0</v>
      </c>
      <c r="D292">
        <v>2</v>
      </c>
      <c r="E292">
        <v>1</v>
      </c>
      <c r="F292">
        <v>0</v>
      </c>
      <c r="G292">
        <v>1</v>
      </c>
      <c r="H292">
        <v>3</v>
      </c>
      <c r="I292">
        <v>4</v>
      </c>
      <c r="J292">
        <v>1</v>
      </c>
      <c r="K292">
        <v>2</v>
      </c>
      <c r="L292">
        <v>0</v>
      </c>
    </row>
    <row r="293" spans="1:12" x14ac:dyDescent="0.2">
      <c r="A293" t="s">
        <v>308</v>
      </c>
      <c r="B293" t="s">
        <v>17</v>
      </c>
      <c r="C293">
        <v>0</v>
      </c>
      <c r="D293">
        <v>2</v>
      </c>
      <c r="E293">
        <v>1</v>
      </c>
      <c r="F293">
        <v>1</v>
      </c>
      <c r="G293">
        <v>1</v>
      </c>
      <c r="H293">
        <v>0</v>
      </c>
      <c r="I293">
        <v>3</v>
      </c>
      <c r="J293">
        <v>1</v>
      </c>
      <c r="K293">
        <v>2</v>
      </c>
      <c r="L293">
        <v>0</v>
      </c>
    </row>
    <row r="294" spans="1:12" x14ac:dyDescent="0.2">
      <c r="A294" t="s">
        <v>309</v>
      </c>
      <c r="B294" t="s">
        <v>19</v>
      </c>
      <c r="C294">
        <v>0</v>
      </c>
      <c r="D294">
        <v>2</v>
      </c>
      <c r="E294">
        <v>0</v>
      </c>
      <c r="F294">
        <v>0</v>
      </c>
      <c r="G294">
        <v>1</v>
      </c>
      <c r="H294">
        <v>5</v>
      </c>
      <c r="I294">
        <v>11</v>
      </c>
      <c r="J294">
        <v>4</v>
      </c>
      <c r="K294">
        <v>2</v>
      </c>
      <c r="L294">
        <v>0</v>
      </c>
    </row>
    <row r="295" spans="1:12" x14ac:dyDescent="0.2">
      <c r="A295" t="s">
        <v>310</v>
      </c>
      <c r="B295" t="s">
        <v>19</v>
      </c>
      <c r="C295">
        <v>0</v>
      </c>
      <c r="D295">
        <v>3</v>
      </c>
      <c r="E295">
        <v>3</v>
      </c>
      <c r="F295">
        <v>0</v>
      </c>
      <c r="G295">
        <v>0.5</v>
      </c>
      <c r="H295">
        <v>5</v>
      </c>
      <c r="I295">
        <v>5</v>
      </c>
      <c r="J295">
        <v>1</v>
      </c>
      <c r="K295">
        <v>3</v>
      </c>
      <c r="L295">
        <v>0</v>
      </c>
    </row>
    <row r="296" spans="1:12" x14ac:dyDescent="0.2">
      <c r="A296" t="s">
        <v>311</v>
      </c>
      <c r="B296" t="s">
        <v>19</v>
      </c>
      <c r="C296">
        <v>0</v>
      </c>
      <c r="D296">
        <v>3</v>
      </c>
      <c r="E296">
        <v>0</v>
      </c>
      <c r="F296">
        <v>0</v>
      </c>
      <c r="G296">
        <v>1</v>
      </c>
      <c r="H296">
        <v>6</v>
      </c>
      <c r="I296">
        <v>13</v>
      </c>
      <c r="J296">
        <v>7</v>
      </c>
      <c r="K296">
        <v>3</v>
      </c>
      <c r="L296">
        <v>0</v>
      </c>
    </row>
    <row r="297" spans="1:12" x14ac:dyDescent="0.2">
      <c r="A297" t="s">
        <v>312</v>
      </c>
      <c r="B297" t="s">
        <v>19</v>
      </c>
      <c r="C297">
        <v>0</v>
      </c>
      <c r="D297">
        <v>3</v>
      </c>
      <c r="E297">
        <v>1</v>
      </c>
      <c r="F297">
        <v>0</v>
      </c>
      <c r="G297">
        <v>1</v>
      </c>
      <c r="H297">
        <v>3</v>
      </c>
      <c r="I297">
        <v>4</v>
      </c>
      <c r="J297">
        <v>1</v>
      </c>
      <c r="K297">
        <v>3</v>
      </c>
      <c r="L297">
        <v>0</v>
      </c>
    </row>
    <row r="298" spans="1:12" x14ac:dyDescent="0.2">
      <c r="A298" t="s">
        <v>313</v>
      </c>
      <c r="B298" t="s">
        <v>17</v>
      </c>
      <c r="C298">
        <v>0</v>
      </c>
      <c r="D298">
        <v>1</v>
      </c>
      <c r="E298">
        <v>26</v>
      </c>
      <c r="F298">
        <v>1</v>
      </c>
      <c r="G298">
        <v>1</v>
      </c>
      <c r="H298">
        <v>0</v>
      </c>
      <c r="I298">
        <v>27</v>
      </c>
      <c r="J298">
        <v>1</v>
      </c>
      <c r="K298">
        <v>9</v>
      </c>
      <c r="L298">
        <v>0</v>
      </c>
    </row>
    <row r="299" spans="1:12" x14ac:dyDescent="0.2">
      <c r="A299" t="s">
        <v>314</v>
      </c>
      <c r="B299" t="s">
        <v>34</v>
      </c>
      <c r="C299">
        <v>0</v>
      </c>
      <c r="D299">
        <v>6</v>
      </c>
      <c r="E299">
        <v>0</v>
      </c>
      <c r="F299">
        <v>0</v>
      </c>
      <c r="G299">
        <v>1</v>
      </c>
      <c r="H299">
        <v>9</v>
      </c>
      <c r="I299">
        <v>21</v>
      </c>
      <c r="J299">
        <v>0</v>
      </c>
      <c r="K299">
        <v>6</v>
      </c>
      <c r="L299">
        <v>0</v>
      </c>
    </row>
    <row r="300" spans="1:12" x14ac:dyDescent="0.2">
      <c r="A300" t="s">
        <v>315</v>
      </c>
      <c r="B300" t="s">
        <v>34</v>
      </c>
      <c r="C300">
        <v>0</v>
      </c>
      <c r="D300">
        <v>5</v>
      </c>
      <c r="E300">
        <v>4</v>
      </c>
      <c r="F300">
        <v>0</v>
      </c>
      <c r="G300">
        <v>0.33300000000000002</v>
      </c>
      <c r="H300">
        <v>8</v>
      </c>
      <c r="I300">
        <v>17</v>
      </c>
      <c r="J300">
        <v>3</v>
      </c>
      <c r="K300">
        <v>5</v>
      </c>
      <c r="L300">
        <v>0</v>
      </c>
    </row>
    <row r="301" spans="1:12" x14ac:dyDescent="0.2">
      <c r="A301" t="s">
        <v>316</v>
      </c>
      <c r="B301" t="s">
        <v>19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8</v>
      </c>
      <c r="I301">
        <v>6</v>
      </c>
      <c r="J301">
        <v>1</v>
      </c>
      <c r="K301">
        <v>2</v>
      </c>
      <c r="L301">
        <v>0</v>
      </c>
    </row>
    <row r="302" spans="1:12" x14ac:dyDescent="0.2">
      <c r="A302" t="s">
        <v>317</v>
      </c>
      <c r="B302" t="s">
        <v>19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10</v>
      </c>
      <c r="I302">
        <v>7</v>
      </c>
      <c r="J302">
        <v>1</v>
      </c>
      <c r="K302">
        <v>2</v>
      </c>
      <c r="L302">
        <v>0</v>
      </c>
    </row>
    <row r="303" spans="1:12" x14ac:dyDescent="0.2">
      <c r="A303" t="s">
        <v>318</v>
      </c>
      <c r="B303" t="s">
        <v>19</v>
      </c>
      <c r="C303">
        <v>0</v>
      </c>
      <c r="D303">
        <v>0</v>
      </c>
      <c r="E303">
        <v>1</v>
      </c>
      <c r="F303">
        <v>0</v>
      </c>
      <c r="G303">
        <v>1</v>
      </c>
      <c r="H303">
        <v>7</v>
      </c>
      <c r="I303">
        <v>6</v>
      </c>
      <c r="J303">
        <v>1</v>
      </c>
      <c r="K303">
        <v>2</v>
      </c>
      <c r="L303">
        <v>0</v>
      </c>
    </row>
    <row r="304" spans="1:12" x14ac:dyDescent="0.2">
      <c r="A304" t="s">
        <v>319</v>
      </c>
      <c r="B304" t="s">
        <v>34</v>
      </c>
      <c r="C304">
        <v>0</v>
      </c>
      <c r="D304">
        <v>2</v>
      </c>
      <c r="E304">
        <v>1</v>
      </c>
      <c r="F304">
        <v>0</v>
      </c>
      <c r="G304">
        <v>1</v>
      </c>
      <c r="H304">
        <v>5</v>
      </c>
      <c r="I304">
        <v>8</v>
      </c>
      <c r="J304">
        <v>0</v>
      </c>
      <c r="K304">
        <v>2</v>
      </c>
      <c r="L304">
        <v>0</v>
      </c>
    </row>
    <row r="305" spans="1:12" x14ac:dyDescent="0.2">
      <c r="A305" t="s">
        <v>320</v>
      </c>
      <c r="B305" t="s">
        <v>34</v>
      </c>
      <c r="C305">
        <v>0</v>
      </c>
      <c r="D305">
        <v>6</v>
      </c>
      <c r="E305">
        <v>3</v>
      </c>
      <c r="F305">
        <v>0</v>
      </c>
      <c r="G305">
        <v>0.5</v>
      </c>
      <c r="H305">
        <v>8</v>
      </c>
      <c r="I305">
        <v>18</v>
      </c>
      <c r="J305">
        <v>3</v>
      </c>
      <c r="K305">
        <v>6</v>
      </c>
      <c r="L305">
        <v>0</v>
      </c>
    </row>
    <row r="306" spans="1:12" x14ac:dyDescent="0.2">
      <c r="A306" t="s">
        <v>321</v>
      </c>
      <c r="B306" t="s">
        <v>19</v>
      </c>
      <c r="C306">
        <v>0</v>
      </c>
      <c r="D306">
        <v>0</v>
      </c>
      <c r="E306">
        <v>1</v>
      </c>
      <c r="F306">
        <v>0</v>
      </c>
      <c r="G306">
        <v>1</v>
      </c>
      <c r="H306">
        <v>8</v>
      </c>
      <c r="I306">
        <v>6</v>
      </c>
      <c r="J306">
        <v>1</v>
      </c>
      <c r="K306">
        <v>2</v>
      </c>
      <c r="L306">
        <v>0</v>
      </c>
    </row>
    <row r="307" spans="1:12" x14ac:dyDescent="0.2">
      <c r="A307" t="s">
        <v>322</v>
      </c>
      <c r="B307" t="s">
        <v>19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10</v>
      </c>
      <c r="I307">
        <v>7</v>
      </c>
      <c r="J307">
        <v>1</v>
      </c>
      <c r="K307">
        <v>2</v>
      </c>
      <c r="L307">
        <v>0</v>
      </c>
    </row>
    <row r="308" spans="1:12" x14ac:dyDescent="0.2">
      <c r="A308" t="s">
        <v>323</v>
      </c>
      <c r="B308" t="s">
        <v>19</v>
      </c>
      <c r="C308">
        <v>0</v>
      </c>
      <c r="D308">
        <v>0</v>
      </c>
      <c r="E308">
        <v>1</v>
      </c>
      <c r="F308">
        <v>0</v>
      </c>
      <c r="G308">
        <v>1</v>
      </c>
      <c r="H308">
        <v>7</v>
      </c>
      <c r="I308">
        <v>6</v>
      </c>
      <c r="J308">
        <v>1</v>
      </c>
      <c r="K308">
        <v>2</v>
      </c>
      <c r="L308">
        <v>0</v>
      </c>
    </row>
    <row r="309" spans="1:12" x14ac:dyDescent="0.2">
      <c r="A309" t="s">
        <v>324</v>
      </c>
      <c r="B309" t="s">
        <v>34</v>
      </c>
      <c r="C309">
        <v>0</v>
      </c>
      <c r="D309">
        <v>2</v>
      </c>
      <c r="E309">
        <v>1</v>
      </c>
      <c r="F309">
        <v>0</v>
      </c>
      <c r="G309">
        <v>1</v>
      </c>
      <c r="H309">
        <v>5</v>
      </c>
      <c r="I309">
        <v>8</v>
      </c>
      <c r="J309">
        <v>0</v>
      </c>
      <c r="K309">
        <v>2</v>
      </c>
      <c r="L309">
        <v>0</v>
      </c>
    </row>
    <row r="310" spans="1:12" x14ac:dyDescent="0.2">
      <c r="A310" t="s">
        <v>325</v>
      </c>
      <c r="B310" t="s">
        <v>34</v>
      </c>
      <c r="C310">
        <v>0</v>
      </c>
      <c r="D310">
        <v>6</v>
      </c>
      <c r="E310">
        <v>0</v>
      </c>
      <c r="F310">
        <v>0</v>
      </c>
      <c r="G310">
        <v>0.5</v>
      </c>
      <c r="H310">
        <v>4</v>
      </c>
      <c r="I310">
        <v>13</v>
      </c>
      <c r="J310">
        <v>2</v>
      </c>
      <c r="K310">
        <v>6</v>
      </c>
      <c r="L310">
        <v>0</v>
      </c>
    </row>
    <row r="311" spans="1:12" x14ac:dyDescent="0.2">
      <c r="A311" t="s">
        <v>326</v>
      </c>
      <c r="B311" t="s">
        <v>19</v>
      </c>
      <c r="C311">
        <v>0</v>
      </c>
      <c r="D311">
        <v>0</v>
      </c>
      <c r="E311">
        <v>1</v>
      </c>
      <c r="F311">
        <v>0</v>
      </c>
      <c r="G311">
        <v>1</v>
      </c>
      <c r="H311">
        <v>8</v>
      </c>
      <c r="I311">
        <v>6</v>
      </c>
      <c r="J311">
        <v>1</v>
      </c>
      <c r="K311">
        <v>2</v>
      </c>
      <c r="L311">
        <v>0</v>
      </c>
    </row>
    <row r="312" spans="1:12" x14ac:dyDescent="0.2">
      <c r="A312" t="s">
        <v>327</v>
      </c>
      <c r="B312" t="s">
        <v>19</v>
      </c>
      <c r="C312">
        <v>0</v>
      </c>
      <c r="D312">
        <v>0</v>
      </c>
      <c r="E312">
        <v>1</v>
      </c>
      <c r="F312">
        <v>0</v>
      </c>
      <c r="G312">
        <v>1</v>
      </c>
      <c r="H312">
        <v>7</v>
      </c>
      <c r="I312">
        <v>6</v>
      </c>
      <c r="J312">
        <v>1</v>
      </c>
      <c r="K312">
        <v>2</v>
      </c>
      <c r="L312">
        <v>0</v>
      </c>
    </row>
    <row r="313" spans="1:12" x14ac:dyDescent="0.2">
      <c r="A313" t="s">
        <v>328</v>
      </c>
      <c r="B313" t="s">
        <v>34</v>
      </c>
      <c r="C313">
        <v>0</v>
      </c>
      <c r="D313">
        <v>2</v>
      </c>
      <c r="E313">
        <v>1</v>
      </c>
      <c r="F313">
        <v>0</v>
      </c>
      <c r="G313">
        <v>1</v>
      </c>
      <c r="H313">
        <v>5</v>
      </c>
      <c r="I313">
        <v>8</v>
      </c>
      <c r="J313">
        <v>0</v>
      </c>
      <c r="K313">
        <v>2</v>
      </c>
      <c r="L313">
        <v>0</v>
      </c>
    </row>
    <row r="314" spans="1:12" x14ac:dyDescent="0.2">
      <c r="A314" t="s">
        <v>329</v>
      </c>
      <c r="B314" t="s">
        <v>34</v>
      </c>
      <c r="C314">
        <v>0</v>
      </c>
      <c r="D314">
        <v>6</v>
      </c>
      <c r="E314">
        <v>3</v>
      </c>
      <c r="F314">
        <v>0</v>
      </c>
      <c r="G314">
        <v>0.33300000000000002</v>
      </c>
      <c r="H314">
        <v>8</v>
      </c>
      <c r="I314">
        <v>21</v>
      </c>
      <c r="J314">
        <v>3</v>
      </c>
      <c r="K314">
        <v>6</v>
      </c>
      <c r="L314">
        <v>0</v>
      </c>
    </row>
    <row r="315" spans="1:12" x14ac:dyDescent="0.2">
      <c r="A315" t="s">
        <v>330</v>
      </c>
      <c r="B315" t="s">
        <v>34</v>
      </c>
      <c r="C315">
        <v>0</v>
      </c>
      <c r="D315">
        <v>0</v>
      </c>
      <c r="E315">
        <v>1</v>
      </c>
      <c r="F315">
        <v>0</v>
      </c>
      <c r="G315">
        <v>1</v>
      </c>
      <c r="H315">
        <v>9</v>
      </c>
      <c r="I315">
        <v>7</v>
      </c>
      <c r="J315">
        <v>1</v>
      </c>
      <c r="K315">
        <v>2</v>
      </c>
      <c r="L315">
        <v>0</v>
      </c>
    </row>
    <row r="316" spans="1:12" x14ac:dyDescent="0.2">
      <c r="A316" t="s">
        <v>331</v>
      </c>
      <c r="B316" t="s">
        <v>19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10</v>
      </c>
      <c r="I316">
        <v>7</v>
      </c>
      <c r="J316">
        <v>1</v>
      </c>
      <c r="K316">
        <v>2</v>
      </c>
      <c r="L316">
        <v>0</v>
      </c>
    </row>
    <row r="317" spans="1:12" x14ac:dyDescent="0.2">
      <c r="A317" t="s">
        <v>332</v>
      </c>
      <c r="B317" t="s">
        <v>19</v>
      </c>
      <c r="C317">
        <v>0</v>
      </c>
      <c r="D317">
        <v>0</v>
      </c>
      <c r="E317">
        <v>1</v>
      </c>
      <c r="F317">
        <v>0</v>
      </c>
      <c r="G317">
        <v>1</v>
      </c>
      <c r="H317">
        <v>7</v>
      </c>
      <c r="I317">
        <v>6</v>
      </c>
      <c r="J317">
        <v>1</v>
      </c>
      <c r="K317">
        <v>2</v>
      </c>
      <c r="L317">
        <v>0</v>
      </c>
    </row>
    <row r="318" spans="1:12" x14ac:dyDescent="0.2">
      <c r="A318" t="s">
        <v>333</v>
      </c>
      <c r="B318" t="s">
        <v>34</v>
      </c>
      <c r="C318">
        <v>0</v>
      </c>
      <c r="D318">
        <v>2</v>
      </c>
      <c r="E318">
        <v>1</v>
      </c>
      <c r="F318">
        <v>0</v>
      </c>
      <c r="G318">
        <v>1</v>
      </c>
      <c r="H318">
        <v>6</v>
      </c>
      <c r="I318">
        <v>8</v>
      </c>
      <c r="J318">
        <v>0</v>
      </c>
      <c r="K318">
        <v>2</v>
      </c>
      <c r="L318">
        <v>0</v>
      </c>
    </row>
    <row r="319" spans="1:12" x14ac:dyDescent="0.2">
      <c r="A319" t="s">
        <v>334</v>
      </c>
      <c r="B319" t="s">
        <v>19</v>
      </c>
      <c r="C319">
        <v>1</v>
      </c>
      <c r="D319">
        <v>3</v>
      </c>
      <c r="E319">
        <v>3</v>
      </c>
      <c r="F319">
        <v>0</v>
      </c>
      <c r="G319">
        <v>0.5</v>
      </c>
      <c r="H319">
        <v>12</v>
      </c>
      <c r="I319">
        <v>15</v>
      </c>
      <c r="J319">
        <v>3</v>
      </c>
      <c r="K319">
        <v>5</v>
      </c>
      <c r="L319">
        <v>0</v>
      </c>
    </row>
    <row r="320" spans="1:12" x14ac:dyDescent="0.2">
      <c r="A320" t="s">
        <v>335</v>
      </c>
      <c r="B320" t="s">
        <v>19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2</v>
      </c>
      <c r="I320">
        <v>6</v>
      </c>
      <c r="J320">
        <v>1</v>
      </c>
      <c r="K320">
        <v>3</v>
      </c>
      <c r="L320">
        <v>0</v>
      </c>
    </row>
    <row r="321" spans="1:12" x14ac:dyDescent="0.2">
      <c r="A321" t="s">
        <v>336</v>
      </c>
      <c r="B321" t="s">
        <v>34</v>
      </c>
      <c r="C321">
        <v>0</v>
      </c>
      <c r="D321">
        <v>5</v>
      </c>
      <c r="E321">
        <v>4</v>
      </c>
      <c r="F321">
        <v>0</v>
      </c>
      <c r="G321">
        <v>1</v>
      </c>
      <c r="H321">
        <v>4</v>
      </c>
      <c r="I321">
        <v>11</v>
      </c>
      <c r="J321">
        <v>0</v>
      </c>
      <c r="K321">
        <v>5</v>
      </c>
      <c r="L321">
        <v>0</v>
      </c>
    </row>
    <row r="322" spans="1:12" x14ac:dyDescent="0.2">
      <c r="A322" t="s">
        <v>337</v>
      </c>
      <c r="B322" t="s">
        <v>19</v>
      </c>
      <c r="C322">
        <v>0</v>
      </c>
      <c r="D322">
        <v>2</v>
      </c>
      <c r="E322">
        <v>1</v>
      </c>
      <c r="F322">
        <v>0</v>
      </c>
      <c r="G322">
        <v>1</v>
      </c>
      <c r="H322">
        <v>6</v>
      </c>
      <c r="I322">
        <v>12</v>
      </c>
      <c r="J322">
        <v>4</v>
      </c>
      <c r="K322">
        <v>3</v>
      </c>
      <c r="L322">
        <v>0</v>
      </c>
    </row>
    <row r="323" spans="1:12" x14ac:dyDescent="0.2">
      <c r="A323" t="s">
        <v>338</v>
      </c>
      <c r="B323" t="s">
        <v>19</v>
      </c>
      <c r="C323">
        <v>0</v>
      </c>
      <c r="D323">
        <v>5</v>
      </c>
      <c r="E323">
        <v>6</v>
      </c>
      <c r="F323">
        <v>0</v>
      </c>
      <c r="G323">
        <v>0.33300000000000002</v>
      </c>
      <c r="H323">
        <v>6</v>
      </c>
      <c r="I323">
        <v>10</v>
      </c>
      <c r="J323">
        <v>1</v>
      </c>
      <c r="K323">
        <v>5</v>
      </c>
      <c r="L323">
        <v>0</v>
      </c>
    </row>
    <row r="324" spans="1:12" x14ac:dyDescent="0.2">
      <c r="A324" t="s">
        <v>339</v>
      </c>
      <c r="B324" t="s">
        <v>19</v>
      </c>
      <c r="C324">
        <v>0</v>
      </c>
      <c r="D324">
        <v>2</v>
      </c>
      <c r="E324">
        <v>0</v>
      </c>
      <c r="F324">
        <v>0</v>
      </c>
      <c r="G324">
        <v>1</v>
      </c>
      <c r="H324">
        <v>6</v>
      </c>
      <c r="I324">
        <v>11</v>
      </c>
      <c r="J324">
        <v>3</v>
      </c>
      <c r="K324">
        <v>2</v>
      </c>
      <c r="L324">
        <v>0</v>
      </c>
    </row>
    <row r="325" spans="1:12" x14ac:dyDescent="0.2">
      <c r="A325" t="s">
        <v>340</v>
      </c>
      <c r="B325" t="s">
        <v>19</v>
      </c>
      <c r="C325">
        <v>0</v>
      </c>
      <c r="D325">
        <v>2</v>
      </c>
      <c r="E325">
        <v>1</v>
      </c>
      <c r="F325">
        <v>0</v>
      </c>
      <c r="G325">
        <v>1</v>
      </c>
      <c r="H325">
        <v>3</v>
      </c>
      <c r="I325">
        <v>4</v>
      </c>
      <c r="J325">
        <v>1</v>
      </c>
      <c r="K325">
        <v>2</v>
      </c>
      <c r="L325">
        <v>0</v>
      </c>
    </row>
    <row r="326" spans="1:12" x14ac:dyDescent="0.2">
      <c r="A326" t="s">
        <v>341</v>
      </c>
      <c r="B326" t="s">
        <v>17</v>
      </c>
      <c r="C326">
        <v>0</v>
      </c>
      <c r="D326">
        <v>2</v>
      </c>
      <c r="E326">
        <v>380</v>
      </c>
      <c r="F326">
        <v>1</v>
      </c>
      <c r="G326">
        <v>1</v>
      </c>
      <c r="H326">
        <v>2</v>
      </c>
      <c r="I326">
        <v>35</v>
      </c>
      <c r="J326">
        <v>1</v>
      </c>
      <c r="K326">
        <v>29</v>
      </c>
      <c r="L326">
        <v>0</v>
      </c>
    </row>
    <row r="327" spans="1:12" x14ac:dyDescent="0.2">
      <c r="A327" t="s">
        <v>342</v>
      </c>
      <c r="B327" t="s">
        <v>34</v>
      </c>
      <c r="C327">
        <v>0</v>
      </c>
      <c r="D327">
        <v>2</v>
      </c>
      <c r="E327">
        <v>1</v>
      </c>
      <c r="F327">
        <v>0</v>
      </c>
      <c r="G327">
        <v>1</v>
      </c>
      <c r="H327">
        <v>7</v>
      </c>
      <c r="I327">
        <v>11</v>
      </c>
      <c r="J327">
        <v>0</v>
      </c>
      <c r="K327">
        <v>2</v>
      </c>
      <c r="L327">
        <v>0</v>
      </c>
    </row>
    <row r="328" spans="1:12" x14ac:dyDescent="0.2">
      <c r="A328" t="s">
        <v>343</v>
      </c>
      <c r="B328" t="s">
        <v>34</v>
      </c>
      <c r="C328">
        <v>0</v>
      </c>
      <c r="D328">
        <v>2</v>
      </c>
      <c r="E328">
        <v>1</v>
      </c>
      <c r="F328">
        <v>0</v>
      </c>
      <c r="G328">
        <v>1</v>
      </c>
      <c r="H328">
        <v>7</v>
      </c>
      <c r="I328">
        <v>9</v>
      </c>
      <c r="J328">
        <v>0</v>
      </c>
      <c r="K328">
        <v>2</v>
      </c>
      <c r="L328">
        <v>0</v>
      </c>
    </row>
    <row r="329" spans="1:12" x14ac:dyDescent="0.2">
      <c r="A329" t="s">
        <v>344</v>
      </c>
      <c r="B329" t="s">
        <v>34</v>
      </c>
      <c r="C329">
        <v>0</v>
      </c>
      <c r="D329">
        <v>8</v>
      </c>
      <c r="E329">
        <v>0</v>
      </c>
      <c r="F329">
        <v>0</v>
      </c>
      <c r="G329">
        <v>0.5</v>
      </c>
      <c r="H329">
        <v>5</v>
      </c>
      <c r="I329">
        <v>13</v>
      </c>
      <c r="J329">
        <v>1</v>
      </c>
      <c r="K329">
        <v>8</v>
      </c>
      <c r="L329">
        <v>0</v>
      </c>
    </row>
    <row r="330" spans="1:12" x14ac:dyDescent="0.2">
      <c r="A330" t="s">
        <v>345</v>
      </c>
      <c r="B330" t="s">
        <v>19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7</v>
      </c>
      <c r="I330">
        <v>6</v>
      </c>
      <c r="J330">
        <v>1</v>
      </c>
      <c r="K330">
        <v>2</v>
      </c>
      <c r="L330">
        <v>0</v>
      </c>
    </row>
    <row r="331" spans="1:12" x14ac:dyDescent="0.2">
      <c r="A331" t="s">
        <v>346</v>
      </c>
      <c r="B331" t="s">
        <v>19</v>
      </c>
      <c r="C331">
        <v>0</v>
      </c>
      <c r="D331">
        <v>4</v>
      </c>
      <c r="E331">
        <v>1</v>
      </c>
      <c r="F331">
        <v>0</v>
      </c>
      <c r="G331">
        <v>0.5</v>
      </c>
      <c r="H331">
        <v>14</v>
      </c>
      <c r="I331">
        <v>18</v>
      </c>
      <c r="J331">
        <v>2</v>
      </c>
      <c r="K331">
        <v>5</v>
      </c>
      <c r="L331">
        <v>0</v>
      </c>
    </row>
    <row r="332" spans="1:12" x14ac:dyDescent="0.2">
      <c r="A332" t="s">
        <v>347</v>
      </c>
      <c r="B332" t="s">
        <v>19</v>
      </c>
      <c r="C332">
        <v>0</v>
      </c>
      <c r="D332">
        <v>0</v>
      </c>
      <c r="E332">
        <v>1</v>
      </c>
      <c r="F332">
        <v>1</v>
      </c>
      <c r="G332">
        <v>1</v>
      </c>
      <c r="H332">
        <v>2</v>
      </c>
      <c r="I332">
        <v>3</v>
      </c>
      <c r="J332">
        <v>1</v>
      </c>
      <c r="K332">
        <v>2</v>
      </c>
      <c r="L332">
        <v>0</v>
      </c>
    </row>
    <row r="333" spans="1:12" x14ac:dyDescent="0.2">
      <c r="A333" t="s">
        <v>348</v>
      </c>
      <c r="B333" t="s">
        <v>19</v>
      </c>
      <c r="C333">
        <v>0</v>
      </c>
      <c r="D333">
        <v>2</v>
      </c>
      <c r="E333">
        <v>0</v>
      </c>
      <c r="F333">
        <v>0</v>
      </c>
      <c r="G333">
        <v>1</v>
      </c>
      <c r="H333">
        <v>6</v>
      </c>
      <c r="I333">
        <v>11</v>
      </c>
      <c r="J333">
        <v>3</v>
      </c>
      <c r="K333">
        <v>2</v>
      </c>
      <c r="L333">
        <v>0</v>
      </c>
    </row>
    <row r="334" spans="1:12" x14ac:dyDescent="0.2">
      <c r="A334" t="s">
        <v>349</v>
      </c>
      <c r="B334" t="s">
        <v>19</v>
      </c>
      <c r="C334">
        <v>0</v>
      </c>
      <c r="D334">
        <v>2</v>
      </c>
      <c r="E334">
        <v>1</v>
      </c>
      <c r="F334">
        <v>0</v>
      </c>
      <c r="G334">
        <v>1</v>
      </c>
      <c r="H334">
        <v>3</v>
      </c>
      <c r="I334">
        <v>4</v>
      </c>
      <c r="J334">
        <v>1</v>
      </c>
      <c r="K334">
        <v>2</v>
      </c>
      <c r="L334">
        <v>0</v>
      </c>
    </row>
    <row r="335" spans="1:12" x14ac:dyDescent="0.2">
      <c r="A335" t="s">
        <v>350</v>
      </c>
      <c r="B335" t="s">
        <v>17</v>
      </c>
      <c r="C335">
        <v>0</v>
      </c>
      <c r="D335">
        <v>2</v>
      </c>
      <c r="E335">
        <v>1</v>
      </c>
      <c r="F335">
        <v>1</v>
      </c>
      <c r="G335">
        <v>1</v>
      </c>
      <c r="H335">
        <v>0</v>
      </c>
      <c r="I335">
        <v>3</v>
      </c>
      <c r="J335">
        <v>1</v>
      </c>
      <c r="K335">
        <v>2</v>
      </c>
      <c r="L335">
        <v>0</v>
      </c>
    </row>
    <row r="336" spans="1:12" x14ac:dyDescent="0.2">
      <c r="A336" t="s">
        <v>351</v>
      </c>
      <c r="B336" t="s">
        <v>19</v>
      </c>
      <c r="C336">
        <v>0</v>
      </c>
      <c r="D336">
        <v>3</v>
      </c>
      <c r="E336">
        <v>0</v>
      </c>
      <c r="F336">
        <v>0</v>
      </c>
      <c r="G336">
        <v>1</v>
      </c>
      <c r="H336">
        <v>5</v>
      </c>
      <c r="I336">
        <v>10</v>
      </c>
      <c r="J336">
        <v>3</v>
      </c>
      <c r="K336">
        <v>3</v>
      </c>
      <c r="L336">
        <v>0</v>
      </c>
    </row>
    <row r="337" spans="1:12" x14ac:dyDescent="0.2">
      <c r="A337" t="s">
        <v>352</v>
      </c>
      <c r="B337" t="s">
        <v>19</v>
      </c>
      <c r="C337">
        <v>0</v>
      </c>
      <c r="D337">
        <v>3</v>
      </c>
      <c r="E337">
        <v>3</v>
      </c>
      <c r="F337">
        <v>0</v>
      </c>
      <c r="G337">
        <v>0.5</v>
      </c>
      <c r="H337">
        <v>4</v>
      </c>
      <c r="I337">
        <v>7</v>
      </c>
      <c r="J337">
        <v>0</v>
      </c>
      <c r="K337">
        <v>3</v>
      </c>
      <c r="L337">
        <v>0</v>
      </c>
    </row>
    <row r="338" spans="1:12" x14ac:dyDescent="0.2">
      <c r="A338" t="s">
        <v>353</v>
      </c>
      <c r="B338" t="s">
        <v>17</v>
      </c>
      <c r="C338">
        <v>0</v>
      </c>
      <c r="D338">
        <v>0</v>
      </c>
      <c r="E338">
        <v>1</v>
      </c>
      <c r="F338">
        <v>1</v>
      </c>
      <c r="G338">
        <v>1</v>
      </c>
      <c r="H338">
        <v>0</v>
      </c>
      <c r="I338">
        <v>3</v>
      </c>
      <c r="J338">
        <v>1</v>
      </c>
      <c r="K338">
        <v>2</v>
      </c>
      <c r="L338">
        <v>0</v>
      </c>
    </row>
    <row r="339" spans="1:12" x14ac:dyDescent="0.2">
      <c r="A339" t="s">
        <v>354</v>
      </c>
      <c r="B339" t="s">
        <v>17</v>
      </c>
      <c r="C339">
        <v>0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3</v>
      </c>
      <c r="J339">
        <v>1</v>
      </c>
      <c r="K339">
        <v>2</v>
      </c>
      <c r="L339">
        <v>0</v>
      </c>
    </row>
    <row r="340" spans="1:12" x14ac:dyDescent="0.2">
      <c r="A340" t="s">
        <v>355</v>
      </c>
      <c r="B340" t="s">
        <v>17</v>
      </c>
      <c r="C340">
        <v>0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3</v>
      </c>
      <c r="J340">
        <v>1</v>
      </c>
      <c r="K340">
        <v>2</v>
      </c>
      <c r="L340">
        <v>0</v>
      </c>
    </row>
    <row r="341" spans="1:12" x14ac:dyDescent="0.2">
      <c r="A341" t="s">
        <v>356</v>
      </c>
      <c r="B341" t="s">
        <v>17</v>
      </c>
      <c r="C341">
        <v>0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3</v>
      </c>
      <c r="J341">
        <v>1</v>
      </c>
      <c r="K341">
        <v>2</v>
      </c>
      <c r="L341">
        <v>0</v>
      </c>
    </row>
    <row r="342" spans="1:12" x14ac:dyDescent="0.2">
      <c r="A342" t="s">
        <v>357</v>
      </c>
      <c r="B342" t="s">
        <v>17</v>
      </c>
      <c r="C342">
        <v>0</v>
      </c>
      <c r="D342">
        <v>0</v>
      </c>
      <c r="E342">
        <v>1</v>
      </c>
      <c r="F342">
        <v>1</v>
      </c>
      <c r="G342">
        <v>1</v>
      </c>
      <c r="H342">
        <v>0</v>
      </c>
      <c r="I342">
        <v>3</v>
      </c>
      <c r="J342">
        <v>1</v>
      </c>
      <c r="K342">
        <v>2</v>
      </c>
      <c r="L342">
        <v>0</v>
      </c>
    </row>
    <row r="343" spans="1:12" x14ac:dyDescent="0.2">
      <c r="A343" t="s">
        <v>358</v>
      </c>
      <c r="B343" t="s">
        <v>17</v>
      </c>
      <c r="C343">
        <v>0</v>
      </c>
      <c r="D343">
        <v>0</v>
      </c>
      <c r="E343">
        <v>1</v>
      </c>
      <c r="F343">
        <v>1</v>
      </c>
      <c r="G343">
        <v>1</v>
      </c>
      <c r="H343">
        <v>0</v>
      </c>
      <c r="I343">
        <v>3</v>
      </c>
      <c r="J343">
        <v>1</v>
      </c>
      <c r="K343">
        <v>2</v>
      </c>
      <c r="L343">
        <v>0</v>
      </c>
    </row>
    <row r="344" spans="1:12" x14ac:dyDescent="0.2">
      <c r="A344" t="s">
        <v>359</v>
      </c>
      <c r="B344" t="s">
        <v>17</v>
      </c>
      <c r="C344">
        <v>0</v>
      </c>
      <c r="D344">
        <v>0</v>
      </c>
      <c r="E344">
        <v>1</v>
      </c>
      <c r="F344">
        <v>1</v>
      </c>
      <c r="G344">
        <v>1</v>
      </c>
      <c r="H344">
        <v>0</v>
      </c>
      <c r="I344">
        <v>3</v>
      </c>
      <c r="J344">
        <v>1</v>
      </c>
      <c r="K344">
        <v>2</v>
      </c>
      <c r="L344">
        <v>0</v>
      </c>
    </row>
    <row r="345" spans="1:12" x14ac:dyDescent="0.2">
      <c r="A345" t="s">
        <v>360</v>
      </c>
      <c r="B345" t="s">
        <v>17</v>
      </c>
      <c r="C345">
        <v>0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3</v>
      </c>
      <c r="J345">
        <v>1</v>
      </c>
      <c r="K345">
        <v>2</v>
      </c>
      <c r="L345">
        <v>0</v>
      </c>
    </row>
    <row r="346" spans="1:12" x14ac:dyDescent="0.2">
      <c r="A346" t="s">
        <v>361</v>
      </c>
      <c r="B346" t="s">
        <v>19</v>
      </c>
      <c r="C346">
        <v>0</v>
      </c>
      <c r="D346">
        <v>2</v>
      </c>
      <c r="E346">
        <v>0</v>
      </c>
      <c r="F346">
        <v>0</v>
      </c>
      <c r="G346">
        <v>1</v>
      </c>
      <c r="H346">
        <v>6</v>
      </c>
      <c r="I346">
        <v>13</v>
      </c>
      <c r="J346">
        <v>3</v>
      </c>
      <c r="K346">
        <v>2</v>
      </c>
      <c r="L346">
        <v>0</v>
      </c>
    </row>
    <row r="347" spans="1:12" x14ac:dyDescent="0.2">
      <c r="A347" t="s">
        <v>362</v>
      </c>
      <c r="B347" t="s">
        <v>19</v>
      </c>
      <c r="C347">
        <v>0</v>
      </c>
      <c r="D347">
        <v>3</v>
      </c>
      <c r="E347">
        <v>1</v>
      </c>
      <c r="F347">
        <v>0</v>
      </c>
      <c r="G347">
        <v>1</v>
      </c>
      <c r="H347">
        <v>4</v>
      </c>
      <c r="I347">
        <v>4</v>
      </c>
      <c r="J347">
        <v>1</v>
      </c>
      <c r="K347">
        <v>3</v>
      </c>
      <c r="L347">
        <v>0</v>
      </c>
    </row>
    <row r="348" spans="1:12" x14ac:dyDescent="0.2">
      <c r="A348" t="s">
        <v>363</v>
      </c>
      <c r="B348" t="s">
        <v>17</v>
      </c>
      <c r="C348">
        <v>0</v>
      </c>
      <c r="D348">
        <v>0</v>
      </c>
      <c r="E348">
        <v>0</v>
      </c>
      <c r="F348">
        <v>1</v>
      </c>
      <c r="G348">
        <v>0.5</v>
      </c>
      <c r="H348">
        <v>12</v>
      </c>
      <c r="I348">
        <v>69</v>
      </c>
      <c r="J348">
        <v>1</v>
      </c>
      <c r="K348">
        <v>44</v>
      </c>
      <c r="L348">
        <v>0</v>
      </c>
    </row>
    <row r="349" spans="1:12" x14ac:dyDescent="0.2">
      <c r="A349" t="s">
        <v>364</v>
      </c>
      <c r="B349" t="s">
        <v>17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2</v>
      </c>
      <c r="J349">
        <v>1</v>
      </c>
      <c r="K349">
        <v>1</v>
      </c>
      <c r="L349">
        <v>0</v>
      </c>
    </row>
    <row r="350" spans="1:12" x14ac:dyDescent="0.2">
      <c r="A350" t="s">
        <v>365</v>
      </c>
      <c r="B350" t="s">
        <v>19</v>
      </c>
      <c r="C350">
        <v>0</v>
      </c>
      <c r="D350">
        <v>2</v>
      </c>
      <c r="E350">
        <v>0</v>
      </c>
      <c r="F350">
        <v>0</v>
      </c>
      <c r="G350">
        <v>1</v>
      </c>
      <c r="H350">
        <v>6</v>
      </c>
      <c r="I350">
        <v>13</v>
      </c>
      <c r="J350">
        <v>10</v>
      </c>
      <c r="K350">
        <v>2</v>
      </c>
      <c r="L350">
        <v>0</v>
      </c>
    </row>
    <row r="351" spans="1:12" x14ac:dyDescent="0.2">
      <c r="A351" t="s">
        <v>366</v>
      </c>
      <c r="B351" t="s">
        <v>19</v>
      </c>
      <c r="C351">
        <v>0</v>
      </c>
      <c r="D351">
        <v>3</v>
      </c>
      <c r="E351">
        <v>1</v>
      </c>
      <c r="F351">
        <v>0</v>
      </c>
      <c r="G351">
        <v>1</v>
      </c>
      <c r="H351">
        <v>3</v>
      </c>
      <c r="I351">
        <v>4</v>
      </c>
      <c r="J351">
        <v>1</v>
      </c>
      <c r="K351">
        <v>3</v>
      </c>
      <c r="L351">
        <v>0</v>
      </c>
    </row>
    <row r="352" spans="1:12" x14ac:dyDescent="0.2">
      <c r="A352" t="s">
        <v>367</v>
      </c>
      <c r="B352" t="s">
        <v>19</v>
      </c>
      <c r="C352">
        <v>0</v>
      </c>
      <c r="D352">
        <v>12</v>
      </c>
      <c r="E352">
        <v>0</v>
      </c>
      <c r="F352">
        <v>1</v>
      </c>
      <c r="G352">
        <v>1</v>
      </c>
      <c r="H352">
        <v>1</v>
      </c>
      <c r="I352">
        <v>34</v>
      </c>
      <c r="J352">
        <v>1</v>
      </c>
      <c r="K352">
        <v>26</v>
      </c>
      <c r="L352">
        <v>0</v>
      </c>
    </row>
    <row r="353" spans="1:12" x14ac:dyDescent="0.2">
      <c r="A353" t="s">
        <v>368</v>
      </c>
      <c r="B353" t="s">
        <v>34</v>
      </c>
      <c r="C353">
        <v>0</v>
      </c>
      <c r="D353">
        <v>5</v>
      </c>
      <c r="E353">
        <v>0</v>
      </c>
      <c r="F353">
        <v>0</v>
      </c>
      <c r="G353">
        <v>1</v>
      </c>
      <c r="H353">
        <v>5</v>
      </c>
      <c r="I353">
        <v>15</v>
      </c>
      <c r="J353">
        <v>0</v>
      </c>
      <c r="K353">
        <v>5</v>
      </c>
      <c r="L353">
        <v>0</v>
      </c>
    </row>
    <row r="354" spans="1:12" x14ac:dyDescent="0.2">
      <c r="A354" t="s">
        <v>369</v>
      </c>
      <c r="B354" t="s">
        <v>34</v>
      </c>
      <c r="C354">
        <v>0</v>
      </c>
      <c r="D354">
        <v>4</v>
      </c>
      <c r="E354">
        <v>0</v>
      </c>
      <c r="F354">
        <v>0</v>
      </c>
      <c r="G354">
        <v>0.5</v>
      </c>
      <c r="H354">
        <v>4</v>
      </c>
      <c r="I354">
        <v>11</v>
      </c>
      <c r="J354">
        <v>2</v>
      </c>
      <c r="K354">
        <v>4</v>
      </c>
      <c r="L354">
        <v>0</v>
      </c>
    </row>
    <row r="355" spans="1:12" x14ac:dyDescent="0.2">
      <c r="A355" t="s">
        <v>370</v>
      </c>
      <c r="B355" t="s">
        <v>19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8</v>
      </c>
      <c r="I355">
        <v>6</v>
      </c>
      <c r="J355">
        <v>1</v>
      </c>
      <c r="K355">
        <v>2</v>
      </c>
      <c r="L355">
        <v>0</v>
      </c>
    </row>
    <row r="356" spans="1:12" x14ac:dyDescent="0.2">
      <c r="A356" t="s">
        <v>371</v>
      </c>
      <c r="B356" t="s">
        <v>19</v>
      </c>
      <c r="C356">
        <v>0</v>
      </c>
      <c r="D356">
        <v>0</v>
      </c>
      <c r="E356">
        <v>1</v>
      </c>
      <c r="F356">
        <v>0</v>
      </c>
      <c r="G356">
        <v>1</v>
      </c>
      <c r="H356">
        <v>7</v>
      </c>
      <c r="I356">
        <v>6</v>
      </c>
      <c r="J356">
        <v>1</v>
      </c>
      <c r="K356">
        <v>2</v>
      </c>
      <c r="L356">
        <v>0</v>
      </c>
    </row>
    <row r="357" spans="1:12" x14ac:dyDescent="0.2">
      <c r="A357" t="s">
        <v>372</v>
      </c>
      <c r="B357" t="s">
        <v>34</v>
      </c>
      <c r="C357">
        <v>0</v>
      </c>
      <c r="D357">
        <v>2</v>
      </c>
      <c r="E357">
        <v>1</v>
      </c>
      <c r="F357">
        <v>0</v>
      </c>
      <c r="G357">
        <v>1</v>
      </c>
      <c r="H357">
        <v>5</v>
      </c>
      <c r="I357">
        <v>8</v>
      </c>
      <c r="J357">
        <v>0</v>
      </c>
      <c r="K357">
        <v>2</v>
      </c>
      <c r="L357">
        <v>0</v>
      </c>
    </row>
    <row r="358" spans="1:12" x14ac:dyDescent="0.2">
      <c r="A358" t="s">
        <v>373</v>
      </c>
      <c r="B358" t="s">
        <v>34</v>
      </c>
      <c r="C358">
        <v>0</v>
      </c>
      <c r="D358">
        <v>2</v>
      </c>
      <c r="E358">
        <v>1</v>
      </c>
      <c r="F358">
        <v>0</v>
      </c>
      <c r="G358">
        <v>1</v>
      </c>
      <c r="H358">
        <v>6</v>
      </c>
      <c r="I358">
        <v>8</v>
      </c>
      <c r="J358">
        <v>0</v>
      </c>
      <c r="K358">
        <v>2</v>
      </c>
      <c r="L358">
        <v>0</v>
      </c>
    </row>
    <row r="359" spans="1:12" x14ac:dyDescent="0.2">
      <c r="A359" t="s">
        <v>374</v>
      </c>
      <c r="B359" t="s">
        <v>34</v>
      </c>
      <c r="C359">
        <v>0</v>
      </c>
      <c r="D359">
        <v>4</v>
      </c>
      <c r="E359">
        <v>0</v>
      </c>
      <c r="F359">
        <v>0</v>
      </c>
      <c r="G359">
        <v>0.5</v>
      </c>
      <c r="H359">
        <v>5</v>
      </c>
      <c r="I359">
        <v>12</v>
      </c>
      <c r="J359">
        <v>2</v>
      </c>
      <c r="K359">
        <v>4</v>
      </c>
      <c r="L359">
        <v>0</v>
      </c>
    </row>
    <row r="360" spans="1:12" x14ac:dyDescent="0.2">
      <c r="A360" t="s">
        <v>375</v>
      </c>
      <c r="B360" t="s">
        <v>19</v>
      </c>
      <c r="C360">
        <v>0</v>
      </c>
      <c r="D360">
        <v>0</v>
      </c>
      <c r="E360">
        <v>1</v>
      </c>
      <c r="F360">
        <v>0</v>
      </c>
      <c r="G360">
        <v>1</v>
      </c>
      <c r="H360">
        <v>8</v>
      </c>
      <c r="I360">
        <v>6</v>
      </c>
      <c r="J360">
        <v>1</v>
      </c>
      <c r="K360">
        <v>2</v>
      </c>
      <c r="L360">
        <v>0</v>
      </c>
    </row>
    <row r="361" spans="1:12" x14ac:dyDescent="0.2">
      <c r="A361" t="s">
        <v>376</v>
      </c>
      <c r="B361" t="s">
        <v>19</v>
      </c>
      <c r="C361">
        <v>0</v>
      </c>
      <c r="D361">
        <v>0</v>
      </c>
      <c r="E361">
        <v>1</v>
      </c>
      <c r="F361">
        <v>0</v>
      </c>
      <c r="G361">
        <v>1</v>
      </c>
      <c r="H361">
        <v>7</v>
      </c>
      <c r="I361">
        <v>6</v>
      </c>
      <c r="J361">
        <v>1</v>
      </c>
      <c r="K361">
        <v>2</v>
      </c>
      <c r="L361">
        <v>0</v>
      </c>
    </row>
    <row r="362" spans="1:12" x14ac:dyDescent="0.2">
      <c r="A362" t="s">
        <v>377</v>
      </c>
      <c r="B362" t="s">
        <v>34</v>
      </c>
      <c r="C362">
        <v>0</v>
      </c>
      <c r="D362">
        <v>5</v>
      </c>
      <c r="E362">
        <v>4</v>
      </c>
      <c r="F362">
        <v>0</v>
      </c>
      <c r="G362">
        <v>0.33300000000000002</v>
      </c>
      <c r="H362">
        <v>12</v>
      </c>
      <c r="I362">
        <v>20</v>
      </c>
      <c r="J362">
        <v>2</v>
      </c>
      <c r="K362">
        <v>5</v>
      </c>
      <c r="L362">
        <v>0</v>
      </c>
    </row>
    <row r="363" spans="1:12" x14ac:dyDescent="0.2">
      <c r="A363" t="s">
        <v>378</v>
      </c>
      <c r="B363" t="s">
        <v>19</v>
      </c>
      <c r="C363">
        <v>0</v>
      </c>
      <c r="D363">
        <v>0</v>
      </c>
      <c r="E363">
        <v>1</v>
      </c>
      <c r="F363">
        <v>0</v>
      </c>
      <c r="G363">
        <v>1</v>
      </c>
      <c r="H363">
        <v>8</v>
      </c>
      <c r="I363">
        <v>6</v>
      </c>
      <c r="J363">
        <v>1</v>
      </c>
      <c r="K363">
        <v>2</v>
      </c>
      <c r="L363">
        <v>0</v>
      </c>
    </row>
    <row r="364" spans="1:12" x14ac:dyDescent="0.2">
      <c r="A364" t="s">
        <v>379</v>
      </c>
      <c r="B364" t="s">
        <v>19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7</v>
      </c>
      <c r="I364">
        <v>6</v>
      </c>
      <c r="J364">
        <v>1</v>
      </c>
      <c r="K364">
        <v>2</v>
      </c>
      <c r="L364">
        <v>0</v>
      </c>
    </row>
    <row r="365" spans="1:12" x14ac:dyDescent="0.2">
      <c r="A365" t="s">
        <v>380</v>
      </c>
      <c r="B365" t="s">
        <v>34</v>
      </c>
      <c r="C365">
        <v>0</v>
      </c>
      <c r="D365">
        <v>2</v>
      </c>
      <c r="E365">
        <v>1</v>
      </c>
      <c r="F365">
        <v>0</v>
      </c>
      <c r="G365">
        <v>1</v>
      </c>
      <c r="H365">
        <v>6</v>
      </c>
      <c r="I365">
        <v>8</v>
      </c>
      <c r="J365">
        <v>0</v>
      </c>
      <c r="K365">
        <v>2</v>
      </c>
      <c r="L365">
        <v>0</v>
      </c>
    </row>
    <row r="366" spans="1:12" x14ac:dyDescent="0.2">
      <c r="A366" t="s">
        <v>381</v>
      </c>
      <c r="B366" t="s">
        <v>19</v>
      </c>
      <c r="C366">
        <v>1</v>
      </c>
      <c r="D366">
        <v>4</v>
      </c>
      <c r="E366">
        <v>1</v>
      </c>
      <c r="F366">
        <v>0</v>
      </c>
      <c r="G366">
        <v>0.5</v>
      </c>
      <c r="H366">
        <v>16</v>
      </c>
      <c r="I366">
        <v>19</v>
      </c>
      <c r="J366">
        <v>1</v>
      </c>
      <c r="K366">
        <v>5</v>
      </c>
      <c r="L366">
        <v>0</v>
      </c>
    </row>
    <row r="367" spans="1:12" x14ac:dyDescent="0.2">
      <c r="A367" t="s">
        <v>382</v>
      </c>
      <c r="B367" t="s">
        <v>19</v>
      </c>
      <c r="C367">
        <v>0</v>
      </c>
      <c r="D367">
        <v>0</v>
      </c>
      <c r="E367">
        <v>1</v>
      </c>
      <c r="F367">
        <v>1</v>
      </c>
      <c r="G367">
        <v>1</v>
      </c>
      <c r="H367">
        <v>4</v>
      </c>
      <c r="I367">
        <v>6</v>
      </c>
      <c r="J367">
        <v>1</v>
      </c>
      <c r="K367">
        <v>2</v>
      </c>
      <c r="L367">
        <v>0</v>
      </c>
    </row>
    <row r="368" spans="1:12" x14ac:dyDescent="0.2">
      <c r="A368" t="s">
        <v>383</v>
      </c>
      <c r="B368" t="s">
        <v>19</v>
      </c>
      <c r="C368">
        <v>0</v>
      </c>
      <c r="D368">
        <v>2</v>
      </c>
      <c r="E368">
        <v>0</v>
      </c>
      <c r="F368">
        <v>0</v>
      </c>
      <c r="G368">
        <v>1</v>
      </c>
      <c r="H368">
        <v>6</v>
      </c>
      <c r="I368">
        <v>11</v>
      </c>
      <c r="J368">
        <v>4</v>
      </c>
      <c r="K368">
        <v>2</v>
      </c>
      <c r="L368">
        <v>0</v>
      </c>
    </row>
    <row r="369" spans="1:12" x14ac:dyDescent="0.2">
      <c r="A369" t="s">
        <v>384</v>
      </c>
      <c r="B369" t="s">
        <v>19</v>
      </c>
      <c r="C369">
        <v>0</v>
      </c>
      <c r="D369">
        <v>2</v>
      </c>
      <c r="E369">
        <v>1</v>
      </c>
      <c r="F369">
        <v>0</v>
      </c>
      <c r="G369">
        <v>1</v>
      </c>
      <c r="H369">
        <v>3</v>
      </c>
      <c r="I369">
        <v>4</v>
      </c>
      <c r="J369">
        <v>1</v>
      </c>
      <c r="K369">
        <v>2</v>
      </c>
      <c r="L369">
        <v>0</v>
      </c>
    </row>
    <row r="370" spans="1:12" x14ac:dyDescent="0.2">
      <c r="A370" t="s">
        <v>385</v>
      </c>
      <c r="B370" t="s">
        <v>17</v>
      </c>
      <c r="C370">
        <v>0</v>
      </c>
      <c r="D370">
        <v>2</v>
      </c>
      <c r="E370">
        <v>1</v>
      </c>
      <c r="F370">
        <v>1</v>
      </c>
      <c r="G370">
        <v>1</v>
      </c>
      <c r="H370">
        <v>0</v>
      </c>
      <c r="I370">
        <v>3</v>
      </c>
      <c r="J370">
        <v>1</v>
      </c>
      <c r="K370">
        <v>2</v>
      </c>
      <c r="L370">
        <v>0</v>
      </c>
    </row>
    <row r="371" spans="1:12" x14ac:dyDescent="0.2">
      <c r="A371" t="s">
        <v>386</v>
      </c>
      <c r="B371" t="s">
        <v>34</v>
      </c>
      <c r="C371">
        <v>0</v>
      </c>
      <c r="D371">
        <v>5</v>
      </c>
      <c r="E371">
        <v>0</v>
      </c>
      <c r="F371">
        <v>0</v>
      </c>
      <c r="G371">
        <v>1</v>
      </c>
      <c r="H371">
        <v>5</v>
      </c>
      <c r="I371">
        <v>15</v>
      </c>
      <c r="J371">
        <v>0</v>
      </c>
      <c r="K371">
        <v>5</v>
      </c>
      <c r="L371">
        <v>0</v>
      </c>
    </row>
    <row r="372" spans="1:12" x14ac:dyDescent="0.2">
      <c r="A372" t="s">
        <v>387</v>
      </c>
      <c r="B372" t="s">
        <v>34</v>
      </c>
      <c r="C372">
        <v>0</v>
      </c>
      <c r="D372">
        <v>4</v>
      </c>
      <c r="E372">
        <v>0</v>
      </c>
      <c r="F372">
        <v>0</v>
      </c>
      <c r="G372">
        <v>0.5</v>
      </c>
      <c r="H372">
        <v>5</v>
      </c>
      <c r="I372">
        <v>12</v>
      </c>
      <c r="J372">
        <v>2</v>
      </c>
      <c r="K372">
        <v>4</v>
      </c>
      <c r="L372">
        <v>0</v>
      </c>
    </row>
    <row r="373" spans="1:12" x14ac:dyDescent="0.2">
      <c r="A373" t="s">
        <v>388</v>
      </c>
      <c r="B373" t="s">
        <v>19</v>
      </c>
      <c r="C373">
        <v>0</v>
      </c>
      <c r="D373">
        <v>0</v>
      </c>
      <c r="E373">
        <v>1</v>
      </c>
      <c r="F373">
        <v>0</v>
      </c>
      <c r="G373">
        <v>1</v>
      </c>
      <c r="H373">
        <v>8</v>
      </c>
      <c r="I373">
        <v>6</v>
      </c>
      <c r="J373">
        <v>1</v>
      </c>
      <c r="K373">
        <v>2</v>
      </c>
      <c r="L373">
        <v>0</v>
      </c>
    </row>
    <row r="374" spans="1:12" x14ac:dyDescent="0.2">
      <c r="A374" t="s">
        <v>389</v>
      </c>
      <c r="B374" t="s">
        <v>19</v>
      </c>
      <c r="C374">
        <v>0</v>
      </c>
      <c r="D374">
        <v>0</v>
      </c>
      <c r="E374">
        <v>1</v>
      </c>
      <c r="F374">
        <v>0</v>
      </c>
      <c r="G374">
        <v>1</v>
      </c>
      <c r="H374">
        <v>7</v>
      </c>
      <c r="I374">
        <v>6</v>
      </c>
      <c r="J374">
        <v>1</v>
      </c>
      <c r="K374">
        <v>2</v>
      </c>
      <c r="L374">
        <v>0</v>
      </c>
    </row>
    <row r="375" spans="1:12" x14ac:dyDescent="0.2">
      <c r="A375" t="s">
        <v>390</v>
      </c>
      <c r="B375" t="s">
        <v>34</v>
      </c>
      <c r="C375">
        <v>0</v>
      </c>
      <c r="D375">
        <v>2</v>
      </c>
      <c r="E375">
        <v>1</v>
      </c>
      <c r="F375">
        <v>0</v>
      </c>
      <c r="G375">
        <v>1</v>
      </c>
      <c r="H375">
        <v>5</v>
      </c>
      <c r="I375">
        <v>8</v>
      </c>
      <c r="J375">
        <v>0</v>
      </c>
      <c r="K375">
        <v>2</v>
      </c>
      <c r="L375">
        <v>0</v>
      </c>
    </row>
    <row r="376" spans="1:12" x14ac:dyDescent="0.2">
      <c r="A376" t="s">
        <v>391</v>
      </c>
      <c r="B376" t="s">
        <v>19</v>
      </c>
      <c r="C376">
        <v>1</v>
      </c>
      <c r="D376">
        <v>4</v>
      </c>
      <c r="E376">
        <v>1</v>
      </c>
      <c r="F376">
        <v>0</v>
      </c>
      <c r="G376">
        <v>0.5</v>
      </c>
      <c r="H376">
        <v>15</v>
      </c>
      <c r="I376">
        <v>19</v>
      </c>
      <c r="J376">
        <v>2</v>
      </c>
      <c r="K376">
        <v>6</v>
      </c>
      <c r="L376">
        <v>0</v>
      </c>
    </row>
    <row r="377" spans="1:12" x14ac:dyDescent="0.2">
      <c r="A377" t="s">
        <v>392</v>
      </c>
      <c r="B377" t="s">
        <v>19</v>
      </c>
      <c r="C377">
        <v>0</v>
      </c>
      <c r="D377">
        <v>0</v>
      </c>
      <c r="E377">
        <v>1</v>
      </c>
      <c r="F377">
        <v>1</v>
      </c>
      <c r="G377">
        <v>1</v>
      </c>
      <c r="H377">
        <v>2</v>
      </c>
      <c r="I377">
        <v>5</v>
      </c>
      <c r="J377">
        <v>1</v>
      </c>
      <c r="K377">
        <v>2</v>
      </c>
      <c r="L377">
        <v>0</v>
      </c>
    </row>
    <row r="378" spans="1:12" x14ac:dyDescent="0.2">
      <c r="A378" t="s">
        <v>393</v>
      </c>
      <c r="B378" t="s">
        <v>34</v>
      </c>
      <c r="C378">
        <v>0</v>
      </c>
      <c r="D378">
        <v>5</v>
      </c>
      <c r="E378">
        <v>0</v>
      </c>
      <c r="F378">
        <v>0</v>
      </c>
      <c r="G378">
        <v>1</v>
      </c>
      <c r="H378">
        <v>5</v>
      </c>
      <c r="I378">
        <v>15</v>
      </c>
      <c r="J378">
        <v>0</v>
      </c>
      <c r="K378">
        <v>5</v>
      </c>
      <c r="L378">
        <v>0</v>
      </c>
    </row>
    <row r="379" spans="1:12" x14ac:dyDescent="0.2">
      <c r="A379" t="s">
        <v>394</v>
      </c>
      <c r="B379" t="s">
        <v>19</v>
      </c>
      <c r="C379">
        <v>2</v>
      </c>
      <c r="D379">
        <v>3</v>
      </c>
      <c r="E379">
        <v>4</v>
      </c>
      <c r="F379">
        <v>0</v>
      </c>
      <c r="G379">
        <v>0.5</v>
      </c>
      <c r="H379">
        <v>14</v>
      </c>
      <c r="I379">
        <v>17</v>
      </c>
      <c r="J379">
        <v>2</v>
      </c>
      <c r="K379">
        <v>6</v>
      </c>
      <c r="L379">
        <v>0</v>
      </c>
    </row>
    <row r="380" spans="1:12" x14ac:dyDescent="0.2">
      <c r="A380" t="s">
        <v>395</v>
      </c>
      <c r="B380" t="s">
        <v>19</v>
      </c>
      <c r="C380">
        <v>0</v>
      </c>
      <c r="D380">
        <v>0</v>
      </c>
      <c r="E380">
        <v>1</v>
      </c>
      <c r="F380">
        <v>1</v>
      </c>
      <c r="G380">
        <v>1</v>
      </c>
      <c r="H380">
        <v>2</v>
      </c>
      <c r="I380">
        <v>5</v>
      </c>
      <c r="J380">
        <v>1</v>
      </c>
      <c r="K380">
        <v>2</v>
      </c>
      <c r="L380">
        <v>0</v>
      </c>
    </row>
    <row r="381" spans="1:12" x14ac:dyDescent="0.2">
      <c r="A381" t="s">
        <v>396</v>
      </c>
      <c r="B381" t="s">
        <v>19</v>
      </c>
      <c r="C381">
        <v>0</v>
      </c>
      <c r="D381">
        <v>3</v>
      </c>
      <c r="E381">
        <v>3</v>
      </c>
      <c r="F381">
        <v>0</v>
      </c>
      <c r="G381">
        <v>0.5</v>
      </c>
      <c r="H381">
        <v>1</v>
      </c>
      <c r="I381">
        <v>7</v>
      </c>
      <c r="J381">
        <v>3</v>
      </c>
      <c r="K381">
        <v>4</v>
      </c>
      <c r="L381">
        <v>0</v>
      </c>
    </row>
    <row r="382" spans="1:12" x14ac:dyDescent="0.2">
      <c r="A382" t="s">
        <v>397</v>
      </c>
      <c r="B382" t="s">
        <v>19</v>
      </c>
      <c r="C382">
        <v>0</v>
      </c>
      <c r="D382">
        <v>4</v>
      </c>
      <c r="E382">
        <v>3</v>
      </c>
      <c r="F382">
        <v>0</v>
      </c>
      <c r="G382">
        <v>0.5</v>
      </c>
      <c r="H382">
        <v>5</v>
      </c>
      <c r="I382">
        <v>5</v>
      </c>
      <c r="J382">
        <v>1</v>
      </c>
      <c r="K382">
        <v>4</v>
      </c>
      <c r="L382">
        <v>0</v>
      </c>
    </row>
    <row r="383" spans="1:12" x14ac:dyDescent="0.2">
      <c r="A383" t="s">
        <v>398</v>
      </c>
      <c r="B383" t="s">
        <v>19</v>
      </c>
      <c r="C383">
        <v>0</v>
      </c>
      <c r="D383">
        <v>2</v>
      </c>
      <c r="E383">
        <v>0</v>
      </c>
      <c r="F383">
        <v>0</v>
      </c>
      <c r="G383">
        <v>1</v>
      </c>
      <c r="H383">
        <v>5</v>
      </c>
      <c r="I383">
        <v>10</v>
      </c>
      <c r="J383">
        <v>5</v>
      </c>
      <c r="K383">
        <v>2</v>
      </c>
      <c r="L383">
        <v>0</v>
      </c>
    </row>
    <row r="384" spans="1:12" x14ac:dyDescent="0.2">
      <c r="A384" t="s">
        <v>399</v>
      </c>
      <c r="B384" t="s">
        <v>19</v>
      </c>
      <c r="C384">
        <v>0</v>
      </c>
      <c r="D384">
        <v>4</v>
      </c>
      <c r="E384">
        <v>3</v>
      </c>
      <c r="F384">
        <v>0</v>
      </c>
      <c r="G384">
        <v>0.5</v>
      </c>
      <c r="H384">
        <v>5</v>
      </c>
      <c r="I384">
        <v>5</v>
      </c>
      <c r="J384">
        <v>1</v>
      </c>
      <c r="K384">
        <v>4</v>
      </c>
      <c r="L384">
        <v>0</v>
      </c>
    </row>
    <row r="385" spans="1:12" x14ac:dyDescent="0.2">
      <c r="A385" t="s">
        <v>400</v>
      </c>
      <c r="B385" t="s">
        <v>17</v>
      </c>
      <c r="C385">
        <v>9</v>
      </c>
      <c r="D385">
        <v>2</v>
      </c>
      <c r="E385">
        <v>1</v>
      </c>
      <c r="F385">
        <v>1</v>
      </c>
      <c r="G385">
        <v>1</v>
      </c>
      <c r="H385">
        <v>1</v>
      </c>
      <c r="I385">
        <v>4</v>
      </c>
      <c r="J385">
        <v>1</v>
      </c>
      <c r="K385">
        <v>2</v>
      </c>
      <c r="L385">
        <v>0</v>
      </c>
    </row>
    <row r="386" spans="1:12" x14ac:dyDescent="0.2">
      <c r="A386" t="s">
        <v>401</v>
      </c>
      <c r="B386" t="s">
        <v>34</v>
      </c>
      <c r="C386">
        <v>0</v>
      </c>
      <c r="D386">
        <v>9</v>
      </c>
      <c r="E386">
        <v>0</v>
      </c>
      <c r="F386">
        <v>0</v>
      </c>
      <c r="G386">
        <v>1</v>
      </c>
      <c r="H386">
        <v>5</v>
      </c>
      <c r="I386">
        <v>18</v>
      </c>
      <c r="J386">
        <v>0</v>
      </c>
      <c r="K386">
        <v>9</v>
      </c>
      <c r="L386">
        <v>0</v>
      </c>
    </row>
    <row r="387" spans="1:12" x14ac:dyDescent="0.2">
      <c r="A387" t="s">
        <v>402</v>
      </c>
      <c r="B387" t="s">
        <v>34</v>
      </c>
      <c r="C387">
        <v>0</v>
      </c>
      <c r="D387">
        <v>3</v>
      </c>
      <c r="E387">
        <v>0</v>
      </c>
      <c r="F387">
        <v>0</v>
      </c>
      <c r="G387">
        <v>1</v>
      </c>
      <c r="H387">
        <v>3</v>
      </c>
      <c r="I387">
        <v>8</v>
      </c>
      <c r="J387">
        <v>1</v>
      </c>
      <c r="K387">
        <v>3</v>
      </c>
      <c r="L387">
        <v>0</v>
      </c>
    </row>
    <row r="388" spans="1:12" x14ac:dyDescent="0.2">
      <c r="A388" t="s">
        <v>403</v>
      </c>
      <c r="B388" t="s">
        <v>19</v>
      </c>
      <c r="C388">
        <v>0</v>
      </c>
      <c r="D388">
        <v>0</v>
      </c>
      <c r="E388">
        <v>3</v>
      </c>
      <c r="F388">
        <v>0</v>
      </c>
      <c r="G388">
        <v>0.5</v>
      </c>
      <c r="H388">
        <v>6</v>
      </c>
      <c r="I388">
        <v>7</v>
      </c>
      <c r="J388">
        <v>1</v>
      </c>
      <c r="K388">
        <v>3</v>
      </c>
      <c r="L388">
        <v>0</v>
      </c>
    </row>
    <row r="389" spans="1:12" x14ac:dyDescent="0.2">
      <c r="A389" t="s">
        <v>404</v>
      </c>
      <c r="B389" t="s">
        <v>34</v>
      </c>
      <c r="C389">
        <v>0</v>
      </c>
      <c r="D389">
        <v>8</v>
      </c>
      <c r="E389">
        <v>36</v>
      </c>
      <c r="F389">
        <v>0</v>
      </c>
      <c r="G389">
        <v>0.5</v>
      </c>
      <c r="H389">
        <v>7</v>
      </c>
      <c r="I389">
        <v>16</v>
      </c>
      <c r="J389">
        <v>1</v>
      </c>
      <c r="K389">
        <v>9</v>
      </c>
      <c r="L389">
        <v>0</v>
      </c>
    </row>
    <row r="390" spans="1:12" x14ac:dyDescent="0.2">
      <c r="A390" t="s">
        <v>405</v>
      </c>
      <c r="B390" t="s">
        <v>19</v>
      </c>
      <c r="C390">
        <v>0</v>
      </c>
      <c r="D390">
        <v>0</v>
      </c>
      <c r="E390">
        <v>1</v>
      </c>
      <c r="F390">
        <v>0</v>
      </c>
      <c r="G390">
        <v>1</v>
      </c>
      <c r="H390">
        <v>7</v>
      </c>
      <c r="I390">
        <v>6</v>
      </c>
      <c r="J390">
        <v>1</v>
      </c>
      <c r="K390">
        <v>2</v>
      </c>
      <c r="L390">
        <v>0</v>
      </c>
    </row>
    <row r="391" spans="1:12" x14ac:dyDescent="0.2">
      <c r="A391" t="s">
        <v>406</v>
      </c>
      <c r="B391" t="s">
        <v>34</v>
      </c>
      <c r="C391">
        <v>0</v>
      </c>
      <c r="D391">
        <v>2</v>
      </c>
      <c r="E391">
        <v>1</v>
      </c>
      <c r="F391">
        <v>0</v>
      </c>
      <c r="G391">
        <v>1</v>
      </c>
      <c r="H391">
        <v>6</v>
      </c>
      <c r="I391">
        <v>8</v>
      </c>
      <c r="J391">
        <v>0</v>
      </c>
      <c r="K391">
        <v>2</v>
      </c>
      <c r="L391">
        <v>0</v>
      </c>
    </row>
    <row r="392" spans="1:12" x14ac:dyDescent="0.2">
      <c r="A392" t="s">
        <v>407</v>
      </c>
      <c r="B392" t="s">
        <v>19</v>
      </c>
      <c r="C392">
        <v>1</v>
      </c>
      <c r="D392">
        <v>4</v>
      </c>
      <c r="E392">
        <v>1</v>
      </c>
      <c r="F392">
        <v>0</v>
      </c>
      <c r="G392">
        <v>0.5</v>
      </c>
      <c r="H392">
        <v>15</v>
      </c>
      <c r="I392">
        <v>17</v>
      </c>
      <c r="J392">
        <v>1</v>
      </c>
      <c r="K392">
        <v>5</v>
      </c>
      <c r="L392">
        <v>0</v>
      </c>
    </row>
    <row r="393" spans="1:12" x14ac:dyDescent="0.2">
      <c r="A393" t="s">
        <v>408</v>
      </c>
      <c r="B393" t="s">
        <v>19</v>
      </c>
      <c r="C393">
        <v>0</v>
      </c>
      <c r="D393">
        <v>0</v>
      </c>
      <c r="E393">
        <v>1</v>
      </c>
      <c r="F393">
        <v>1</v>
      </c>
      <c r="G393">
        <v>1</v>
      </c>
      <c r="H393">
        <v>4</v>
      </c>
      <c r="I393">
        <v>6</v>
      </c>
      <c r="J393">
        <v>1</v>
      </c>
      <c r="K393">
        <v>2</v>
      </c>
      <c r="L393">
        <v>0</v>
      </c>
    </row>
    <row r="394" spans="1:12" x14ac:dyDescent="0.2">
      <c r="A394" t="s">
        <v>409</v>
      </c>
      <c r="B394" t="s">
        <v>19</v>
      </c>
      <c r="C394">
        <v>0</v>
      </c>
      <c r="D394">
        <v>2</v>
      </c>
      <c r="E394">
        <v>0</v>
      </c>
      <c r="F394">
        <v>0</v>
      </c>
      <c r="G394">
        <v>1</v>
      </c>
      <c r="H394">
        <v>6</v>
      </c>
      <c r="I394">
        <v>11</v>
      </c>
      <c r="J394">
        <v>4</v>
      </c>
      <c r="K394">
        <v>2</v>
      </c>
      <c r="L394">
        <v>0</v>
      </c>
    </row>
    <row r="395" spans="1:12" x14ac:dyDescent="0.2">
      <c r="A395" t="s">
        <v>410</v>
      </c>
      <c r="B395" t="s">
        <v>19</v>
      </c>
      <c r="C395">
        <v>0</v>
      </c>
      <c r="D395">
        <v>2</v>
      </c>
      <c r="E395">
        <v>1</v>
      </c>
      <c r="F395">
        <v>0</v>
      </c>
      <c r="G395">
        <v>1</v>
      </c>
      <c r="H395">
        <v>3</v>
      </c>
      <c r="I395">
        <v>4</v>
      </c>
      <c r="J395">
        <v>1</v>
      </c>
      <c r="K395">
        <v>2</v>
      </c>
      <c r="L395">
        <v>0</v>
      </c>
    </row>
    <row r="396" spans="1:12" x14ac:dyDescent="0.2">
      <c r="A396" t="s">
        <v>411</v>
      </c>
      <c r="B396" t="s">
        <v>17</v>
      </c>
      <c r="C396">
        <v>0</v>
      </c>
      <c r="D396">
        <v>2</v>
      </c>
      <c r="E396">
        <v>28</v>
      </c>
      <c r="F396">
        <v>1</v>
      </c>
      <c r="G396">
        <v>1</v>
      </c>
      <c r="H396">
        <v>1</v>
      </c>
      <c r="I396">
        <v>11</v>
      </c>
      <c r="J396">
        <v>1</v>
      </c>
      <c r="K396">
        <v>8</v>
      </c>
      <c r="L396">
        <v>0</v>
      </c>
    </row>
    <row r="397" spans="1:12" x14ac:dyDescent="0.2">
      <c r="A397" t="s">
        <v>412</v>
      </c>
      <c r="B397" t="s">
        <v>34</v>
      </c>
      <c r="C397">
        <v>0</v>
      </c>
      <c r="D397">
        <v>5</v>
      </c>
      <c r="E397">
        <v>0</v>
      </c>
      <c r="F397">
        <v>0</v>
      </c>
      <c r="G397">
        <v>1</v>
      </c>
      <c r="H397">
        <v>5</v>
      </c>
      <c r="I397">
        <v>15</v>
      </c>
      <c r="J397">
        <v>0</v>
      </c>
      <c r="K397">
        <v>5</v>
      </c>
      <c r="L397">
        <v>0</v>
      </c>
    </row>
    <row r="398" spans="1:12" x14ac:dyDescent="0.2">
      <c r="A398" t="s">
        <v>413</v>
      </c>
      <c r="B398" t="s">
        <v>34</v>
      </c>
      <c r="C398">
        <v>0</v>
      </c>
      <c r="D398">
        <v>5</v>
      </c>
      <c r="E398">
        <v>4</v>
      </c>
      <c r="F398">
        <v>0</v>
      </c>
      <c r="G398">
        <v>0.33300000000000002</v>
      </c>
      <c r="H398">
        <v>8</v>
      </c>
      <c r="I398">
        <v>17</v>
      </c>
      <c r="J398">
        <v>3</v>
      </c>
      <c r="K398">
        <v>5</v>
      </c>
      <c r="L398">
        <v>0</v>
      </c>
    </row>
    <row r="399" spans="1:12" x14ac:dyDescent="0.2">
      <c r="A399" t="s">
        <v>414</v>
      </c>
      <c r="B399" t="s">
        <v>19</v>
      </c>
      <c r="C399">
        <v>0</v>
      </c>
      <c r="D399">
        <v>0</v>
      </c>
      <c r="E399">
        <v>1</v>
      </c>
      <c r="F399">
        <v>0</v>
      </c>
      <c r="G399">
        <v>1</v>
      </c>
      <c r="H399">
        <v>8</v>
      </c>
      <c r="I399">
        <v>6</v>
      </c>
      <c r="J399">
        <v>1</v>
      </c>
      <c r="K399">
        <v>2</v>
      </c>
      <c r="L399">
        <v>0</v>
      </c>
    </row>
    <row r="400" spans="1:12" x14ac:dyDescent="0.2">
      <c r="A400" t="s">
        <v>415</v>
      </c>
      <c r="B400" t="s">
        <v>19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10</v>
      </c>
      <c r="I400">
        <v>7</v>
      </c>
      <c r="J400">
        <v>1</v>
      </c>
      <c r="K400">
        <v>2</v>
      </c>
      <c r="L400">
        <v>0</v>
      </c>
    </row>
    <row r="401" spans="1:12" x14ac:dyDescent="0.2">
      <c r="A401" t="s">
        <v>416</v>
      </c>
      <c r="B401" t="s">
        <v>19</v>
      </c>
      <c r="C401">
        <v>0</v>
      </c>
      <c r="D401">
        <v>0</v>
      </c>
      <c r="E401">
        <v>1</v>
      </c>
      <c r="F401">
        <v>0</v>
      </c>
      <c r="G401">
        <v>1</v>
      </c>
      <c r="H401">
        <v>7</v>
      </c>
      <c r="I401">
        <v>6</v>
      </c>
      <c r="J401">
        <v>1</v>
      </c>
      <c r="K401">
        <v>2</v>
      </c>
      <c r="L401">
        <v>0</v>
      </c>
    </row>
    <row r="402" spans="1:12" x14ac:dyDescent="0.2">
      <c r="A402" t="s">
        <v>417</v>
      </c>
      <c r="B402" t="s">
        <v>34</v>
      </c>
      <c r="C402">
        <v>0</v>
      </c>
      <c r="D402">
        <v>2</v>
      </c>
      <c r="E402">
        <v>1</v>
      </c>
      <c r="F402">
        <v>0</v>
      </c>
      <c r="G402">
        <v>1</v>
      </c>
      <c r="H402">
        <v>5</v>
      </c>
      <c r="I402">
        <v>8</v>
      </c>
      <c r="J402">
        <v>0</v>
      </c>
      <c r="K402">
        <v>2</v>
      </c>
      <c r="L402">
        <v>0</v>
      </c>
    </row>
    <row r="403" spans="1:12" x14ac:dyDescent="0.2">
      <c r="A403" t="s">
        <v>418</v>
      </c>
      <c r="B403" t="s">
        <v>19</v>
      </c>
      <c r="C403">
        <v>2</v>
      </c>
      <c r="D403">
        <v>4</v>
      </c>
      <c r="E403">
        <v>2</v>
      </c>
      <c r="F403">
        <v>0</v>
      </c>
      <c r="G403">
        <v>0.5</v>
      </c>
      <c r="H403">
        <v>18</v>
      </c>
      <c r="I403">
        <v>25</v>
      </c>
      <c r="J403">
        <v>4</v>
      </c>
      <c r="K403">
        <v>7</v>
      </c>
      <c r="L403">
        <v>0</v>
      </c>
    </row>
    <row r="404" spans="1:12" x14ac:dyDescent="0.2">
      <c r="A404" t="s">
        <v>419</v>
      </c>
      <c r="B404" t="s">
        <v>19</v>
      </c>
      <c r="C404">
        <v>0</v>
      </c>
      <c r="D404">
        <v>0</v>
      </c>
      <c r="E404">
        <v>1</v>
      </c>
      <c r="F404">
        <v>1</v>
      </c>
      <c r="G404">
        <v>1</v>
      </c>
      <c r="H404">
        <v>5</v>
      </c>
      <c r="I404">
        <v>10</v>
      </c>
      <c r="J404">
        <v>1</v>
      </c>
      <c r="K404">
        <v>2</v>
      </c>
      <c r="L404">
        <v>0</v>
      </c>
    </row>
    <row r="405" spans="1:12" x14ac:dyDescent="0.2">
      <c r="A405" t="s">
        <v>420</v>
      </c>
      <c r="B405" t="s">
        <v>19</v>
      </c>
      <c r="C405">
        <v>0</v>
      </c>
      <c r="D405">
        <v>2</v>
      </c>
      <c r="E405">
        <v>0</v>
      </c>
      <c r="F405">
        <v>0</v>
      </c>
      <c r="G405">
        <v>1</v>
      </c>
      <c r="H405">
        <v>6</v>
      </c>
      <c r="I405">
        <v>11</v>
      </c>
      <c r="J405">
        <v>5</v>
      </c>
      <c r="K405">
        <v>2</v>
      </c>
      <c r="L405">
        <v>0</v>
      </c>
    </row>
    <row r="406" spans="1:12" x14ac:dyDescent="0.2">
      <c r="A406" t="s">
        <v>421</v>
      </c>
      <c r="B406" t="s">
        <v>19</v>
      </c>
      <c r="C406">
        <v>0</v>
      </c>
      <c r="D406">
        <v>2</v>
      </c>
      <c r="E406">
        <v>1</v>
      </c>
      <c r="F406">
        <v>0</v>
      </c>
      <c r="G406">
        <v>1</v>
      </c>
      <c r="H406">
        <v>3</v>
      </c>
      <c r="I406">
        <v>4</v>
      </c>
      <c r="J406">
        <v>1</v>
      </c>
      <c r="K406">
        <v>2</v>
      </c>
      <c r="L406">
        <v>0</v>
      </c>
    </row>
    <row r="407" spans="1:12" x14ac:dyDescent="0.2">
      <c r="A407" t="s">
        <v>422</v>
      </c>
      <c r="B407" t="s">
        <v>17</v>
      </c>
      <c r="C407">
        <v>0</v>
      </c>
      <c r="D407">
        <v>2</v>
      </c>
      <c r="E407">
        <v>3</v>
      </c>
      <c r="F407">
        <v>1</v>
      </c>
      <c r="G407">
        <v>1</v>
      </c>
      <c r="H407">
        <v>1</v>
      </c>
      <c r="I407">
        <v>7</v>
      </c>
      <c r="J407">
        <v>1</v>
      </c>
      <c r="K407">
        <v>3</v>
      </c>
      <c r="L407">
        <v>0</v>
      </c>
    </row>
    <row r="408" spans="1:12" x14ac:dyDescent="0.2">
      <c r="A408" t="s">
        <v>423</v>
      </c>
      <c r="B408" t="s">
        <v>19</v>
      </c>
      <c r="C408">
        <v>0</v>
      </c>
      <c r="D408">
        <v>2</v>
      </c>
      <c r="E408">
        <v>0</v>
      </c>
      <c r="F408">
        <v>0</v>
      </c>
      <c r="G408">
        <v>1</v>
      </c>
      <c r="H408">
        <v>6</v>
      </c>
      <c r="I408">
        <v>11</v>
      </c>
      <c r="J408">
        <v>4</v>
      </c>
      <c r="K408">
        <v>2</v>
      </c>
      <c r="L408">
        <v>0</v>
      </c>
    </row>
    <row r="409" spans="1:12" x14ac:dyDescent="0.2">
      <c r="A409" t="s">
        <v>424</v>
      </c>
      <c r="B409" t="s">
        <v>19</v>
      </c>
      <c r="C409">
        <v>0</v>
      </c>
      <c r="D409">
        <v>2</v>
      </c>
      <c r="E409">
        <v>1</v>
      </c>
      <c r="F409">
        <v>0</v>
      </c>
      <c r="G409">
        <v>1</v>
      </c>
      <c r="H409">
        <v>3</v>
      </c>
      <c r="I409">
        <v>4</v>
      </c>
      <c r="J409">
        <v>1</v>
      </c>
      <c r="K409">
        <v>2</v>
      </c>
      <c r="L409">
        <v>0</v>
      </c>
    </row>
    <row r="410" spans="1:12" x14ac:dyDescent="0.2">
      <c r="A410" t="s">
        <v>425</v>
      </c>
      <c r="B410" t="s">
        <v>17</v>
      </c>
      <c r="C410">
        <v>0</v>
      </c>
      <c r="D410">
        <v>2</v>
      </c>
      <c r="E410">
        <v>1</v>
      </c>
      <c r="F410">
        <v>1</v>
      </c>
      <c r="G410">
        <v>1</v>
      </c>
      <c r="H410">
        <v>0</v>
      </c>
      <c r="I410">
        <v>3</v>
      </c>
      <c r="J410">
        <v>1</v>
      </c>
      <c r="K410">
        <v>2</v>
      </c>
      <c r="L410">
        <v>0</v>
      </c>
    </row>
    <row r="411" spans="1:12" x14ac:dyDescent="0.2">
      <c r="A411" t="s">
        <v>426</v>
      </c>
      <c r="B411" t="s">
        <v>19</v>
      </c>
      <c r="C411">
        <v>0</v>
      </c>
      <c r="D411">
        <v>3</v>
      </c>
      <c r="E411">
        <v>0</v>
      </c>
      <c r="F411">
        <v>0</v>
      </c>
      <c r="G411">
        <v>1</v>
      </c>
      <c r="H411">
        <v>6</v>
      </c>
      <c r="I411">
        <v>13</v>
      </c>
      <c r="J411">
        <v>1</v>
      </c>
      <c r="K411">
        <v>3</v>
      </c>
      <c r="L411">
        <v>0</v>
      </c>
    </row>
    <row r="412" spans="1:12" x14ac:dyDescent="0.2">
      <c r="A412" t="s">
        <v>427</v>
      </c>
      <c r="B412" t="s">
        <v>17</v>
      </c>
      <c r="C412">
        <v>0</v>
      </c>
      <c r="D412">
        <v>1</v>
      </c>
      <c r="E412">
        <v>45</v>
      </c>
      <c r="F412">
        <v>1</v>
      </c>
      <c r="G412">
        <v>1</v>
      </c>
      <c r="H412">
        <v>0</v>
      </c>
      <c r="I412">
        <v>42</v>
      </c>
      <c r="J412">
        <v>1</v>
      </c>
      <c r="K412">
        <v>22</v>
      </c>
      <c r="L412">
        <v>0</v>
      </c>
    </row>
    <row r="413" spans="1:12" x14ac:dyDescent="0.2">
      <c r="A413" t="s">
        <v>428</v>
      </c>
      <c r="B413" t="s">
        <v>34</v>
      </c>
      <c r="C413">
        <v>0</v>
      </c>
      <c r="D413">
        <v>10</v>
      </c>
      <c r="E413">
        <v>15</v>
      </c>
      <c r="F413">
        <v>0</v>
      </c>
      <c r="G413">
        <v>1</v>
      </c>
      <c r="H413">
        <v>5</v>
      </c>
      <c r="I413">
        <v>20</v>
      </c>
      <c r="J413">
        <v>0</v>
      </c>
      <c r="K413">
        <v>10</v>
      </c>
      <c r="L413">
        <v>0</v>
      </c>
    </row>
    <row r="414" spans="1:12" x14ac:dyDescent="0.2">
      <c r="A414" t="s">
        <v>429</v>
      </c>
      <c r="B414" t="s">
        <v>34</v>
      </c>
      <c r="C414">
        <v>0</v>
      </c>
      <c r="D414">
        <v>6</v>
      </c>
      <c r="E414">
        <v>3</v>
      </c>
      <c r="F414">
        <v>0</v>
      </c>
      <c r="G414">
        <v>0.5</v>
      </c>
      <c r="H414">
        <v>8</v>
      </c>
      <c r="I414">
        <v>18</v>
      </c>
      <c r="J414">
        <v>3</v>
      </c>
      <c r="K414">
        <v>6</v>
      </c>
      <c r="L414">
        <v>0</v>
      </c>
    </row>
    <row r="415" spans="1:12" x14ac:dyDescent="0.2">
      <c r="A415" t="s">
        <v>430</v>
      </c>
      <c r="B415" t="s">
        <v>19</v>
      </c>
      <c r="C415">
        <v>0</v>
      </c>
      <c r="D415">
        <v>0</v>
      </c>
      <c r="E415">
        <v>1</v>
      </c>
      <c r="F415">
        <v>0</v>
      </c>
      <c r="G415">
        <v>1</v>
      </c>
      <c r="H415">
        <v>8</v>
      </c>
      <c r="I415">
        <v>6</v>
      </c>
      <c r="J415">
        <v>1</v>
      </c>
      <c r="K415">
        <v>2</v>
      </c>
      <c r="L415">
        <v>0</v>
      </c>
    </row>
    <row r="416" spans="1:12" x14ac:dyDescent="0.2">
      <c r="A416" t="s">
        <v>431</v>
      </c>
      <c r="B416" t="s">
        <v>19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10</v>
      </c>
      <c r="I416">
        <v>7</v>
      </c>
      <c r="J416">
        <v>1</v>
      </c>
      <c r="K416">
        <v>2</v>
      </c>
      <c r="L416">
        <v>0</v>
      </c>
    </row>
    <row r="417" spans="1:12" x14ac:dyDescent="0.2">
      <c r="A417" t="s">
        <v>432</v>
      </c>
      <c r="B417" t="s">
        <v>19</v>
      </c>
      <c r="C417">
        <v>0</v>
      </c>
      <c r="D417">
        <v>0</v>
      </c>
      <c r="E417">
        <v>1</v>
      </c>
      <c r="F417">
        <v>0</v>
      </c>
      <c r="G417">
        <v>1</v>
      </c>
      <c r="H417">
        <v>7</v>
      </c>
      <c r="I417">
        <v>6</v>
      </c>
      <c r="J417">
        <v>1</v>
      </c>
      <c r="K417">
        <v>2</v>
      </c>
      <c r="L417">
        <v>0</v>
      </c>
    </row>
    <row r="418" spans="1:12" x14ac:dyDescent="0.2">
      <c r="A418" t="s">
        <v>433</v>
      </c>
      <c r="B418" t="s">
        <v>34</v>
      </c>
      <c r="C418">
        <v>0</v>
      </c>
      <c r="D418">
        <v>2</v>
      </c>
      <c r="E418">
        <v>1</v>
      </c>
      <c r="F418">
        <v>0</v>
      </c>
      <c r="G418">
        <v>1</v>
      </c>
      <c r="H418">
        <v>5</v>
      </c>
      <c r="I418">
        <v>8</v>
      </c>
      <c r="J418">
        <v>0</v>
      </c>
      <c r="K418">
        <v>2</v>
      </c>
      <c r="L418">
        <v>0</v>
      </c>
    </row>
    <row r="419" spans="1:12" x14ac:dyDescent="0.2">
      <c r="A419" t="s">
        <v>434</v>
      </c>
      <c r="B419" t="s">
        <v>34</v>
      </c>
      <c r="C419">
        <v>0</v>
      </c>
      <c r="D419">
        <v>6</v>
      </c>
      <c r="E419">
        <v>3</v>
      </c>
      <c r="F419">
        <v>0</v>
      </c>
      <c r="G419">
        <v>0.5</v>
      </c>
      <c r="H419">
        <v>8</v>
      </c>
      <c r="I419">
        <v>18</v>
      </c>
      <c r="J419">
        <v>3</v>
      </c>
      <c r="K419">
        <v>6</v>
      </c>
      <c r="L419">
        <v>0</v>
      </c>
    </row>
    <row r="420" spans="1:12" x14ac:dyDescent="0.2">
      <c r="A420" t="s">
        <v>435</v>
      </c>
      <c r="B420" t="s">
        <v>19</v>
      </c>
      <c r="C420">
        <v>0</v>
      </c>
      <c r="D420">
        <v>0</v>
      </c>
      <c r="E420">
        <v>1</v>
      </c>
      <c r="F420">
        <v>0</v>
      </c>
      <c r="G420">
        <v>1</v>
      </c>
      <c r="H420">
        <v>8</v>
      </c>
      <c r="I420">
        <v>6</v>
      </c>
      <c r="J420">
        <v>1</v>
      </c>
      <c r="K420">
        <v>2</v>
      </c>
      <c r="L420">
        <v>0</v>
      </c>
    </row>
    <row r="421" spans="1:12" x14ac:dyDescent="0.2">
      <c r="A421" t="s">
        <v>436</v>
      </c>
      <c r="B421" t="s">
        <v>19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10</v>
      </c>
      <c r="I421">
        <v>7</v>
      </c>
      <c r="J421">
        <v>1</v>
      </c>
      <c r="K421">
        <v>2</v>
      </c>
      <c r="L421">
        <v>0</v>
      </c>
    </row>
    <row r="422" spans="1:12" x14ac:dyDescent="0.2">
      <c r="A422" t="s">
        <v>437</v>
      </c>
      <c r="B422" t="s">
        <v>19</v>
      </c>
      <c r="C422">
        <v>0</v>
      </c>
      <c r="D422">
        <v>0</v>
      </c>
      <c r="E422">
        <v>1</v>
      </c>
      <c r="F422">
        <v>0</v>
      </c>
      <c r="G422">
        <v>1</v>
      </c>
      <c r="H422">
        <v>7</v>
      </c>
      <c r="I422">
        <v>6</v>
      </c>
      <c r="J422">
        <v>1</v>
      </c>
      <c r="K422">
        <v>2</v>
      </c>
      <c r="L422">
        <v>0</v>
      </c>
    </row>
    <row r="423" spans="1:12" x14ac:dyDescent="0.2">
      <c r="A423" t="s">
        <v>438</v>
      </c>
      <c r="B423" t="s">
        <v>34</v>
      </c>
      <c r="C423">
        <v>0</v>
      </c>
      <c r="D423">
        <v>2</v>
      </c>
      <c r="E423">
        <v>1</v>
      </c>
      <c r="F423">
        <v>0</v>
      </c>
      <c r="G423">
        <v>1</v>
      </c>
      <c r="H423">
        <v>5</v>
      </c>
      <c r="I423">
        <v>8</v>
      </c>
      <c r="J423">
        <v>0</v>
      </c>
      <c r="K423">
        <v>2</v>
      </c>
      <c r="L423">
        <v>0</v>
      </c>
    </row>
    <row r="424" spans="1:12" x14ac:dyDescent="0.2">
      <c r="A424" t="s">
        <v>439</v>
      </c>
      <c r="B424" t="s">
        <v>19</v>
      </c>
      <c r="C424">
        <v>1</v>
      </c>
      <c r="D424">
        <v>4</v>
      </c>
      <c r="E424">
        <v>2</v>
      </c>
      <c r="F424">
        <v>0</v>
      </c>
      <c r="G424">
        <v>0.5</v>
      </c>
      <c r="H424">
        <v>16</v>
      </c>
      <c r="I424">
        <v>24</v>
      </c>
      <c r="J424">
        <v>2</v>
      </c>
      <c r="K424">
        <v>7</v>
      </c>
      <c r="L424">
        <v>0</v>
      </c>
    </row>
    <row r="425" spans="1:12" x14ac:dyDescent="0.2">
      <c r="A425" t="s">
        <v>440</v>
      </c>
      <c r="B425" t="s">
        <v>19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2</v>
      </c>
      <c r="I425">
        <v>5</v>
      </c>
      <c r="J425">
        <v>1</v>
      </c>
      <c r="K425">
        <v>2</v>
      </c>
      <c r="L425">
        <v>0</v>
      </c>
    </row>
    <row r="426" spans="1:12" x14ac:dyDescent="0.2">
      <c r="A426" t="s">
        <v>441</v>
      </c>
      <c r="B426" t="s">
        <v>19</v>
      </c>
      <c r="C426">
        <v>0</v>
      </c>
      <c r="D426">
        <v>2</v>
      </c>
      <c r="E426">
        <v>1</v>
      </c>
      <c r="F426">
        <v>0</v>
      </c>
      <c r="G426">
        <v>1</v>
      </c>
      <c r="H426">
        <v>4</v>
      </c>
      <c r="I426">
        <v>12</v>
      </c>
      <c r="J426">
        <v>4</v>
      </c>
      <c r="K426">
        <v>3</v>
      </c>
      <c r="L426">
        <v>0</v>
      </c>
    </row>
    <row r="427" spans="1:12" x14ac:dyDescent="0.2">
      <c r="A427" t="s">
        <v>442</v>
      </c>
      <c r="B427" t="s">
        <v>19</v>
      </c>
      <c r="C427">
        <v>0</v>
      </c>
      <c r="D427">
        <v>3</v>
      </c>
      <c r="E427">
        <v>3</v>
      </c>
      <c r="F427">
        <v>0</v>
      </c>
      <c r="G427">
        <v>0.5</v>
      </c>
      <c r="H427">
        <v>5</v>
      </c>
      <c r="I427">
        <v>5</v>
      </c>
      <c r="J427">
        <v>1</v>
      </c>
      <c r="K427">
        <v>3</v>
      </c>
      <c r="L427">
        <v>0</v>
      </c>
    </row>
    <row r="428" spans="1:12" x14ac:dyDescent="0.2">
      <c r="A428" t="s">
        <v>443</v>
      </c>
      <c r="B428" t="s">
        <v>34</v>
      </c>
      <c r="C428">
        <v>0</v>
      </c>
      <c r="D428">
        <v>7</v>
      </c>
      <c r="E428">
        <v>0</v>
      </c>
      <c r="F428">
        <v>0</v>
      </c>
      <c r="G428">
        <v>1</v>
      </c>
      <c r="H428">
        <v>5</v>
      </c>
      <c r="I428">
        <v>18</v>
      </c>
      <c r="J428">
        <v>0</v>
      </c>
      <c r="K428">
        <v>7</v>
      </c>
      <c r="L428">
        <v>0</v>
      </c>
    </row>
    <row r="429" spans="1:12" x14ac:dyDescent="0.2">
      <c r="A429" t="s">
        <v>444</v>
      </c>
      <c r="B429" t="s">
        <v>34</v>
      </c>
      <c r="C429">
        <v>0</v>
      </c>
      <c r="D429">
        <v>3</v>
      </c>
      <c r="E429">
        <v>3</v>
      </c>
      <c r="F429">
        <v>0</v>
      </c>
      <c r="G429">
        <v>0.5</v>
      </c>
      <c r="H429">
        <v>7</v>
      </c>
      <c r="I429">
        <v>10</v>
      </c>
      <c r="J429">
        <v>1</v>
      </c>
      <c r="K429">
        <v>3</v>
      </c>
      <c r="L429">
        <v>0</v>
      </c>
    </row>
    <row r="430" spans="1:12" x14ac:dyDescent="0.2">
      <c r="A430" t="s">
        <v>445</v>
      </c>
      <c r="B430" t="s">
        <v>19</v>
      </c>
      <c r="C430">
        <v>0</v>
      </c>
      <c r="D430">
        <v>0</v>
      </c>
      <c r="E430">
        <v>1</v>
      </c>
      <c r="F430">
        <v>0</v>
      </c>
      <c r="G430">
        <v>1</v>
      </c>
      <c r="H430">
        <v>7</v>
      </c>
      <c r="I430">
        <v>6</v>
      </c>
      <c r="J430">
        <v>1</v>
      </c>
      <c r="K430">
        <v>2</v>
      </c>
      <c r="L430">
        <v>0</v>
      </c>
    </row>
    <row r="431" spans="1:12" x14ac:dyDescent="0.2">
      <c r="A431" t="s">
        <v>446</v>
      </c>
      <c r="B431" t="s">
        <v>34</v>
      </c>
      <c r="C431">
        <v>0</v>
      </c>
      <c r="D431">
        <v>2</v>
      </c>
      <c r="E431">
        <v>1</v>
      </c>
      <c r="F431">
        <v>0</v>
      </c>
      <c r="G431">
        <v>1</v>
      </c>
      <c r="H431">
        <v>5</v>
      </c>
      <c r="I431">
        <v>8</v>
      </c>
      <c r="J431">
        <v>0</v>
      </c>
      <c r="K431">
        <v>2</v>
      </c>
      <c r="L431">
        <v>0</v>
      </c>
    </row>
    <row r="432" spans="1:12" x14ac:dyDescent="0.2">
      <c r="A432" t="s">
        <v>447</v>
      </c>
      <c r="B432" t="s">
        <v>19</v>
      </c>
      <c r="C432">
        <v>1</v>
      </c>
      <c r="D432">
        <v>4</v>
      </c>
      <c r="E432">
        <v>1</v>
      </c>
      <c r="F432">
        <v>0</v>
      </c>
      <c r="G432">
        <v>0.5</v>
      </c>
      <c r="H432">
        <v>13</v>
      </c>
      <c r="I432">
        <v>16</v>
      </c>
      <c r="J432">
        <v>1</v>
      </c>
      <c r="K432">
        <v>5</v>
      </c>
      <c r="L432">
        <v>0</v>
      </c>
    </row>
    <row r="433" spans="1:12" x14ac:dyDescent="0.2">
      <c r="A433" t="s">
        <v>448</v>
      </c>
      <c r="B433" t="s">
        <v>19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4</v>
      </c>
      <c r="I433">
        <v>6</v>
      </c>
      <c r="J433">
        <v>1</v>
      </c>
      <c r="K433">
        <v>2</v>
      </c>
      <c r="L433">
        <v>0</v>
      </c>
    </row>
    <row r="434" spans="1:12" x14ac:dyDescent="0.2">
      <c r="A434" t="s">
        <v>449</v>
      </c>
      <c r="B434" t="s">
        <v>19</v>
      </c>
      <c r="C434">
        <v>0</v>
      </c>
      <c r="D434">
        <v>2</v>
      </c>
      <c r="E434">
        <v>0</v>
      </c>
      <c r="F434">
        <v>0</v>
      </c>
      <c r="G434">
        <v>1</v>
      </c>
      <c r="H434">
        <v>6</v>
      </c>
      <c r="I434">
        <v>11</v>
      </c>
      <c r="J434">
        <v>4</v>
      </c>
      <c r="K434">
        <v>2</v>
      </c>
      <c r="L434">
        <v>0</v>
      </c>
    </row>
    <row r="435" spans="1:12" x14ac:dyDescent="0.2">
      <c r="A435" t="s">
        <v>450</v>
      </c>
      <c r="B435" t="s">
        <v>19</v>
      </c>
      <c r="C435">
        <v>0</v>
      </c>
      <c r="D435">
        <v>2</v>
      </c>
      <c r="E435">
        <v>1</v>
      </c>
      <c r="F435">
        <v>0</v>
      </c>
      <c r="G435">
        <v>1</v>
      </c>
      <c r="H435">
        <v>3</v>
      </c>
      <c r="I435">
        <v>4</v>
      </c>
      <c r="J435">
        <v>1</v>
      </c>
      <c r="K435">
        <v>2</v>
      </c>
      <c r="L435">
        <v>0</v>
      </c>
    </row>
    <row r="436" spans="1:12" x14ac:dyDescent="0.2">
      <c r="A436" t="s">
        <v>451</v>
      </c>
      <c r="B436" t="s">
        <v>17</v>
      </c>
      <c r="C436">
        <v>0</v>
      </c>
      <c r="D436">
        <v>2</v>
      </c>
      <c r="E436">
        <v>1</v>
      </c>
      <c r="F436">
        <v>0</v>
      </c>
      <c r="G436">
        <v>1</v>
      </c>
      <c r="H436">
        <v>2</v>
      </c>
      <c r="I436">
        <v>7</v>
      </c>
      <c r="J436">
        <v>1</v>
      </c>
      <c r="K436">
        <v>3</v>
      </c>
      <c r="L436">
        <v>0</v>
      </c>
    </row>
    <row r="437" spans="1:12" x14ac:dyDescent="0.2">
      <c r="A437" t="s">
        <v>452</v>
      </c>
      <c r="B437" t="s">
        <v>19</v>
      </c>
      <c r="C437">
        <v>0</v>
      </c>
      <c r="D437">
        <v>2</v>
      </c>
      <c r="E437">
        <v>0</v>
      </c>
      <c r="F437">
        <v>0</v>
      </c>
      <c r="G437">
        <v>1</v>
      </c>
      <c r="H437">
        <v>6</v>
      </c>
      <c r="I437">
        <v>11</v>
      </c>
      <c r="J437">
        <v>4</v>
      </c>
      <c r="K437">
        <v>2</v>
      </c>
      <c r="L437">
        <v>0</v>
      </c>
    </row>
    <row r="438" spans="1:12" x14ac:dyDescent="0.2">
      <c r="A438" t="s">
        <v>453</v>
      </c>
      <c r="B438" t="s">
        <v>19</v>
      </c>
      <c r="C438">
        <v>0</v>
      </c>
      <c r="D438">
        <v>2</v>
      </c>
      <c r="E438">
        <v>1</v>
      </c>
      <c r="F438">
        <v>0</v>
      </c>
      <c r="G438">
        <v>1</v>
      </c>
      <c r="H438">
        <v>3</v>
      </c>
      <c r="I438">
        <v>4</v>
      </c>
      <c r="J438">
        <v>1</v>
      </c>
      <c r="K438">
        <v>2</v>
      </c>
      <c r="L438">
        <v>0</v>
      </c>
    </row>
    <row r="439" spans="1:12" x14ac:dyDescent="0.2">
      <c r="A439" t="s">
        <v>454</v>
      </c>
      <c r="B439" t="s">
        <v>17</v>
      </c>
      <c r="C439">
        <v>0</v>
      </c>
      <c r="D439">
        <v>2</v>
      </c>
      <c r="E439">
        <v>1</v>
      </c>
      <c r="F439">
        <v>0</v>
      </c>
      <c r="G439">
        <v>1</v>
      </c>
      <c r="H439">
        <v>2</v>
      </c>
      <c r="I439">
        <v>9</v>
      </c>
      <c r="J439">
        <v>1</v>
      </c>
      <c r="K439">
        <v>3</v>
      </c>
      <c r="L439">
        <v>0</v>
      </c>
    </row>
    <row r="440" spans="1:12" x14ac:dyDescent="0.2">
      <c r="A440" t="s">
        <v>455</v>
      </c>
      <c r="B440" t="s">
        <v>34</v>
      </c>
      <c r="C440">
        <v>0</v>
      </c>
      <c r="D440">
        <v>5</v>
      </c>
      <c r="E440">
        <v>0</v>
      </c>
      <c r="F440">
        <v>0</v>
      </c>
      <c r="G440">
        <v>1</v>
      </c>
      <c r="H440">
        <v>5</v>
      </c>
      <c r="I440">
        <v>15</v>
      </c>
      <c r="J440">
        <v>0</v>
      </c>
      <c r="K440">
        <v>5</v>
      </c>
      <c r="L440">
        <v>0</v>
      </c>
    </row>
    <row r="441" spans="1:12" x14ac:dyDescent="0.2">
      <c r="A441" t="s">
        <v>456</v>
      </c>
      <c r="B441" t="s">
        <v>34</v>
      </c>
      <c r="C441">
        <v>0</v>
      </c>
      <c r="D441">
        <v>6</v>
      </c>
      <c r="E441">
        <v>3</v>
      </c>
      <c r="F441">
        <v>0</v>
      </c>
      <c r="G441">
        <v>0.5</v>
      </c>
      <c r="H441">
        <v>7</v>
      </c>
      <c r="I441">
        <v>16</v>
      </c>
      <c r="J441">
        <v>3</v>
      </c>
      <c r="K441">
        <v>6</v>
      </c>
      <c r="L441">
        <v>0</v>
      </c>
    </row>
    <row r="442" spans="1:12" x14ac:dyDescent="0.2">
      <c r="A442" t="s">
        <v>457</v>
      </c>
      <c r="B442" t="s">
        <v>19</v>
      </c>
      <c r="C442">
        <v>0</v>
      </c>
      <c r="D442">
        <v>0</v>
      </c>
      <c r="E442">
        <v>1</v>
      </c>
      <c r="F442">
        <v>0</v>
      </c>
      <c r="G442">
        <v>1</v>
      </c>
      <c r="H442">
        <v>8</v>
      </c>
      <c r="I442">
        <v>6</v>
      </c>
      <c r="J442">
        <v>1</v>
      </c>
      <c r="K442">
        <v>2</v>
      </c>
      <c r="L442">
        <v>0</v>
      </c>
    </row>
    <row r="443" spans="1:12" x14ac:dyDescent="0.2">
      <c r="A443" t="s">
        <v>458</v>
      </c>
      <c r="B443" t="s">
        <v>19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10</v>
      </c>
      <c r="I443">
        <v>7</v>
      </c>
      <c r="J443">
        <v>1</v>
      </c>
      <c r="K443">
        <v>2</v>
      </c>
      <c r="L443">
        <v>0</v>
      </c>
    </row>
    <row r="444" spans="1:12" x14ac:dyDescent="0.2">
      <c r="A444" t="s">
        <v>459</v>
      </c>
      <c r="B444" t="s">
        <v>19</v>
      </c>
      <c r="C444">
        <v>0</v>
      </c>
      <c r="D444">
        <v>0</v>
      </c>
      <c r="E444">
        <v>1</v>
      </c>
      <c r="F444">
        <v>0</v>
      </c>
      <c r="G444">
        <v>1</v>
      </c>
      <c r="H444">
        <v>7</v>
      </c>
      <c r="I444">
        <v>6</v>
      </c>
      <c r="J444">
        <v>1</v>
      </c>
      <c r="K444">
        <v>2</v>
      </c>
      <c r="L444">
        <v>0</v>
      </c>
    </row>
    <row r="445" spans="1:12" x14ac:dyDescent="0.2">
      <c r="A445" t="s">
        <v>460</v>
      </c>
      <c r="B445" t="s">
        <v>34</v>
      </c>
      <c r="C445">
        <v>0</v>
      </c>
      <c r="D445">
        <v>2</v>
      </c>
      <c r="E445">
        <v>1</v>
      </c>
      <c r="F445">
        <v>0</v>
      </c>
      <c r="G445">
        <v>1</v>
      </c>
      <c r="H445">
        <v>5</v>
      </c>
      <c r="I445">
        <v>8</v>
      </c>
      <c r="J445">
        <v>0</v>
      </c>
      <c r="K445">
        <v>2</v>
      </c>
      <c r="L445">
        <v>0</v>
      </c>
    </row>
    <row r="446" spans="1:12" x14ac:dyDescent="0.2">
      <c r="A446" t="s">
        <v>461</v>
      </c>
      <c r="B446" t="s">
        <v>34</v>
      </c>
      <c r="C446">
        <v>0</v>
      </c>
      <c r="D446">
        <v>3</v>
      </c>
      <c r="E446">
        <v>1</v>
      </c>
      <c r="F446">
        <v>0</v>
      </c>
      <c r="G446">
        <v>0.5</v>
      </c>
      <c r="H446">
        <v>5</v>
      </c>
      <c r="I446">
        <v>9</v>
      </c>
      <c r="J446">
        <v>2</v>
      </c>
      <c r="K446">
        <v>3</v>
      </c>
      <c r="L446">
        <v>0</v>
      </c>
    </row>
    <row r="447" spans="1:12" x14ac:dyDescent="0.2">
      <c r="A447" t="s">
        <v>462</v>
      </c>
      <c r="B447" t="s">
        <v>34</v>
      </c>
      <c r="C447">
        <v>0</v>
      </c>
      <c r="D447">
        <v>0</v>
      </c>
      <c r="E447">
        <v>1</v>
      </c>
      <c r="F447">
        <v>0</v>
      </c>
      <c r="G447">
        <v>1</v>
      </c>
      <c r="H447">
        <v>9</v>
      </c>
      <c r="I447">
        <v>7</v>
      </c>
      <c r="J447">
        <v>1</v>
      </c>
      <c r="K447">
        <v>2</v>
      </c>
      <c r="L447">
        <v>0</v>
      </c>
    </row>
    <row r="448" spans="1:12" x14ac:dyDescent="0.2">
      <c r="A448" t="s">
        <v>463</v>
      </c>
      <c r="B448" t="s">
        <v>19</v>
      </c>
      <c r="C448">
        <v>0</v>
      </c>
      <c r="D448">
        <v>0</v>
      </c>
      <c r="E448">
        <v>1</v>
      </c>
      <c r="F448">
        <v>0</v>
      </c>
      <c r="G448">
        <v>1</v>
      </c>
      <c r="H448">
        <v>7</v>
      </c>
      <c r="I448">
        <v>6</v>
      </c>
      <c r="J448">
        <v>1</v>
      </c>
      <c r="K448">
        <v>2</v>
      </c>
      <c r="L448">
        <v>0</v>
      </c>
    </row>
    <row r="449" spans="1:12" x14ac:dyDescent="0.2">
      <c r="A449" t="s">
        <v>464</v>
      </c>
      <c r="B449" t="s">
        <v>34</v>
      </c>
      <c r="C449">
        <v>0</v>
      </c>
      <c r="D449">
        <v>2</v>
      </c>
      <c r="E449">
        <v>1</v>
      </c>
      <c r="F449">
        <v>0</v>
      </c>
      <c r="G449">
        <v>1</v>
      </c>
      <c r="H449">
        <v>5</v>
      </c>
      <c r="I449">
        <v>8</v>
      </c>
      <c r="J449">
        <v>0</v>
      </c>
      <c r="K449">
        <v>2</v>
      </c>
      <c r="L449">
        <v>0</v>
      </c>
    </row>
    <row r="450" spans="1:12" x14ac:dyDescent="0.2">
      <c r="A450" t="s">
        <v>465</v>
      </c>
      <c r="B450" t="s">
        <v>19</v>
      </c>
      <c r="C450">
        <v>1</v>
      </c>
      <c r="D450">
        <v>4</v>
      </c>
      <c r="E450">
        <v>3</v>
      </c>
      <c r="F450">
        <v>0</v>
      </c>
      <c r="G450">
        <v>0.5</v>
      </c>
      <c r="H450">
        <v>15</v>
      </c>
      <c r="I450">
        <v>21</v>
      </c>
      <c r="J450">
        <v>2</v>
      </c>
      <c r="K450">
        <v>6</v>
      </c>
      <c r="L450">
        <v>0</v>
      </c>
    </row>
    <row r="451" spans="1:12" x14ac:dyDescent="0.2">
      <c r="A451" t="s">
        <v>466</v>
      </c>
      <c r="B451" t="s">
        <v>19</v>
      </c>
      <c r="C451">
        <v>0</v>
      </c>
      <c r="D451">
        <v>0</v>
      </c>
      <c r="E451">
        <v>1</v>
      </c>
      <c r="F451">
        <v>1</v>
      </c>
      <c r="G451">
        <v>1</v>
      </c>
      <c r="H451">
        <v>2</v>
      </c>
      <c r="I451">
        <v>5</v>
      </c>
      <c r="J451">
        <v>1</v>
      </c>
      <c r="K451">
        <v>2</v>
      </c>
      <c r="L451">
        <v>0</v>
      </c>
    </row>
    <row r="452" spans="1:12" x14ac:dyDescent="0.2">
      <c r="A452" t="s">
        <v>467</v>
      </c>
      <c r="B452" t="s">
        <v>19</v>
      </c>
      <c r="C452">
        <v>0</v>
      </c>
      <c r="D452">
        <v>2</v>
      </c>
      <c r="E452">
        <v>0</v>
      </c>
      <c r="F452">
        <v>0</v>
      </c>
      <c r="G452">
        <v>1</v>
      </c>
      <c r="H452">
        <v>6</v>
      </c>
      <c r="I452">
        <v>11</v>
      </c>
      <c r="J452">
        <v>4</v>
      </c>
      <c r="K452">
        <v>2</v>
      </c>
      <c r="L452">
        <v>0</v>
      </c>
    </row>
    <row r="453" spans="1:12" x14ac:dyDescent="0.2">
      <c r="A453" t="s">
        <v>468</v>
      </c>
      <c r="B453" t="s">
        <v>19</v>
      </c>
      <c r="C453">
        <v>0</v>
      </c>
      <c r="D453">
        <v>3</v>
      </c>
      <c r="E453">
        <v>3</v>
      </c>
      <c r="F453">
        <v>0</v>
      </c>
      <c r="G453">
        <v>0.5</v>
      </c>
      <c r="H453">
        <v>5</v>
      </c>
      <c r="I453">
        <v>5</v>
      </c>
      <c r="J453">
        <v>1</v>
      </c>
      <c r="K453">
        <v>3</v>
      </c>
      <c r="L453">
        <v>0</v>
      </c>
    </row>
    <row r="454" spans="1:12" x14ac:dyDescent="0.2">
      <c r="A454" t="s">
        <v>469</v>
      </c>
      <c r="B454" t="s">
        <v>17</v>
      </c>
      <c r="C454">
        <v>0</v>
      </c>
      <c r="D454">
        <v>2</v>
      </c>
      <c r="E454">
        <v>1</v>
      </c>
      <c r="F454">
        <v>1</v>
      </c>
      <c r="G454">
        <v>1</v>
      </c>
      <c r="H454">
        <v>1</v>
      </c>
      <c r="I454">
        <v>4</v>
      </c>
      <c r="J454">
        <v>1</v>
      </c>
      <c r="K454">
        <v>2</v>
      </c>
      <c r="L454">
        <v>0</v>
      </c>
    </row>
    <row r="455" spans="1:12" x14ac:dyDescent="0.2">
      <c r="A455" t="s">
        <v>470</v>
      </c>
      <c r="B455" t="s">
        <v>19</v>
      </c>
      <c r="C455">
        <v>0</v>
      </c>
      <c r="D455">
        <v>2</v>
      </c>
      <c r="E455">
        <v>0</v>
      </c>
      <c r="F455">
        <v>0</v>
      </c>
      <c r="G455">
        <v>1</v>
      </c>
      <c r="H455">
        <v>6</v>
      </c>
      <c r="I455">
        <v>11</v>
      </c>
      <c r="J455">
        <v>4</v>
      </c>
      <c r="K455">
        <v>2</v>
      </c>
      <c r="L455">
        <v>0</v>
      </c>
    </row>
    <row r="456" spans="1:12" x14ac:dyDescent="0.2">
      <c r="A456" t="s">
        <v>471</v>
      </c>
      <c r="B456" t="s">
        <v>19</v>
      </c>
      <c r="C456">
        <v>0</v>
      </c>
      <c r="D456">
        <v>2</v>
      </c>
      <c r="E456">
        <v>1</v>
      </c>
      <c r="F456">
        <v>0</v>
      </c>
      <c r="G456">
        <v>1</v>
      </c>
      <c r="H456">
        <v>3</v>
      </c>
      <c r="I456">
        <v>4</v>
      </c>
      <c r="J456">
        <v>1</v>
      </c>
      <c r="K456">
        <v>2</v>
      </c>
      <c r="L456">
        <v>0</v>
      </c>
    </row>
    <row r="457" spans="1:12" x14ac:dyDescent="0.2">
      <c r="A457" t="s">
        <v>472</v>
      </c>
      <c r="B457" t="s">
        <v>17</v>
      </c>
      <c r="C457">
        <v>0</v>
      </c>
      <c r="D457">
        <v>2</v>
      </c>
      <c r="E457">
        <v>1</v>
      </c>
      <c r="F457">
        <v>1</v>
      </c>
      <c r="G457">
        <v>1</v>
      </c>
      <c r="H457">
        <v>1</v>
      </c>
      <c r="I457">
        <v>4</v>
      </c>
      <c r="J457">
        <v>1</v>
      </c>
      <c r="K457">
        <v>2</v>
      </c>
      <c r="L457">
        <v>0</v>
      </c>
    </row>
    <row r="458" spans="1:12" x14ac:dyDescent="0.2">
      <c r="A458" t="s">
        <v>473</v>
      </c>
      <c r="B458" t="s">
        <v>34</v>
      </c>
      <c r="C458">
        <v>0</v>
      </c>
      <c r="D458">
        <v>5</v>
      </c>
      <c r="E458">
        <v>0</v>
      </c>
      <c r="F458">
        <v>0</v>
      </c>
      <c r="G458">
        <v>1</v>
      </c>
      <c r="H458">
        <v>5</v>
      </c>
      <c r="I458">
        <v>14</v>
      </c>
      <c r="J458">
        <v>0</v>
      </c>
      <c r="K458">
        <v>5</v>
      </c>
      <c r="L458">
        <v>0</v>
      </c>
    </row>
    <row r="459" spans="1:12" x14ac:dyDescent="0.2">
      <c r="A459" t="s">
        <v>474</v>
      </c>
      <c r="B459" t="s">
        <v>34</v>
      </c>
      <c r="C459">
        <v>0</v>
      </c>
      <c r="D459">
        <v>4</v>
      </c>
      <c r="E459">
        <v>0</v>
      </c>
      <c r="F459">
        <v>0</v>
      </c>
      <c r="G459">
        <v>1</v>
      </c>
      <c r="H459">
        <v>8</v>
      </c>
      <c r="I459">
        <v>24</v>
      </c>
      <c r="J459">
        <v>0</v>
      </c>
      <c r="K459">
        <v>4</v>
      </c>
      <c r="L459">
        <v>0</v>
      </c>
    </row>
    <row r="460" spans="1:12" x14ac:dyDescent="0.2">
      <c r="A460" t="s">
        <v>475</v>
      </c>
      <c r="B460" t="s">
        <v>34</v>
      </c>
      <c r="C460">
        <v>0</v>
      </c>
      <c r="D460">
        <v>4</v>
      </c>
      <c r="E460">
        <v>10</v>
      </c>
      <c r="F460">
        <v>0</v>
      </c>
      <c r="G460">
        <v>0.5</v>
      </c>
      <c r="H460">
        <v>7</v>
      </c>
      <c r="I460">
        <v>12</v>
      </c>
      <c r="J460">
        <v>1</v>
      </c>
      <c r="K460">
        <v>5</v>
      </c>
      <c r="L460">
        <v>0</v>
      </c>
    </row>
    <row r="461" spans="1:12" x14ac:dyDescent="0.2">
      <c r="A461" t="s">
        <v>476</v>
      </c>
      <c r="B461" t="s">
        <v>19</v>
      </c>
      <c r="C461">
        <v>0</v>
      </c>
      <c r="D461">
        <v>0</v>
      </c>
      <c r="E461">
        <v>1</v>
      </c>
      <c r="F461">
        <v>0</v>
      </c>
      <c r="G461">
        <v>1</v>
      </c>
      <c r="H461">
        <v>7</v>
      </c>
      <c r="I461">
        <v>6</v>
      </c>
      <c r="J461">
        <v>1</v>
      </c>
      <c r="K461">
        <v>2</v>
      </c>
      <c r="L461">
        <v>0</v>
      </c>
    </row>
    <row r="462" spans="1:12" x14ac:dyDescent="0.2">
      <c r="A462" t="s">
        <v>477</v>
      </c>
      <c r="B462" t="s">
        <v>34</v>
      </c>
      <c r="C462">
        <v>0</v>
      </c>
      <c r="D462">
        <v>6</v>
      </c>
      <c r="E462">
        <v>21</v>
      </c>
      <c r="F462">
        <v>0</v>
      </c>
      <c r="G462">
        <v>0.5</v>
      </c>
      <c r="H462">
        <v>7</v>
      </c>
      <c r="I462">
        <v>14</v>
      </c>
      <c r="J462">
        <v>1</v>
      </c>
      <c r="K462">
        <v>7</v>
      </c>
      <c r="L462">
        <v>0</v>
      </c>
    </row>
    <row r="463" spans="1:12" x14ac:dyDescent="0.2">
      <c r="A463" t="s">
        <v>478</v>
      </c>
      <c r="B463" t="s">
        <v>19</v>
      </c>
      <c r="C463">
        <v>0</v>
      </c>
      <c r="D463">
        <v>0</v>
      </c>
      <c r="E463">
        <v>1</v>
      </c>
      <c r="F463">
        <v>0</v>
      </c>
      <c r="G463">
        <v>1</v>
      </c>
      <c r="H463">
        <v>7</v>
      </c>
      <c r="I463">
        <v>6</v>
      </c>
      <c r="J463">
        <v>1</v>
      </c>
      <c r="K463">
        <v>2</v>
      </c>
      <c r="L463">
        <v>0</v>
      </c>
    </row>
    <row r="464" spans="1:12" x14ac:dyDescent="0.2">
      <c r="A464" t="s">
        <v>479</v>
      </c>
      <c r="B464" t="s">
        <v>19</v>
      </c>
      <c r="C464">
        <v>1</v>
      </c>
      <c r="D464">
        <v>4</v>
      </c>
      <c r="E464">
        <v>1</v>
      </c>
      <c r="F464">
        <v>0</v>
      </c>
      <c r="G464">
        <v>0.5</v>
      </c>
      <c r="H464">
        <v>15</v>
      </c>
      <c r="I464">
        <v>17</v>
      </c>
      <c r="J464">
        <v>1</v>
      </c>
      <c r="K464">
        <v>5</v>
      </c>
      <c r="L464">
        <v>0</v>
      </c>
    </row>
    <row r="465" spans="1:12" x14ac:dyDescent="0.2">
      <c r="A465" t="s">
        <v>480</v>
      </c>
      <c r="B465" t="s">
        <v>19</v>
      </c>
      <c r="C465">
        <v>0</v>
      </c>
      <c r="D465">
        <v>0</v>
      </c>
      <c r="E465">
        <v>1</v>
      </c>
      <c r="F465">
        <v>1</v>
      </c>
      <c r="G465">
        <v>1</v>
      </c>
      <c r="H465">
        <v>4</v>
      </c>
      <c r="I465">
        <v>6</v>
      </c>
      <c r="J465">
        <v>1</v>
      </c>
      <c r="K465">
        <v>2</v>
      </c>
      <c r="L465">
        <v>0</v>
      </c>
    </row>
    <row r="466" spans="1:12" x14ac:dyDescent="0.2">
      <c r="A466" t="s">
        <v>481</v>
      </c>
      <c r="B466" t="s">
        <v>19</v>
      </c>
      <c r="C466">
        <v>0</v>
      </c>
      <c r="D466">
        <v>2</v>
      </c>
      <c r="E466">
        <v>0</v>
      </c>
      <c r="F466">
        <v>0</v>
      </c>
      <c r="G466">
        <v>1</v>
      </c>
      <c r="H466">
        <v>6</v>
      </c>
      <c r="I466">
        <v>11</v>
      </c>
      <c r="J466">
        <v>4</v>
      </c>
      <c r="K466">
        <v>2</v>
      </c>
      <c r="L466">
        <v>0</v>
      </c>
    </row>
    <row r="467" spans="1:12" x14ac:dyDescent="0.2">
      <c r="A467" t="s">
        <v>482</v>
      </c>
      <c r="B467" t="s">
        <v>19</v>
      </c>
      <c r="C467">
        <v>0</v>
      </c>
      <c r="D467">
        <v>2</v>
      </c>
      <c r="E467">
        <v>1</v>
      </c>
      <c r="F467">
        <v>0</v>
      </c>
      <c r="G467">
        <v>1</v>
      </c>
      <c r="H467">
        <v>3</v>
      </c>
      <c r="I467">
        <v>4</v>
      </c>
      <c r="J467">
        <v>1</v>
      </c>
      <c r="K467">
        <v>2</v>
      </c>
      <c r="L467">
        <v>0</v>
      </c>
    </row>
    <row r="468" spans="1:12" x14ac:dyDescent="0.2">
      <c r="A468" t="s">
        <v>483</v>
      </c>
      <c r="B468" t="s">
        <v>17</v>
      </c>
      <c r="C468">
        <v>0</v>
      </c>
      <c r="D468">
        <v>2</v>
      </c>
      <c r="E468">
        <v>21</v>
      </c>
      <c r="F468">
        <v>1</v>
      </c>
      <c r="G468">
        <v>1</v>
      </c>
      <c r="H468">
        <v>1</v>
      </c>
      <c r="I468">
        <v>9</v>
      </c>
      <c r="J468">
        <v>1</v>
      </c>
      <c r="K468">
        <v>7</v>
      </c>
      <c r="L468">
        <v>0</v>
      </c>
    </row>
    <row r="469" spans="1:12" x14ac:dyDescent="0.2">
      <c r="A469" t="s">
        <v>484</v>
      </c>
      <c r="B469" t="s">
        <v>34</v>
      </c>
      <c r="C469">
        <v>0</v>
      </c>
      <c r="D469">
        <v>5</v>
      </c>
      <c r="E469">
        <v>0</v>
      </c>
      <c r="F469">
        <v>0</v>
      </c>
      <c r="G469">
        <v>1</v>
      </c>
      <c r="H469">
        <v>5</v>
      </c>
      <c r="I469">
        <v>15</v>
      </c>
      <c r="J469">
        <v>0</v>
      </c>
      <c r="K469">
        <v>5</v>
      </c>
      <c r="L469">
        <v>0</v>
      </c>
    </row>
    <row r="470" spans="1:12" x14ac:dyDescent="0.2">
      <c r="A470" t="s">
        <v>485</v>
      </c>
      <c r="B470" t="s">
        <v>34</v>
      </c>
      <c r="C470">
        <v>0</v>
      </c>
      <c r="D470">
        <v>4</v>
      </c>
      <c r="E470">
        <v>4</v>
      </c>
      <c r="F470">
        <v>0</v>
      </c>
      <c r="G470">
        <v>0.33300000000000002</v>
      </c>
      <c r="H470">
        <v>8</v>
      </c>
      <c r="I470">
        <v>14</v>
      </c>
      <c r="J470">
        <v>3</v>
      </c>
      <c r="K470">
        <v>4</v>
      </c>
      <c r="L470">
        <v>0</v>
      </c>
    </row>
    <row r="471" spans="1:12" x14ac:dyDescent="0.2">
      <c r="A471" t="s">
        <v>486</v>
      </c>
      <c r="B471" t="s">
        <v>19</v>
      </c>
      <c r="C471">
        <v>0</v>
      </c>
      <c r="D471">
        <v>0</v>
      </c>
      <c r="E471">
        <v>1</v>
      </c>
      <c r="F471">
        <v>0</v>
      </c>
      <c r="G471">
        <v>1</v>
      </c>
      <c r="H471">
        <v>8</v>
      </c>
      <c r="I471">
        <v>6</v>
      </c>
      <c r="J471">
        <v>1</v>
      </c>
      <c r="K471">
        <v>2</v>
      </c>
      <c r="L471">
        <v>0</v>
      </c>
    </row>
    <row r="472" spans="1:12" x14ac:dyDescent="0.2">
      <c r="A472" t="s">
        <v>487</v>
      </c>
      <c r="B472" t="s">
        <v>19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10</v>
      </c>
      <c r="I472">
        <v>7</v>
      </c>
      <c r="J472">
        <v>1</v>
      </c>
      <c r="K472">
        <v>2</v>
      </c>
      <c r="L472">
        <v>0</v>
      </c>
    </row>
    <row r="473" spans="1:12" x14ac:dyDescent="0.2">
      <c r="A473" t="s">
        <v>488</v>
      </c>
      <c r="B473" t="s">
        <v>19</v>
      </c>
      <c r="C473">
        <v>0</v>
      </c>
      <c r="D473">
        <v>0</v>
      </c>
      <c r="E473">
        <v>1</v>
      </c>
      <c r="F473">
        <v>0</v>
      </c>
      <c r="G473">
        <v>1</v>
      </c>
      <c r="H473">
        <v>7</v>
      </c>
      <c r="I473">
        <v>6</v>
      </c>
      <c r="J473">
        <v>1</v>
      </c>
      <c r="K473">
        <v>2</v>
      </c>
      <c r="L473">
        <v>0</v>
      </c>
    </row>
    <row r="474" spans="1:12" x14ac:dyDescent="0.2">
      <c r="A474" t="s">
        <v>489</v>
      </c>
      <c r="B474" t="s">
        <v>34</v>
      </c>
      <c r="C474">
        <v>0</v>
      </c>
      <c r="D474">
        <v>2</v>
      </c>
      <c r="E474">
        <v>1</v>
      </c>
      <c r="F474">
        <v>0</v>
      </c>
      <c r="G474">
        <v>1</v>
      </c>
      <c r="H474">
        <v>5</v>
      </c>
      <c r="I474">
        <v>8</v>
      </c>
      <c r="J474">
        <v>0</v>
      </c>
      <c r="K474">
        <v>2</v>
      </c>
      <c r="L474">
        <v>0</v>
      </c>
    </row>
    <row r="475" spans="1:12" x14ac:dyDescent="0.2">
      <c r="A475" t="s">
        <v>490</v>
      </c>
      <c r="B475" t="s">
        <v>17</v>
      </c>
      <c r="C475">
        <v>0</v>
      </c>
      <c r="D475">
        <v>14</v>
      </c>
      <c r="E475">
        <v>77</v>
      </c>
      <c r="F475">
        <v>1</v>
      </c>
      <c r="G475">
        <v>0.16700000000000001</v>
      </c>
      <c r="H475">
        <v>0</v>
      </c>
      <c r="I475">
        <v>18</v>
      </c>
      <c r="J475">
        <v>3</v>
      </c>
      <c r="K475">
        <v>14</v>
      </c>
      <c r="L475">
        <v>0</v>
      </c>
    </row>
    <row r="476" spans="1:12" x14ac:dyDescent="0.2">
      <c r="A476" t="s">
        <v>491</v>
      </c>
      <c r="B476" t="s">
        <v>17</v>
      </c>
      <c r="C476">
        <v>0</v>
      </c>
      <c r="D476">
        <v>9</v>
      </c>
      <c r="E476">
        <v>65</v>
      </c>
      <c r="F476">
        <v>1</v>
      </c>
      <c r="G476">
        <v>0.33300000000000002</v>
      </c>
      <c r="H476">
        <v>8</v>
      </c>
      <c r="I476">
        <v>82</v>
      </c>
      <c r="J476">
        <v>9</v>
      </c>
      <c r="K476">
        <v>18</v>
      </c>
      <c r="L476">
        <v>0</v>
      </c>
    </row>
    <row r="477" spans="1:12" x14ac:dyDescent="0.2">
      <c r="A477" t="s">
        <v>492</v>
      </c>
      <c r="B477" t="s">
        <v>17</v>
      </c>
      <c r="C477">
        <v>0</v>
      </c>
      <c r="D477">
        <v>1</v>
      </c>
      <c r="E477">
        <v>1</v>
      </c>
      <c r="F477">
        <v>0</v>
      </c>
      <c r="G477">
        <v>1</v>
      </c>
      <c r="H477">
        <v>1</v>
      </c>
      <c r="I477">
        <v>10</v>
      </c>
      <c r="J477">
        <v>1</v>
      </c>
      <c r="K477">
        <v>3</v>
      </c>
      <c r="L477">
        <v>0</v>
      </c>
    </row>
    <row r="478" spans="1:12" x14ac:dyDescent="0.2">
      <c r="A478" t="s">
        <v>493</v>
      </c>
      <c r="B478" t="s">
        <v>17</v>
      </c>
      <c r="C478">
        <v>0</v>
      </c>
      <c r="D478">
        <v>0</v>
      </c>
      <c r="E478">
        <v>1</v>
      </c>
      <c r="F478">
        <v>1</v>
      </c>
      <c r="G478">
        <v>1</v>
      </c>
      <c r="H478">
        <v>0</v>
      </c>
      <c r="I478">
        <v>5</v>
      </c>
      <c r="J478">
        <v>4</v>
      </c>
      <c r="K478">
        <v>4</v>
      </c>
      <c r="L478">
        <v>3</v>
      </c>
    </row>
    <row r="479" spans="1:12" x14ac:dyDescent="0.2">
      <c r="A479" t="s">
        <v>494</v>
      </c>
      <c r="B479" t="s">
        <v>17</v>
      </c>
      <c r="C479">
        <v>0</v>
      </c>
      <c r="D479">
        <v>1</v>
      </c>
      <c r="E479">
        <v>1</v>
      </c>
      <c r="F479">
        <v>0</v>
      </c>
      <c r="G479">
        <v>1</v>
      </c>
      <c r="H479">
        <v>1</v>
      </c>
      <c r="I479">
        <v>8</v>
      </c>
      <c r="J479">
        <v>1</v>
      </c>
      <c r="K479">
        <v>3</v>
      </c>
      <c r="L479">
        <v>0</v>
      </c>
    </row>
    <row r="480" spans="1:12" x14ac:dyDescent="0.2">
      <c r="A480" t="s">
        <v>495</v>
      </c>
      <c r="B480" t="s">
        <v>17</v>
      </c>
      <c r="C480">
        <v>0</v>
      </c>
      <c r="D480">
        <v>1</v>
      </c>
      <c r="E480">
        <v>1</v>
      </c>
      <c r="F480">
        <v>0</v>
      </c>
      <c r="G480">
        <v>1</v>
      </c>
      <c r="H480">
        <v>1</v>
      </c>
      <c r="I480">
        <v>5</v>
      </c>
      <c r="J480">
        <v>1</v>
      </c>
      <c r="K480">
        <v>3</v>
      </c>
      <c r="L480">
        <v>0</v>
      </c>
    </row>
    <row r="481" spans="1:12" x14ac:dyDescent="0.2">
      <c r="A481" t="s">
        <v>496</v>
      </c>
      <c r="B481" t="s">
        <v>34</v>
      </c>
      <c r="C481">
        <v>0</v>
      </c>
      <c r="D481">
        <v>5</v>
      </c>
      <c r="E481">
        <v>0</v>
      </c>
      <c r="F481">
        <v>0</v>
      </c>
      <c r="G481">
        <v>1</v>
      </c>
      <c r="H481">
        <v>5</v>
      </c>
      <c r="I481">
        <v>28</v>
      </c>
      <c r="J481">
        <v>1</v>
      </c>
      <c r="K481">
        <v>5</v>
      </c>
      <c r="L481">
        <v>0</v>
      </c>
    </row>
    <row r="482" spans="1:12" x14ac:dyDescent="0.2">
      <c r="A482" t="s">
        <v>497</v>
      </c>
      <c r="B482" t="s">
        <v>17</v>
      </c>
      <c r="C482">
        <v>0</v>
      </c>
      <c r="D482">
        <v>14</v>
      </c>
      <c r="E482">
        <v>0</v>
      </c>
      <c r="F482">
        <v>2</v>
      </c>
      <c r="G482">
        <v>1</v>
      </c>
      <c r="H482">
        <v>1</v>
      </c>
      <c r="I482">
        <v>27</v>
      </c>
      <c r="J482">
        <v>1</v>
      </c>
      <c r="K482">
        <v>14</v>
      </c>
      <c r="L482">
        <v>0</v>
      </c>
    </row>
    <row r="483" spans="1:12" x14ac:dyDescent="0.2">
      <c r="A483" t="s">
        <v>498</v>
      </c>
      <c r="B483" t="s">
        <v>19</v>
      </c>
      <c r="C483">
        <v>0</v>
      </c>
      <c r="D483">
        <v>4</v>
      </c>
      <c r="E483">
        <v>0</v>
      </c>
      <c r="F483">
        <v>0</v>
      </c>
      <c r="G483">
        <v>1</v>
      </c>
      <c r="H483">
        <v>10</v>
      </c>
      <c r="I483">
        <v>23</v>
      </c>
      <c r="J483">
        <v>4</v>
      </c>
      <c r="K483">
        <v>4</v>
      </c>
      <c r="L483">
        <v>0</v>
      </c>
    </row>
    <row r="484" spans="1:12" x14ac:dyDescent="0.2">
      <c r="A484" t="s">
        <v>499</v>
      </c>
      <c r="B484" t="s">
        <v>19</v>
      </c>
      <c r="C484">
        <v>0</v>
      </c>
      <c r="D484">
        <v>3</v>
      </c>
      <c r="E484">
        <v>0</v>
      </c>
      <c r="F484">
        <v>0</v>
      </c>
      <c r="G484">
        <v>1</v>
      </c>
      <c r="H484">
        <v>8</v>
      </c>
      <c r="I484">
        <v>20</v>
      </c>
      <c r="J484">
        <v>1</v>
      </c>
      <c r="K484">
        <v>3</v>
      </c>
      <c r="L484">
        <v>0</v>
      </c>
    </row>
    <row r="485" spans="1:12" x14ac:dyDescent="0.2">
      <c r="A485" t="s">
        <v>500</v>
      </c>
      <c r="B485" t="s">
        <v>34</v>
      </c>
      <c r="C485">
        <v>0</v>
      </c>
      <c r="D485">
        <v>7</v>
      </c>
      <c r="E485">
        <v>13</v>
      </c>
      <c r="F485">
        <v>0</v>
      </c>
      <c r="G485">
        <v>0.33300000000000002</v>
      </c>
      <c r="H485">
        <v>12</v>
      </c>
      <c r="I485">
        <v>24</v>
      </c>
      <c r="J485">
        <v>2</v>
      </c>
      <c r="K485">
        <v>8</v>
      </c>
      <c r="L485">
        <v>0</v>
      </c>
    </row>
    <row r="486" spans="1:12" x14ac:dyDescent="0.2">
      <c r="A486" t="s">
        <v>501</v>
      </c>
      <c r="B486" t="s">
        <v>34</v>
      </c>
      <c r="C486">
        <v>0</v>
      </c>
      <c r="D486">
        <v>0</v>
      </c>
      <c r="E486">
        <v>1</v>
      </c>
      <c r="F486">
        <v>0</v>
      </c>
      <c r="G486">
        <v>1</v>
      </c>
      <c r="H486">
        <v>9</v>
      </c>
      <c r="I486">
        <v>7</v>
      </c>
      <c r="J486">
        <v>1</v>
      </c>
      <c r="K486">
        <v>2</v>
      </c>
      <c r="L486">
        <v>0</v>
      </c>
    </row>
    <row r="487" spans="1:12" x14ac:dyDescent="0.2">
      <c r="A487" t="s">
        <v>502</v>
      </c>
      <c r="B487" t="s">
        <v>34</v>
      </c>
      <c r="C487">
        <v>0</v>
      </c>
      <c r="D487">
        <v>0</v>
      </c>
      <c r="E487">
        <v>1</v>
      </c>
      <c r="F487">
        <v>0</v>
      </c>
      <c r="G487">
        <v>1</v>
      </c>
      <c r="H487">
        <v>8</v>
      </c>
      <c r="I487">
        <v>7</v>
      </c>
      <c r="J487">
        <v>1</v>
      </c>
      <c r="K487">
        <v>2</v>
      </c>
      <c r="L487">
        <v>0</v>
      </c>
    </row>
    <row r="488" spans="1:12" x14ac:dyDescent="0.2">
      <c r="A488" t="s">
        <v>503</v>
      </c>
      <c r="B488" t="s">
        <v>17</v>
      </c>
      <c r="C488">
        <v>0</v>
      </c>
      <c r="D488">
        <v>5</v>
      </c>
      <c r="E488">
        <v>0</v>
      </c>
      <c r="F488">
        <v>1</v>
      </c>
      <c r="G488">
        <v>1</v>
      </c>
      <c r="H488">
        <v>7</v>
      </c>
      <c r="I488">
        <v>45</v>
      </c>
      <c r="J488">
        <v>2</v>
      </c>
      <c r="K488">
        <v>7</v>
      </c>
      <c r="L488">
        <v>0</v>
      </c>
    </row>
    <row r="489" spans="1:12" x14ac:dyDescent="0.2">
      <c r="A489" t="s">
        <v>504</v>
      </c>
      <c r="B489" t="s">
        <v>17</v>
      </c>
      <c r="C489">
        <v>0</v>
      </c>
      <c r="D489">
        <v>8</v>
      </c>
      <c r="E489">
        <v>6</v>
      </c>
      <c r="F489">
        <v>1</v>
      </c>
      <c r="G489">
        <v>0.33300000000000002</v>
      </c>
      <c r="H489">
        <v>1</v>
      </c>
      <c r="I489">
        <v>14</v>
      </c>
      <c r="J489">
        <v>3</v>
      </c>
      <c r="K489">
        <v>9</v>
      </c>
      <c r="L489">
        <v>0</v>
      </c>
    </row>
    <row r="490" spans="1:12" x14ac:dyDescent="0.2">
      <c r="A490" t="s">
        <v>505</v>
      </c>
      <c r="B490" t="s">
        <v>34</v>
      </c>
      <c r="C490">
        <v>0</v>
      </c>
      <c r="D490">
        <v>8</v>
      </c>
      <c r="E490">
        <v>0</v>
      </c>
      <c r="F490">
        <v>0</v>
      </c>
      <c r="G490">
        <v>1</v>
      </c>
      <c r="H490">
        <v>5</v>
      </c>
      <c r="I490">
        <v>20</v>
      </c>
      <c r="J490">
        <v>0</v>
      </c>
      <c r="K490">
        <v>9</v>
      </c>
      <c r="L490">
        <v>0</v>
      </c>
    </row>
    <row r="491" spans="1:12" x14ac:dyDescent="0.2">
      <c r="A491" t="s">
        <v>506</v>
      </c>
      <c r="B491" t="s">
        <v>17</v>
      </c>
      <c r="C491">
        <v>0</v>
      </c>
      <c r="D491">
        <v>4</v>
      </c>
      <c r="E491">
        <v>0</v>
      </c>
      <c r="F491">
        <v>1</v>
      </c>
      <c r="G491">
        <v>1</v>
      </c>
      <c r="H491">
        <v>0</v>
      </c>
      <c r="I491">
        <v>6</v>
      </c>
      <c r="J491">
        <v>2</v>
      </c>
      <c r="K491">
        <v>4</v>
      </c>
      <c r="L491">
        <v>0</v>
      </c>
    </row>
    <row r="492" spans="1:12" x14ac:dyDescent="0.2">
      <c r="A492" t="s">
        <v>507</v>
      </c>
      <c r="B492" t="s">
        <v>34</v>
      </c>
      <c r="C492">
        <v>0</v>
      </c>
      <c r="D492">
        <v>2</v>
      </c>
      <c r="E492">
        <v>1</v>
      </c>
      <c r="F492">
        <v>0</v>
      </c>
      <c r="G492">
        <v>1</v>
      </c>
      <c r="H492">
        <v>8</v>
      </c>
      <c r="I492">
        <v>15</v>
      </c>
      <c r="J492">
        <v>0</v>
      </c>
      <c r="K492">
        <v>2</v>
      </c>
      <c r="L492">
        <v>0</v>
      </c>
    </row>
    <row r="493" spans="1:12" x14ac:dyDescent="0.2">
      <c r="A493" t="s">
        <v>508</v>
      </c>
      <c r="B493" t="s">
        <v>19</v>
      </c>
      <c r="C493">
        <v>1</v>
      </c>
      <c r="D493">
        <v>4</v>
      </c>
      <c r="E493">
        <v>1</v>
      </c>
      <c r="F493">
        <v>0</v>
      </c>
      <c r="G493">
        <v>0.5</v>
      </c>
      <c r="H493">
        <v>15</v>
      </c>
      <c r="I493">
        <v>19</v>
      </c>
      <c r="J493">
        <v>2</v>
      </c>
      <c r="K493">
        <v>6</v>
      </c>
      <c r="L493">
        <v>0</v>
      </c>
    </row>
    <row r="494" spans="1:12" x14ac:dyDescent="0.2">
      <c r="A494" t="s">
        <v>509</v>
      </c>
      <c r="B494" t="s">
        <v>19</v>
      </c>
      <c r="C494">
        <v>0</v>
      </c>
      <c r="D494">
        <v>0</v>
      </c>
      <c r="E494">
        <v>1</v>
      </c>
      <c r="F494">
        <v>1</v>
      </c>
      <c r="G494">
        <v>1</v>
      </c>
      <c r="H494">
        <v>2</v>
      </c>
      <c r="I494">
        <v>5</v>
      </c>
      <c r="J494">
        <v>1</v>
      </c>
      <c r="K494">
        <v>2</v>
      </c>
      <c r="L494">
        <v>0</v>
      </c>
    </row>
    <row r="495" spans="1:12" x14ac:dyDescent="0.2">
      <c r="A495" t="s">
        <v>510</v>
      </c>
      <c r="B495" t="s">
        <v>34</v>
      </c>
      <c r="C495">
        <v>0</v>
      </c>
      <c r="D495">
        <v>5</v>
      </c>
      <c r="E495">
        <v>0</v>
      </c>
      <c r="F495">
        <v>0</v>
      </c>
      <c r="G495">
        <v>1</v>
      </c>
      <c r="H495">
        <v>5</v>
      </c>
      <c r="I495">
        <v>15</v>
      </c>
      <c r="J495">
        <v>0</v>
      </c>
      <c r="K495">
        <v>5</v>
      </c>
      <c r="L495">
        <v>0</v>
      </c>
    </row>
    <row r="496" spans="1:12" x14ac:dyDescent="0.2">
      <c r="A496" t="s">
        <v>511</v>
      </c>
      <c r="B496" t="s">
        <v>13</v>
      </c>
      <c r="C496">
        <v>0</v>
      </c>
      <c r="D496">
        <v>2</v>
      </c>
      <c r="E496">
        <v>6</v>
      </c>
      <c r="F496">
        <v>1</v>
      </c>
      <c r="G496">
        <v>1</v>
      </c>
      <c r="H496">
        <v>3</v>
      </c>
      <c r="I496">
        <v>43</v>
      </c>
      <c r="J496">
        <v>0</v>
      </c>
      <c r="K496">
        <v>5</v>
      </c>
      <c r="L496">
        <v>0</v>
      </c>
    </row>
    <row r="497" spans="1:12" x14ac:dyDescent="0.2">
      <c r="A497" t="s">
        <v>512</v>
      </c>
      <c r="B497" t="s">
        <v>13</v>
      </c>
      <c r="C497">
        <v>0</v>
      </c>
      <c r="D497">
        <v>2</v>
      </c>
      <c r="E497">
        <v>6</v>
      </c>
      <c r="F497">
        <v>1</v>
      </c>
      <c r="G497">
        <v>1</v>
      </c>
      <c r="H497">
        <v>3</v>
      </c>
      <c r="I497">
        <v>39</v>
      </c>
      <c r="J497">
        <v>0</v>
      </c>
      <c r="K497">
        <v>5</v>
      </c>
      <c r="L497">
        <v>0</v>
      </c>
    </row>
    <row r="498" spans="1:12" x14ac:dyDescent="0.2">
      <c r="A498" t="s">
        <v>513</v>
      </c>
      <c r="B498" t="s">
        <v>13</v>
      </c>
      <c r="C498">
        <v>0</v>
      </c>
      <c r="D498">
        <v>2</v>
      </c>
      <c r="E498">
        <v>28</v>
      </c>
      <c r="F498">
        <v>1</v>
      </c>
      <c r="G498">
        <v>0.33300000000000002</v>
      </c>
      <c r="H498">
        <v>4</v>
      </c>
      <c r="I498">
        <v>70</v>
      </c>
      <c r="J498">
        <v>0</v>
      </c>
      <c r="K498">
        <v>9</v>
      </c>
      <c r="L498">
        <v>0</v>
      </c>
    </row>
    <row r="499" spans="1:12" x14ac:dyDescent="0.2">
      <c r="A499" t="s">
        <v>514</v>
      </c>
      <c r="B499" t="s">
        <v>13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7</v>
      </c>
      <c r="J499">
        <v>1</v>
      </c>
      <c r="K499">
        <v>2</v>
      </c>
      <c r="L499">
        <v>0</v>
      </c>
    </row>
    <row r="500" spans="1:12" x14ac:dyDescent="0.2">
      <c r="A500" t="s">
        <v>515</v>
      </c>
      <c r="B500" t="s">
        <v>19</v>
      </c>
      <c r="C500">
        <v>0</v>
      </c>
      <c r="D500">
        <v>1</v>
      </c>
      <c r="E500">
        <v>0</v>
      </c>
      <c r="F500">
        <v>0</v>
      </c>
      <c r="G500">
        <v>1</v>
      </c>
      <c r="H500">
        <v>4</v>
      </c>
      <c r="I500">
        <v>5</v>
      </c>
      <c r="J500">
        <v>3</v>
      </c>
      <c r="K500">
        <v>2</v>
      </c>
      <c r="L500">
        <v>0</v>
      </c>
    </row>
    <row r="501" spans="1:12" x14ac:dyDescent="0.2">
      <c r="A501" t="s">
        <v>516</v>
      </c>
      <c r="B501" t="s">
        <v>19</v>
      </c>
      <c r="C501">
        <v>0</v>
      </c>
      <c r="D501">
        <v>3</v>
      </c>
      <c r="E501">
        <v>3</v>
      </c>
      <c r="F501">
        <v>0</v>
      </c>
      <c r="G501">
        <v>0.5</v>
      </c>
      <c r="H501">
        <v>5</v>
      </c>
      <c r="I501">
        <v>5</v>
      </c>
      <c r="J501">
        <v>1</v>
      </c>
      <c r="K501">
        <v>3</v>
      </c>
      <c r="L501">
        <v>0</v>
      </c>
    </row>
    <row r="502" spans="1:12" x14ac:dyDescent="0.2">
      <c r="A502" t="s">
        <v>517</v>
      </c>
      <c r="B502" t="s">
        <v>19</v>
      </c>
      <c r="C502">
        <v>0</v>
      </c>
      <c r="D502">
        <v>3</v>
      </c>
      <c r="E502">
        <v>0</v>
      </c>
      <c r="F502">
        <v>0</v>
      </c>
      <c r="G502">
        <v>1</v>
      </c>
      <c r="H502">
        <v>8</v>
      </c>
      <c r="I502">
        <v>13</v>
      </c>
      <c r="J502">
        <v>7</v>
      </c>
      <c r="K502">
        <v>3</v>
      </c>
      <c r="L502">
        <v>1</v>
      </c>
    </row>
    <row r="503" spans="1:12" x14ac:dyDescent="0.2">
      <c r="A503" t="s">
        <v>518</v>
      </c>
      <c r="B503" t="s">
        <v>19</v>
      </c>
      <c r="C503">
        <v>0</v>
      </c>
      <c r="D503">
        <v>4</v>
      </c>
      <c r="E503">
        <v>4</v>
      </c>
      <c r="F503">
        <v>0</v>
      </c>
      <c r="G503">
        <v>0.5</v>
      </c>
      <c r="H503">
        <v>9</v>
      </c>
      <c r="I503">
        <v>18</v>
      </c>
      <c r="J503">
        <v>1</v>
      </c>
      <c r="K503">
        <v>4</v>
      </c>
      <c r="L503">
        <v>0</v>
      </c>
    </row>
    <row r="504" spans="1:12" x14ac:dyDescent="0.2">
      <c r="A504" t="s">
        <v>519</v>
      </c>
      <c r="B504" t="s">
        <v>19</v>
      </c>
      <c r="C504">
        <v>0</v>
      </c>
      <c r="D504">
        <v>2</v>
      </c>
      <c r="E504">
        <v>0</v>
      </c>
      <c r="F504">
        <v>0</v>
      </c>
      <c r="G504">
        <v>1</v>
      </c>
      <c r="H504">
        <v>11</v>
      </c>
      <c r="I504">
        <v>14</v>
      </c>
      <c r="J504">
        <v>5</v>
      </c>
      <c r="K504">
        <v>2</v>
      </c>
      <c r="L504">
        <v>0</v>
      </c>
    </row>
    <row r="505" spans="1:12" x14ac:dyDescent="0.2">
      <c r="A505" t="s">
        <v>520</v>
      </c>
      <c r="B505" t="s">
        <v>17</v>
      </c>
      <c r="C505">
        <v>0</v>
      </c>
      <c r="D505">
        <v>8</v>
      </c>
      <c r="E505">
        <v>7</v>
      </c>
      <c r="F505">
        <v>1</v>
      </c>
      <c r="G505">
        <v>0.5</v>
      </c>
      <c r="H505">
        <v>4</v>
      </c>
      <c r="I505">
        <v>20</v>
      </c>
      <c r="J505">
        <v>1</v>
      </c>
      <c r="K505">
        <v>11</v>
      </c>
      <c r="L505">
        <v>0</v>
      </c>
    </row>
    <row r="506" spans="1:12" x14ac:dyDescent="0.2">
      <c r="A506" t="s">
        <v>521</v>
      </c>
      <c r="B506" t="s">
        <v>19</v>
      </c>
      <c r="C506">
        <v>0</v>
      </c>
      <c r="D506">
        <v>4</v>
      </c>
      <c r="E506">
        <v>4</v>
      </c>
      <c r="F506">
        <v>0</v>
      </c>
      <c r="G506">
        <v>0.5</v>
      </c>
      <c r="H506">
        <v>6</v>
      </c>
      <c r="I506">
        <v>14</v>
      </c>
      <c r="J506">
        <v>1</v>
      </c>
      <c r="K506">
        <v>4</v>
      </c>
      <c r="L506">
        <v>0</v>
      </c>
    </row>
    <row r="507" spans="1:12" x14ac:dyDescent="0.2">
      <c r="A507" t="s">
        <v>522</v>
      </c>
      <c r="B507" t="s">
        <v>13</v>
      </c>
      <c r="C507">
        <v>0</v>
      </c>
      <c r="D507">
        <v>2</v>
      </c>
      <c r="E507">
        <v>6</v>
      </c>
      <c r="F507">
        <v>1</v>
      </c>
      <c r="G507">
        <v>1</v>
      </c>
      <c r="H507">
        <v>2</v>
      </c>
      <c r="I507">
        <v>35</v>
      </c>
      <c r="J507">
        <v>0</v>
      </c>
      <c r="K507">
        <v>4</v>
      </c>
      <c r="L507">
        <v>0</v>
      </c>
    </row>
    <row r="508" spans="1:12" x14ac:dyDescent="0.2">
      <c r="A508" t="s">
        <v>523</v>
      </c>
      <c r="B508" t="s">
        <v>13</v>
      </c>
      <c r="C508">
        <v>0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4</v>
      </c>
      <c r="J508">
        <v>1</v>
      </c>
      <c r="K508">
        <v>2</v>
      </c>
      <c r="L508">
        <v>0</v>
      </c>
    </row>
    <row r="509" spans="1:12" x14ac:dyDescent="0.2">
      <c r="A509" t="s">
        <v>524</v>
      </c>
      <c r="B509" t="s">
        <v>17</v>
      </c>
      <c r="C509">
        <v>0</v>
      </c>
      <c r="D509">
        <v>0</v>
      </c>
      <c r="E509">
        <v>1</v>
      </c>
      <c r="F509">
        <v>1</v>
      </c>
      <c r="G509">
        <v>0.5</v>
      </c>
      <c r="H509">
        <v>6</v>
      </c>
      <c r="I509">
        <v>12</v>
      </c>
      <c r="J509">
        <v>3</v>
      </c>
      <c r="K509">
        <v>7</v>
      </c>
      <c r="L509">
        <v>2</v>
      </c>
    </row>
    <row r="510" spans="1:12" x14ac:dyDescent="0.2">
      <c r="A510" t="s">
        <v>525</v>
      </c>
      <c r="B510" t="s">
        <v>17</v>
      </c>
      <c r="C510">
        <v>0</v>
      </c>
      <c r="D510">
        <v>0</v>
      </c>
      <c r="E510">
        <v>0</v>
      </c>
      <c r="F510">
        <v>0</v>
      </c>
      <c r="G510">
        <v>0.5</v>
      </c>
      <c r="H510">
        <v>4</v>
      </c>
      <c r="I510">
        <v>14</v>
      </c>
      <c r="J510">
        <v>1</v>
      </c>
      <c r="K510">
        <v>6</v>
      </c>
      <c r="L510">
        <v>0</v>
      </c>
    </row>
    <row r="511" spans="1:12" x14ac:dyDescent="0.2">
      <c r="A511" t="s">
        <v>526</v>
      </c>
      <c r="B511" t="s">
        <v>17</v>
      </c>
      <c r="C511">
        <v>0</v>
      </c>
      <c r="D511">
        <v>0</v>
      </c>
      <c r="E511">
        <v>0</v>
      </c>
      <c r="F511">
        <v>0</v>
      </c>
      <c r="G511">
        <v>1</v>
      </c>
      <c r="H511">
        <v>2</v>
      </c>
      <c r="I511">
        <v>10</v>
      </c>
      <c r="J511">
        <v>1</v>
      </c>
      <c r="K511">
        <v>5</v>
      </c>
      <c r="L511">
        <v>0</v>
      </c>
    </row>
    <row r="512" spans="1:12" x14ac:dyDescent="0.2">
      <c r="A512" t="s">
        <v>527</v>
      </c>
      <c r="B512" t="s">
        <v>17</v>
      </c>
      <c r="C512">
        <v>0</v>
      </c>
      <c r="D512">
        <v>14</v>
      </c>
      <c r="E512">
        <v>27</v>
      </c>
      <c r="F512">
        <v>1</v>
      </c>
      <c r="G512">
        <v>0.5</v>
      </c>
      <c r="H512">
        <v>0</v>
      </c>
      <c r="I512">
        <v>20</v>
      </c>
      <c r="J512">
        <v>4</v>
      </c>
      <c r="K512">
        <v>16</v>
      </c>
      <c r="L512">
        <v>0</v>
      </c>
    </row>
    <row r="513" spans="1:12" x14ac:dyDescent="0.2">
      <c r="A513" t="s">
        <v>528</v>
      </c>
      <c r="B513" t="s">
        <v>17</v>
      </c>
      <c r="C513">
        <v>0</v>
      </c>
      <c r="D513">
        <v>0</v>
      </c>
      <c r="E513">
        <v>0</v>
      </c>
      <c r="F513">
        <v>1</v>
      </c>
      <c r="G513">
        <v>0.5</v>
      </c>
      <c r="H513">
        <v>4</v>
      </c>
      <c r="I513">
        <v>20</v>
      </c>
      <c r="J513">
        <v>1</v>
      </c>
      <c r="K513">
        <v>7</v>
      </c>
      <c r="L513">
        <v>0</v>
      </c>
    </row>
    <row r="514" spans="1:12" x14ac:dyDescent="0.2">
      <c r="A514" t="s">
        <v>529</v>
      </c>
      <c r="B514" t="s">
        <v>19</v>
      </c>
      <c r="C514">
        <v>6</v>
      </c>
      <c r="D514">
        <v>3</v>
      </c>
      <c r="E514">
        <v>6</v>
      </c>
      <c r="F514">
        <v>0</v>
      </c>
      <c r="G514">
        <v>0.33300000000000002</v>
      </c>
      <c r="H514">
        <v>6</v>
      </c>
      <c r="I514">
        <v>14</v>
      </c>
      <c r="J514">
        <v>3</v>
      </c>
      <c r="K514">
        <v>5</v>
      </c>
      <c r="L514">
        <v>1</v>
      </c>
    </row>
    <row r="515" spans="1:12" x14ac:dyDescent="0.2">
      <c r="A515" t="s">
        <v>530</v>
      </c>
      <c r="B515" t="s">
        <v>19</v>
      </c>
      <c r="C515">
        <v>0</v>
      </c>
      <c r="D515">
        <v>5</v>
      </c>
      <c r="E515">
        <v>0</v>
      </c>
      <c r="F515">
        <v>0</v>
      </c>
      <c r="G515">
        <v>1</v>
      </c>
      <c r="H515">
        <v>10</v>
      </c>
      <c r="I515">
        <v>36</v>
      </c>
      <c r="J515">
        <v>5</v>
      </c>
      <c r="K515">
        <v>10</v>
      </c>
      <c r="L515">
        <v>0</v>
      </c>
    </row>
    <row r="516" spans="1:12" x14ac:dyDescent="0.2">
      <c r="A516" t="s">
        <v>531</v>
      </c>
      <c r="B516" t="s">
        <v>17</v>
      </c>
      <c r="C516">
        <v>0</v>
      </c>
      <c r="D516">
        <v>3</v>
      </c>
      <c r="E516">
        <v>0</v>
      </c>
      <c r="F516">
        <v>1</v>
      </c>
      <c r="G516">
        <v>1</v>
      </c>
      <c r="H516">
        <v>1</v>
      </c>
      <c r="I516">
        <v>4</v>
      </c>
      <c r="J516">
        <v>4</v>
      </c>
      <c r="K516">
        <v>3</v>
      </c>
      <c r="L516">
        <v>1</v>
      </c>
    </row>
    <row r="517" spans="1:12" x14ac:dyDescent="0.2">
      <c r="A517" t="s">
        <v>532</v>
      </c>
      <c r="B517" t="s">
        <v>19</v>
      </c>
      <c r="C517">
        <v>0</v>
      </c>
      <c r="D517">
        <v>4</v>
      </c>
      <c r="E517">
        <v>7</v>
      </c>
      <c r="F517">
        <v>0</v>
      </c>
      <c r="G517">
        <v>0.5</v>
      </c>
      <c r="H517">
        <v>12</v>
      </c>
      <c r="I517">
        <v>43</v>
      </c>
      <c r="J517">
        <v>2</v>
      </c>
      <c r="K517">
        <v>6</v>
      </c>
      <c r="L517">
        <v>0</v>
      </c>
    </row>
    <row r="518" spans="1:12" x14ac:dyDescent="0.2">
      <c r="A518" t="s">
        <v>533</v>
      </c>
      <c r="B518" t="s">
        <v>19</v>
      </c>
      <c r="C518">
        <v>0</v>
      </c>
      <c r="D518">
        <v>1</v>
      </c>
      <c r="E518">
        <v>0</v>
      </c>
      <c r="F518">
        <v>0</v>
      </c>
      <c r="G518">
        <v>1</v>
      </c>
      <c r="H518">
        <v>3</v>
      </c>
      <c r="I518">
        <v>5</v>
      </c>
      <c r="J518">
        <v>1</v>
      </c>
      <c r="K518">
        <v>2</v>
      </c>
      <c r="L518">
        <v>0</v>
      </c>
    </row>
    <row r="519" spans="1:12" x14ac:dyDescent="0.2">
      <c r="A519" t="s">
        <v>534</v>
      </c>
      <c r="B519" t="s">
        <v>17</v>
      </c>
      <c r="C519">
        <v>0</v>
      </c>
      <c r="D519">
        <v>13</v>
      </c>
      <c r="E519">
        <v>64</v>
      </c>
      <c r="F519">
        <v>0</v>
      </c>
      <c r="G519">
        <v>0.14299999999999999</v>
      </c>
      <c r="H519">
        <v>5</v>
      </c>
      <c r="I519">
        <v>40</v>
      </c>
      <c r="J519">
        <v>2</v>
      </c>
      <c r="K519">
        <v>16</v>
      </c>
      <c r="L519">
        <v>0</v>
      </c>
    </row>
    <row r="520" spans="1:12" x14ac:dyDescent="0.2">
      <c r="A520" t="s">
        <v>535</v>
      </c>
      <c r="B520" t="s">
        <v>17</v>
      </c>
      <c r="C520">
        <v>0</v>
      </c>
      <c r="D520">
        <v>0</v>
      </c>
      <c r="E520">
        <v>20</v>
      </c>
      <c r="F520">
        <v>1</v>
      </c>
      <c r="G520">
        <v>0.5</v>
      </c>
      <c r="H520">
        <v>3</v>
      </c>
      <c r="I520">
        <v>14</v>
      </c>
      <c r="J520">
        <v>1</v>
      </c>
      <c r="K520">
        <v>9</v>
      </c>
      <c r="L520">
        <v>0</v>
      </c>
    </row>
    <row r="521" spans="1:12" x14ac:dyDescent="0.2">
      <c r="A521" t="s">
        <v>536</v>
      </c>
      <c r="B521" t="s">
        <v>34</v>
      </c>
      <c r="C521">
        <v>0</v>
      </c>
      <c r="D521">
        <v>8</v>
      </c>
      <c r="E521">
        <v>28</v>
      </c>
      <c r="F521">
        <v>0</v>
      </c>
      <c r="G521">
        <v>0.5</v>
      </c>
      <c r="H521">
        <v>2</v>
      </c>
      <c r="I521">
        <v>26</v>
      </c>
      <c r="J521">
        <v>0</v>
      </c>
      <c r="K521">
        <v>8</v>
      </c>
      <c r="L521">
        <v>0</v>
      </c>
    </row>
    <row r="522" spans="1:12" x14ac:dyDescent="0.2">
      <c r="A522" t="s">
        <v>537</v>
      </c>
      <c r="B522" t="s">
        <v>34</v>
      </c>
      <c r="C522">
        <v>0</v>
      </c>
      <c r="D522">
        <v>31</v>
      </c>
      <c r="E522">
        <v>0</v>
      </c>
      <c r="F522">
        <v>0</v>
      </c>
      <c r="G522">
        <v>0.5</v>
      </c>
      <c r="H522">
        <v>8</v>
      </c>
      <c r="I522">
        <v>67</v>
      </c>
      <c r="J522">
        <v>1</v>
      </c>
      <c r="K522">
        <v>31</v>
      </c>
      <c r="L522">
        <v>0</v>
      </c>
    </row>
    <row r="523" spans="1:12" x14ac:dyDescent="0.2">
      <c r="A523" t="s">
        <v>538</v>
      </c>
      <c r="B523" t="s">
        <v>19</v>
      </c>
      <c r="C523">
        <v>0</v>
      </c>
      <c r="D523">
        <v>0</v>
      </c>
      <c r="E523">
        <v>1</v>
      </c>
      <c r="F523">
        <v>0</v>
      </c>
      <c r="G523">
        <v>1</v>
      </c>
      <c r="H523">
        <v>7</v>
      </c>
      <c r="I523">
        <v>6</v>
      </c>
      <c r="J523">
        <v>1</v>
      </c>
      <c r="K523">
        <v>2</v>
      </c>
      <c r="L523">
        <v>0</v>
      </c>
    </row>
    <row r="524" spans="1:12" x14ac:dyDescent="0.2">
      <c r="A524" t="s">
        <v>539</v>
      </c>
      <c r="B524" t="s">
        <v>34</v>
      </c>
      <c r="C524">
        <v>0</v>
      </c>
      <c r="D524">
        <v>5</v>
      </c>
      <c r="E524">
        <v>10</v>
      </c>
      <c r="F524">
        <v>0</v>
      </c>
      <c r="G524">
        <v>0.5</v>
      </c>
      <c r="H524">
        <v>6</v>
      </c>
      <c r="I524">
        <v>17</v>
      </c>
      <c r="J524">
        <v>0</v>
      </c>
      <c r="K524">
        <v>5</v>
      </c>
      <c r="L524">
        <v>0</v>
      </c>
    </row>
    <row r="525" spans="1:12" x14ac:dyDescent="0.2">
      <c r="A525" t="s">
        <v>540</v>
      </c>
      <c r="B525" t="s">
        <v>34</v>
      </c>
      <c r="C525">
        <v>0</v>
      </c>
      <c r="D525">
        <v>5</v>
      </c>
      <c r="E525">
        <v>9</v>
      </c>
      <c r="F525">
        <v>0</v>
      </c>
      <c r="G525">
        <v>0.33300000000000002</v>
      </c>
      <c r="H525">
        <v>7</v>
      </c>
      <c r="I525">
        <v>26</v>
      </c>
      <c r="J525">
        <v>0</v>
      </c>
      <c r="K525">
        <v>7</v>
      </c>
      <c r="L525">
        <v>0</v>
      </c>
    </row>
    <row r="526" spans="1:12" x14ac:dyDescent="0.2">
      <c r="A526" t="s">
        <v>541</v>
      </c>
      <c r="B526" t="s">
        <v>34</v>
      </c>
      <c r="C526">
        <v>0</v>
      </c>
      <c r="D526">
        <v>13</v>
      </c>
      <c r="E526">
        <v>0</v>
      </c>
      <c r="F526">
        <v>0</v>
      </c>
      <c r="G526">
        <v>1</v>
      </c>
      <c r="H526">
        <v>4</v>
      </c>
      <c r="I526">
        <v>18</v>
      </c>
      <c r="J526">
        <v>2</v>
      </c>
      <c r="K526">
        <v>13</v>
      </c>
      <c r="L526">
        <v>0</v>
      </c>
    </row>
    <row r="527" spans="1:12" x14ac:dyDescent="0.2">
      <c r="A527" t="s">
        <v>542</v>
      </c>
      <c r="B527" t="s">
        <v>34</v>
      </c>
      <c r="C527">
        <v>0</v>
      </c>
      <c r="D527">
        <v>0</v>
      </c>
      <c r="E527">
        <v>1</v>
      </c>
      <c r="F527">
        <v>0</v>
      </c>
      <c r="G527">
        <v>1</v>
      </c>
      <c r="H527">
        <v>10</v>
      </c>
      <c r="I527">
        <v>7</v>
      </c>
      <c r="J527">
        <v>1</v>
      </c>
      <c r="K527">
        <v>2</v>
      </c>
      <c r="L527">
        <v>0</v>
      </c>
    </row>
    <row r="528" spans="1:12" x14ac:dyDescent="0.2">
      <c r="A528" t="s">
        <v>543</v>
      </c>
      <c r="B528" t="s">
        <v>34</v>
      </c>
      <c r="C528">
        <v>0</v>
      </c>
      <c r="D528">
        <v>0</v>
      </c>
      <c r="E528">
        <v>1</v>
      </c>
      <c r="F528">
        <v>0</v>
      </c>
      <c r="G528">
        <v>1</v>
      </c>
      <c r="H528">
        <v>11</v>
      </c>
      <c r="I528">
        <v>8</v>
      </c>
      <c r="J528">
        <v>1</v>
      </c>
      <c r="K528">
        <v>2</v>
      </c>
      <c r="L528">
        <v>0</v>
      </c>
    </row>
    <row r="529" spans="1:12" x14ac:dyDescent="0.2">
      <c r="A529" t="s">
        <v>544</v>
      </c>
      <c r="B529" t="s">
        <v>34</v>
      </c>
      <c r="C529">
        <v>0</v>
      </c>
      <c r="D529">
        <v>4</v>
      </c>
      <c r="E529">
        <v>0</v>
      </c>
      <c r="F529">
        <v>0</v>
      </c>
      <c r="G529">
        <v>0.5</v>
      </c>
      <c r="H529">
        <v>4</v>
      </c>
      <c r="I529">
        <v>11</v>
      </c>
      <c r="J529">
        <v>2</v>
      </c>
      <c r="K529">
        <v>4</v>
      </c>
      <c r="L529">
        <v>0</v>
      </c>
    </row>
    <row r="530" spans="1:12" x14ac:dyDescent="0.2">
      <c r="A530" t="s">
        <v>545</v>
      </c>
      <c r="B530" t="s">
        <v>19</v>
      </c>
      <c r="C530">
        <v>0</v>
      </c>
      <c r="D530">
        <v>1</v>
      </c>
      <c r="E530">
        <v>1</v>
      </c>
      <c r="F530">
        <v>0</v>
      </c>
      <c r="G530">
        <v>1</v>
      </c>
      <c r="H530">
        <v>8</v>
      </c>
      <c r="I530">
        <v>6</v>
      </c>
      <c r="J530">
        <v>1</v>
      </c>
      <c r="K530">
        <v>2</v>
      </c>
      <c r="L530">
        <v>0</v>
      </c>
    </row>
    <row r="531" spans="1:12" x14ac:dyDescent="0.2">
      <c r="A531" t="s">
        <v>546</v>
      </c>
      <c r="B531" t="s">
        <v>19</v>
      </c>
      <c r="C531">
        <v>0</v>
      </c>
      <c r="D531">
        <v>0</v>
      </c>
      <c r="E531">
        <v>1</v>
      </c>
      <c r="F531">
        <v>0</v>
      </c>
      <c r="G531">
        <v>1</v>
      </c>
      <c r="H531">
        <v>7</v>
      </c>
      <c r="I531">
        <v>6</v>
      </c>
      <c r="J531">
        <v>1</v>
      </c>
      <c r="K531">
        <v>2</v>
      </c>
      <c r="L531">
        <v>0</v>
      </c>
    </row>
    <row r="532" spans="1:12" x14ac:dyDescent="0.2">
      <c r="A532" t="s">
        <v>547</v>
      </c>
      <c r="B532" t="s">
        <v>34</v>
      </c>
      <c r="C532">
        <v>0</v>
      </c>
      <c r="D532">
        <v>2</v>
      </c>
      <c r="E532">
        <v>1</v>
      </c>
      <c r="F532">
        <v>0</v>
      </c>
      <c r="G532">
        <v>1</v>
      </c>
      <c r="H532">
        <v>5</v>
      </c>
      <c r="I532">
        <v>9</v>
      </c>
      <c r="J532">
        <v>0</v>
      </c>
      <c r="K532">
        <v>2</v>
      </c>
      <c r="L532">
        <v>0</v>
      </c>
    </row>
    <row r="533" spans="1:12" x14ac:dyDescent="0.2">
      <c r="A533" t="s">
        <v>548</v>
      </c>
      <c r="B533" t="s">
        <v>34</v>
      </c>
      <c r="C533">
        <v>0</v>
      </c>
      <c r="D533">
        <v>5</v>
      </c>
      <c r="E533">
        <v>4</v>
      </c>
      <c r="F533">
        <v>0</v>
      </c>
      <c r="G533">
        <v>0.5</v>
      </c>
      <c r="H533">
        <v>5</v>
      </c>
      <c r="I533">
        <v>13</v>
      </c>
      <c r="J533">
        <v>3</v>
      </c>
      <c r="K533">
        <v>5</v>
      </c>
      <c r="L533">
        <v>0</v>
      </c>
    </row>
    <row r="534" spans="1:12" x14ac:dyDescent="0.2">
      <c r="A534" t="s">
        <v>549</v>
      </c>
      <c r="B534" t="s">
        <v>19</v>
      </c>
      <c r="C534">
        <v>0</v>
      </c>
      <c r="D534">
        <v>1</v>
      </c>
      <c r="E534">
        <v>1</v>
      </c>
      <c r="F534">
        <v>0</v>
      </c>
      <c r="G534">
        <v>1</v>
      </c>
      <c r="H534">
        <v>8</v>
      </c>
      <c r="I534">
        <v>6</v>
      </c>
      <c r="J534">
        <v>1</v>
      </c>
      <c r="K534">
        <v>2</v>
      </c>
      <c r="L534">
        <v>0</v>
      </c>
    </row>
    <row r="535" spans="1:12" x14ac:dyDescent="0.2">
      <c r="A535" t="s">
        <v>550</v>
      </c>
      <c r="B535" t="s">
        <v>19</v>
      </c>
      <c r="C535">
        <v>0</v>
      </c>
      <c r="D535">
        <v>1</v>
      </c>
      <c r="E535">
        <v>1</v>
      </c>
      <c r="F535">
        <v>0</v>
      </c>
      <c r="G535">
        <v>1</v>
      </c>
      <c r="H535">
        <v>10</v>
      </c>
      <c r="I535">
        <v>7</v>
      </c>
      <c r="J535">
        <v>1</v>
      </c>
      <c r="K535">
        <v>2</v>
      </c>
      <c r="L535">
        <v>0</v>
      </c>
    </row>
    <row r="536" spans="1:12" x14ac:dyDescent="0.2">
      <c r="A536" t="s">
        <v>551</v>
      </c>
      <c r="B536" t="s">
        <v>19</v>
      </c>
      <c r="C536">
        <v>0</v>
      </c>
      <c r="D536">
        <v>0</v>
      </c>
      <c r="E536">
        <v>1</v>
      </c>
      <c r="F536">
        <v>0</v>
      </c>
      <c r="G536">
        <v>1</v>
      </c>
      <c r="H536">
        <v>7</v>
      </c>
      <c r="I536">
        <v>6</v>
      </c>
      <c r="J536">
        <v>1</v>
      </c>
      <c r="K536">
        <v>2</v>
      </c>
      <c r="L536">
        <v>0</v>
      </c>
    </row>
    <row r="537" spans="1:12" x14ac:dyDescent="0.2">
      <c r="A537" t="s">
        <v>552</v>
      </c>
      <c r="B537" t="s">
        <v>34</v>
      </c>
      <c r="C537">
        <v>0</v>
      </c>
      <c r="D537">
        <v>2</v>
      </c>
      <c r="E537">
        <v>1</v>
      </c>
      <c r="F537">
        <v>0</v>
      </c>
      <c r="G537">
        <v>1</v>
      </c>
      <c r="H537">
        <v>5</v>
      </c>
      <c r="I537">
        <v>11</v>
      </c>
      <c r="J537">
        <v>0</v>
      </c>
      <c r="K537">
        <v>2</v>
      </c>
      <c r="L537">
        <v>0</v>
      </c>
    </row>
    <row r="538" spans="1:12" x14ac:dyDescent="0.2">
      <c r="A538" t="s">
        <v>553</v>
      </c>
      <c r="B538" t="s">
        <v>34</v>
      </c>
      <c r="C538">
        <v>0</v>
      </c>
      <c r="D538">
        <v>9</v>
      </c>
      <c r="E538">
        <v>45</v>
      </c>
      <c r="F538">
        <v>0</v>
      </c>
      <c r="G538">
        <v>0.25</v>
      </c>
      <c r="H538">
        <v>10</v>
      </c>
      <c r="I538">
        <v>26</v>
      </c>
      <c r="J538">
        <v>2</v>
      </c>
      <c r="K538">
        <v>10</v>
      </c>
      <c r="L538">
        <v>0</v>
      </c>
    </row>
    <row r="539" spans="1:12" x14ac:dyDescent="0.2">
      <c r="A539" t="s">
        <v>554</v>
      </c>
      <c r="B539" t="s">
        <v>19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9</v>
      </c>
      <c r="I539">
        <v>6</v>
      </c>
      <c r="J539">
        <v>1</v>
      </c>
      <c r="K539">
        <v>2</v>
      </c>
      <c r="L539">
        <v>0</v>
      </c>
    </row>
    <row r="540" spans="1:12" x14ac:dyDescent="0.2">
      <c r="A540" t="s">
        <v>555</v>
      </c>
      <c r="B540" t="s">
        <v>19</v>
      </c>
      <c r="C540">
        <v>0</v>
      </c>
      <c r="D540">
        <v>0</v>
      </c>
      <c r="E540">
        <v>1</v>
      </c>
      <c r="F540">
        <v>0</v>
      </c>
      <c r="G540">
        <v>1</v>
      </c>
      <c r="H540">
        <v>8</v>
      </c>
      <c r="I540">
        <v>7</v>
      </c>
      <c r="J540">
        <v>1</v>
      </c>
      <c r="K540">
        <v>2</v>
      </c>
      <c r="L540">
        <v>0</v>
      </c>
    </row>
    <row r="541" spans="1:12" x14ac:dyDescent="0.2">
      <c r="A541" t="s">
        <v>556</v>
      </c>
      <c r="B541" t="s">
        <v>34</v>
      </c>
      <c r="C541">
        <v>0</v>
      </c>
      <c r="D541">
        <v>3</v>
      </c>
      <c r="E541">
        <v>1</v>
      </c>
      <c r="F541">
        <v>0</v>
      </c>
      <c r="G541">
        <v>1</v>
      </c>
      <c r="H541">
        <v>5</v>
      </c>
      <c r="I541">
        <v>12</v>
      </c>
      <c r="J541">
        <v>0</v>
      </c>
      <c r="K541">
        <v>3</v>
      </c>
      <c r="L541">
        <v>0</v>
      </c>
    </row>
    <row r="542" spans="1:12" x14ac:dyDescent="0.2">
      <c r="A542" t="s">
        <v>557</v>
      </c>
      <c r="B542" t="s">
        <v>13</v>
      </c>
      <c r="C542">
        <v>0</v>
      </c>
      <c r="D542">
        <v>4</v>
      </c>
      <c r="E542">
        <v>0</v>
      </c>
      <c r="F542">
        <v>1</v>
      </c>
      <c r="G542">
        <v>1</v>
      </c>
      <c r="H542">
        <v>1</v>
      </c>
      <c r="I542">
        <v>4</v>
      </c>
      <c r="J542">
        <v>3</v>
      </c>
      <c r="K542">
        <v>4</v>
      </c>
      <c r="L542">
        <v>0</v>
      </c>
    </row>
    <row r="543" spans="1:12" x14ac:dyDescent="0.2">
      <c r="A543" t="s">
        <v>558</v>
      </c>
      <c r="B543" t="s">
        <v>17</v>
      </c>
      <c r="C543">
        <v>0</v>
      </c>
      <c r="D543">
        <v>10</v>
      </c>
      <c r="E543">
        <v>0</v>
      </c>
      <c r="F543">
        <v>0</v>
      </c>
      <c r="G543">
        <v>1</v>
      </c>
      <c r="H543">
        <v>4</v>
      </c>
      <c r="I543">
        <v>15</v>
      </c>
      <c r="J543">
        <v>0</v>
      </c>
      <c r="K543">
        <v>10</v>
      </c>
      <c r="L543">
        <v>0</v>
      </c>
    </row>
    <row r="544" spans="1:12" x14ac:dyDescent="0.2">
      <c r="A544" t="s">
        <v>559</v>
      </c>
      <c r="B544" t="s">
        <v>19</v>
      </c>
      <c r="C544">
        <v>1</v>
      </c>
      <c r="D544">
        <v>4</v>
      </c>
      <c r="E544">
        <v>1</v>
      </c>
      <c r="F544">
        <v>0</v>
      </c>
      <c r="G544">
        <v>0.5</v>
      </c>
      <c r="H544">
        <v>13</v>
      </c>
      <c r="I544">
        <v>18</v>
      </c>
      <c r="J544">
        <v>2</v>
      </c>
      <c r="K544">
        <v>6</v>
      </c>
      <c r="L544">
        <v>0</v>
      </c>
    </row>
    <row r="545" spans="1:12" x14ac:dyDescent="0.2">
      <c r="A545" t="s">
        <v>560</v>
      </c>
      <c r="B545" t="s">
        <v>19</v>
      </c>
      <c r="C545">
        <v>0</v>
      </c>
      <c r="D545">
        <v>0</v>
      </c>
      <c r="E545">
        <v>1</v>
      </c>
      <c r="F545">
        <v>1</v>
      </c>
      <c r="G545">
        <v>1</v>
      </c>
      <c r="H545">
        <v>2</v>
      </c>
      <c r="I545">
        <v>5</v>
      </c>
      <c r="J545">
        <v>1</v>
      </c>
      <c r="K545">
        <v>2</v>
      </c>
      <c r="L545">
        <v>0</v>
      </c>
    </row>
    <row r="546" spans="1:12" x14ac:dyDescent="0.2">
      <c r="A546" t="s">
        <v>561</v>
      </c>
      <c r="B546" t="s">
        <v>19</v>
      </c>
      <c r="C546">
        <v>0</v>
      </c>
      <c r="D546">
        <v>3</v>
      </c>
      <c r="E546">
        <v>0</v>
      </c>
      <c r="F546">
        <v>0</v>
      </c>
      <c r="G546">
        <v>1</v>
      </c>
      <c r="H546">
        <v>6</v>
      </c>
      <c r="I546">
        <v>12</v>
      </c>
      <c r="J546">
        <v>5</v>
      </c>
      <c r="K546">
        <v>3</v>
      </c>
      <c r="L546">
        <v>0</v>
      </c>
    </row>
    <row r="547" spans="1:12" x14ac:dyDescent="0.2">
      <c r="A547" t="s">
        <v>562</v>
      </c>
      <c r="B547" t="s">
        <v>19</v>
      </c>
      <c r="C547">
        <v>0</v>
      </c>
      <c r="D547">
        <v>3</v>
      </c>
      <c r="E547">
        <v>0</v>
      </c>
      <c r="F547">
        <v>0</v>
      </c>
      <c r="G547">
        <v>1</v>
      </c>
      <c r="H547">
        <v>3</v>
      </c>
      <c r="I547">
        <v>7</v>
      </c>
      <c r="J547">
        <v>1</v>
      </c>
      <c r="K547">
        <v>3</v>
      </c>
      <c r="L547">
        <v>0</v>
      </c>
    </row>
    <row r="548" spans="1:12" x14ac:dyDescent="0.2">
      <c r="A548" t="s">
        <v>563</v>
      </c>
      <c r="B548" t="s">
        <v>17</v>
      </c>
      <c r="C548">
        <v>0</v>
      </c>
      <c r="D548">
        <v>2</v>
      </c>
      <c r="E548">
        <v>0</v>
      </c>
      <c r="F548">
        <v>1</v>
      </c>
      <c r="G548">
        <v>1</v>
      </c>
      <c r="H548">
        <v>1</v>
      </c>
      <c r="I548">
        <v>13</v>
      </c>
      <c r="J548">
        <v>1</v>
      </c>
      <c r="K548">
        <v>9</v>
      </c>
      <c r="L548">
        <v>0</v>
      </c>
    </row>
    <row r="549" spans="1:12" x14ac:dyDescent="0.2">
      <c r="A549" t="s">
        <v>564</v>
      </c>
      <c r="B549" t="s">
        <v>34</v>
      </c>
      <c r="C549">
        <v>0</v>
      </c>
      <c r="D549">
        <v>5</v>
      </c>
      <c r="E549">
        <v>0</v>
      </c>
      <c r="F549">
        <v>0</v>
      </c>
      <c r="G549">
        <v>1</v>
      </c>
      <c r="H549">
        <v>5</v>
      </c>
      <c r="I549">
        <v>15</v>
      </c>
      <c r="J549">
        <v>0</v>
      </c>
      <c r="K549">
        <v>5</v>
      </c>
      <c r="L549">
        <v>0</v>
      </c>
    </row>
    <row r="550" spans="1:12" x14ac:dyDescent="0.2">
      <c r="A550" t="s">
        <v>565</v>
      </c>
      <c r="B550" t="s">
        <v>34</v>
      </c>
      <c r="C550">
        <v>0</v>
      </c>
      <c r="D550">
        <v>3</v>
      </c>
      <c r="E550">
        <v>3</v>
      </c>
      <c r="F550">
        <v>0</v>
      </c>
      <c r="G550">
        <v>1</v>
      </c>
      <c r="H550">
        <v>5</v>
      </c>
      <c r="I550">
        <v>12</v>
      </c>
      <c r="J550">
        <v>0</v>
      </c>
      <c r="K550">
        <v>3</v>
      </c>
      <c r="L550">
        <v>0</v>
      </c>
    </row>
    <row r="551" spans="1:12" x14ac:dyDescent="0.2">
      <c r="A551" t="s">
        <v>566</v>
      </c>
      <c r="B551" t="s">
        <v>34</v>
      </c>
      <c r="C551">
        <v>0</v>
      </c>
      <c r="D551">
        <v>6</v>
      </c>
      <c r="E551">
        <v>1</v>
      </c>
      <c r="F551">
        <v>0</v>
      </c>
      <c r="G551">
        <v>1</v>
      </c>
      <c r="H551">
        <v>5</v>
      </c>
      <c r="I551">
        <v>12</v>
      </c>
      <c r="J551">
        <v>3</v>
      </c>
      <c r="K551">
        <v>6</v>
      </c>
      <c r="L551">
        <v>0</v>
      </c>
    </row>
    <row r="552" spans="1:12" x14ac:dyDescent="0.2">
      <c r="A552" t="s">
        <v>567</v>
      </c>
      <c r="B552" t="s">
        <v>19</v>
      </c>
      <c r="C552">
        <v>0</v>
      </c>
      <c r="D552">
        <v>1</v>
      </c>
      <c r="E552">
        <v>1</v>
      </c>
      <c r="F552">
        <v>0</v>
      </c>
      <c r="G552">
        <v>1</v>
      </c>
      <c r="H552">
        <v>7</v>
      </c>
      <c r="I552">
        <v>6</v>
      </c>
      <c r="J552">
        <v>1</v>
      </c>
      <c r="K552">
        <v>2</v>
      </c>
      <c r="L552">
        <v>0</v>
      </c>
    </row>
    <row r="553" spans="1:12" x14ac:dyDescent="0.2">
      <c r="A553" t="s">
        <v>568</v>
      </c>
      <c r="B553" t="s">
        <v>19</v>
      </c>
      <c r="C553">
        <v>0</v>
      </c>
      <c r="D553">
        <v>1</v>
      </c>
      <c r="E553">
        <v>1</v>
      </c>
      <c r="F553">
        <v>0</v>
      </c>
      <c r="G553">
        <v>1</v>
      </c>
      <c r="H553">
        <v>7</v>
      </c>
      <c r="I553">
        <v>6</v>
      </c>
      <c r="J553">
        <v>1</v>
      </c>
      <c r="K553">
        <v>2</v>
      </c>
      <c r="L553">
        <v>0</v>
      </c>
    </row>
    <row r="554" spans="1:12" x14ac:dyDescent="0.2">
      <c r="A554" t="s">
        <v>569</v>
      </c>
      <c r="B554" t="s">
        <v>19</v>
      </c>
      <c r="C554">
        <v>0</v>
      </c>
      <c r="D554">
        <v>0</v>
      </c>
      <c r="E554">
        <v>1</v>
      </c>
      <c r="F554">
        <v>0</v>
      </c>
      <c r="G554">
        <v>1</v>
      </c>
      <c r="H554">
        <v>7</v>
      </c>
      <c r="I554">
        <v>6</v>
      </c>
      <c r="J554">
        <v>1</v>
      </c>
      <c r="K554">
        <v>2</v>
      </c>
      <c r="L554">
        <v>0</v>
      </c>
    </row>
    <row r="555" spans="1:12" x14ac:dyDescent="0.2">
      <c r="A555" t="s">
        <v>570</v>
      </c>
      <c r="B555" t="s">
        <v>19</v>
      </c>
      <c r="C555">
        <v>0</v>
      </c>
      <c r="D555">
        <v>2</v>
      </c>
      <c r="E555">
        <v>0</v>
      </c>
      <c r="F555">
        <v>0</v>
      </c>
      <c r="G555">
        <v>1</v>
      </c>
      <c r="H555">
        <v>5</v>
      </c>
      <c r="I555">
        <v>10</v>
      </c>
      <c r="J555">
        <v>4</v>
      </c>
      <c r="K555">
        <v>2</v>
      </c>
      <c r="L555">
        <v>0</v>
      </c>
    </row>
    <row r="556" spans="1:12" x14ac:dyDescent="0.2">
      <c r="A556" t="s">
        <v>571</v>
      </c>
      <c r="B556" t="s">
        <v>19</v>
      </c>
      <c r="C556">
        <v>0</v>
      </c>
      <c r="D556">
        <v>3</v>
      </c>
      <c r="E556">
        <v>3</v>
      </c>
      <c r="F556">
        <v>0</v>
      </c>
      <c r="G556">
        <v>0.5</v>
      </c>
      <c r="H556">
        <v>5</v>
      </c>
      <c r="I556">
        <v>5</v>
      </c>
      <c r="J556">
        <v>1</v>
      </c>
      <c r="K556">
        <v>3</v>
      </c>
      <c r="L556">
        <v>0</v>
      </c>
    </row>
    <row r="557" spans="1:12" x14ac:dyDescent="0.2">
      <c r="A557" t="s">
        <v>572</v>
      </c>
      <c r="B557" t="s">
        <v>17</v>
      </c>
      <c r="C557">
        <v>0</v>
      </c>
      <c r="D557">
        <v>2</v>
      </c>
      <c r="E557">
        <v>2</v>
      </c>
      <c r="F557">
        <v>1</v>
      </c>
      <c r="G557">
        <v>0.5</v>
      </c>
      <c r="H557">
        <v>2</v>
      </c>
      <c r="I557">
        <v>19</v>
      </c>
      <c r="J557">
        <v>1</v>
      </c>
      <c r="K557">
        <v>5</v>
      </c>
      <c r="L557">
        <v>0</v>
      </c>
    </row>
    <row r="558" spans="1:12" x14ac:dyDescent="0.2">
      <c r="A558" t="s">
        <v>573</v>
      </c>
      <c r="B558" t="s">
        <v>17</v>
      </c>
      <c r="C558">
        <v>0</v>
      </c>
      <c r="D558">
        <v>0</v>
      </c>
      <c r="E558">
        <v>0</v>
      </c>
      <c r="F558">
        <v>1</v>
      </c>
      <c r="G558">
        <v>1</v>
      </c>
      <c r="H558">
        <v>0</v>
      </c>
      <c r="I558">
        <v>2</v>
      </c>
      <c r="J558">
        <v>1</v>
      </c>
      <c r="K558">
        <v>1</v>
      </c>
      <c r="L558">
        <v>0</v>
      </c>
    </row>
    <row r="559" spans="1:12" x14ac:dyDescent="0.2">
      <c r="A559" t="s">
        <v>574</v>
      </c>
      <c r="B559" t="s">
        <v>19</v>
      </c>
      <c r="C559">
        <v>0</v>
      </c>
      <c r="D559">
        <v>3</v>
      </c>
      <c r="E559">
        <v>1</v>
      </c>
      <c r="F559">
        <v>0</v>
      </c>
      <c r="G559">
        <v>1</v>
      </c>
      <c r="H559">
        <v>4</v>
      </c>
      <c r="I559">
        <v>9</v>
      </c>
      <c r="J559">
        <v>1</v>
      </c>
      <c r="K559">
        <v>4</v>
      </c>
      <c r="L559">
        <v>0</v>
      </c>
    </row>
    <row r="560" spans="1:12" x14ac:dyDescent="0.2">
      <c r="A560" t="s">
        <v>575</v>
      </c>
      <c r="B560" t="s">
        <v>34</v>
      </c>
      <c r="C560">
        <v>0</v>
      </c>
      <c r="D560">
        <v>3</v>
      </c>
      <c r="E560">
        <v>6</v>
      </c>
      <c r="F560">
        <v>0</v>
      </c>
      <c r="G560">
        <v>0.5</v>
      </c>
      <c r="H560">
        <v>7</v>
      </c>
      <c r="I560">
        <v>11</v>
      </c>
      <c r="J560">
        <v>1</v>
      </c>
      <c r="K560">
        <v>4</v>
      </c>
      <c r="L560">
        <v>0</v>
      </c>
    </row>
    <row r="561" spans="1:12" x14ac:dyDescent="0.2">
      <c r="A561" t="s">
        <v>576</v>
      </c>
      <c r="B561" t="s">
        <v>19</v>
      </c>
      <c r="C561">
        <v>0</v>
      </c>
      <c r="D561">
        <v>0</v>
      </c>
      <c r="E561">
        <v>1</v>
      </c>
      <c r="F561">
        <v>0</v>
      </c>
      <c r="G561">
        <v>1</v>
      </c>
      <c r="H561">
        <v>7</v>
      </c>
      <c r="I561">
        <v>6</v>
      </c>
      <c r="J561">
        <v>1</v>
      </c>
      <c r="K561">
        <v>2</v>
      </c>
      <c r="L561">
        <v>0</v>
      </c>
    </row>
    <row r="562" spans="1:12" x14ac:dyDescent="0.2">
      <c r="A562" t="s">
        <v>577</v>
      </c>
      <c r="B562" t="s">
        <v>19</v>
      </c>
      <c r="C562">
        <v>1</v>
      </c>
      <c r="D562">
        <v>4</v>
      </c>
      <c r="E562">
        <v>2</v>
      </c>
      <c r="F562">
        <v>0</v>
      </c>
      <c r="G562">
        <v>0.5</v>
      </c>
      <c r="H562">
        <v>17</v>
      </c>
      <c r="I562">
        <v>23</v>
      </c>
      <c r="J562">
        <v>1</v>
      </c>
      <c r="K562">
        <v>6</v>
      </c>
      <c r="L562">
        <v>0</v>
      </c>
    </row>
    <row r="563" spans="1:12" x14ac:dyDescent="0.2">
      <c r="A563" t="s">
        <v>578</v>
      </c>
      <c r="B563" t="s">
        <v>19</v>
      </c>
      <c r="C563">
        <v>0</v>
      </c>
      <c r="D563">
        <v>0</v>
      </c>
      <c r="E563">
        <v>1</v>
      </c>
      <c r="F563">
        <v>1</v>
      </c>
      <c r="G563">
        <v>1</v>
      </c>
      <c r="H563">
        <v>4</v>
      </c>
      <c r="I563">
        <v>6</v>
      </c>
      <c r="J563">
        <v>1</v>
      </c>
      <c r="K563">
        <v>2</v>
      </c>
      <c r="L563">
        <v>0</v>
      </c>
    </row>
    <row r="564" spans="1:12" x14ac:dyDescent="0.2">
      <c r="A564" t="s">
        <v>579</v>
      </c>
      <c r="B564" t="s">
        <v>19</v>
      </c>
      <c r="C564">
        <v>0</v>
      </c>
      <c r="D564">
        <v>2</v>
      </c>
      <c r="E564">
        <v>0</v>
      </c>
      <c r="F564">
        <v>0</v>
      </c>
      <c r="G564">
        <v>1</v>
      </c>
      <c r="H564">
        <v>6</v>
      </c>
      <c r="I564">
        <v>11</v>
      </c>
      <c r="J564">
        <v>4</v>
      </c>
      <c r="K564">
        <v>2</v>
      </c>
      <c r="L564">
        <v>0</v>
      </c>
    </row>
    <row r="565" spans="1:12" x14ac:dyDescent="0.2">
      <c r="A565" t="s">
        <v>580</v>
      </c>
      <c r="B565" t="s">
        <v>19</v>
      </c>
      <c r="C565">
        <v>0</v>
      </c>
      <c r="D565">
        <v>2</v>
      </c>
      <c r="E565">
        <v>1</v>
      </c>
      <c r="F565">
        <v>0</v>
      </c>
      <c r="G565">
        <v>1</v>
      </c>
      <c r="H565">
        <v>3</v>
      </c>
      <c r="I565">
        <v>4</v>
      </c>
      <c r="J565">
        <v>1</v>
      </c>
      <c r="K565">
        <v>2</v>
      </c>
      <c r="L565">
        <v>0</v>
      </c>
    </row>
    <row r="566" spans="1:12" x14ac:dyDescent="0.2">
      <c r="A566" t="s">
        <v>581</v>
      </c>
      <c r="B566" t="s">
        <v>17</v>
      </c>
      <c r="C566">
        <v>0</v>
      </c>
      <c r="D566">
        <v>2</v>
      </c>
      <c r="E566">
        <v>1</v>
      </c>
      <c r="F566">
        <v>1</v>
      </c>
      <c r="G566">
        <v>1</v>
      </c>
      <c r="H566">
        <v>0</v>
      </c>
      <c r="I566">
        <v>3</v>
      </c>
      <c r="J566">
        <v>1</v>
      </c>
      <c r="K566">
        <v>2</v>
      </c>
      <c r="L566">
        <v>0</v>
      </c>
    </row>
    <row r="567" spans="1:12" x14ac:dyDescent="0.2">
      <c r="A567" t="s">
        <v>582</v>
      </c>
      <c r="B567" t="s">
        <v>34</v>
      </c>
      <c r="C567">
        <v>0</v>
      </c>
      <c r="D567">
        <v>7</v>
      </c>
      <c r="E567">
        <v>1</v>
      </c>
      <c r="F567">
        <v>0</v>
      </c>
      <c r="G567">
        <v>1</v>
      </c>
      <c r="H567">
        <v>5</v>
      </c>
      <c r="I567">
        <v>17</v>
      </c>
      <c r="J567">
        <v>0</v>
      </c>
      <c r="K567">
        <v>7</v>
      </c>
      <c r="L567">
        <v>0</v>
      </c>
    </row>
    <row r="568" spans="1:12" x14ac:dyDescent="0.2">
      <c r="A568" t="s">
        <v>583</v>
      </c>
      <c r="B568" t="s">
        <v>34</v>
      </c>
      <c r="C568">
        <v>0</v>
      </c>
      <c r="D568">
        <v>4</v>
      </c>
      <c r="E568">
        <v>0</v>
      </c>
      <c r="F568">
        <v>0</v>
      </c>
      <c r="G568">
        <v>0.5</v>
      </c>
      <c r="H568">
        <v>5</v>
      </c>
      <c r="I568">
        <v>12</v>
      </c>
      <c r="J568">
        <v>2</v>
      </c>
      <c r="K568">
        <v>4</v>
      </c>
      <c r="L568">
        <v>0</v>
      </c>
    </row>
    <row r="569" spans="1:12" x14ac:dyDescent="0.2">
      <c r="A569" t="s">
        <v>584</v>
      </c>
      <c r="B569" t="s">
        <v>19</v>
      </c>
      <c r="C569">
        <v>0</v>
      </c>
      <c r="D569">
        <v>0</v>
      </c>
      <c r="E569">
        <v>1</v>
      </c>
      <c r="F569">
        <v>0</v>
      </c>
      <c r="G569">
        <v>1</v>
      </c>
      <c r="H569">
        <v>8</v>
      </c>
      <c r="I569">
        <v>6</v>
      </c>
      <c r="J569">
        <v>1</v>
      </c>
      <c r="K569">
        <v>2</v>
      </c>
      <c r="L569">
        <v>0</v>
      </c>
    </row>
    <row r="570" spans="1:12" x14ac:dyDescent="0.2">
      <c r="A570" t="s">
        <v>585</v>
      </c>
      <c r="B570" t="s">
        <v>19</v>
      </c>
      <c r="C570">
        <v>0</v>
      </c>
      <c r="D570">
        <v>0</v>
      </c>
      <c r="E570">
        <v>1</v>
      </c>
      <c r="F570">
        <v>0</v>
      </c>
      <c r="G570">
        <v>1</v>
      </c>
      <c r="H570">
        <v>7</v>
      </c>
      <c r="I570">
        <v>6</v>
      </c>
      <c r="J570">
        <v>1</v>
      </c>
      <c r="K570">
        <v>2</v>
      </c>
      <c r="L570">
        <v>0</v>
      </c>
    </row>
    <row r="571" spans="1:12" x14ac:dyDescent="0.2">
      <c r="A571" t="s">
        <v>586</v>
      </c>
      <c r="B571" t="s">
        <v>34</v>
      </c>
      <c r="C571">
        <v>0</v>
      </c>
      <c r="D571">
        <v>2</v>
      </c>
      <c r="E571">
        <v>1</v>
      </c>
      <c r="F571">
        <v>0</v>
      </c>
      <c r="G571">
        <v>1</v>
      </c>
      <c r="H571">
        <v>5</v>
      </c>
      <c r="I571">
        <v>8</v>
      </c>
      <c r="J571">
        <v>0</v>
      </c>
      <c r="K571">
        <v>2</v>
      </c>
      <c r="L571">
        <v>0</v>
      </c>
    </row>
    <row r="572" spans="1:12" x14ac:dyDescent="0.2">
      <c r="A572" t="s">
        <v>587</v>
      </c>
      <c r="B572" t="s">
        <v>19</v>
      </c>
      <c r="C572">
        <v>10</v>
      </c>
      <c r="D572">
        <v>11</v>
      </c>
      <c r="E572">
        <v>26</v>
      </c>
      <c r="F572">
        <v>1</v>
      </c>
      <c r="G572">
        <v>0.33300000000000002</v>
      </c>
      <c r="H572">
        <v>6</v>
      </c>
      <c r="I572">
        <v>50</v>
      </c>
      <c r="J572">
        <v>4</v>
      </c>
      <c r="K572">
        <v>20</v>
      </c>
      <c r="L572">
        <v>2</v>
      </c>
    </row>
    <row r="573" spans="1:12" x14ac:dyDescent="0.2">
      <c r="A573" t="s">
        <v>588</v>
      </c>
      <c r="B573" t="s">
        <v>17</v>
      </c>
      <c r="C573">
        <v>16</v>
      </c>
      <c r="D573">
        <v>6</v>
      </c>
      <c r="E573">
        <v>14</v>
      </c>
      <c r="F573">
        <v>1</v>
      </c>
      <c r="G573">
        <v>0.33300000000000002</v>
      </c>
      <c r="H573">
        <v>7</v>
      </c>
      <c r="I573">
        <v>21</v>
      </c>
      <c r="J573">
        <v>6</v>
      </c>
      <c r="K573">
        <v>9</v>
      </c>
      <c r="L573">
        <v>0</v>
      </c>
    </row>
    <row r="574" spans="1:12" x14ac:dyDescent="0.2">
      <c r="A574" t="s">
        <v>589</v>
      </c>
      <c r="B574" t="s">
        <v>17</v>
      </c>
      <c r="C574">
        <v>12</v>
      </c>
      <c r="D574">
        <v>2</v>
      </c>
      <c r="E574">
        <v>4</v>
      </c>
      <c r="F574">
        <v>2</v>
      </c>
      <c r="G574">
        <v>0.5</v>
      </c>
      <c r="H574">
        <v>0</v>
      </c>
      <c r="I574">
        <v>7</v>
      </c>
      <c r="J574">
        <v>1</v>
      </c>
      <c r="K574">
        <v>4</v>
      </c>
      <c r="L574">
        <v>0</v>
      </c>
    </row>
    <row r="575" spans="1:12" x14ac:dyDescent="0.2">
      <c r="A575" t="s">
        <v>590</v>
      </c>
      <c r="B575" t="s">
        <v>17</v>
      </c>
      <c r="C575">
        <v>0</v>
      </c>
      <c r="D575">
        <v>0</v>
      </c>
      <c r="E575">
        <v>1</v>
      </c>
      <c r="F575">
        <v>1</v>
      </c>
      <c r="G575">
        <v>1</v>
      </c>
      <c r="H575">
        <v>1</v>
      </c>
      <c r="I575">
        <v>5</v>
      </c>
      <c r="J575">
        <v>1</v>
      </c>
      <c r="K575">
        <v>2</v>
      </c>
      <c r="L575">
        <v>0</v>
      </c>
    </row>
    <row r="576" spans="1:12" x14ac:dyDescent="0.2">
      <c r="A576" t="s">
        <v>591</v>
      </c>
      <c r="B576" t="s">
        <v>17</v>
      </c>
      <c r="C576">
        <v>3</v>
      </c>
      <c r="D576">
        <v>2</v>
      </c>
      <c r="E576">
        <v>3</v>
      </c>
      <c r="F576">
        <v>1</v>
      </c>
      <c r="G576">
        <v>0.5</v>
      </c>
      <c r="H576">
        <v>6</v>
      </c>
      <c r="I576">
        <v>12</v>
      </c>
      <c r="J576">
        <v>5</v>
      </c>
      <c r="K576">
        <v>4</v>
      </c>
      <c r="L576">
        <v>0</v>
      </c>
    </row>
    <row r="577" spans="1:12" x14ac:dyDescent="0.2">
      <c r="A577" t="s">
        <v>592</v>
      </c>
      <c r="B577" t="s">
        <v>17</v>
      </c>
      <c r="C577">
        <v>0</v>
      </c>
      <c r="D577">
        <v>0</v>
      </c>
      <c r="E577">
        <v>1</v>
      </c>
      <c r="F577">
        <v>1</v>
      </c>
      <c r="G577">
        <v>1</v>
      </c>
      <c r="H577">
        <v>1</v>
      </c>
      <c r="I577">
        <v>5</v>
      </c>
      <c r="J577">
        <v>1</v>
      </c>
      <c r="K577">
        <v>2</v>
      </c>
      <c r="L577">
        <v>0</v>
      </c>
    </row>
    <row r="578" spans="1:12" x14ac:dyDescent="0.2">
      <c r="A578" t="s">
        <v>593</v>
      </c>
      <c r="B578" t="s">
        <v>13</v>
      </c>
      <c r="C578">
        <v>1</v>
      </c>
      <c r="D578">
        <v>9</v>
      </c>
      <c r="E578">
        <v>0</v>
      </c>
      <c r="F578">
        <v>1</v>
      </c>
      <c r="G578">
        <v>1</v>
      </c>
      <c r="H578">
        <v>0</v>
      </c>
      <c r="I578">
        <v>9</v>
      </c>
      <c r="J578">
        <v>5</v>
      </c>
      <c r="K578">
        <v>9</v>
      </c>
      <c r="L578">
        <v>0</v>
      </c>
    </row>
    <row r="579" spans="1:12" x14ac:dyDescent="0.2">
      <c r="A579" t="s">
        <v>594</v>
      </c>
      <c r="B579" t="s">
        <v>34</v>
      </c>
      <c r="C579">
        <v>0</v>
      </c>
      <c r="D579">
        <v>2</v>
      </c>
      <c r="E579">
        <v>1</v>
      </c>
      <c r="F579">
        <v>0</v>
      </c>
      <c r="G579">
        <v>1</v>
      </c>
      <c r="H579">
        <v>10</v>
      </c>
      <c r="I579">
        <v>34</v>
      </c>
      <c r="J579">
        <v>0</v>
      </c>
      <c r="K579">
        <v>2</v>
      </c>
      <c r="L579">
        <v>0</v>
      </c>
    </row>
    <row r="580" spans="1:12" x14ac:dyDescent="0.2">
      <c r="A580" t="s">
        <v>595</v>
      </c>
      <c r="B580" t="s">
        <v>17</v>
      </c>
      <c r="C580">
        <v>1</v>
      </c>
      <c r="D580">
        <v>2</v>
      </c>
      <c r="E580">
        <v>3</v>
      </c>
      <c r="F580">
        <v>0</v>
      </c>
      <c r="G580">
        <v>0.5</v>
      </c>
      <c r="H580">
        <v>9</v>
      </c>
      <c r="I580">
        <v>12</v>
      </c>
      <c r="J580">
        <v>3</v>
      </c>
      <c r="K580">
        <v>4</v>
      </c>
      <c r="L580">
        <v>0</v>
      </c>
    </row>
    <row r="581" spans="1:12" x14ac:dyDescent="0.2">
      <c r="A581" t="s">
        <v>596</v>
      </c>
      <c r="B581" t="s">
        <v>17</v>
      </c>
      <c r="C581">
        <v>0</v>
      </c>
      <c r="D581">
        <v>0</v>
      </c>
      <c r="E581">
        <v>1</v>
      </c>
      <c r="F581">
        <v>1</v>
      </c>
      <c r="G581">
        <v>1</v>
      </c>
      <c r="H581">
        <v>1</v>
      </c>
      <c r="I581">
        <v>5</v>
      </c>
      <c r="J581">
        <v>1</v>
      </c>
      <c r="K581">
        <v>2</v>
      </c>
      <c r="L581">
        <v>0</v>
      </c>
    </row>
    <row r="582" spans="1:12" x14ac:dyDescent="0.2">
      <c r="A582" t="s">
        <v>597</v>
      </c>
      <c r="B582" t="s">
        <v>19</v>
      </c>
      <c r="C582">
        <v>1</v>
      </c>
      <c r="D582">
        <v>4</v>
      </c>
      <c r="E582">
        <v>0</v>
      </c>
      <c r="F582">
        <v>1</v>
      </c>
      <c r="G582">
        <v>1</v>
      </c>
      <c r="H582">
        <v>4</v>
      </c>
      <c r="I582">
        <v>16</v>
      </c>
      <c r="J582">
        <v>4</v>
      </c>
      <c r="K582">
        <v>7</v>
      </c>
      <c r="L582">
        <v>0</v>
      </c>
    </row>
    <row r="583" spans="1:12" x14ac:dyDescent="0.2">
      <c r="A583" t="s">
        <v>598</v>
      </c>
      <c r="B583" t="s">
        <v>17</v>
      </c>
      <c r="C583">
        <v>0</v>
      </c>
      <c r="D583">
        <v>6</v>
      </c>
      <c r="E583">
        <v>19</v>
      </c>
      <c r="F583">
        <v>0</v>
      </c>
      <c r="G583">
        <v>0.2</v>
      </c>
      <c r="H583">
        <v>3</v>
      </c>
      <c r="I583">
        <v>12</v>
      </c>
      <c r="J583">
        <v>2</v>
      </c>
      <c r="K583">
        <v>8</v>
      </c>
      <c r="L583">
        <v>0</v>
      </c>
    </row>
    <row r="584" spans="1:12" x14ac:dyDescent="0.2">
      <c r="A584" t="s">
        <v>599</v>
      </c>
      <c r="B584" t="s">
        <v>17</v>
      </c>
      <c r="C584">
        <v>0</v>
      </c>
      <c r="D584">
        <v>0</v>
      </c>
      <c r="E584">
        <v>1</v>
      </c>
      <c r="F584">
        <v>1</v>
      </c>
      <c r="G584">
        <v>1</v>
      </c>
      <c r="H584">
        <v>1</v>
      </c>
      <c r="I584">
        <v>5</v>
      </c>
      <c r="J584">
        <v>1</v>
      </c>
      <c r="K584">
        <v>2</v>
      </c>
      <c r="L584">
        <v>0</v>
      </c>
    </row>
    <row r="585" spans="1:12" x14ac:dyDescent="0.2">
      <c r="A585" t="s">
        <v>600</v>
      </c>
      <c r="B585" t="s">
        <v>34</v>
      </c>
      <c r="C585">
        <v>1</v>
      </c>
      <c r="D585">
        <v>3</v>
      </c>
      <c r="E585">
        <v>3</v>
      </c>
      <c r="F585">
        <v>0</v>
      </c>
      <c r="G585">
        <v>1</v>
      </c>
      <c r="H585">
        <v>3</v>
      </c>
      <c r="I585">
        <v>9</v>
      </c>
      <c r="J585">
        <v>0</v>
      </c>
      <c r="K585">
        <v>3</v>
      </c>
      <c r="L585">
        <v>0</v>
      </c>
    </row>
    <row r="586" spans="1:12" x14ac:dyDescent="0.2">
      <c r="A586" t="s">
        <v>601</v>
      </c>
      <c r="B586" t="s">
        <v>19</v>
      </c>
      <c r="C586">
        <v>3</v>
      </c>
      <c r="D586">
        <v>13</v>
      </c>
      <c r="E586">
        <v>122</v>
      </c>
      <c r="F586">
        <v>1</v>
      </c>
      <c r="G586">
        <v>9.0999999999999998E-2</v>
      </c>
      <c r="H586">
        <v>12</v>
      </c>
      <c r="I586">
        <v>70</v>
      </c>
      <c r="J586">
        <v>22</v>
      </c>
      <c r="K586">
        <v>17</v>
      </c>
      <c r="L586">
        <v>0</v>
      </c>
    </row>
    <row r="587" spans="1:12" x14ac:dyDescent="0.2">
      <c r="A587" t="s">
        <v>602</v>
      </c>
      <c r="B587" t="s">
        <v>17</v>
      </c>
      <c r="C587">
        <v>0</v>
      </c>
      <c r="D587">
        <v>2</v>
      </c>
      <c r="E587">
        <v>1</v>
      </c>
      <c r="F587">
        <v>1</v>
      </c>
      <c r="G587">
        <v>1</v>
      </c>
      <c r="H587">
        <v>1</v>
      </c>
      <c r="I587">
        <v>5</v>
      </c>
      <c r="J587">
        <v>1</v>
      </c>
      <c r="K587">
        <v>3</v>
      </c>
      <c r="L587">
        <v>0</v>
      </c>
    </row>
    <row r="588" spans="1:12" x14ac:dyDescent="0.2">
      <c r="A588" t="s">
        <v>603</v>
      </c>
      <c r="B588" t="s">
        <v>34</v>
      </c>
      <c r="C588">
        <v>0</v>
      </c>
      <c r="D588">
        <v>5</v>
      </c>
      <c r="E588">
        <v>10</v>
      </c>
      <c r="F588">
        <v>0</v>
      </c>
      <c r="G588">
        <v>0.5</v>
      </c>
      <c r="H588">
        <v>3</v>
      </c>
      <c r="I588">
        <v>15</v>
      </c>
      <c r="J588">
        <v>0</v>
      </c>
      <c r="K588">
        <v>5</v>
      </c>
      <c r="L588">
        <v>0</v>
      </c>
    </row>
    <row r="589" spans="1:12" x14ac:dyDescent="0.2">
      <c r="A589" t="s">
        <v>604</v>
      </c>
      <c r="B589" t="s">
        <v>19</v>
      </c>
      <c r="C589">
        <v>0</v>
      </c>
      <c r="D589">
        <v>2</v>
      </c>
      <c r="E589">
        <v>22</v>
      </c>
      <c r="F589">
        <v>1</v>
      </c>
      <c r="G589">
        <v>0.33300000000000002</v>
      </c>
      <c r="H589">
        <v>6</v>
      </c>
      <c r="I589">
        <v>32</v>
      </c>
      <c r="J589">
        <v>3</v>
      </c>
      <c r="K589">
        <v>9</v>
      </c>
      <c r="L589">
        <v>0</v>
      </c>
    </row>
    <row r="590" spans="1:12" x14ac:dyDescent="0.2">
      <c r="A590" t="s">
        <v>605</v>
      </c>
      <c r="B590" t="s">
        <v>19</v>
      </c>
      <c r="C590">
        <v>0</v>
      </c>
      <c r="D590">
        <v>4</v>
      </c>
      <c r="E590">
        <v>4</v>
      </c>
      <c r="F590">
        <v>0</v>
      </c>
      <c r="G590">
        <v>0.33300000000000002</v>
      </c>
      <c r="H590">
        <v>16</v>
      </c>
      <c r="I590">
        <v>16</v>
      </c>
      <c r="J590">
        <v>2</v>
      </c>
      <c r="K590">
        <v>6</v>
      </c>
      <c r="L590">
        <v>0</v>
      </c>
    </row>
    <row r="591" spans="1:12" x14ac:dyDescent="0.2">
      <c r="A591" t="s">
        <v>606</v>
      </c>
      <c r="B591" t="s">
        <v>19</v>
      </c>
      <c r="C591">
        <v>0</v>
      </c>
      <c r="D591">
        <v>0</v>
      </c>
      <c r="E591">
        <v>1</v>
      </c>
      <c r="F591">
        <v>1</v>
      </c>
      <c r="G591">
        <v>1</v>
      </c>
      <c r="H591">
        <v>2</v>
      </c>
      <c r="I591">
        <v>11</v>
      </c>
      <c r="J591">
        <v>1</v>
      </c>
      <c r="K591">
        <v>2</v>
      </c>
      <c r="L591">
        <v>0</v>
      </c>
    </row>
    <row r="592" spans="1:12" x14ac:dyDescent="0.2">
      <c r="A592" t="s">
        <v>607</v>
      </c>
      <c r="B592" t="s">
        <v>19</v>
      </c>
      <c r="C592">
        <v>0</v>
      </c>
      <c r="D592">
        <v>2</v>
      </c>
      <c r="E592">
        <v>0</v>
      </c>
      <c r="F592">
        <v>0</v>
      </c>
      <c r="G592">
        <v>1</v>
      </c>
      <c r="H592">
        <v>6</v>
      </c>
      <c r="I592">
        <v>9</v>
      </c>
      <c r="J592">
        <v>5</v>
      </c>
      <c r="K592">
        <v>2</v>
      </c>
      <c r="L592">
        <v>0</v>
      </c>
    </row>
    <row r="593" spans="1:12" x14ac:dyDescent="0.2">
      <c r="A593" t="s">
        <v>608</v>
      </c>
      <c r="B593" t="s">
        <v>19</v>
      </c>
      <c r="C593">
        <v>0</v>
      </c>
      <c r="D593">
        <v>2</v>
      </c>
      <c r="E593">
        <v>1</v>
      </c>
      <c r="F593">
        <v>0</v>
      </c>
      <c r="G593">
        <v>1</v>
      </c>
      <c r="H593">
        <v>3</v>
      </c>
      <c r="I593">
        <v>4</v>
      </c>
      <c r="J593">
        <v>1</v>
      </c>
      <c r="K593">
        <v>2</v>
      </c>
      <c r="L593">
        <v>0</v>
      </c>
    </row>
    <row r="594" spans="1:12" x14ac:dyDescent="0.2">
      <c r="A594" t="s">
        <v>609</v>
      </c>
      <c r="B594" t="s">
        <v>19</v>
      </c>
      <c r="C594">
        <v>2</v>
      </c>
      <c r="D594">
        <v>4</v>
      </c>
      <c r="E594">
        <v>152</v>
      </c>
      <c r="F594">
        <v>0</v>
      </c>
      <c r="G594">
        <v>0.5</v>
      </c>
      <c r="H594">
        <v>2</v>
      </c>
      <c r="I594">
        <v>31</v>
      </c>
      <c r="J594">
        <v>4</v>
      </c>
      <c r="K594">
        <v>22</v>
      </c>
      <c r="L594">
        <v>0</v>
      </c>
    </row>
    <row r="595" spans="1:12" x14ac:dyDescent="0.2">
      <c r="A595" t="s">
        <v>610</v>
      </c>
      <c r="B595" t="s">
        <v>19</v>
      </c>
      <c r="C595">
        <v>0</v>
      </c>
      <c r="D595">
        <v>5</v>
      </c>
      <c r="E595">
        <v>4</v>
      </c>
      <c r="F595">
        <v>0</v>
      </c>
      <c r="G595">
        <v>0.33300000000000002</v>
      </c>
      <c r="H595">
        <v>5</v>
      </c>
      <c r="I595">
        <v>8</v>
      </c>
      <c r="J595">
        <v>1</v>
      </c>
      <c r="K595">
        <v>5</v>
      </c>
      <c r="L595">
        <v>0</v>
      </c>
    </row>
    <row r="596" spans="1:12" x14ac:dyDescent="0.2">
      <c r="A596" t="s">
        <v>611</v>
      </c>
      <c r="B596" t="s">
        <v>19</v>
      </c>
      <c r="C596">
        <v>1</v>
      </c>
      <c r="D596">
        <v>3</v>
      </c>
      <c r="E596">
        <v>6</v>
      </c>
      <c r="F596">
        <v>0</v>
      </c>
      <c r="G596">
        <v>1</v>
      </c>
      <c r="H596">
        <v>5</v>
      </c>
      <c r="I596">
        <v>13</v>
      </c>
      <c r="J596">
        <v>5</v>
      </c>
      <c r="K596">
        <v>5</v>
      </c>
      <c r="L596">
        <v>0</v>
      </c>
    </row>
    <row r="597" spans="1:12" x14ac:dyDescent="0.2">
      <c r="A597" t="s">
        <v>612</v>
      </c>
      <c r="B597" t="s">
        <v>19</v>
      </c>
      <c r="C597">
        <v>0</v>
      </c>
      <c r="D597">
        <v>3</v>
      </c>
      <c r="E597">
        <v>1</v>
      </c>
      <c r="F597">
        <v>0</v>
      </c>
      <c r="G597">
        <v>1</v>
      </c>
      <c r="H597">
        <v>3</v>
      </c>
      <c r="I597">
        <v>12</v>
      </c>
      <c r="J597">
        <v>1</v>
      </c>
      <c r="K597">
        <v>3</v>
      </c>
      <c r="L597">
        <v>0</v>
      </c>
    </row>
    <row r="598" spans="1:12" x14ac:dyDescent="0.2">
      <c r="A598" t="s">
        <v>613</v>
      </c>
      <c r="B598" t="s">
        <v>19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4</v>
      </c>
      <c r="I598">
        <v>6</v>
      </c>
      <c r="J598">
        <v>2</v>
      </c>
      <c r="K598">
        <v>2</v>
      </c>
      <c r="L598">
        <v>0</v>
      </c>
    </row>
    <row r="599" spans="1:12" x14ac:dyDescent="0.2">
      <c r="A599" t="s">
        <v>614</v>
      </c>
      <c r="B599" t="s">
        <v>19</v>
      </c>
      <c r="C599">
        <v>0</v>
      </c>
      <c r="D599">
        <v>3</v>
      </c>
      <c r="E599">
        <v>1</v>
      </c>
      <c r="F599">
        <v>0</v>
      </c>
      <c r="G599">
        <v>1</v>
      </c>
      <c r="H599">
        <v>6</v>
      </c>
      <c r="I599">
        <v>14</v>
      </c>
      <c r="J599">
        <v>1</v>
      </c>
      <c r="K599">
        <v>3</v>
      </c>
      <c r="L599">
        <v>0</v>
      </c>
    </row>
    <row r="600" spans="1:12" x14ac:dyDescent="0.2">
      <c r="A600" t="s">
        <v>615</v>
      </c>
      <c r="B600" t="s">
        <v>19</v>
      </c>
      <c r="C600">
        <v>0</v>
      </c>
      <c r="D600">
        <v>3</v>
      </c>
      <c r="E600">
        <v>1</v>
      </c>
      <c r="F600">
        <v>0</v>
      </c>
      <c r="G600">
        <v>1</v>
      </c>
      <c r="H600">
        <v>6</v>
      </c>
      <c r="I600">
        <v>13</v>
      </c>
      <c r="J600">
        <v>6</v>
      </c>
      <c r="K600">
        <v>3</v>
      </c>
      <c r="L600">
        <v>0</v>
      </c>
    </row>
    <row r="601" spans="1:12" x14ac:dyDescent="0.2">
      <c r="A601" t="s">
        <v>616</v>
      </c>
      <c r="B601" t="s">
        <v>19</v>
      </c>
      <c r="C601">
        <v>0</v>
      </c>
      <c r="D601">
        <v>3</v>
      </c>
      <c r="E601">
        <v>1</v>
      </c>
      <c r="F601">
        <v>0</v>
      </c>
      <c r="G601">
        <v>1</v>
      </c>
      <c r="H601">
        <v>3</v>
      </c>
      <c r="I601">
        <v>7</v>
      </c>
      <c r="J601">
        <v>1</v>
      </c>
      <c r="K601">
        <v>3</v>
      </c>
      <c r="L601">
        <v>0</v>
      </c>
    </row>
    <row r="602" spans="1:12" x14ac:dyDescent="0.2">
      <c r="A602" t="s">
        <v>617</v>
      </c>
      <c r="B602" t="s">
        <v>19</v>
      </c>
      <c r="C602">
        <v>1</v>
      </c>
      <c r="D602">
        <v>5</v>
      </c>
      <c r="E602">
        <v>46</v>
      </c>
      <c r="F602">
        <v>0</v>
      </c>
      <c r="G602">
        <v>0.5</v>
      </c>
      <c r="H602">
        <v>27</v>
      </c>
      <c r="I602">
        <v>96</v>
      </c>
      <c r="J602">
        <v>18</v>
      </c>
      <c r="K602">
        <v>16</v>
      </c>
      <c r="L602">
        <v>0</v>
      </c>
    </row>
    <row r="603" spans="1:12" x14ac:dyDescent="0.2">
      <c r="A603" t="s">
        <v>618</v>
      </c>
      <c r="B603" t="s">
        <v>17</v>
      </c>
      <c r="C603">
        <v>3</v>
      </c>
      <c r="D603">
        <v>2</v>
      </c>
      <c r="E603">
        <v>4</v>
      </c>
      <c r="F603">
        <v>2</v>
      </c>
      <c r="G603">
        <v>0.5</v>
      </c>
      <c r="H603">
        <v>0</v>
      </c>
      <c r="I603">
        <v>7</v>
      </c>
      <c r="J603">
        <v>19</v>
      </c>
      <c r="K603">
        <v>4</v>
      </c>
      <c r="L603">
        <v>0</v>
      </c>
    </row>
    <row r="604" spans="1:12" x14ac:dyDescent="0.2">
      <c r="A604" t="s">
        <v>619</v>
      </c>
      <c r="B604" t="s">
        <v>19</v>
      </c>
      <c r="C604">
        <v>0</v>
      </c>
      <c r="D604">
        <v>5</v>
      </c>
      <c r="E604">
        <v>0</v>
      </c>
      <c r="F604">
        <v>1</v>
      </c>
      <c r="G604">
        <v>1</v>
      </c>
      <c r="H604">
        <v>2</v>
      </c>
      <c r="I604">
        <v>16</v>
      </c>
      <c r="J604">
        <v>3</v>
      </c>
      <c r="K604">
        <v>7</v>
      </c>
      <c r="L604">
        <v>0</v>
      </c>
    </row>
    <row r="605" spans="1:12" x14ac:dyDescent="0.2">
      <c r="A605" t="s">
        <v>620</v>
      </c>
      <c r="B605" t="s">
        <v>17</v>
      </c>
      <c r="C605">
        <v>3</v>
      </c>
      <c r="D605">
        <v>2</v>
      </c>
      <c r="E605">
        <v>4</v>
      </c>
      <c r="F605">
        <v>2</v>
      </c>
      <c r="G605">
        <v>0.5</v>
      </c>
      <c r="H605">
        <v>0</v>
      </c>
      <c r="I605">
        <v>7</v>
      </c>
      <c r="J605">
        <v>4</v>
      </c>
      <c r="K605">
        <v>4</v>
      </c>
      <c r="L605">
        <v>0</v>
      </c>
    </row>
    <row r="606" spans="1:12" x14ac:dyDescent="0.2">
      <c r="A606" t="s">
        <v>621</v>
      </c>
      <c r="B606" t="s">
        <v>19</v>
      </c>
      <c r="C606">
        <v>0</v>
      </c>
      <c r="D606">
        <v>5</v>
      </c>
      <c r="E606">
        <v>0</v>
      </c>
      <c r="F606">
        <v>1</v>
      </c>
      <c r="G606">
        <v>1</v>
      </c>
      <c r="H606">
        <v>3</v>
      </c>
      <c r="I606">
        <v>15</v>
      </c>
      <c r="J606">
        <v>2</v>
      </c>
      <c r="K606">
        <v>8</v>
      </c>
      <c r="L606">
        <v>0</v>
      </c>
    </row>
    <row r="607" spans="1:12" x14ac:dyDescent="0.2">
      <c r="A607" t="s">
        <v>622</v>
      </c>
      <c r="B607" t="s">
        <v>19</v>
      </c>
      <c r="C607">
        <v>0</v>
      </c>
      <c r="D607">
        <v>3</v>
      </c>
      <c r="E607">
        <v>4</v>
      </c>
      <c r="F607">
        <v>0</v>
      </c>
      <c r="G607">
        <v>0.5</v>
      </c>
      <c r="H607">
        <v>7</v>
      </c>
      <c r="I607">
        <v>17</v>
      </c>
      <c r="J607">
        <v>6</v>
      </c>
      <c r="K607">
        <v>4</v>
      </c>
      <c r="L607">
        <v>0</v>
      </c>
    </row>
    <row r="608" spans="1:12" x14ac:dyDescent="0.2">
      <c r="A608" t="s">
        <v>623</v>
      </c>
      <c r="B608" t="s">
        <v>17</v>
      </c>
      <c r="C608">
        <v>0</v>
      </c>
      <c r="D608">
        <v>3</v>
      </c>
      <c r="E608">
        <v>1</v>
      </c>
      <c r="F608">
        <v>1</v>
      </c>
      <c r="G608">
        <v>0.5</v>
      </c>
      <c r="H608">
        <v>1</v>
      </c>
      <c r="I608">
        <v>10</v>
      </c>
      <c r="J608">
        <v>6</v>
      </c>
      <c r="K608">
        <v>3</v>
      </c>
      <c r="L608">
        <v>0</v>
      </c>
    </row>
    <row r="609" spans="1:12" x14ac:dyDescent="0.2">
      <c r="A609" t="s">
        <v>624</v>
      </c>
      <c r="B609" t="s">
        <v>34</v>
      </c>
      <c r="C609">
        <v>0</v>
      </c>
      <c r="D609">
        <v>5</v>
      </c>
      <c r="E609">
        <v>0</v>
      </c>
      <c r="F609">
        <v>0</v>
      </c>
      <c r="G609">
        <v>1</v>
      </c>
      <c r="H609">
        <v>8</v>
      </c>
      <c r="I609">
        <v>20</v>
      </c>
      <c r="J609">
        <v>1</v>
      </c>
      <c r="K609">
        <v>5</v>
      </c>
      <c r="L609">
        <v>0</v>
      </c>
    </row>
    <row r="610" spans="1:12" x14ac:dyDescent="0.2">
      <c r="A610" t="s">
        <v>625</v>
      </c>
      <c r="B610" t="s">
        <v>19</v>
      </c>
      <c r="C610">
        <v>0</v>
      </c>
      <c r="D610">
        <v>0</v>
      </c>
      <c r="E610">
        <v>1</v>
      </c>
      <c r="F610">
        <v>0</v>
      </c>
      <c r="G610">
        <v>1</v>
      </c>
      <c r="H610">
        <v>8</v>
      </c>
      <c r="I610">
        <v>5</v>
      </c>
      <c r="J610">
        <v>1</v>
      </c>
      <c r="K610">
        <v>2</v>
      </c>
      <c r="L610">
        <v>0</v>
      </c>
    </row>
    <row r="611" spans="1:12" x14ac:dyDescent="0.2">
      <c r="A611" t="s">
        <v>626</v>
      </c>
      <c r="B611" t="s">
        <v>34</v>
      </c>
      <c r="C611">
        <v>0</v>
      </c>
      <c r="D611">
        <v>12</v>
      </c>
      <c r="E611">
        <v>0</v>
      </c>
      <c r="F611">
        <v>0</v>
      </c>
      <c r="G611">
        <v>1</v>
      </c>
      <c r="H611">
        <v>9</v>
      </c>
      <c r="I611">
        <v>30</v>
      </c>
      <c r="J611">
        <v>0</v>
      </c>
      <c r="K611">
        <v>12</v>
      </c>
      <c r="L611">
        <v>0</v>
      </c>
    </row>
    <row r="612" spans="1:12" x14ac:dyDescent="0.2">
      <c r="A612" t="s">
        <v>627</v>
      </c>
      <c r="B612" t="s">
        <v>34</v>
      </c>
      <c r="C612">
        <v>0</v>
      </c>
      <c r="D612">
        <v>6</v>
      </c>
      <c r="E612">
        <v>3</v>
      </c>
      <c r="F612">
        <v>0</v>
      </c>
      <c r="G612">
        <v>0.5</v>
      </c>
      <c r="H612">
        <v>7</v>
      </c>
      <c r="I612">
        <v>17</v>
      </c>
      <c r="J612">
        <v>3</v>
      </c>
      <c r="K612">
        <v>6</v>
      </c>
      <c r="L612">
        <v>0</v>
      </c>
    </row>
    <row r="613" spans="1:12" x14ac:dyDescent="0.2">
      <c r="A613" t="s">
        <v>628</v>
      </c>
      <c r="B613" t="s">
        <v>19</v>
      </c>
      <c r="C613">
        <v>0</v>
      </c>
      <c r="D613">
        <v>0</v>
      </c>
      <c r="E613">
        <v>1</v>
      </c>
      <c r="F613">
        <v>0</v>
      </c>
      <c r="G613">
        <v>1</v>
      </c>
      <c r="H613">
        <v>9</v>
      </c>
      <c r="I613">
        <v>6</v>
      </c>
      <c r="J613">
        <v>1</v>
      </c>
      <c r="K613">
        <v>2</v>
      </c>
      <c r="L613">
        <v>0</v>
      </c>
    </row>
    <row r="614" spans="1:12" x14ac:dyDescent="0.2">
      <c r="A614" t="s">
        <v>629</v>
      </c>
      <c r="B614" t="s">
        <v>19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11</v>
      </c>
      <c r="I614">
        <v>7</v>
      </c>
      <c r="J614">
        <v>1</v>
      </c>
      <c r="K614">
        <v>2</v>
      </c>
      <c r="L614">
        <v>0</v>
      </c>
    </row>
    <row r="615" spans="1:12" x14ac:dyDescent="0.2">
      <c r="A615" t="s">
        <v>630</v>
      </c>
      <c r="B615" t="s">
        <v>19</v>
      </c>
      <c r="C615">
        <v>0</v>
      </c>
      <c r="D615">
        <v>0</v>
      </c>
      <c r="E615">
        <v>1</v>
      </c>
      <c r="F615">
        <v>0</v>
      </c>
      <c r="G615">
        <v>1</v>
      </c>
      <c r="H615">
        <v>7</v>
      </c>
      <c r="I615">
        <v>6</v>
      </c>
      <c r="J615">
        <v>1</v>
      </c>
      <c r="K615">
        <v>2</v>
      </c>
      <c r="L615">
        <v>0</v>
      </c>
    </row>
    <row r="616" spans="1:12" x14ac:dyDescent="0.2">
      <c r="A616" t="s">
        <v>631</v>
      </c>
      <c r="B616" t="s">
        <v>34</v>
      </c>
      <c r="C616">
        <v>0</v>
      </c>
      <c r="D616">
        <v>2</v>
      </c>
      <c r="E616">
        <v>1</v>
      </c>
      <c r="F616">
        <v>0</v>
      </c>
      <c r="G616">
        <v>1</v>
      </c>
      <c r="H616">
        <v>8</v>
      </c>
      <c r="I616">
        <v>14</v>
      </c>
      <c r="J616">
        <v>0</v>
      </c>
      <c r="K616">
        <v>2</v>
      </c>
      <c r="L616">
        <v>0</v>
      </c>
    </row>
    <row r="617" spans="1:12" x14ac:dyDescent="0.2">
      <c r="A617" t="s">
        <v>632</v>
      </c>
      <c r="B617" t="s">
        <v>34</v>
      </c>
      <c r="C617">
        <v>0</v>
      </c>
      <c r="D617">
        <v>15</v>
      </c>
      <c r="E617">
        <v>4</v>
      </c>
      <c r="F617">
        <v>0</v>
      </c>
      <c r="G617">
        <v>0.5</v>
      </c>
      <c r="H617">
        <v>6</v>
      </c>
      <c r="I617">
        <v>31</v>
      </c>
      <c r="J617">
        <v>2</v>
      </c>
      <c r="K617">
        <v>17</v>
      </c>
      <c r="L617">
        <v>0</v>
      </c>
    </row>
    <row r="618" spans="1:12" x14ac:dyDescent="0.2">
      <c r="A618" t="s">
        <v>633</v>
      </c>
      <c r="B618" t="s">
        <v>19</v>
      </c>
      <c r="C618">
        <v>0</v>
      </c>
      <c r="D618">
        <v>0</v>
      </c>
      <c r="E618">
        <v>3</v>
      </c>
      <c r="F618">
        <v>0</v>
      </c>
      <c r="G618">
        <v>0.5</v>
      </c>
      <c r="H618">
        <v>8</v>
      </c>
      <c r="I618">
        <v>7</v>
      </c>
      <c r="J618">
        <v>1</v>
      </c>
      <c r="K618">
        <v>3</v>
      </c>
      <c r="L618">
        <v>0</v>
      </c>
    </row>
    <row r="619" spans="1:12" x14ac:dyDescent="0.2">
      <c r="A619" t="s">
        <v>634</v>
      </c>
      <c r="B619" t="s">
        <v>19</v>
      </c>
      <c r="C619">
        <v>0</v>
      </c>
      <c r="D619">
        <v>0</v>
      </c>
      <c r="E619">
        <v>3</v>
      </c>
      <c r="F619">
        <v>0</v>
      </c>
      <c r="G619">
        <v>0.5</v>
      </c>
      <c r="H619">
        <v>9</v>
      </c>
      <c r="I619">
        <v>7</v>
      </c>
      <c r="J619">
        <v>1</v>
      </c>
      <c r="K619">
        <v>3</v>
      </c>
      <c r="L619">
        <v>0</v>
      </c>
    </row>
    <row r="620" spans="1:12" x14ac:dyDescent="0.2">
      <c r="A620" t="s">
        <v>635</v>
      </c>
      <c r="B620" t="s">
        <v>34</v>
      </c>
      <c r="C620">
        <v>0</v>
      </c>
      <c r="D620">
        <v>5</v>
      </c>
      <c r="E620">
        <v>10</v>
      </c>
      <c r="F620">
        <v>0</v>
      </c>
      <c r="G620">
        <v>1</v>
      </c>
      <c r="H620">
        <v>10</v>
      </c>
      <c r="I620">
        <v>20</v>
      </c>
      <c r="J620">
        <v>0</v>
      </c>
      <c r="K620">
        <v>5</v>
      </c>
      <c r="L620">
        <v>0</v>
      </c>
    </row>
    <row r="621" spans="1:12" x14ac:dyDescent="0.2">
      <c r="A621" t="s">
        <v>636</v>
      </c>
      <c r="B621" t="s">
        <v>34</v>
      </c>
      <c r="C621">
        <v>0</v>
      </c>
      <c r="D621">
        <v>6</v>
      </c>
      <c r="E621">
        <v>3</v>
      </c>
      <c r="F621">
        <v>0</v>
      </c>
      <c r="G621">
        <v>0.33300000000000002</v>
      </c>
      <c r="H621">
        <v>7</v>
      </c>
      <c r="I621">
        <v>18</v>
      </c>
      <c r="J621">
        <v>3</v>
      </c>
      <c r="K621">
        <v>6</v>
      </c>
      <c r="L621">
        <v>0</v>
      </c>
    </row>
    <row r="622" spans="1:12" x14ac:dyDescent="0.2">
      <c r="A622" t="s">
        <v>637</v>
      </c>
      <c r="B622" t="s">
        <v>19</v>
      </c>
      <c r="C622">
        <v>0</v>
      </c>
      <c r="D622">
        <v>0</v>
      </c>
      <c r="E622">
        <v>1</v>
      </c>
      <c r="F622">
        <v>0</v>
      </c>
      <c r="G622">
        <v>1</v>
      </c>
      <c r="H622">
        <v>8</v>
      </c>
      <c r="I622">
        <v>6</v>
      </c>
      <c r="J622">
        <v>1</v>
      </c>
      <c r="K622">
        <v>2</v>
      </c>
      <c r="L622">
        <v>0</v>
      </c>
    </row>
    <row r="623" spans="1:12" x14ac:dyDescent="0.2">
      <c r="A623" t="s">
        <v>638</v>
      </c>
      <c r="B623" t="s">
        <v>19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10</v>
      </c>
      <c r="I623">
        <v>7</v>
      </c>
      <c r="J623">
        <v>1</v>
      </c>
      <c r="K623">
        <v>2</v>
      </c>
      <c r="L623">
        <v>0</v>
      </c>
    </row>
    <row r="624" spans="1:12" x14ac:dyDescent="0.2">
      <c r="A624" t="s">
        <v>639</v>
      </c>
      <c r="B624" t="s">
        <v>19</v>
      </c>
      <c r="C624">
        <v>0</v>
      </c>
      <c r="D624">
        <v>0</v>
      </c>
      <c r="E624">
        <v>1</v>
      </c>
      <c r="F624">
        <v>0</v>
      </c>
      <c r="G624">
        <v>1</v>
      </c>
      <c r="H624">
        <v>7</v>
      </c>
      <c r="I624">
        <v>6</v>
      </c>
      <c r="J624">
        <v>1</v>
      </c>
      <c r="K624">
        <v>2</v>
      </c>
      <c r="L624">
        <v>0</v>
      </c>
    </row>
    <row r="625" spans="1:12" x14ac:dyDescent="0.2">
      <c r="A625" t="s">
        <v>640</v>
      </c>
      <c r="B625" t="s">
        <v>34</v>
      </c>
      <c r="C625">
        <v>0</v>
      </c>
      <c r="D625">
        <v>2</v>
      </c>
      <c r="E625">
        <v>1</v>
      </c>
      <c r="F625">
        <v>0</v>
      </c>
      <c r="G625">
        <v>1</v>
      </c>
      <c r="H625">
        <v>7</v>
      </c>
      <c r="I625">
        <v>14</v>
      </c>
      <c r="J625">
        <v>0</v>
      </c>
      <c r="K625">
        <v>2</v>
      </c>
      <c r="L625">
        <v>0</v>
      </c>
    </row>
    <row r="626" spans="1:12" x14ac:dyDescent="0.2">
      <c r="A626" t="s">
        <v>641</v>
      </c>
      <c r="B626" t="s">
        <v>34</v>
      </c>
      <c r="C626">
        <v>0</v>
      </c>
      <c r="D626">
        <v>2</v>
      </c>
      <c r="E626">
        <v>1</v>
      </c>
      <c r="F626">
        <v>0</v>
      </c>
      <c r="G626">
        <v>1</v>
      </c>
      <c r="H626">
        <v>8</v>
      </c>
      <c r="I626">
        <v>19</v>
      </c>
      <c r="J626">
        <v>0</v>
      </c>
      <c r="K626">
        <v>2</v>
      </c>
      <c r="L626">
        <v>0</v>
      </c>
    </row>
    <row r="627" spans="1:12" x14ac:dyDescent="0.2">
      <c r="A627" t="s">
        <v>642</v>
      </c>
      <c r="B627" t="s">
        <v>34</v>
      </c>
      <c r="C627">
        <v>0</v>
      </c>
      <c r="D627">
        <v>7</v>
      </c>
      <c r="E627">
        <v>11</v>
      </c>
      <c r="F627">
        <v>0</v>
      </c>
      <c r="G627">
        <v>0.5</v>
      </c>
      <c r="H627">
        <v>7</v>
      </c>
      <c r="I627">
        <v>17</v>
      </c>
      <c r="J627">
        <v>5</v>
      </c>
      <c r="K627">
        <v>7</v>
      </c>
      <c r="L627">
        <v>0</v>
      </c>
    </row>
    <row r="628" spans="1:12" x14ac:dyDescent="0.2">
      <c r="A628" t="s">
        <v>643</v>
      </c>
      <c r="B628" t="s">
        <v>19</v>
      </c>
      <c r="C628">
        <v>0</v>
      </c>
      <c r="D628">
        <v>0</v>
      </c>
      <c r="E628">
        <v>1</v>
      </c>
      <c r="F628">
        <v>0</v>
      </c>
      <c r="G628">
        <v>1</v>
      </c>
      <c r="H628">
        <v>9</v>
      </c>
      <c r="I628">
        <v>6</v>
      </c>
      <c r="J628">
        <v>1</v>
      </c>
      <c r="K628">
        <v>2</v>
      </c>
      <c r="L628">
        <v>0</v>
      </c>
    </row>
    <row r="629" spans="1:12" x14ac:dyDescent="0.2">
      <c r="A629" t="s">
        <v>644</v>
      </c>
      <c r="B629" t="s">
        <v>19</v>
      </c>
      <c r="C629">
        <v>0</v>
      </c>
      <c r="D629">
        <v>0</v>
      </c>
      <c r="E629">
        <v>1</v>
      </c>
      <c r="F629">
        <v>0</v>
      </c>
      <c r="G629">
        <v>1</v>
      </c>
      <c r="H629">
        <v>9</v>
      </c>
      <c r="I629">
        <v>6</v>
      </c>
      <c r="J629">
        <v>1</v>
      </c>
      <c r="K629">
        <v>2</v>
      </c>
      <c r="L629">
        <v>0</v>
      </c>
    </row>
    <row r="630" spans="1:12" x14ac:dyDescent="0.2">
      <c r="A630" t="s">
        <v>645</v>
      </c>
      <c r="B630" t="s">
        <v>19</v>
      </c>
      <c r="C630">
        <v>0</v>
      </c>
      <c r="D630">
        <v>0</v>
      </c>
      <c r="E630">
        <v>1</v>
      </c>
      <c r="F630">
        <v>0</v>
      </c>
      <c r="G630">
        <v>1</v>
      </c>
      <c r="H630">
        <v>10</v>
      </c>
      <c r="I630">
        <v>7</v>
      </c>
      <c r="J630">
        <v>1</v>
      </c>
      <c r="K630">
        <v>2</v>
      </c>
      <c r="L630">
        <v>0</v>
      </c>
    </row>
    <row r="631" spans="1:12" x14ac:dyDescent="0.2">
      <c r="A631" t="s">
        <v>646</v>
      </c>
      <c r="B631" t="s">
        <v>19</v>
      </c>
      <c r="C631">
        <v>0</v>
      </c>
      <c r="D631">
        <v>0</v>
      </c>
      <c r="E631">
        <v>1</v>
      </c>
      <c r="F631">
        <v>0</v>
      </c>
      <c r="G631">
        <v>1</v>
      </c>
      <c r="H631">
        <v>10</v>
      </c>
      <c r="I631">
        <v>7</v>
      </c>
      <c r="J631">
        <v>1</v>
      </c>
      <c r="K631">
        <v>2</v>
      </c>
      <c r="L631">
        <v>0</v>
      </c>
    </row>
    <row r="632" spans="1:12" x14ac:dyDescent="0.2">
      <c r="A632" t="s">
        <v>647</v>
      </c>
      <c r="B632" t="s">
        <v>19</v>
      </c>
      <c r="C632">
        <v>0</v>
      </c>
      <c r="D632">
        <v>0</v>
      </c>
      <c r="E632">
        <v>1</v>
      </c>
      <c r="F632">
        <v>0</v>
      </c>
      <c r="G632">
        <v>1</v>
      </c>
      <c r="H632">
        <v>7</v>
      </c>
      <c r="I632">
        <v>6</v>
      </c>
      <c r="J632">
        <v>1</v>
      </c>
      <c r="K632">
        <v>2</v>
      </c>
      <c r="L632">
        <v>0</v>
      </c>
    </row>
    <row r="633" spans="1:12" x14ac:dyDescent="0.2">
      <c r="A633" t="s">
        <v>648</v>
      </c>
      <c r="B633" t="s">
        <v>34</v>
      </c>
      <c r="C633">
        <v>0</v>
      </c>
      <c r="D633">
        <v>2</v>
      </c>
      <c r="E633">
        <v>1</v>
      </c>
      <c r="F633">
        <v>0</v>
      </c>
      <c r="G633">
        <v>1</v>
      </c>
      <c r="H633">
        <v>7</v>
      </c>
      <c r="I633">
        <v>13</v>
      </c>
      <c r="J633">
        <v>0</v>
      </c>
      <c r="K633">
        <v>2</v>
      </c>
      <c r="L633">
        <v>0</v>
      </c>
    </row>
    <row r="634" spans="1:12" x14ac:dyDescent="0.2">
      <c r="A634" t="s">
        <v>649</v>
      </c>
      <c r="B634" t="s">
        <v>34</v>
      </c>
      <c r="C634">
        <v>0</v>
      </c>
      <c r="D634">
        <v>37</v>
      </c>
      <c r="E634">
        <v>414</v>
      </c>
      <c r="F634">
        <v>0</v>
      </c>
      <c r="G634">
        <v>0.5</v>
      </c>
      <c r="H634">
        <v>21</v>
      </c>
      <c r="I634">
        <v>102</v>
      </c>
      <c r="J634">
        <v>8</v>
      </c>
      <c r="K634">
        <v>44</v>
      </c>
      <c r="L634">
        <v>0</v>
      </c>
    </row>
    <row r="635" spans="1:12" x14ac:dyDescent="0.2">
      <c r="A635" t="s">
        <v>650</v>
      </c>
      <c r="B635" t="s">
        <v>34</v>
      </c>
      <c r="C635">
        <v>0</v>
      </c>
      <c r="D635">
        <v>0</v>
      </c>
      <c r="E635">
        <v>1</v>
      </c>
      <c r="F635">
        <v>0</v>
      </c>
      <c r="G635">
        <v>1</v>
      </c>
      <c r="H635">
        <v>8</v>
      </c>
      <c r="I635">
        <v>6</v>
      </c>
      <c r="J635">
        <v>1</v>
      </c>
      <c r="K635">
        <v>2</v>
      </c>
      <c r="L635">
        <v>0</v>
      </c>
    </row>
    <row r="636" spans="1:12" x14ac:dyDescent="0.2">
      <c r="A636" t="s">
        <v>651</v>
      </c>
      <c r="B636" t="s">
        <v>34</v>
      </c>
      <c r="C636">
        <v>0</v>
      </c>
      <c r="D636">
        <v>0</v>
      </c>
      <c r="E636">
        <v>1</v>
      </c>
      <c r="F636">
        <v>0</v>
      </c>
      <c r="G636">
        <v>1</v>
      </c>
      <c r="H636">
        <v>8</v>
      </c>
      <c r="I636">
        <v>6</v>
      </c>
      <c r="J636">
        <v>1</v>
      </c>
      <c r="K636">
        <v>2</v>
      </c>
      <c r="L636">
        <v>0</v>
      </c>
    </row>
    <row r="637" spans="1:12" x14ac:dyDescent="0.2">
      <c r="A637" t="s">
        <v>652</v>
      </c>
      <c r="B637" t="s">
        <v>34</v>
      </c>
      <c r="C637">
        <v>0</v>
      </c>
      <c r="D637">
        <v>0</v>
      </c>
      <c r="E637">
        <v>1</v>
      </c>
      <c r="F637">
        <v>0</v>
      </c>
      <c r="G637">
        <v>1</v>
      </c>
      <c r="H637">
        <v>8</v>
      </c>
      <c r="I637">
        <v>6</v>
      </c>
      <c r="J637">
        <v>1</v>
      </c>
      <c r="K637">
        <v>2</v>
      </c>
      <c r="L637">
        <v>0</v>
      </c>
    </row>
    <row r="638" spans="1:12" x14ac:dyDescent="0.2">
      <c r="A638" t="s">
        <v>653</v>
      </c>
      <c r="B638" t="s">
        <v>34</v>
      </c>
      <c r="C638">
        <v>0</v>
      </c>
      <c r="D638">
        <v>0</v>
      </c>
      <c r="E638">
        <v>1</v>
      </c>
      <c r="F638">
        <v>0</v>
      </c>
      <c r="G638">
        <v>1</v>
      </c>
      <c r="H638">
        <v>8</v>
      </c>
      <c r="I638">
        <v>6</v>
      </c>
      <c r="J638">
        <v>1</v>
      </c>
      <c r="K638">
        <v>2</v>
      </c>
      <c r="L638">
        <v>0</v>
      </c>
    </row>
    <row r="639" spans="1:12" x14ac:dyDescent="0.2">
      <c r="A639" t="s">
        <v>654</v>
      </c>
      <c r="B639" t="s">
        <v>34</v>
      </c>
      <c r="C639">
        <v>0</v>
      </c>
      <c r="D639">
        <v>0</v>
      </c>
      <c r="E639">
        <v>1</v>
      </c>
      <c r="F639">
        <v>0</v>
      </c>
      <c r="G639">
        <v>1</v>
      </c>
      <c r="H639">
        <v>9</v>
      </c>
      <c r="I639">
        <v>8</v>
      </c>
      <c r="J639">
        <v>1</v>
      </c>
      <c r="K639">
        <v>2</v>
      </c>
      <c r="L639">
        <v>0</v>
      </c>
    </row>
    <row r="640" spans="1:12" x14ac:dyDescent="0.2">
      <c r="A640" t="s">
        <v>655</v>
      </c>
      <c r="B640" t="s">
        <v>34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9</v>
      </c>
      <c r="I640">
        <v>7</v>
      </c>
      <c r="J640">
        <v>1</v>
      </c>
      <c r="K640">
        <v>2</v>
      </c>
      <c r="L640">
        <v>0</v>
      </c>
    </row>
    <row r="641" spans="1:12" x14ac:dyDescent="0.2">
      <c r="A641" t="s">
        <v>656</v>
      </c>
      <c r="B641" t="s">
        <v>34</v>
      </c>
      <c r="C641">
        <v>0</v>
      </c>
      <c r="D641">
        <v>6</v>
      </c>
      <c r="E641">
        <v>13</v>
      </c>
      <c r="F641">
        <v>0</v>
      </c>
      <c r="G641">
        <v>1</v>
      </c>
      <c r="H641">
        <v>7</v>
      </c>
      <c r="I641">
        <v>21</v>
      </c>
      <c r="J641">
        <v>0</v>
      </c>
      <c r="K641">
        <v>6</v>
      </c>
      <c r="L641">
        <v>0</v>
      </c>
    </row>
    <row r="642" spans="1:12" x14ac:dyDescent="0.2">
      <c r="A642" t="s">
        <v>657</v>
      </c>
      <c r="B642" t="s">
        <v>34</v>
      </c>
      <c r="C642">
        <v>0</v>
      </c>
      <c r="D642">
        <v>2</v>
      </c>
      <c r="E642">
        <v>0</v>
      </c>
      <c r="F642">
        <v>0</v>
      </c>
      <c r="G642">
        <v>1</v>
      </c>
      <c r="H642">
        <v>4</v>
      </c>
      <c r="I642">
        <v>24</v>
      </c>
      <c r="J642">
        <v>1</v>
      </c>
      <c r="K642">
        <v>2</v>
      </c>
      <c r="L642">
        <v>0</v>
      </c>
    </row>
    <row r="643" spans="1:12" x14ac:dyDescent="0.2">
      <c r="A643" t="s">
        <v>658</v>
      </c>
      <c r="B643" t="s">
        <v>19</v>
      </c>
      <c r="C643">
        <v>0</v>
      </c>
      <c r="D643">
        <v>0</v>
      </c>
      <c r="E643">
        <v>1</v>
      </c>
      <c r="F643">
        <v>0</v>
      </c>
      <c r="G643">
        <v>1</v>
      </c>
      <c r="H643">
        <v>8</v>
      </c>
      <c r="I643">
        <v>5</v>
      </c>
      <c r="J643">
        <v>1</v>
      </c>
      <c r="K643">
        <v>2</v>
      </c>
      <c r="L643">
        <v>0</v>
      </c>
    </row>
    <row r="644" spans="1:12" x14ac:dyDescent="0.2">
      <c r="A644" t="s">
        <v>659</v>
      </c>
      <c r="B644" t="s">
        <v>17</v>
      </c>
      <c r="C644">
        <v>0</v>
      </c>
      <c r="D644">
        <v>18</v>
      </c>
      <c r="E644">
        <v>23</v>
      </c>
      <c r="F644">
        <v>1</v>
      </c>
      <c r="G644">
        <v>1</v>
      </c>
      <c r="H644">
        <v>2</v>
      </c>
      <c r="I644">
        <v>32</v>
      </c>
      <c r="J644">
        <v>9</v>
      </c>
      <c r="K644">
        <v>18</v>
      </c>
      <c r="L644">
        <v>0</v>
      </c>
    </row>
    <row r="645" spans="1:12" x14ac:dyDescent="0.2">
      <c r="A645" t="s">
        <v>660</v>
      </c>
      <c r="B645" t="s">
        <v>13</v>
      </c>
      <c r="C645">
        <v>0</v>
      </c>
      <c r="D645">
        <v>2</v>
      </c>
      <c r="E645">
        <v>0</v>
      </c>
      <c r="F645">
        <v>1</v>
      </c>
      <c r="G645">
        <v>1</v>
      </c>
      <c r="H645">
        <v>2</v>
      </c>
      <c r="I645">
        <v>2</v>
      </c>
      <c r="J645">
        <v>4</v>
      </c>
      <c r="K645">
        <v>2</v>
      </c>
      <c r="L645">
        <v>0</v>
      </c>
    </row>
    <row r="646" spans="1:12" x14ac:dyDescent="0.2">
      <c r="A646" t="s">
        <v>661</v>
      </c>
      <c r="B646" t="s">
        <v>17</v>
      </c>
      <c r="C646">
        <v>0</v>
      </c>
      <c r="D646">
        <v>6</v>
      </c>
      <c r="E646">
        <v>3</v>
      </c>
      <c r="F646">
        <v>0</v>
      </c>
      <c r="G646">
        <v>1</v>
      </c>
      <c r="H646">
        <v>4</v>
      </c>
      <c r="I646">
        <v>10</v>
      </c>
      <c r="J646">
        <v>0</v>
      </c>
      <c r="K646">
        <v>6</v>
      </c>
      <c r="L646">
        <v>0</v>
      </c>
    </row>
    <row r="647" spans="1:12" x14ac:dyDescent="0.2">
      <c r="A647" t="s">
        <v>662</v>
      </c>
      <c r="B647" t="s">
        <v>13</v>
      </c>
      <c r="C647">
        <v>0</v>
      </c>
      <c r="D647">
        <v>3</v>
      </c>
      <c r="E647">
        <v>0</v>
      </c>
      <c r="F647">
        <v>1</v>
      </c>
      <c r="G647">
        <v>1</v>
      </c>
      <c r="H647">
        <v>2</v>
      </c>
      <c r="I647">
        <v>3</v>
      </c>
      <c r="J647">
        <v>3</v>
      </c>
      <c r="K647">
        <v>3</v>
      </c>
      <c r="L647">
        <v>0</v>
      </c>
    </row>
    <row r="648" spans="1:12" x14ac:dyDescent="0.2">
      <c r="A648" t="s">
        <v>663</v>
      </c>
      <c r="B648" t="s">
        <v>17</v>
      </c>
      <c r="C648">
        <v>0</v>
      </c>
      <c r="D648">
        <v>7</v>
      </c>
      <c r="E648">
        <v>1</v>
      </c>
      <c r="F648">
        <v>0</v>
      </c>
      <c r="G648">
        <v>1</v>
      </c>
      <c r="H648">
        <v>5</v>
      </c>
      <c r="I648">
        <v>14</v>
      </c>
      <c r="J648">
        <v>0</v>
      </c>
      <c r="K648">
        <v>7</v>
      </c>
      <c r="L648">
        <v>0</v>
      </c>
    </row>
    <row r="649" spans="1:12" x14ac:dyDescent="0.2">
      <c r="A649" t="s">
        <v>664</v>
      </c>
      <c r="B649" t="s">
        <v>13</v>
      </c>
      <c r="C649">
        <v>0</v>
      </c>
      <c r="D649">
        <v>2</v>
      </c>
      <c r="E649">
        <v>0</v>
      </c>
      <c r="F649">
        <v>1</v>
      </c>
      <c r="G649">
        <v>1</v>
      </c>
      <c r="H649">
        <v>2</v>
      </c>
      <c r="I649">
        <v>2</v>
      </c>
      <c r="J649">
        <v>4</v>
      </c>
      <c r="K649">
        <v>2</v>
      </c>
      <c r="L649">
        <v>0</v>
      </c>
    </row>
    <row r="650" spans="1:12" x14ac:dyDescent="0.2">
      <c r="A650" t="s">
        <v>665</v>
      </c>
      <c r="B650" t="s">
        <v>17</v>
      </c>
      <c r="C650">
        <v>0</v>
      </c>
      <c r="D650">
        <v>6</v>
      </c>
      <c r="E650">
        <v>3</v>
      </c>
      <c r="F650">
        <v>0</v>
      </c>
      <c r="G650">
        <v>1</v>
      </c>
      <c r="H650">
        <v>5</v>
      </c>
      <c r="I650">
        <v>11</v>
      </c>
      <c r="J650">
        <v>0</v>
      </c>
      <c r="K650">
        <v>6</v>
      </c>
      <c r="L650">
        <v>0</v>
      </c>
    </row>
    <row r="651" spans="1:12" x14ac:dyDescent="0.2">
      <c r="A651" t="s">
        <v>666</v>
      </c>
      <c r="B651" t="s">
        <v>13</v>
      </c>
      <c r="C651">
        <v>0</v>
      </c>
      <c r="D651">
        <v>3</v>
      </c>
      <c r="E651">
        <v>0</v>
      </c>
      <c r="F651">
        <v>1</v>
      </c>
      <c r="G651">
        <v>1</v>
      </c>
      <c r="H651">
        <v>2</v>
      </c>
      <c r="I651">
        <v>3</v>
      </c>
      <c r="J651">
        <v>4</v>
      </c>
      <c r="K651">
        <v>3</v>
      </c>
      <c r="L651">
        <v>0</v>
      </c>
    </row>
    <row r="652" spans="1:12" x14ac:dyDescent="0.2">
      <c r="A652" t="s">
        <v>667</v>
      </c>
      <c r="B652" t="s">
        <v>17</v>
      </c>
      <c r="C652">
        <v>0</v>
      </c>
      <c r="D652">
        <v>7</v>
      </c>
      <c r="E652">
        <v>1</v>
      </c>
      <c r="F652">
        <v>0</v>
      </c>
      <c r="G652">
        <v>1</v>
      </c>
      <c r="H652">
        <v>5</v>
      </c>
      <c r="I652">
        <v>13</v>
      </c>
      <c r="J652">
        <v>0</v>
      </c>
      <c r="K652">
        <v>7</v>
      </c>
      <c r="L652">
        <v>0</v>
      </c>
    </row>
    <row r="653" spans="1:12" x14ac:dyDescent="0.2">
      <c r="A653" t="s">
        <v>668</v>
      </c>
      <c r="B653" t="s">
        <v>19</v>
      </c>
      <c r="C653">
        <v>0</v>
      </c>
      <c r="D653">
        <v>5</v>
      </c>
      <c r="E653">
        <v>30</v>
      </c>
      <c r="F653">
        <v>1</v>
      </c>
      <c r="G653">
        <v>1</v>
      </c>
      <c r="H653">
        <v>5</v>
      </c>
      <c r="I653">
        <v>68</v>
      </c>
      <c r="J653">
        <v>2</v>
      </c>
      <c r="K653">
        <v>13</v>
      </c>
      <c r="L653">
        <v>2</v>
      </c>
    </row>
    <row r="654" spans="1:12" x14ac:dyDescent="0.2">
      <c r="A654" t="s">
        <v>669</v>
      </c>
      <c r="B654" t="s">
        <v>19</v>
      </c>
      <c r="C654">
        <v>0</v>
      </c>
      <c r="D654">
        <v>4</v>
      </c>
      <c r="E654">
        <v>0</v>
      </c>
      <c r="F654">
        <v>1</v>
      </c>
      <c r="G654">
        <v>1</v>
      </c>
      <c r="H654">
        <v>4</v>
      </c>
      <c r="I654">
        <v>24</v>
      </c>
      <c r="J654">
        <v>1</v>
      </c>
      <c r="K654">
        <v>4</v>
      </c>
      <c r="L654">
        <v>0</v>
      </c>
    </row>
    <row r="655" spans="1:12" x14ac:dyDescent="0.2">
      <c r="A655" t="s">
        <v>670</v>
      </c>
      <c r="B655" t="s">
        <v>19</v>
      </c>
      <c r="C655">
        <v>0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18</v>
      </c>
      <c r="J655">
        <v>1</v>
      </c>
      <c r="K655">
        <v>3</v>
      </c>
      <c r="L655">
        <v>0</v>
      </c>
    </row>
    <row r="656" spans="1:12" x14ac:dyDescent="0.2">
      <c r="A656" t="s">
        <v>671</v>
      </c>
      <c r="B656" t="s">
        <v>19</v>
      </c>
      <c r="C656">
        <v>0</v>
      </c>
      <c r="D656">
        <v>3</v>
      </c>
      <c r="E656">
        <v>0</v>
      </c>
      <c r="F656">
        <v>1</v>
      </c>
      <c r="G656">
        <v>1</v>
      </c>
      <c r="H656">
        <v>3</v>
      </c>
      <c r="I656">
        <v>22</v>
      </c>
      <c r="J656">
        <v>2</v>
      </c>
      <c r="K656">
        <v>4</v>
      </c>
      <c r="L656">
        <v>0</v>
      </c>
    </row>
    <row r="657" spans="1:12" x14ac:dyDescent="0.2">
      <c r="A657" t="s">
        <v>672</v>
      </c>
      <c r="B657" t="s">
        <v>17</v>
      </c>
      <c r="C657">
        <v>0</v>
      </c>
      <c r="D657">
        <v>2</v>
      </c>
      <c r="E657">
        <v>8</v>
      </c>
      <c r="F657">
        <v>1</v>
      </c>
      <c r="G657">
        <v>0.5</v>
      </c>
      <c r="H657">
        <v>0</v>
      </c>
      <c r="I657">
        <v>25</v>
      </c>
      <c r="J657">
        <v>5</v>
      </c>
      <c r="K657">
        <v>5</v>
      </c>
      <c r="L657">
        <v>0</v>
      </c>
    </row>
    <row r="658" spans="1:12" x14ac:dyDescent="0.2">
      <c r="A658" t="s">
        <v>673</v>
      </c>
      <c r="B658" t="s">
        <v>19</v>
      </c>
      <c r="C658">
        <v>0</v>
      </c>
      <c r="D658">
        <v>2</v>
      </c>
      <c r="E658">
        <v>3</v>
      </c>
      <c r="F658">
        <v>1</v>
      </c>
      <c r="G658">
        <v>1</v>
      </c>
      <c r="H658">
        <v>7</v>
      </c>
      <c r="I658">
        <v>22</v>
      </c>
      <c r="J658">
        <v>0</v>
      </c>
      <c r="K658">
        <v>3</v>
      </c>
      <c r="L658">
        <v>0</v>
      </c>
    </row>
    <row r="659" spans="1:12" x14ac:dyDescent="0.2">
      <c r="A659" t="s">
        <v>674</v>
      </c>
      <c r="B659" t="s">
        <v>17</v>
      </c>
      <c r="C659">
        <v>2</v>
      </c>
      <c r="D659">
        <v>2</v>
      </c>
      <c r="E659">
        <v>4</v>
      </c>
      <c r="F659">
        <v>2</v>
      </c>
      <c r="G659">
        <v>0.5</v>
      </c>
      <c r="H659">
        <v>0</v>
      </c>
      <c r="I659">
        <v>7</v>
      </c>
      <c r="J659">
        <v>2</v>
      </c>
      <c r="K659">
        <v>4</v>
      </c>
      <c r="L659">
        <v>0</v>
      </c>
    </row>
    <row r="660" spans="1:12" x14ac:dyDescent="0.2">
      <c r="A660" t="s">
        <v>675</v>
      </c>
      <c r="B660" t="s">
        <v>34</v>
      </c>
      <c r="C660">
        <v>0</v>
      </c>
      <c r="D660">
        <v>4</v>
      </c>
      <c r="E660">
        <v>6</v>
      </c>
      <c r="F660">
        <v>0</v>
      </c>
      <c r="G660">
        <v>0.5</v>
      </c>
      <c r="H660">
        <v>3</v>
      </c>
      <c r="I660">
        <v>15</v>
      </c>
      <c r="J660">
        <v>1</v>
      </c>
      <c r="K660">
        <v>4</v>
      </c>
      <c r="L660">
        <v>0</v>
      </c>
    </row>
    <row r="661" spans="1:12" x14ac:dyDescent="0.2">
      <c r="A661" t="s">
        <v>676</v>
      </c>
      <c r="B661" t="s">
        <v>17</v>
      </c>
      <c r="C661">
        <v>0</v>
      </c>
      <c r="D661">
        <v>0</v>
      </c>
      <c r="E661">
        <v>0</v>
      </c>
      <c r="F661">
        <v>3</v>
      </c>
      <c r="G661">
        <v>1</v>
      </c>
      <c r="H661">
        <v>1</v>
      </c>
      <c r="I661">
        <v>3</v>
      </c>
      <c r="J661">
        <v>1</v>
      </c>
      <c r="K661">
        <v>1</v>
      </c>
      <c r="L661">
        <v>0</v>
      </c>
    </row>
    <row r="662" spans="1:12" x14ac:dyDescent="0.2">
      <c r="A662" t="s">
        <v>677</v>
      </c>
      <c r="B662" t="s">
        <v>19</v>
      </c>
      <c r="C662">
        <v>0</v>
      </c>
      <c r="D662">
        <v>4</v>
      </c>
      <c r="E662">
        <v>2</v>
      </c>
      <c r="F662">
        <v>1</v>
      </c>
      <c r="G662">
        <v>0.5</v>
      </c>
      <c r="H662">
        <v>14</v>
      </c>
      <c r="I662">
        <v>54</v>
      </c>
      <c r="J662">
        <v>3</v>
      </c>
      <c r="K662">
        <v>4</v>
      </c>
      <c r="L662">
        <v>0</v>
      </c>
    </row>
    <row r="663" spans="1:12" x14ac:dyDescent="0.2">
      <c r="A663" t="s">
        <v>678</v>
      </c>
      <c r="B663" t="s">
        <v>17</v>
      </c>
      <c r="C663">
        <v>0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4</v>
      </c>
      <c r="J663">
        <v>1</v>
      </c>
      <c r="K663">
        <v>2</v>
      </c>
      <c r="L663">
        <v>0</v>
      </c>
    </row>
    <row r="664" spans="1:12" x14ac:dyDescent="0.2">
      <c r="A664" t="s">
        <v>679</v>
      </c>
      <c r="B664" t="s">
        <v>17</v>
      </c>
      <c r="C664">
        <v>0</v>
      </c>
      <c r="D664">
        <v>2</v>
      </c>
      <c r="E664">
        <v>1</v>
      </c>
      <c r="F664">
        <v>1</v>
      </c>
      <c r="G664">
        <v>1</v>
      </c>
      <c r="H664">
        <v>1</v>
      </c>
      <c r="I664">
        <v>5</v>
      </c>
      <c r="J664">
        <v>1</v>
      </c>
      <c r="K664">
        <v>3</v>
      </c>
      <c r="L664">
        <v>0</v>
      </c>
    </row>
    <row r="665" spans="1:12" x14ac:dyDescent="0.2">
      <c r="A665" t="s">
        <v>680</v>
      </c>
      <c r="B665" t="s">
        <v>19</v>
      </c>
      <c r="C665">
        <v>0</v>
      </c>
      <c r="D665">
        <v>3</v>
      </c>
      <c r="E665">
        <v>4</v>
      </c>
      <c r="F665">
        <v>0</v>
      </c>
      <c r="G665">
        <v>1</v>
      </c>
      <c r="H665">
        <v>2</v>
      </c>
      <c r="I665">
        <v>15</v>
      </c>
      <c r="J665">
        <v>2</v>
      </c>
      <c r="K665">
        <v>4</v>
      </c>
      <c r="L665">
        <v>0</v>
      </c>
    </row>
    <row r="666" spans="1:12" x14ac:dyDescent="0.2">
      <c r="A666" t="s">
        <v>681</v>
      </c>
      <c r="B666" t="s">
        <v>17</v>
      </c>
      <c r="C666">
        <v>0</v>
      </c>
      <c r="D666">
        <v>6</v>
      </c>
      <c r="E666">
        <v>9</v>
      </c>
      <c r="F666">
        <v>1</v>
      </c>
      <c r="G666">
        <v>0.25</v>
      </c>
      <c r="H666">
        <v>0</v>
      </c>
      <c r="I666">
        <v>18</v>
      </c>
      <c r="J666">
        <v>6</v>
      </c>
      <c r="K666">
        <v>7</v>
      </c>
      <c r="L666">
        <v>0</v>
      </c>
    </row>
    <row r="667" spans="1:12" x14ac:dyDescent="0.2">
      <c r="A667" t="s">
        <v>682</v>
      </c>
      <c r="B667" t="s">
        <v>19</v>
      </c>
      <c r="C667">
        <v>0</v>
      </c>
      <c r="D667">
        <v>5</v>
      </c>
      <c r="E667">
        <v>4</v>
      </c>
      <c r="F667">
        <v>1</v>
      </c>
      <c r="G667">
        <v>1</v>
      </c>
      <c r="H667">
        <v>3</v>
      </c>
      <c r="I667">
        <v>40</v>
      </c>
      <c r="J667">
        <v>2</v>
      </c>
      <c r="K667">
        <v>5</v>
      </c>
      <c r="L667">
        <v>0</v>
      </c>
    </row>
    <row r="668" spans="1:12" x14ac:dyDescent="0.2">
      <c r="A668" t="s">
        <v>683</v>
      </c>
      <c r="B668" t="s">
        <v>17</v>
      </c>
      <c r="C668">
        <v>0</v>
      </c>
      <c r="D668">
        <v>2</v>
      </c>
      <c r="E668">
        <v>1</v>
      </c>
      <c r="F668">
        <v>1</v>
      </c>
      <c r="G668">
        <v>1</v>
      </c>
      <c r="H668">
        <v>2</v>
      </c>
      <c r="I668">
        <v>5</v>
      </c>
      <c r="J668">
        <v>1</v>
      </c>
      <c r="K668">
        <v>3</v>
      </c>
      <c r="L668">
        <v>0</v>
      </c>
    </row>
    <row r="669" spans="1:12" x14ac:dyDescent="0.2">
      <c r="A669" t="s">
        <v>684</v>
      </c>
      <c r="B669" t="s">
        <v>19</v>
      </c>
      <c r="C669">
        <v>0</v>
      </c>
      <c r="D669">
        <v>5</v>
      </c>
      <c r="E669">
        <v>0</v>
      </c>
      <c r="F669">
        <v>0</v>
      </c>
      <c r="G669">
        <v>0.5</v>
      </c>
      <c r="H669">
        <v>3</v>
      </c>
      <c r="I669">
        <v>15</v>
      </c>
      <c r="J669">
        <v>3</v>
      </c>
      <c r="K669">
        <v>5</v>
      </c>
      <c r="L669">
        <v>0</v>
      </c>
    </row>
    <row r="670" spans="1:12" x14ac:dyDescent="0.2">
      <c r="A670" t="s">
        <v>685</v>
      </c>
      <c r="B670" t="s">
        <v>19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11</v>
      </c>
      <c r="I670">
        <v>33</v>
      </c>
      <c r="J670">
        <v>4</v>
      </c>
      <c r="K670">
        <v>9</v>
      </c>
      <c r="L670">
        <v>3</v>
      </c>
    </row>
    <row r="671" spans="1:12" x14ac:dyDescent="0.2">
      <c r="A671" t="s">
        <v>686</v>
      </c>
      <c r="B671" t="s">
        <v>19</v>
      </c>
      <c r="C671">
        <v>0</v>
      </c>
      <c r="D671">
        <v>0</v>
      </c>
      <c r="E671">
        <v>1</v>
      </c>
      <c r="F671">
        <v>0</v>
      </c>
      <c r="G671">
        <v>1</v>
      </c>
      <c r="H671">
        <v>4</v>
      </c>
      <c r="I671">
        <v>4</v>
      </c>
      <c r="J671">
        <v>1</v>
      </c>
      <c r="K671">
        <v>3</v>
      </c>
      <c r="L671">
        <v>0</v>
      </c>
    </row>
    <row r="672" spans="1:12" x14ac:dyDescent="0.2">
      <c r="A672" t="s">
        <v>687</v>
      </c>
      <c r="B672" t="s">
        <v>17</v>
      </c>
      <c r="C672">
        <v>4</v>
      </c>
      <c r="D672">
        <v>3</v>
      </c>
      <c r="E672">
        <v>0</v>
      </c>
      <c r="F672">
        <v>1</v>
      </c>
      <c r="G672">
        <v>1</v>
      </c>
      <c r="H672">
        <v>2</v>
      </c>
      <c r="I672">
        <v>13</v>
      </c>
      <c r="J672">
        <v>5</v>
      </c>
      <c r="K672">
        <v>5</v>
      </c>
      <c r="L672">
        <v>0</v>
      </c>
    </row>
    <row r="673" spans="1:12" x14ac:dyDescent="0.2">
      <c r="A673" t="s">
        <v>688</v>
      </c>
      <c r="B673" t="s">
        <v>19</v>
      </c>
      <c r="C673">
        <v>1</v>
      </c>
      <c r="D673">
        <v>4</v>
      </c>
      <c r="E673">
        <v>1</v>
      </c>
      <c r="F673">
        <v>0</v>
      </c>
      <c r="G673">
        <v>0.5</v>
      </c>
      <c r="H673">
        <v>13</v>
      </c>
      <c r="I673">
        <v>16</v>
      </c>
      <c r="J673">
        <v>1</v>
      </c>
      <c r="K673">
        <v>5</v>
      </c>
      <c r="L673">
        <v>0</v>
      </c>
    </row>
    <row r="674" spans="1:12" x14ac:dyDescent="0.2">
      <c r="A674" t="s">
        <v>689</v>
      </c>
      <c r="B674" t="s">
        <v>19</v>
      </c>
      <c r="C674">
        <v>0</v>
      </c>
      <c r="D674">
        <v>0</v>
      </c>
      <c r="E674">
        <v>1</v>
      </c>
      <c r="F674">
        <v>1</v>
      </c>
      <c r="G674">
        <v>1</v>
      </c>
      <c r="H674">
        <v>4</v>
      </c>
      <c r="I674">
        <v>6</v>
      </c>
      <c r="J674">
        <v>1</v>
      </c>
      <c r="K674">
        <v>2</v>
      </c>
      <c r="L674">
        <v>0</v>
      </c>
    </row>
    <row r="675" spans="1:12" x14ac:dyDescent="0.2">
      <c r="A675" t="s">
        <v>690</v>
      </c>
      <c r="B675" t="s">
        <v>19</v>
      </c>
      <c r="C675">
        <v>0</v>
      </c>
      <c r="D675">
        <v>2</v>
      </c>
      <c r="E675">
        <v>0</v>
      </c>
      <c r="F675">
        <v>0</v>
      </c>
      <c r="G675">
        <v>1</v>
      </c>
      <c r="H675">
        <v>6</v>
      </c>
      <c r="I675">
        <v>11</v>
      </c>
      <c r="J675">
        <v>4</v>
      </c>
      <c r="K675">
        <v>2</v>
      </c>
      <c r="L675">
        <v>0</v>
      </c>
    </row>
    <row r="676" spans="1:12" x14ac:dyDescent="0.2">
      <c r="A676" t="s">
        <v>691</v>
      </c>
      <c r="B676" t="s">
        <v>19</v>
      </c>
      <c r="C676">
        <v>0</v>
      </c>
      <c r="D676">
        <v>2</v>
      </c>
      <c r="E676">
        <v>1</v>
      </c>
      <c r="F676">
        <v>0</v>
      </c>
      <c r="G676">
        <v>1</v>
      </c>
      <c r="H676">
        <v>3</v>
      </c>
      <c r="I676">
        <v>4</v>
      </c>
      <c r="J676">
        <v>1</v>
      </c>
      <c r="K676">
        <v>2</v>
      </c>
      <c r="L676">
        <v>0</v>
      </c>
    </row>
    <row r="677" spans="1:12" x14ac:dyDescent="0.2">
      <c r="A677" t="s">
        <v>692</v>
      </c>
      <c r="B677" t="s">
        <v>17</v>
      </c>
      <c r="C677">
        <v>0</v>
      </c>
      <c r="D677">
        <v>2</v>
      </c>
      <c r="E677">
        <v>8</v>
      </c>
      <c r="F677">
        <v>1</v>
      </c>
      <c r="G677">
        <v>1</v>
      </c>
      <c r="H677">
        <v>2</v>
      </c>
      <c r="I677">
        <v>9</v>
      </c>
      <c r="J677">
        <v>1</v>
      </c>
      <c r="K677">
        <v>5</v>
      </c>
      <c r="L677">
        <v>0</v>
      </c>
    </row>
    <row r="678" spans="1:12" x14ac:dyDescent="0.2">
      <c r="A678" t="s">
        <v>693</v>
      </c>
      <c r="B678" t="s">
        <v>17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3</v>
      </c>
      <c r="J678">
        <v>1</v>
      </c>
      <c r="K678">
        <v>1</v>
      </c>
      <c r="L678">
        <v>0</v>
      </c>
    </row>
    <row r="679" spans="1:12" x14ac:dyDescent="0.2">
      <c r="A679" t="s">
        <v>694</v>
      </c>
      <c r="B679" t="s">
        <v>34</v>
      </c>
      <c r="C679">
        <v>0</v>
      </c>
      <c r="D679">
        <v>5</v>
      </c>
      <c r="E679">
        <v>0</v>
      </c>
      <c r="F679">
        <v>0</v>
      </c>
      <c r="G679">
        <v>1</v>
      </c>
      <c r="H679">
        <v>5</v>
      </c>
      <c r="I679">
        <v>15</v>
      </c>
      <c r="J679">
        <v>0</v>
      </c>
      <c r="K679">
        <v>5</v>
      </c>
      <c r="L679">
        <v>0</v>
      </c>
    </row>
    <row r="680" spans="1:12" x14ac:dyDescent="0.2">
      <c r="A680" t="s">
        <v>695</v>
      </c>
      <c r="B680" t="s">
        <v>34</v>
      </c>
      <c r="C680">
        <v>0</v>
      </c>
      <c r="D680">
        <v>2</v>
      </c>
      <c r="E680">
        <v>1</v>
      </c>
      <c r="F680">
        <v>0</v>
      </c>
      <c r="G680">
        <v>1</v>
      </c>
      <c r="H680">
        <v>5</v>
      </c>
      <c r="I680">
        <v>8</v>
      </c>
      <c r="J680">
        <v>0</v>
      </c>
      <c r="K680">
        <v>2</v>
      </c>
      <c r="L680">
        <v>0</v>
      </c>
    </row>
    <row r="681" spans="1:12" x14ac:dyDescent="0.2">
      <c r="A681" t="s">
        <v>696</v>
      </c>
      <c r="B681" t="s">
        <v>34</v>
      </c>
      <c r="C681">
        <v>0</v>
      </c>
      <c r="D681">
        <v>11</v>
      </c>
      <c r="E681">
        <v>0</v>
      </c>
      <c r="F681">
        <v>0</v>
      </c>
      <c r="G681">
        <v>0.5</v>
      </c>
      <c r="H681">
        <v>4</v>
      </c>
      <c r="I681">
        <v>16</v>
      </c>
      <c r="J681">
        <v>2</v>
      </c>
      <c r="K681">
        <v>11</v>
      </c>
      <c r="L681">
        <v>0</v>
      </c>
    </row>
    <row r="682" spans="1:12" x14ac:dyDescent="0.2">
      <c r="A682" t="s">
        <v>697</v>
      </c>
      <c r="B682" t="s">
        <v>19</v>
      </c>
      <c r="C682">
        <v>0</v>
      </c>
      <c r="D682">
        <v>0</v>
      </c>
      <c r="E682">
        <v>1</v>
      </c>
      <c r="F682">
        <v>0</v>
      </c>
      <c r="G682">
        <v>1</v>
      </c>
      <c r="H682">
        <v>8</v>
      </c>
      <c r="I682">
        <v>6</v>
      </c>
      <c r="J682">
        <v>1</v>
      </c>
      <c r="K682">
        <v>2</v>
      </c>
      <c r="L682">
        <v>0</v>
      </c>
    </row>
    <row r="683" spans="1:12" x14ac:dyDescent="0.2">
      <c r="A683" t="s">
        <v>698</v>
      </c>
      <c r="B683" t="s">
        <v>19</v>
      </c>
      <c r="C683">
        <v>0</v>
      </c>
      <c r="D683">
        <v>0</v>
      </c>
      <c r="E683">
        <v>1</v>
      </c>
      <c r="F683">
        <v>0</v>
      </c>
      <c r="G683">
        <v>1</v>
      </c>
      <c r="H683">
        <v>7</v>
      </c>
      <c r="I683">
        <v>6</v>
      </c>
      <c r="J683">
        <v>1</v>
      </c>
      <c r="K683">
        <v>2</v>
      </c>
      <c r="L683">
        <v>0</v>
      </c>
    </row>
    <row r="684" spans="1:12" x14ac:dyDescent="0.2">
      <c r="A684" t="s">
        <v>699</v>
      </c>
      <c r="B684" t="s">
        <v>19</v>
      </c>
      <c r="C684">
        <v>0</v>
      </c>
      <c r="D684">
        <v>4</v>
      </c>
      <c r="E684">
        <v>1</v>
      </c>
      <c r="F684">
        <v>0</v>
      </c>
      <c r="G684">
        <v>1</v>
      </c>
      <c r="H684">
        <v>5</v>
      </c>
      <c r="I684">
        <v>11</v>
      </c>
      <c r="J684">
        <v>8</v>
      </c>
      <c r="K684">
        <v>4</v>
      </c>
      <c r="L684">
        <v>0</v>
      </c>
    </row>
    <row r="685" spans="1:12" x14ac:dyDescent="0.2">
      <c r="A685" t="s">
        <v>700</v>
      </c>
      <c r="B685" t="s">
        <v>19</v>
      </c>
      <c r="C685">
        <v>0</v>
      </c>
      <c r="D685">
        <v>4</v>
      </c>
      <c r="E685">
        <v>3</v>
      </c>
      <c r="F685">
        <v>0</v>
      </c>
      <c r="G685">
        <v>0.5</v>
      </c>
      <c r="H685">
        <v>5</v>
      </c>
      <c r="I685">
        <v>5</v>
      </c>
      <c r="J685">
        <v>1</v>
      </c>
      <c r="K685">
        <v>4</v>
      </c>
      <c r="L685">
        <v>0</v>
      </c>
    </row>
    <row r="686" spans="1:12" x14ac:dyDescent="0.2">
      <c r="A686" t="s">
        <v>701</v>
      </c>
      <c r="B686" t="s">
        <v>19</v>
      </c>
      <c r="C686">
        <v>2</v>
      </c>
      <c r="D686">
        <v>3</v>
      </c>
      <c r="E686">
        <v>0</v>
      </c>
      <c r="F686">
        <v>0</v>
      </c>
      <c r="G686">
        <v>1</v>
      </c>
      <c r="H686">
        <v>5</v>
      </c>
      <c r="I686">
        <v>17</v>
      </c>
      <c r="J686">
        <v>5</v>
      </c>
      <c r="K686">
        <v>4</v>
      </c>
      <c r="L686">
        <v>0</v>
      </c>
    </row>
    <row r="687" spans="1:12" x14ac:dyDescent="0.2">
      <c r="A687" t="s">
        <v>702</v>
      </c>
      <c r="B687" t="s">
        <v>19</v>
      </c>
      <c r="C687">
        <v>8</v>
      </c>
      <c r="D687">
        <v>4</v>
      </c>
      <c r="E687">
        <v>1</v>
      </c>
      <c r="F687">
        <v>0</v>
      </c>
      <c r="G687">
        <v>0.5</v>
      </c>
      <c r="H687">
        <v>5</v>
      </c>
      <c r="I687">
        <v>23</v>
      </c>
      <c r="J687">
        <v>1</v>
      </c>
      <c r="K687">
        <v>4</v>
      </c>
      <c r="L687">
        <v>0</v>
      </c>
    </row>
    <row r="688" spans="1:12" x14ac:dyDescent="0.2">
      <c r="A688" t="s">
        <v>703</v>
      </c>
      <c r="B688" t="s">
        <v>19</v>
      </c>
      <c r="C688">
        <v>0</v>
      </c>
      <c r="D688">
        <v>2</v>
      </c>
      <c r="E688">
        <v>1</v>
      </c>
      <c r="F688">
        <v>0</v>
      </c>
      <c r="G688">
        <v>1</v>
      </c>
      <c r="H688">
        <v>1</v>
      </c>
      <c r="I688">
        <v>3</v>
      </c>
      <c r="J688">
        <v>1</v>
      </c>
      <c r="K688">
        <v>2</v>
      </c>
      <c r="L688">
        <v>0</v>
      </c>
    </row>
    <row r="689" spans="1:12" x14ac:dyDescent="0.2">
      <c r="A689" t="s">
        <v>704</v>
      </c>
      <c r="B689" t="s">
        <v>19</v>
      </c>
      <c r="C689">
        <v>0</v>
      </c>
      <c r="D689">
        <v>3</v>
      </c>
      <c r="E689">
        <v>0</v>
      </c>
      <c r="F689">
        <v>0</v>
      </c>
      <c r="G689">
        <v>1</v>
      </c>
      <c r="H689">
        <v>6</v>
      </c>
      <c r="I689">
        <v>23</v>
      </c>
      <c r="J689">
        <v>4</v>
      </c>
      <c r="K689">
        <v>4</v>
      </c>
      <c r="L689">
        <v>0</v>
      </c>
    </row>
    <row r="690" spans="1:12" x14ac:dyDescent="0.2">
      <c r="A690" t="s">
        <v>705</v>
      </c>
      <c r="B690" t="s">
        <v>19</v>
      </c>
      <c r="C690">
        <v>0</v>
      </c>
      <c r="D690">
        <v>3</v>
      </c>
      <c r="E690">
        <v>1</v>
      </c>
      <c r="F690">
        <v>0</v>
      </c>
      <c r="G690">
        <v>1</v>
      </c>
      <c r="H690">
        <v>3</v>
      </c>
      <c r="I690">
        <v>4</v>
      </c>
      <c r="J690">
        <v>0</v>
      </c>
      <c r="K690">
        <v>3</v>
      </c>
      <c r="L690">
        <v>0</v>
      </c>
    </row>
    <row r="691" spans="1:12" x14ac:dyDescent="0.2">
      <c r="A691" t="s">
        <v>706</v>
      </c>
      <c r="B691" t="s">
        <v>19</v>
      </c>
      <c r="C691">
        <v>0</v>
      </c>
      <c r="D691">
        <v>2</v>
      </c>
      <c r="E691">
        <v>0</v>
      </c>
      <c r="F691">
        <v>0</v>
      </c>
      <c r="G691">
        <v>1</v>
      </c>
      <c r="H691">
        <v>5</v>
      </c>
      <c r="I691">
        <v>7</v>
      </c>
      <c r="J691">
        <v>3</v>
      </c>
      <c r="K691">
        <v>2</v>
      </c>
      <c r="L691">
        <v>0</v>
      </c>
    </row>
    <row r="692" spans="1:12" x14ac:dyDescent="0.2">
      <c r="A692" t="s">
        <v>707</v>
      </c>
      <c r="B692" t="s">
        <v>19</v>
      </c>
      <c r="C692">
        <v>0</v>
      </c>
      <c r="D692">
        <v>9</v>
      </c>
      <c r="E692">
        <v>6</v>
      </c>
      <c r="F692">
        <v>0</v>
      </c>
      <c r="G692">
        <v>0.5</v>
      </c>
      <c r="H692">
        <v>7</v>
      </c>
      <c r="I692">
        <v>17</v>
      </c>
      <c r="J692">
        <v>1</v>
      </c>
      <c r="K692">
        <v>9</v>
      </c>
      <c r="L692">
        <v>0</v>
      </c>
    </row>
    <row r="693" spans="1:12" x14ac:dyDescent="0.2">
      <c r="A693" t="s">
        <v>708</v>
      </c>
      <c r="B693" t="s">
        <v>19</v>
      </c>
      <c r="C693">
        <v>0</v>
      </c>
      <c r="D693">
        <v>2</v>
      </c>
      <c r="E693">
        <v>0</v>
      </c>
      <c r="F693">
        <v>0</v>
      </c>
      <c r="G693">
        <v>1</v>
      </c>
      <c r="H693">
        <v>6</v>
      </c>
      <c r="I693">
        <v>9</v>
      </c>
      <c r="J693">
        <v>55</v>
      </c>
      <c r="K693">
        <v>2</v>
      </c>
      <c r="L693">
        <v>0</v>
      </c>
    </row>
    <row r="694" spans="1:12" x14ac:dyDescent="0.2">
      <c r="A694" t="s">
        <v>709</v>
      </c>
      <c r="B694" t="s">
        <v>19</v>
      </c>
      <c r="C694">
        <v>1</v>
      </c>
      <c r="D694">
        <v>4</v>
      </c>
      <c r="E694">
        <v>2</v>
      </c>
      <c r="F694">
        <v>0</v>
      </c>
      <c r="G694">
        <v>1</v>
      </c>
      <c r="H694">
        <v>6</v>
      </c>
      <c r="I694">
        <v>9</v>
      </c>
      <c r="J694">
        <v>1</v>
      </c>
      <c r="K694">
        <v>4</v>
      </c>
      <c r="L694">
        <v>0</v>
      </c>
    </row>
    <row r="695" spans="1:12" x14ac:dyDescent="0.2">
      <c r="A695" t="s">
        <v>710</v>
      </c>
      <c r="B695" t="s">
        <v>19</v>
      </c>
      <c r="C695">
        <v>0</v>
      </c>
      <c r="D695">
        <v>2</v>
      </c>
      <c r="E695">
        <v>0</v>
      </c>
      <c r="F695">
        <v>0</v>
      </c>
      <c r="G695">
        <v>1</v>
      </c>
      <c r="H695">
        <v>4</v>
      </c>
      <c r="I695">
        <v>5</v>
      </c>
      <c r="J695">
        <v>4</v>
      </c>
      <c r="K695">
        <v>2</v>
      </c>
      <c r="L695">
        <v>0</v>
      </c>
    </row>
    <row r="696" spans="1:12" x14ac:dyDescent="0.2">
      <c r="A696" t="s">
        <v>711</v>
      </c>
      <c r="B696" t="s">
        <v>19</v>
      </c>
      <c r="C696">
        <v>2</v>
      </c>
      <c r="D696">
        <v>4</v>
      </c>
      <c r="E696">
        <v>3</v>
      </c>
      <c r="F696">
        <v>0</v>
      </c>
      <c r="G696">
        <v>0.5</v>
      </c>
      <c r="H696">
        <v>3</v>
      </c>
      <c r="I696">
        <v>10</v>
      </c>
      <c r="J696">
        <v>1</v>
      </c>
      <c r="K696">
        <v>4</v>
      </c>
      <c r="L696">
        <v>0</v>
      </c>
    </row>
    <row r="697" spans="1:12" x14ac:dyDescent="0.2">
      <c r="A697" t="s">
        <v>712</v>
      </c>
      <c r="B697" t="s">
        <v>19</v>
      </c>
      <c r="C697">
        <v>0</v>
      </c>
      <c r="D697">
        <v>3</v>
      </c>
      <c r="E697">
        <v>0</v>
      </c>
      <c r="F697">
        <v>0</v>
      </c>
      <c r="G697">
        <v>1</v>
      </c>
      <c r="H697">
        <v>6</v>
      </c>
      <c r="I697">
        <v>16</v>
      </c>
      <c r="J697">
        <v>1</v>
      </c>
      <c r="K697">
        <v>5</v>
      </c>
      <c r="L697">
        <v>0</v>
      </c>
    </row>
    <row r="698" spans="1:12" x14ac:dyDescent="0.2">
      <c r="A698" t="s">
        <v>713</v>
      </c>
      <c r="B698" t="s">
        <v>19</v>
      </c>
      <c r="C698">
        <v>0</v>
      </c>
      <c r="D698">
        <v>4</v>
      </c>
      <c r="E698">
        <v>0</v>
      </c>
      <c r="F698">
        <v>0</v>
      </c>
      <c r="G698">
        <v>1</v>
      </c>
      <c r="H698">
        <v>2</v>
      </c>
      <c r="I698">
        <v>7</v>
      </c>
      <c r="J698">
        <v>2</v>
      </c>
      <c r="K698">
        <v>4</v>
      </c>
      <c r="L698">
        <v>0</v>
      </c>
    </row>
    <row r="699" spans="1:12" x14ac:dyDescent="0.2">
      <c r="A699" t="s">
        <v>714</v>
      </c>
      <c r="B699" t="s">
        <v>19</v>
      </c>
      <c r="C699">
        <v>2</v>
      </c>
      <c r="D699">
        <v>3</v>
      </c>
      <c r="E699">
        <v>1</v>
      </c>
      <c r="F699">
        <v>0</v>
      </c>
      <c r="G699">
        <v>1</v>
      </c>
      <c r="H699">
        <v>3</v>
      </c>
      <c r="I699">
        <v>8</v>
      </c>
      <c r="J699">
        <v>1</v>
      </c>
      <c r="K699">
        <v>3</v>
      </c>
      <c r="L699">
        <v>0</v>
      </c>
    </row>
    <row r="700" spans="1:12" x14ac:dyDescent="0.2">
      <c r="A700" t="s">
        <v>715</v>
      </c>
      <c r="B700" t="s">
        <v>19</v>
      </c>
      <c r="C700">
        <v>4</v>
      </c>
      <c r="D700">
        <v>5</v>
      </c>
      <c r="E700">
        <v>16</v>
      </c>
      <c r="F700">
        <v>0</v>
      </c>
      <c r="G700">
        <v>0.25</v>
      </c>
      <c r="H700">
        <v>11</v>
      </c>
      <c r="I700">
        <v>35</v>
      </c>
      <c r="J700">
        <v>3</v>
      </c>
      <c r="K700">
        <v>10</v>
      </c>
      <c r="L700">
        <v>0</v>
      </c>
    </row>
    <row r="701" spans="1:12" x14ac:dyDescent="0.2">
      <c r="A701" t="s">
        <v>716</v>
      </c>
      <c r="B701" t="s">
        <v>17</v>
      </c>
      <c r="C701">
        <v>0</v>
      </c>
      <c r="D701">
        <v>0</v>
      </c>
      <c r="E701">
        <v>0</v>
      </c>
      <c r="F701">
        <v>3</v>
      </c>
      <c r="G701">
        <v>1</v>
      </c>
      <c r="H701">
        <v>0</v>
      </c>
      <c r="I701">
        <v>3</v>
      </c>
      <c r="J701">
        <v>2</v>
      </c>
      <c r="K701">
        <v>2</v>
      </c>
      <c r="L701">
        <v>0</v>
      </c>
    </row>
    <row r="702" spans="1:12" x14ac:dyDescent="0.2">
      <c r="A702" t="s">
        <v>717</v>
      </c>
      <c r="B702" t="s">
        <v>19</v>
      </c>
      <c r="C702">
        <v>0</v>
      </c>
      <c r="D702">
        <v>4</v>
      </c>
      <c r="E702">
        <v>7</v>
      </c>
      <c r="F702">
        <v>0</v>
      </c>
      <c r="G702">
        <v>0.5</v>
      </c>
      <c r="H702">
        <v>6</v>
      </c>
      <c r="I702">
        <v>24</v>
      </c>
      <c r="J702">
        <v>1</v>
      </c>
      <c r="K702">
        <v>7</v>
      </c>
      <c r="L702">
        <v>0</v>
      </c>
    </row>
    <row r="703" spans="1:12" x14ac:dyDescent="0.2">
      <c r="A703" t="s">
        <v>718</v>
      </c>
      <c r="B703" t="s">
        <v>19</v>
      </c>
      <c r="C703">
        <v>0</v>
      </c>
      <c r="D703">
        <v>4</v>
      </c>
      <c r="E703">
        <v>0</v>
      </c>
      <c r="F703">
        <v>0</v>
      </c>
      <c r="G703">
        <v>1</v>
      </c>
      <c r="H703">
        <v>5</v>
      </c>
      <c r="I703">
        <v>22</v>
      </c>
      <c r="J703">
        <v>1</v>
      </c>
      <c r="K703">
        <v>5</v>
      </c>
      <c r="L703">
        <v>0</v>
      </c>
    </row>
    <row r="704" spans="1:12" x14ac:dyDescent="0.2">
      <c r="A704" t="s">
        <v>719</v>
      </c>
      <c r="B704" t="s">
        <v>34</v>
      </c>
      <c r="C704">
        <v>0</v>
      </c>
      <c r="D704">
        <v>6</v>
      </c>
      <c r="E704">
        <v>8</v>
      </c>
      <c r="F704">
        <v>0</v>
      </c>
      <c r="G704">
        <v>0.5</v>
      </c>
      <c r="H704">
        <v>9</v>
      </c>
      <c r="I704">
        <v>33</v>
      </c>
      <c r="J704">
        <v>1</v>
      </c>
      <c r="K704">
        <v>8</v>
      </c>
      <c r="L704">
        <v>0</v>
      </c>
    </row>
    <row r="705" spans="1:12" x14ac:dyDescent="0.2">
      <c r="A705" t="s">
        <v>720</v>
      </c>
      <c r="B705" t="s">
        <v>34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1</v>
      </c>
      <c r="I705">
        <v>6</v>
      </c>
      <c r="J705">
        <v>1</v>
      </c>
      <c r="K705">
        <v>2</v>
      </c>
      <c r="L705">
        <v>0</v>
      </c>
    </row>
    <row r="706" spans="1:12" x14ac:dyDescent="0.2">
      <c r="A706" t="s">
        <v>721</v>
      </c>
      <c r="B706" t="s">
        <v>19</v>
      </c>
      <c r="C706">
        <v>0</v>
      </c>
      <c r="D706">
        <v>3</v>
      </c>
      <c r="E706">
        <v>0</v>
      </c>
      <c r="F706">
        <v>0</v>
      </c>
      <c r="G706">
        <v>0.5</v>
      </c>
      <c r="H706">
        <v>3</v>
      </c>
      <c r="I706">
        <v>12</v>
      </c>
      <c r="J706">
        <v>1</v>
      </c>
      <c r="K706">
        <v>5</v>
      </c>
      <c r="L706">
        <v>0</v>
      </c>
    </row>
    <row r="707" spans="1:12" x14ac:dyDescent="0.2">
      <c r="A707" t="s">
        <v>722</v>
      </c>
      <c r="B707" t="s">
        <v>19</v>
      </c>
      <c r="C707">
        <v>0</v>
      </c>
      <c r="D707">
        <v>7</v>
      </c>
      <c r="E707">
        <v>1</v>
      </c>
      <c r="F707">
        <v>0</v>
      </c>
      <c r="G707">
        <v>0.33300000000000002</v>
      </c>
      <c r="H707">
        <v>6</v>
      </c>
      <c r="I707">
        <v>17</v>
      </c>
      <c r="J707">
        <v>3</v>
      </c>
      <c r="K707">
        <v>7</v>
      </c>
      <c r="L707">
        <v>0</v>
      </c>
    </row>
    <row r="708" spans="1:12" x14ac:dyDescent="0.2">
      <c r="A708" t="s">
        <v>723</v>
      </c>
      <c r="B708" t="s">
        <v>19</v>
      </c>
      <c r="C708">
        <v>0</v>
      </c>
      <c r="D708">
        <v>1</v>
      </c>
      <c r="E708">
        <v>0</v>
      </c>
      <c r="F708">
        <v>0</v>
      </c>
      <c r="G708">
        <v>1</v>
      </c>
      <c r="H708">
        <v>4</v>
      </c>
      <c r="I708">
        <v>4</v>
      </c>
      <c r="J708">
        <v>1</v>
      </c>
      <c r="K708">
        <v>2</v>
      </c>
      <c r="L708">
        <v>0</v>
      </c>
    </row>
    <row r="709" spans="1:12" x14ac:dyDescent="0.2">
      <c r="A709" t="s">
        <v>724</v>
      </c>
      <c r="B709" t="s">
        <v>19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4</v>
      </c>
      <c r="I709">
        <v>4</v>
      </c>
      <c r="J709">
        <v>1</v>
      </c>
      <c r="K709">
        <v>2</v>
      </c>
      <c r="L709">
        <v>0</v>
      </c>
    </row>
    <row r="710" spans="1:12" x14ac:dyDescent="0.2">
      <c r="A710" t="s">
        <v>725</v>
      </c>
      <c r="B710" t="s">
        <v>19</v>
      </c>
      <c r="C710">
        <v>0</v>
      </c>
      <c r="D710">
        <v>10</v>
      </c>
      <c r="E710">
        <v>0</v>
      </c>
      <c r="F710">
        <v>0</v>
      </c>
      <c r="G710">
        <v>1</v>
      </c>
      <c r="H710">
        <v>11</v>
      </c>
      <c r="I710">
        <v>52</v>
      </c>
      <c r="J710">
        <v>4</v>
      </c>
      <c r="K710">
        <v>13</v>
      </c>
      <c r="L710">
        <v>2</v>
      </c>
    </row>
    <row r="711" spans="1:12" x14ac:dyDescent="0.2">
      <c r="A711" t="s">
        <v>726</v>
      </c>
      <c r="B711" t="s">
        <v>19</v>
      </c>
      <c r="C711">
        <v>0</v>
      </c>
      <c r="D711">
        <v>3</v>
      </c>
      <c r="E711">
        <v>0</v>
      </c>
      <c r="F711">
        <v>0</v>
      </c>
      <c r="G711">
        <v>1</v>
      </c>
      <c r="H711">
        <v>7</v>
      </c>
      <c r="I711">
        <v>15</v>
      </c>
      <c r="J711">
        <v>5</v>
      </c>
      <c r="K711">
        <v>3</v>
      </c>
      <c r="L711">
        <v>0</v>
      </c>
    </row>
    <row r="712" spans="1:12" x14ac:dyDescent="0.2">
      <c r="A712" t="s">
        <v>727</v>
      </c>
      <c r="B712" t="s">
        <v>19</v>
      </c>
      <c r="C712">
        <v>0</v>
      </c>
      <c r="D712">
        <v>3</v>
      </c>
      <c r="E712">
        <v>1</v>
      </c>
      <c r="F712">
        <v>0</v>
      </c>
      <c r="G712">
        <v>1</v>
      </c>
      <c r="H712">
        <v>3</v>
      </c>
      <c r="I712">
        <v>4</v>
      </c>
      <c r="J712">
        <v>1</v>
      </c>
      <c r="K712">
        <v>3</v>
      </c>
      <c r="L712">
        <v>0</v>
      </c>
    </row>
    <row r="713" spans="1:12" x14ac:dyDescent="0.2">
      <c r="A713" t="s">
        <v>728</v>
      </c>
      <c r="B713" t="s">
        <v>19</v>
      </c>
      <c r="C713">
        <v>0</v>
      </c>
      <c r="D713">
        <v>5</v>
      </c>
      <c r="E713">
        <v>0</v>
      </c>
      <c r="F713">
        <v>0</v>
      </c>
      <c r="G713">
        <v>1</v>
      </c>
      <c r="H713">
        <v>5</v>
      </c>
      <c r="I713">
        <v>13</v>
      </c>
      <c r="J713">
        <v>4</v>
      </c>
      <c r="K713">
        <v>6</v>
      </c>
      <c r="L713">
        <v>0</v>
      </c>
    </row>
    <row r="714" spans="1:12" x14ac:dyDescent="0.2">
      <c r="A714" t="s">
        <v>729</v>
      </c>
      <c r="B714" t="s">
        <v>19</v>
      </c>
      <c r="C714">
        <v>0</v>
      </c>
      <c r="D714">
        <v>2</v>
      </c>
      <c r="E714">
        <v>0</v>
      </c>
      <c r="F714">
        <v>0</v>
      </c>
      <c r="G714">
        <v>1</v>
      </c>
      <c r="H714">
        <v>7</v>
      </c>
      <c r="I714">
        <v>13</v>
      </c>
      <c r="J714">
        <v>3</v>
      </c>
      <c r="K714">
        <v>2</v>
      </c>
      <c r="L714">
        <v>0</v>
      </c>
    </row>
    <row r="715" spans="1:12" x14ac:dyDescent="0.2">
      <c r="A715" t="s">
        <v>730</v>
      </c>
      <c r="B715" t="s">
        <v>19</v>
      </c>
      <c r="C715">
        <v>0</v>
      </c>
      <c r="D715">
        <v>4</v>
      </c>
      <c r="E715">
        <v>0</v>
      </c>
      <c r="F715">
        <v>0</v>
      </c>
      <c r="G715">
        <v>1</v>
      </c>
      <c r="H715">
        <v>7</v>
      </c>
      <c r="I715">
        <v>19</v>
      </c>
      <c r="J715">
        <v>1</v>
      </c>
      <c r="K715">
        <v>4</v>
      </c>
      <c r="L715">
        <v>0</v>
      </c>
    </row>
    <row r="716" spans="1:12" x14ac:dyDescent="0.2">
      <c r="A716" t="s">
        <v>731</v>
      </c>
      <c r="B716" t="s">
        <v>34</v>
      </c>
      <c r="C716">
        <v>0</v>
      </c>
      <c r="D716">
        <v>5</v>
      </c>
      <c r="E716">
        <v>15</v>
      </c>
      <c r="F716">
        <v>0</v>
      </c>
      <c r="G716">
        <v>0.33300000000000002</v>
      </c>
      <c r="H716">
        <v>10</v>
      </c>
      <c r="I716">
        <v>33</v>
      </c>
      <c r="J716">
        <v>2</v>
      </c>
      <c r="K716">
        <v>6</v>
      </c>
      <c r="L716">
        <v>0</v>
      </c>
    </row>
    <row r="717" spans="1:12" x14ac:dyDescent="0.2">
      <c r="A717" t="s">
        <v>732</v>
      </c>
      <c r="B717" t="s">
        <v>19</v>
      </c>
      <c r="C717">
        <v>0</v>
      </c>
      <c r="D717">
        <v>0</v>
      </c>
      <c r="E717">
        <v>1</v>
      </c>
      <c r="F717">
        <v>0</v>
      </c>
      <c r="G717">
        <v>1</v>
      </c>
      <c r="H717">
        <v>8</v>
      </c>
      <c r="I717">
        <v>6</v>
      </c>
      <c r="J717">
        <v>1</v>
      </c>
      <c r="K717">
        <v>2</v>
      </c>
      <c r="L717">
        <v>0</v>
      </c>
    </row>
    <row r="718" spans="1:12" x14ac:dyDescent="0.2">
      <c r="A718" t="s">
        <v>733</v>
      </c>
      <c r="B718" t="s">
        <v>19</v>
      </c>
      <c r="C718">
        <v>0</v>
      </c>
      <c r="D718">
        <v>0</v>
      </c>
      <c r="E718">
        <v>1</v>
      </c>
      <c r="F718">
        <v>0</v>
      </c>
      <c r="G718">
        <v>1</v>
      </c>
      <c r="H718">
        <v>7</v>
      </c>
      <c r="I718">
        <v>6</v>
      </c>
      <c r="J718">
        <v>1</v>
      </c>
      <c r="K718">
        <v>2</v>
      </c>
      <c r="L718">
        <v>0</v>
      </c>
    </row>
    <row r="719" spans="1:12" x14ac:dyDescent="0.2">
      <c r="A719" t="s">
        <v>734</v>
      </c>
      <c r="B719" t="s">
        <v>34</v>
      </c>
      <c r="C719">
        <v>0</v>
      </c>
      <c r="D719">
        <v>4</v>
      </c>
      <c r="E719">
        <v>15</v>
      </c>
      <c r="F719">
        <v>0</v>
      </c>
      <c r="G719">
        <v>0.33300000000000002</v>
      </c>
      <c r="H719">
        <v>11</v>
      </c>
      <c r="I719">
        <v>22</v>
      </c>
      <c r="J719">
        <v>2</v>
      </c>
      <c r="K719">
        <v>7</v>
      </c>
      <c r="L719">
        <v>0</v>
      </c>
    </row>
    <row r="720" spans="1:12" x14ac:dyDescent="0.2">
      <c r="A720" t="s">
        <v>735</v>
      </c>
      <c r="B720" t="s">
        <v>19</v>
      </c>
      <c r="C720">
        <v>0</v>
      </c>
      <c r="D720">
        <v>0</v>
      </c>
      <c r="E720">
        <v>1</v>
      </c>
      <c r="F720">
        <v>0</v>
      </c>
      <c r="G720">
        <v>1</v>
      </c>
      <c r="H720">
        <v>8</v>
      </c>
      <c r="I720">
        <v>6</v>
      </c>
      <c r="J720">
        <v>1</v>
      </c>
      <c r="K720">
        <v>2</v>
      </c>
      <c r="L720">
        <v>0</v>
      </c>
    </row>
    <row r="721" spans="1:12" x14ac:dyDescent="0.2">
      <c r="A721" t="s">
        <v>736</v>
      </c>
      <c r="B721" t="s">
        <v>19</v>
      </c>
      <c r="C721">
        <v>0</v>
      </c>
      <c r="D721">
        <v>0</v>
      </c>
      <c r="E721">
        <v>1</v>
      </c>
      <c r="F721">
        <v>0</v>
      </c>
      <c r="G721">
        <v>1</v>
      </c>
      <c r="H721">
        <v>7</v>
      </c>
      <c r="I721">
        <v>6</v>
      </c>
      <c r="J721">
        <v>1</v>
      </c>
      <c r="K721">
        <v>2</v>
      </c>
      <c r="L721">
        <v>0</v>
      </c>
    </row>
    <row r="722" spans="1:12" x14ac:dyDescent="0.2">
      <c r="A722" t="s">
        <v>737</v>
      </c>
      <c r="B722" t="s">
        <v>34</v>
      </c>
      <c r="C722">
        <v>0</v>
      </c>
      <c r="D722">
        <v>8</v>
      </c>
      <c r="E722">
        <v>0</v>
      </c>
      <c r="F722">
        <v>0</v>
      </c>
      <c r="G722">
        <v>1</v>
      </c>
      <c r="H722">
        <v>8</v>
      </c>
      <c r="I722">
        <v>18</v>
      </c>
      <c r="J722">
        <v>0</v>
      </c>
      <c r="K722">
        <v>8</v>
      </c>
      <c r="L722">
        <v>0</v>
      </c>
    </row>
    <row r="723" spans="1:12" x14ac:dyDescent="0.2">
      <c r="A723" t="s">
        <v>738</v>
      </c>
      <c r="B723" t="s">
        <v>34</v>
      </c>
      <c r="C723">
        <v>0</v>
      </c>
      <c r="D723">
        <v>4</v>
      </c>
      <c r="E723">
        <v>6</v>
      </c>
      <c r="F723">
        <v>0</v>
      </c>
      <c r="G723">
        <v>0.5</v>
      </c>
      <c r="H723">
        <v>14</v>
      </c>
      <c r="I723">
        <v>25</v>
      </c>
      <c r="J723">
        <v>0</v>
      </c>
      <c r="K723">
        <v>4</v>
      </c>
      <c r="L723">
        <v>0</v>
      </c>
    </row>
    <row r="724" spans="1:12" x14ac:dyDescent="0.2">
      <c r="A724" t="s">
        <v>739</v>
      </c>
      <c r="B724" t="s">
        <v>34</v>
      </c>
      <c r="C724">
        <v>0</v>
      </c>
      <c r="D724">
        <v>6</v>
      </c>
      <c r="E724">
        <v>15</v>
      </c>
      <c r="F724">
        <v>0</v>
      </c>
      <c r="G724">
        <v>0.25</v>
      </c>
      <c r="H724">
        <v>8</v>
      </c>
      <c r="I724">
        <v>17</v>
      </c>
      <c r="J724">
        <v>2</v>
      </c>
      <c r="K724">
        <v>6</v>
      </c>
      <c r="L724">
        <v>0</v>
      </c>
    </row>
    <row r="725" spans="1:12" x14ac:dyDescent="0.2">
      <c r="A725" t="s">
        <v>740</v>
      </c>
      <c r="B725" t="s">
        <v>19</v>
      </c>
      <c r="C725">
        <v>0</v>
      </c>
      <c r="D725">
        <v>0</v>
      </c>
      <c r="E725">
        <v>1</v>
      </c>
      <c r="F725">
        <v>0</v>
      </c>
      <c r="G725">
        <v>1</v>
      </c>
      <c r="H725">
        <v>8</v>
      </c>
      <c r="I725">
        <v>6</v>
      </c>
      <c r="J725">
        <v>1</v>
      </c>
      <c r="K725">
        <v>2</v>
      </c>
      <c r="L725">
        <v>0</v>
      </c>
    </row>
    <row r="726" spans="1:12" x14ac:dyDescent="0.2">
      <c r="A726" t="s">
        <v>741</v>
      </c>
      <c r="B726" t="s">
        <v>19</v>
      </c>
      <c r="C726">
        <v>0</v>
      </c>
      <c r="D726">
        <v>0</v>
      </c>
      <c r="E726">
        <v>1</v>
      </c>
      <c r="F726">
        <v>0</v>
      </c>
      <c r="G726">
        <v>1</v>
      </c>
      <c r="H726">
        <v>7</v>
      </c>
      <c r="I726">
        <v>6</v>
      </c>
      <c r="J726">
        <v>1</v>
      </c>
      <c r="K726">
        <v>2</v>
      </c>
      <c r="L726">
        <v>0</v>
      </c>
    </row>
    <row r="727" spans="1:12" x14ac:dyDescent="0.2">
      <c r="A727" t="s">
        <v>742</v>
      </c>
      <c r="B727" t="s">
        <v>34</v>
      </c>
      <c r="C727">
        <v>0</v>
      </c>
      <c r="D727">
        <v>2</v>
      </c>
      <c r="E727">
        <v>1</v>
      </c>
      <c r="F727">
        <v>0</v>
      </c>
      <c r="G727">
        <v>1</v>
      </c>
      <c r="H727">
        <v>6</v>
      </c>
      <c r="I727">
        <v>18</v>
      </c>
      <c r="J727">
        <v>0</v>
      </c>
      <c r="K727">
        <v>2</v>
      </c>
      <c r="L727">
        <v>0</v>
      </c>
    </row>
    <row r="728" spans="1:12" x14ac:dyDescent="0.2">
      <c r="A728" t="s">
        <v>743</v>
      </c>
      <c r="B728" t="s">
        <v>34</v>
      </c>
      <c r="C728">
        <v>0</v>
      </c>
      <c r="D728">
        <v>3</v>
      </c>
      <c r="E728">
        <v>3</v>
      </c>
      <c r="F728">
        <v>0</v>
      </c>
      <c r="G728">
        <v>0.5</v>
      </c>
      <c r="H728">
        <v>9</v>
      </c>
      <c r="I728">
        <v>14</v>
      </c>
      <c r="J728">
        <v>1</v>
      </c>
      <c r="K728">
        <v>3</v>
      </c>
      <c r="L728">
        <v>0</v>
      </c>
    </row>
    <row r="729" spans="1:12" x14ac:dyDescent="0.2">
      <c r="A729" t="s">
        <v>744</v>
      </c>
      <c r="B729" t="s">
        <v>34</v>
      </c>
      <c r="C729">
        <v>0</v>
      </c>
      <c r="D729">
        <v>0</v>
      </c>
      <c r="E729">
        <v>0</v>
      </c>
      <c r="F729">
        <v>0</v>
      </c>
      <c r="G729">
        <v>1</v>
      </c>
      <c r="H729">
        <v>10</v>
      </c>
      <c r="I729">
        <v>7</v>
      </c>
      <c r="J729">
        <v>1</v>
      </c>
      <c r="K729">
        <v>2</v>
      </c>
      <c r="L729">
        <v>0</v>
      </c>
    </row>
    <row r="730" spans="1:12" x14ac:dyDescent="0.2">
      <c r="A730" t="s">
        <v>745</v>
      </c>
      <c r="B730" t="s">
        <v>34</v>
      </c>
      <c r="C730">
        <v>0</v>
      </c>
      <c r="D730">
        <v>3</v>
      </c>
      <c r="E730">
        <v>1</v>
      </c>
      <c r="F730">
        <v>0</v>
      </c>
      <c r="G730">
        <v>1</v>
      </c>
      <c r="H730">
        <v>8</v>
      </c>
      <c r="I730">
        <v>13</v>
      </c>
      <c r="J730">
        <v>0</v>
      </c>
      <c r="K730">
        <v>3</v>
      </c>
      <c r="L730">
        <v>0</v>
      </c>
    </row>
    <row r="731" spans="1:12" x14ac:dyDescent="0.2">
      <c r="A731" t="s">
        <v>746</v>
      </c>
      <c r="B731" t="s">
        <v>19</v>
      </c>
      <c r="C731">
        <v>0</v>
      </c>
      <c r="D731">
        <v>2</v>
      </c>
      <c r="E731">
        <v>0</v>
      </c>
      <c r="F731">
        <v>0</v>
      </c>
      <c r="G731">
        <v>1</v>
      </c>
      <c r="H731">
        <v>5</v>
      </c>
      <c r="I731">
        <v>10</v>
      </c>
      <c r="J731">
        <v>1</v>
      </c>
      <c r="K731">
        <v>2</v>
      </c>
      <c r="L731">
        <v>0</v>
      </c>
    </row>
    <row r="732" spans="1:12" x14ac:dyDescent="0.2">
      <c r="A732" t="s">
        <v>747</v>
      </c>
      <c r="B732" t="s">
        <v>34</v>
      </c>
      <c r="C732">
        <v>0</v>
      </c>
      <c r="D732">
        <v>3</v>
      </c>
      <c r="E732">
        <v>1</v>
      </c>
      <c r="F732">
        <v>0</v>
      </c>
      <c r="G732">
        <v>1</v>
      </c>
      <c r="H732">
        <v>9</v>
      </c>
      <c r="I732">
        <v>16</v>
      </c>
      <c r="J732">
        <v>0</v>
      </c>
      <c r="K732">
        <v>3</v>
      </c>
      <c r="L732">
        <v>0</v>
      </c>
    </row>
    <row r="733" spans="1:12" x14ac:dyDescent="0.2">
      <c r="A733" t="s">
        <v>748</v>
      </c>
      <c r="B733" t="s">
        <v>34</v>
      </c>
      <c r="C733">
        <v>0</v>
      </c>
      <c r="D733">
        <v>4</v>
      </c>
      <c r="E733">
        <v>6</v>
      </c>
      <c r="F733">
        <v>0</v>
      </c>
      <c r="G733">
        <v>0.5</v>
      </c>
      <c r="H733">
        <v>7</v>
      </c>
      <c r="I733">
        <v>11</v>
      </c>
      <c r="J733">
        <v>1</v>
      </c>
      <c r="K733">
        <v>4</v>
      </c>
      <c r="L733">
        <v>0</v>
      </c>
    </row>
    <row r="734" spans="1:12" x14ac:dyDescent="0.2">
      <c r="A734" t="s">
        <v>749</v>
      </c>
      <c r="B734" t="s">
        <v>19</v>
      </c>
      <c r="C734">
        <v>0</v>
      </c>
      <c r="D734">
        <v>0</v>
      </c>
      <c r="E734">
        <v>1</v>
      </c>
      <c r="F734">
        <v>0</v>
      </c>
      <c r="G734">
        <v>1</v>
      </c>
      <c r="H734">
        <v>7</v>
      </c>
      <c r="I734">
        <v>6</v>
      </c>
      <c r="J734">
        <v>1</v>
      </c>
      <c r="K734">
        <v>2</v>
      </c>
      <c r="L734">
        <v>0</v>
      </c>
    </row>
    <row r="735" spans="1:12" x14ac:dyDescent="0.2">
      <c r="A735" t="s">
        <v>750</v>
      </c>
      <c r="B735" t="s">
        <v>34</v>
      </c>
      <c r="C735">
        <v>0</v>
      </c>
      <c r="D735">
        <v>2</v>
      </c>
      <c r="E735">
        <v>1</v>
      </c>
      <c r="F735">
        <v>0</v>
      </c>
      <c r="G735">
        <v>1</v>
      </c>
      <c r="H735">
        <v>6</v>
      </c>
      <c r="I735">
        <v>12</v>
      </c>
      <c r="J735">
        <v>0</v>
      </c>
      <c r="K735">
        <v>2</v>
      </c>
      <c r="L735">
        <v>0</v>
      </c>
    </row>
    <row r="736" spans="1:12" x14ac:dyDescent="0.2">
      <c r="A736" t="s">
        <v>751</v>
      </c>
      <c r="B736" t="s">
        <v>34</v>
      </c>
      <c r="C736">
        <v>0</v>
      </c>
      <c r="D736">
        <v>3</v>
      </c>
      <c r="E736">
        <v>3</v>
      </c>
      <c r="F736">
        <v>0</v>
      </c>
      <c r="G736">
        <v>1</v>
      </c>
      <c r="H736">
        <v>18</v>
      </c>
      <c r="I736">
        <v>30</v>
      </c>
      <c r="J736">
        <v>0</v>
      </c>
      <c r="K736">
        <v>3</v>
      </c>
      <c r="L736">
        <v>0</v>
      </c>
    </row>
    <row r="737" spans="1:12" x14ac:dyDescent="0.2">
      <c r="A737" t="s">
        <v>752</v>
      </c>
      <c r="B737" t="s">
        <v>34</v>
      </c>
      <c r="C737">
        <v>0</v>
      </c>
      <c r="D737">
        <v>2</v>
      </c>
      <c r="E737">
        <v>1</v>
      </c>
      <c r="F737">
        <v>0</v>
      </c>
      <c r="G737">
        <v>1</v>
      </c>
      <c r="H737">
        <v>5</v>
      </c>
      <c r="I737">
        <v>19</v>
      </c>
      <c r="J737">
        <v>0</v>
      </c>
      <c r="K737">
        <v>2</v>
      </c>
      <c r="L737">
        <v>0</v>
      </c>
    </row>
    <row r="738" spans="1:12" x14ac:dyDescent="0.2">
      <c r="A738" t="s">
        <v>753</v>
      </c>
      <c r="B738" t="s">
        <v>34</v>
      </c>
      <c r="C738">
        <v>0</v>
      </c>
      <c r="D738">
        <v>3</v>
      </c>
      <c r="E738">
        <v>3</v>
      </c>
      <c r="F738">
        <v>0</v>
      </c>
      <c r="G738">
        <v>0.5</v>
      </c>
      <c r="H738">
        <v>10</v>
      </c>
      <c r="I738">
        <v>20</v>
      </c>
      <c r="J738">
        <v>1</v>
      </c>
      <c r="K738">
        <v>3</v>
      </c>
      <c r="L738">
        <v>0</v>
      </c>
    </row>
    <row r="739" spans="1:12" x14ac:dyDescent="0.2">
      <c r="A739" t="s">
        <v>754</v>
      </c>
      <c r="B739" t="s">
        <v>19</v>
      </c>
      <c r="C739">
        <v>0</v>
      </c>
      <c r="D739">
        <v>0</v>
      </c>
      <c r="E739">
        <v>3</v>
      </c>
      <c r="F739">
        <v>0</v>
      </c>
      <c r="G739">
        <v>0.5</v>
      </c>
      <c r="H739">
        <v>6</v>
      </c>
      <c r="I739">
        <v>7</v>
      </c>
      <c r="J739">
        <v>1</v>
      </c>
      <c r="K739">
        <v>3</v>
      </c>
      <c r="L739">
        <v>0</v>
      </c>
    </row>
    <row r="740" spans="1:12" x14ac:dyDescent="0.2">
      <c r="A740" t="s">
        <v>755</v>
      </c>
      <c r="B740" t="s">
        <v>34</v>
      </c>
      <c r="C740">
        <v>0</v>
      </c>
      <c r="D740">
        <v>2</v>
      </c>
      <c r="E740">
        <v>3</v>
      </c>
      <c r="F740">
        <v>0</v>
      </c>
      <c r="G740">
        <v>1</v>
      </c>
      <c r="H740">
        <v>7</v>
      </c>
      <c r="I740">
        <v>10</v>
      </c>
      <c r="J740">
        <v>0</v>
      </c>
      <c r="K740">
        <v>3</v>
      </c>
      <c r="L740">
        <v>0</v>
      </c>
    </row>
    <row r="741" spans="1:12" x14ac:dyDescent="0.2">
      <c r="A741" t="s">
        <v>756</v>
      </c>
      <c r="B741" t="s">
        <v>34</v>
      </c>
      <c r="C741">
        <v>0</v>
      </c>
      <c r="D741">
        <v>2</v>
      </c>
      <c r="E741">
        <v>3</v>
      </c>
      <c r="F741">
        <v>0</v>
      </c>
      <c r="G741">
        <v>1</v>
      </c>
      <c r="H741">
        <v>7</v>
      </c>
      <c r="I741">
        <v>10</v>
      </c>
      <c r="J741">
        <v>0</v>
      </c>
      <c r="K741">
        <v>3</v>
      </c>
      <c r="L741">
        <v>0</v>
      </c>
    </row>
    <row r="742" spans="1:12" x14ac:dyDescent="0.2">
      <c r="A742" t="s">
        <v>757</v>
      </c>
      <c r="B742" t="s">
        <v>34</v>
      </c>
      <c r="C742">
        <v>0</v>
      </c>
      <c r="D742">
        <v>9</v>
      </c>
      <c r="E742">
        <v>45</v>
      </c>
      <c r="F742">
        <v>0</v>
      </c>
      <c r="G742">
        <v>0.33300000000000002</v>
      </c>
      <c r="H742">
        <v>12</v>
      </c>
      <c r="I742">
        <v>36</v>
      </c>
      <c r="J742">
        <v>3</v>
      </c>
      <c r="K742">
        <v>11</v>
      </c>
      <c r="L742">
        <v>0</v>
      </c>
    </row>
    <row r="743" spans="1:12" x14ac:dyDescent="0.2">
      <c r="A743" t="s">
        <v>758</v>
      </c>
      <c r="B743" t="s">
        <v>19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7</v>
      </c>
      <c r="I743">
        <v>14</v>
      </c>
      <c r="J743">
        <v>1</v>
      </c>
      <c r="K743">
        <v>2</v>
      </c>
      <c r="L743">
        <v>0</v>
      </c>
    </row>
    <row r="744" spans="1:12" x14ac:dyDescent="0.2">
      <c r="A744" t="s">
        <v>759</v>
      </c>
      <c r="B744" t="s">
        <v>19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10</v>
      </c>
      <c r="I744">
        <v>7</v>
      </c>
      <c r="J744">
        <v>1</v>
      </c>
      <c r="K744">
        <v>2</v>
      </c>
      <c r="L744">
        <v>0</v>
      </c>
    </row>
    <row r="745" spans="1:12" x14ac:dyDescent="0.2">
      <c r="A745" t="s">
        <v>760</v>
      </c>
      <c r="B745" t="s">
        <v>19</v>
      </c>
      <c r="C745">
        <v>0</v>
      </c>
      <c r="D745">
        <v>0</v>
      </c>
      <c r="E745">
        <v>1</v>
      </c>
      <c r="F745">
        <v>0</v>
      </c>
      <c r="G745">
        <v>1</v>
      </c>
      <c r="H745">
        <v>7</v>
      </c>
      <c r="I745">
        <v>6</v>
      </c>
      <c r="J745">
        <v>1</v>
      </c>
      <c r="K745">
        <v>2</v>
      </c>
      <c r="L745">
        <v>0</v>
      </c>
    </row>
    <row r="746" spans="1:12" x14ac:dyDescent="0.2">
      <c r="A746" t="s">
        <v>761</v>
      </c>
      <c r="B746" t="s">
        <v>34</v>
      </c>
      <c r="C746">
        <v>0</v>
      </c>
      <c r="D746">
        <v>5</v>
      </c>
      <c r="E746">
        <v>6</v>
      </c>
      <c r="F746">
        <v>0</v>
      </c>
      <c r="G746">
        <v>1</v>
      </c>
      <c r="H746">
        <v>6</v>
      </c>
      <c r="I746">
        <v>15</v>
      </c>
      <c r="J746">
        <v>1</v>
      </c>
      <c r="K746">
        <v>5</v>
      </c>
      <c r="L746">
        <v>0</v>
      </c>
    </row>
    <row r="747" spans="1:12" x14ac:dyDescent="0.2">
      <c r="A747" t="s">
        <v>762</v>
      </c>
      <c r="B747" t="s">
        <v>19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7</v>
      </c>
      <c r="I747">
        <v>14</v>
      </c>
      <c r="J747">
        <v>1</v>
      </c>
      <c r="K747">
        <v>2</v>
      </c>
      <c r="L747">
        <v>0</v>
      </c>
    </row>
    <row r="748" spans="1:12" x14ac:dyDescent="0.2">
      <c r="A748" t="s">
        <v>763</v>
      </c>
      <c r="B748" t="s">
        <v>34</v>
      </c>
      <c r="C748">
        <v>0</v>
      </c>
      <c r="D748">
        <v>2</v>
      </c>
      <c r="E748">
        <v>1</v>
      </c>
      <c r="F748">
        <v>0</v>
      </c>
      <c r="G748">
        <v>1</v>
      </c>
      <c r="H748">
        <v>5</v>
      </c>
      <c r="I748">
        <v>13</v>
      </c>
      <c r="J748">
        <v>0</v>
      </c>
      <c r="K748">
        <v>2</v>
      </c>
      <c r="L748">
        <v>0</v>
      </c>
    </row>
    <row r="749" spans="1:12" x14ac:dyDescent="0.2">
      <c r="A749" t="s">
        <v>764</v>
      </c>
      <c r="B749" t="s">
        <v>34</v>
      </c>
      <c r="C749">
        <v>0</v>
      </c>
      <c r="D749">
        <v>2</v>
      </c>
      <c r="E749">
        <v>1</v>
      </c>
      <c r="F749">
        <v>0</v>
      </c>
      <c r="G749">
        <v>1</v>
      </c>
      <c r="H749">
        <v>7</v>
      </c>
      <c r="I749">
        <v>10</v>
      </c>
      <c r="J749">
        <v>0</v>
      </c>
      <c r="K749">
        <v>2</v>
      </c>
      <c r="L749">
        <v>0</v>
      </c>
    </row>
    <row r="750" spans="1:12" x14ac:dyDescent="0.2">
      <c r="A750" t="s">
        <v>765</v>
      </c>
      <c r="B750" t="s">
        <v>34</v>
      </c>
      <c r="C750">
        <v>0</v>
      </c>
      <c r="D750">
        <v>3</v>
      </c>
      <c r="E750">
        <v>1</v>
      </c>
      <c r="F750">
        <v>0</v>
      </c>
      <c r="G750">
        <v>1</v>
      </c>
      <c r="H750">
        <v>9</v>
      </c>
      <c r="I750">
        <v>16</v>
      </c>
      <c r="J750">
        <v>0</v>
      </c>
      <c r="K750">
        <v>3</v>
      </c>
      <c r="L750">
        <v>0</v>
      </c>
    </row>
    <row r="751" spans="1:12" x14ac:dyDescent="0.2">
      <c r="A751" t="s">
        <v>766</v>
      </c>
      <c r="B751" t="s">
        <v>34</v>
      </c>
      <c r="C751">
        <v>0</v>
      </c>
      <c r="D751">
        <v>4</v>
      </c>
      <c r="E751">
        <v>6</v>
      </c>
      <c r="F751">
        <v>0</v>
      </c>
      <c r="G751">
        <v>0.33300000000000002</v>
      </c>
      <c r="H751">
        <v>9</v>
      </c>
      <c r="I751">
        <v>17</v>
      </c>
      <c r="J751">
        <v>3</v>
      </c>
      <c r="K751">
        <v>4</v>
      </c>
      <c r="L751">
        <v>0</v>
      </c>
    </row>
    <row r="752" spans="1:12" x14ac:dyDescent="0.2">
      <c r="A752" t="s">
        <v>767</v>
      </c>
      <c r="B752" t="s">
        <v>19</v>
      </c>
      <c r="C752">
        <v>0</v>
      </c>
      <c r="D752">
        <v>0</v>
      </c>
      <c r="E752">
        <v>1</v>
      </c>
      <c r="F752">
        <v>0</v>
      </c>
      <c r="G752">
        <v>1</v>
      </c>
      <c r="H752">
        <v>8</v>
      </c>
      <c r="I752">
        <v>6</v>
      </c>
      <c r="J752">
        <v>1</v>
      </c>
      <c r="K752">
        <v>2</v>
      </c>
      <c r="L752">
        <v>0</v>
      </c>
    </row>
    <row r="753" spans="1:12" x14ac:dyDescent="0.2">
      <c r="A753" t="s">
        <v>768</v>
      </c>
      <c r="B753" t="s">
        <v>19</v>
      </c>
      <c r="C753">
        <v>0</v>
      </c>
      <c r="D753">
        <v>0</v>
      </c>
      <c r="E753">
        <v>1</v>
      </c>
      <c r="F753">
        <v>0</v>
      </c>
      <c r="G753">
        <v>1</v>
      </c>
      <c r="H753">
        <v>8</v>
      </c>
      <c r="I753">
        <v>6</v>
      </c>
      <c r="J753">
        <v>1</v>
      </c>
      <c r="K753">
        <v>2</v>
      </c>
      <c r="L753">
        <v>0</v>
      </c>
    </row>
    <row r="754" spans="1:12" x14ac:dyDescent="0.2">
      <c r="A754" t="s">
        <v>769</v>
      </c>
      <c r="B754" t="s">
        <v>34</v>
      </c>
      <c r="C754">
        <v>0</v>
      </c>
      <c r="D754">
        <v>0</v>
      </c>
      <c r="E754">
        <v>1</v>
      </c>
      <c r="F754">
        <v>0</v>
      </c>
      <c r="G754">
        <v>1</v>
      </c>
      <c r="H754">
        <v>7</v>
      </c>
      <c r="I754">
        <v>8</v>
      </c>
      <c r="J754">
        <v>1</v>
      </c>
      <c r="K754">
        <v>2</v>
      </c>
      <c r="L754">
        <v>0</v>
      </c>
    </row>
    <row r="755" spans="1:12" x14ac:dyDescent="0.2">
      <c r="A755" t="s">
        <v>770</v>
      </c>
      <c r="B755" t="s">
        <v>19</v>
      </c>
      <c r="C755">
        <v>0</v>
      </c>
      <c r="D755">
        <v>3</v>
      </c>
      <c r="E755">
        <v>1</v>
      </c>
      <c r="F755">
        <v>0</v>
      </c>
      <c r="G755">
        <v>1</v>
      </c>
      <c r="H755">
        <v>10</v>
      </c>
      <c r="I755">
        <v>21</v>
      </c>
      <c r="J755">
        <v>1</v>
      </c>
      <c r="K755">
        <v>3</v>
      </c>
      <c r="L755">
        <v>0</v>
      </c>
    </row>
    <row r="756" spans="1:12" x14ac:dyDescent="0.2">
      <c r="A756" t="s">
        <v>771</v>
      </c>
      <c r="B756" t="s">
        <v>34</v>
      </c>
      <c r="C756">
        <v>0</v>
      </c>
      <c r="D756">
        <v>2</v>
      </c>
      <c r="E756">
        <v>1</v>
      </c>
      <c r="F756">
        <v>0</v>
      </c>
      <c r="G756">
        <v>1</v>
      </c>
      <c r="H756">
        <v>6</v>
      </c>
      <c r="I756">
        <v>11</v>
      </c>
      <c r="J756">
        <v>0</v>
      </c>
      <c r="K756">
        <v>2</v>
      </c>
      <c r="L756">
        <v>0</v>
      </c>
    </row>
    <row r="757" spans="1:12" x14ac:dyDescent="0.2">
      <c r="A757" t="s">
        <v>772</v>
      </c>
      <c r="B757" t="s">
        <v>34</v>
      </c>
      <c r="C757">
        <v>0</v>
      </c>
      <c r="D757">
        <v>13</v>
      </c>
      <c r="E757">
        <v>72</v>
      </c>
      <c r="F757">
        <v>0</v>
      </c>
      <c r="G757">
        <v>0.25</v>
      </c>
      <c r="H757">
        <v>16</v>
      </c>
      <c r="I757">
        <v>38</v>
      </c>
      <c r="J757">
        <v>6</v>
      </c>
      <c r="K757">
        <v>13</v>
      </c>
      <c r="L757">
        <v>0</v>
      </c>
    </row>
    <row r="758" spans="1:12" x14ac:dyDescent="0.2">
      <c r="A758" t="s">
        <v>773</v>
      </c>
      <c r="B758" t="s">
        <v>19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9</v>
      </c>
      <c r="I758">
        <v>6</v>
      </c>
      <c r="J758">
        <v>1</v>
      </c>
      <c r="K758">
        <v>2</v>
      </c>
      <c r="L758">
        <v>0</v>
      </c>
    </row>
    <row r="759" spans="1:12" x14ac:dyDescent="0.2">
      <c r="A759" t="s">
        <v>774</v>
      </c>
      <c r="B759" t="s">
        <v>19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10</v>
      </c>
      <c r="I759">
        <v>7</v>
      </c>
      <c r="J759">
        <v>1</v>
      </c>
      <c r="K759">
        <v>2</v>
      </c>
      <c r="L759">
        <v>0</v>
      </c>
    </row>
    <row r="760" spans="1:12" x14ac:dyDescent="0.2">
      <c r="A760" t="s">
        <v>775</v>
      </c>
      <c r="B760" t="s">
        <v>34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12</v>
      </c>
      <c r="I760">
        <v>8</v>
      </c>
      <c r="J760">
        <v>1</v>
      </c>
      <c r="K760">
        <v>2</v>
      </c>
      <c r="L760">
        <v>0</v>
      </c>
    </row>
    <row r="761" spans="1:12" x14ac:dyDescent="0.2">
      <c r="A761" t="s">
        <v>776</v>
      </c>
      <c r="B761" t="s">
        <v>19</v>
      </c>
      <c r="C761">
        <v>0</v>
      </c>
      <c r="D761">
        <v>0</v>
      </c>
      <c r="E761">
        <v>0</v>
      </c>
      <c r="F761">
        <v>0</v>
      </c>
      <c r="G761">
        <v>1</v>
      </c>
      <c r="H761">
        <v>9</v>
      </c>
      <c r="I761">
        <v>6</v>
      </c>
      <c r="J761">
        <v>1</v>
      </c>
      <c r="K761">
        <v>2</v>
      </c>
      <c r="L761">
        <v>0</v>
      </c>
    </row>
    <row r="762" spans="1:12" x14ac:dyDescent="0.2">
      <c r="A762" t="s">
        <v>777</v>
      </c>
      <c r="B762" t="s">
        <v>19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8</v>
      </c>
      <c r="I762">
        <v>6</v>
      </c>
      <c r="J762">
        <v>1</v>
      </c>
      <c r="K762">
        <v>2</v>
      </c>
      <c r="L762">
        <v>0</v>
      </c>
    </row>
    <row r="763" spans="1:12" x14ac:dyDescent="0.2">
      <c r="A763" t="s">
        <v>778</v>
      </c>
      <c r="B763" t="s">
        <v>19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6</v>
      </c>
      <c r="I763">
        <v>8</v>
      </c>
      <c r="J763">
        <v>1</v>
      </c>
      <c r="K763">
        <v>2</v>
      </c>
      <c r="L763">
        <v>0</v>
      </c>
    </row>
    <row r="764" spans="1:12" x14ac:dyDescent="0.2">
      <c r="A764" t="s">
        <v>779</v>
      </c>
      <c r="B764" t="s">
        <v>19</v>
      </c>
      <c r="C764">
        <v>0</v>
      </c>
      <c r="D764">
        <v>2</v>
      </c>
      <c r="E764">
        <v>0</v>
      </c>
      <c r="F764">
        <v>0</v>
      </c>
      <c r="G764">
        <v>1</v>
      </c>
      <c r="H764">
        <v>5</v>
      </c>
      <c r="I764">
        <v>12</v>
      </c>
      <c r="J764">
        <v>6</v>
      </c>
      <c r="K764">
        <v>2</v>
      </c>
      <c r="L764">
        <v>0</v>
      </c>
    </row>
    <row r="765" spans="1:12" x14ac:dyDescent="0.2">
      <c r="A765" t="s">
        <v>780</v>
      </c>
      <c r="B765" t="s">
        <v>19</v>
      </c>
      <c r="C765">
        <v>0</v>
      </c>
      <c r="D765">
        <v>4</v>
      </c>
      <c r="E765">
        <v>1</v>
      </c>
      <c r="F765">
        <v>0</v>
      </c>
      <c r="G765">
        <v>0.5</v>
      </c>
      <c r="H765">
        <v>3</v>
      </c>
      <c r="I765">
        <v>9</v>
      </c>
      <c r="J765">
        <v>1</v>
      </c>
      <c r="K765">
        <v>4</v>
      </c>
      <c r="L765">
        <v>0</v>
      </c>
    </row>
    <row r="766" spans="1:12" x14ac:dyDescent="0.2">
      <c r="A766" t="s">
        <v>781</v>
      </c>
      <c r="B766" t="s">
        <v>19</v>
      </c>
      <c r="C766">
        <v>15</v>
      </c>
      <c r="D766">
        <v>4</v>
      </c>
      <c r="E766">
        <v>83</v>
      </c>
      <c r="F766">
        <v>0</v>
      </c>
      <c r="G766">
        <v>0.33300000000000002</v>
      </c>
      <c r="H766">
        <v>11</v>
      </c>
      <c r="I766">
        <v>55</v>
      </c>
      <c r="J766">
        <v>9</v>
      </c>
      <c r="K766">
        <v>26</v>
      </c>
      <c r="L766">
        <v>0</v>
      </c>
    </row>
    <row r="767" spans="1:12" x14ac:dyDescent="0.2">
      <c r="A767" t="s">
        <v>782</v>
      </c>
      <c r="B767" t="s">
        <v>19</v>
      </c>
      <c r="C767">
        <v>0</v>
      </c>
      <c r="D767">
        <v>0</v>
      </c>
      <c r="E767">
        <v>0</v>
      </c>
      <c r="F767">
        <v>1</v>
      </c>
      <c r="G767">
        <v>1</v>
      </c>
      <c r="H767">
        <v>5</v>
      </c>
      <c r="I767">
        <v>30</v>
      </c>
      <c r="J767">
        <v>1</v>
      </c>
      <c r="K767">
        <v>6</v>
      </c>
      <c r="L767">
        <v>0</v>
      </c>
    </row>
    <row r="768" spans="1:12" x14ac:dyDescent="0.2">
      <c r="A768" t="s">
        <v>783</v>
      </c>
      <c r="B768" t="s">
        <v>19</v>
      </c>
      <c r="C768">
        <v>2</v>
      </c>
      <c r="D768">
        <v>5</v>
      </c>
      <c r="E768">
        <v>22</v>
      </c>
      <c r="F768">
        <v>0</v>
      </c>
      <c r="G768">
        <v>0.25</v>
      </c>
      <c r="H768">
        <v>7</v>
      </c>
      <c r="I768">
        <v>49</v>
      </c>
      <c r="J768">
        <v>0</v>
      </c>
      <c r="K768">
        <v>9</v>
      </c>
      <c r="L768">
        <v>0</v>
      </c>
    </row>
    <row r="769" spans="1:12" x14ac:dyDescent="0.2">
      <c r="A769" t="s">
        <v>784</v>
      </c>
      <c r="B769" t="s">
        <v>19</v>
      </c>
      <c r="C769">
        <v>2</v>
      </c>
      <c r="D769">
        <v>1</v>
      </c>
      <c r="E769">
        <v>11</v>
      </c>
      <c r="F769">
        <v>1</v>
      </c>
      <c r="G769">
        <v>1</v>
      </c>
      <c r="H769">
        <v>1</v>
      </c>
      <c r="I769">
        <v>20</v>
      </c>
      <c r="J769">
        <v>3</v>
      </c>
      <c r="K769">
        <v>11</v>
      </c>
      <c r="L769">
        <v>0</v>
      </c>
    </row>
    <row r="770" spans="1:12" x14ac:dyDescent="0.2">
      <c r="A770" t="s">
        <v>785</v>
      </c>
      <c r="B770" t="s">
        <v>34</v>
      </c>
      <c r="C770">
        <v>0</v>
      </c>
      <c r="D770">
        <v>8</v>
      </c>
      <c r="E770">
        <v>15</v>
      </c>
      <c r="F770">
        <v>0</v>
      </c>
      <c r="G770">
        <v>0.33300000000000002</v>
      </c>
      <c r="H770">
        <v>13</v>
      </c>
      <c r="I770">
        <v>32</v>
      </c>
      <c r="J770">
        <v>271</v>
      </c>
      <c r="K770">
        <v>9</v>
      </c>
      <c r="L770">
        <v>0</v>
      </c>
    </row>
    <row r="771" spans="1:12" x14ac:dyDescent="0.2">
      <c r="A771" t="s">
        <v>786</v>
      </c>
      <c r="B771" t="s">
        <v>19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7</v>
      </c>
      <c r="I771">
        <v>6</v>
      </c>
      <c r="J771">
        <v>1</v>
      </c>
      <c r="K771">
        <v>2</v>
      </c>
      <c r="L771">
        <v>0</v>
      </c>
    </row>
    <row r="772" spans="1:12" x14ac:dyDescent="0.2">
      <c r="A772" t="s">
        <v>787</v>
      </c>
      <c r="B772" t="s">
        <v>19</v>
      </c>
      <c r="C772">
        <v>0</v>
      </c>
      <c r="D772">
        <v>2</v>
      </c>
      <c r="E772">
        <v>0</v>
      </c>
      <c r="F772">
        <v>0</v>
      </c>
      <c r="G772">
        <v>1</v>
      </c>
      <c r="H772">
        <v>3</v>
      </c>
      <c r="I772">
        <v>6</v>
      </c>
      <c r="J772">
        <v>2</v>
      </c>
      <c r="K772">
        <v>2</v>
      </c>
      <c r="L772">
        <v>0</v>
      </c>
    </row>
    <row r="773" spans="1:12" x14ac:dyDescent="0.2">
      <c r="A773" t="s">
        <v>788</v>
      </c>
      <c r="B773" t="s">
        <v>17</v>
      </c>
      <c r="C773">
        <v>0</v>
      </c>
      <c r="D773">
        <v>5</v>
      </c>
      <c r="E773">
        <v>6</v>
      </c>
      <c r="F773">
        <v>0</v>
      </c>
      <c r="G773">
        <v>0.5</v>
      </c>
      <c r="H773">
        <v>1</v>
      </c>
      <c r="I773">
        <v>24</v>
      </c>
      <c r="J773">
        <v>5</v>
      </c>
      <c r="K773">
        <v>7</v>
      </c>
      <c r="L773">
        <v>0</v>
      </c>
    </row>
    <row r="774" spans="1:12" x14ac:dyDescent="0.2">
      <c r="A774" t="s">
        <v>789</v>
      </c>
      <c r="B774" t="s">
        <v>19</v>
      </c>
      <c r="C774">
        <v>0</v>
      </c>
      <c r="D774">
        <v>2</v>
      </c>
      <c r="E774">
        <v>0</v>
      </c>
      <c r="F774">
        <v>0</v>
      </c>
      <c r="G774">
        <v>1</v>
      </c>
      <c r="H774">
        <v>5</v>
      </c>
      <c r="I774">
        <v>9</v>
      </c>
      <c r="J774">
        <v>3</v>
      </c>
      <c r="K774">
        <v>2</v>
      </c>
      <c r="L774">
        <v>0</v>
      </c>
    </row>
    <row r="775" spans="1:12" x14ac:dyDescent="0.2">
      <c r="A775" t="s">
        <v>790</v>
      </c>
      <c r="B775" t="s">
        <v>34</v>
      </c>
      <c r="C775">
        <v>0</v>
      </c>
      <c r="D775">
        <v>3</v>
      </c>
      <c r="E775">
        <v>3</v>
      </c>
      <c r="F775">
        <v>0</v>
      </c>
      <c r="G775">
        <v>0.5</v>
      </c>
      <c r="H775">
        <v>11</v>
      </c>
      <c r="I775">
        <v>32</v>
      </c>
      <c r="J775">
        <v>11</v>
      </c>
      <c r="K775">
        <v>6</v>
      </c>
      <c r="L775">
        <v>0</v>
      </c>
    </row>
    <row r="776" spans="1:12" x14ac:dyDescent="0.2">
      <c r="A776" t="s">
        <v>791</v>
      </c>
      <c r="B776" t="s">
        <v>34</v>
      </c>
      <c r="C776">
        <v>0</v>
      </c>
      <c r="D776">
        <v>3</v>
      </c>
      <c r="E776">
        <v>0</v>
      </c>
      <c r="F776">
        <v>0</v>
      </c>
      <c r="G776">
        <v>1</v>
      </c>
      <c r="H776">
        <v>6</v>
      </c>
      <c r="I776">
        <v>15</v>
      </c>
      <c r="J776">
        <v>2</v>
      </c>
      <c r="K776">
        <v>3</v>
      </c>
      <c r="L776">
        <v>0</v>
      </c>
    </row>
    <row r="777" spans="1:12" x14ac:dyDescent="0.2">
      <c r="A777" t="s">
        <v>792</v>
      </c>
      <c r="B777" t="s">
        <v>19</v>
      </c>
      <c r="C777">
        <v>0</v>
      </c>
      <c r="D777">
        <v>2</v>
      </c>
      <c r="E777">
        <v>1</v>
      </c>
      <c r="F777">
        <v>0</v>
      </c>
      <c r="G777">
        <v>1</v>
      </c>
      <c r="H777">
        <v>7</v>
      </c>
      <c r="I777">
        <v>6</v>
      </c>
      <c r="J777">
        <v>2</v>
      </c>
      <c r="K777">
        <v>2</v>
      </c>
      <c r="L777">
        <v>0</v>
      </c>
    </row>
    <row r="778" spans="1:12" x14ac:dyDescent="0.2">
      <c r="A778" t="s">
        <v>793</v>
      </c>
      <c r="B778" t="s">
        <v>19</v>
      </c>
      <c r="C778">
        <v>0</v>
      </c>
      <c r="D778">
        <v>3</v>
      </c>
      <c r="E778">
        <v>0</v>
      </c>
      <c r="F778">
        <v>0</v>
      </c>
      <c r="G778">
        <v>1</v>
      </c>
      <c r="H778">
        <v>7</v>
      </c>
      <c r="I778">
        <v>14</v>
      </c>
      <c r="J778">
        <v>1</v>
      </c>
      <c r="K778">
        <v>3</v>
      </c>
      <c r="L778">
        <v>0</v>
      </c>
    </row>
    <row r="779" spans="1:12" x14ac:dyDescent="0.2">
      <c r="A779" t="s">
        <v>794</v>
      </c>
      <c r="B779" t="s">
        <v>19</v>
      </c>
      <c r="C779">
        <v>0</v>
      </c>
      <c r="D779">
        <v>4</v>
      </c>
      <c r="E779">
        <v>0</v>
      </c>
      <c r="F779">
        <v>0</v>
      </c>
      <c r="G779">
        <v>0.5</v>
      </c>
      <c r="H779">
        <v>5</v>
      </c>
      <c r="I779">
        <v>15</v>
      </c>
      <c r="J779">
        <v>1</v>
      </c>
      <c r="K779">
        <v>5</v>
      </c>
      <c r="L779">
        <v>0</v>
      </c>
    </row>
    <row r="780" spans="1:12" x14ac:dyDescent="0.2">
      <c r="A780" t="s">
        <v>795</v>
      </c>
      <c r="B780" t="s">
        <v>34</v>
      </c>
      <c r="C780">
        <v>0</v>
      </c>
      <c r="D780">
        <v>8</v>
      </c>
      <c r="E780">
        <v>20</v>
      </c>
      <c r="F780">
        <v>2</v>
      </c>
      <c r="G780">
        <v>0.25</v>
      </c>
      <c r="H780">
        <v>1</v>
      </c>
      <c r="I780">
        <v>19</v>
      </c>
      <c r="J780">
        <v>2</v>
      </c>
      <c r="K780">
        <v>9</v>
      </c>
      <c r="L780">
        <v>0</v>
      </c>
    </row>
    <row r="781" spans="1:12" x14ac:dyDescent="0.2">
      <c r="A781" t="s">
        <v>796</v>
      </c>
      <c r="B781" t="s">
        <v>19</v>
      </c>
      <c r="C781">
        <v>2</v>
      </c>
      <c r="D781">
        <v>4</v>
      </c>
      <c r="E781">
        <v>0</v>
      </c>
      <c r="F781">
        <v>0</v>
      </c>
      <c r="G781">
        <v>1</v>
      </c>
      <c r="H781">
        <v>9</v>
      </c>
      <c r="I781">
        <v>18</v>
      </c>
      <c r="J781">
        <v>19</v>
      </c>
      <c r="K781">
        <v>5</v>
      </c>
      <c r="L781">
        <v>0</v>
      </c>
    </row>
    <row r="782" spans="1:12" x14ac:dyDescent="0.2">
      <c r="A782" t="s">
        <v>797</v>
      </c>
      <c r="B782" t="s">
        <v>19</v>
      </c>
      <c r="C782">
        <v>4</v>
      </c>
      <c r="D782">
        <v>9</v>
      </c>
      <c r="E782">
        <v>10</v>
      </c>
      <c r="F782">
        <v>0</v>
      </c>
      <c r="G782">
        <v>0.5</v>
      </c>
      <c r="H782">
        <v>10</v>
      </c>
      <c r="I782">
        <v>52</v>
      </c>
      <c r="J782">
        <v>341</v>
      </c>
      <c r="K782">
        <v>15</v>
      </c>
      <c r="L782">
        <v>0</v>
      </c>
    </row>
    <row r="783" spans="1:12" x14ac:dyDescent="0.2">
      <c r="A783" t="s">
        <v>798</v>
      </c>
      <c r="B783" t="s">
        <v>17</v>
      </c>
      <c r="C783">
        <v>6</v>
      </c>
      <c r="D783">
        <v>2</v>
      </c>
      <c r="E783">
        <v>4</v>
      </c>
      <c r="F783">
        <v>2</v>
      </c>
      <c r="G783">
        <v>0.5</v>
      </c>
      <c r="H783">
        <v>0</v>
      </c>
      <c r="I783">
        <v>7</v>
      </c>
      <c r="J783">
        <v>1</v>
      </c>
      <c r="K783">
        <v>4</v>
      </c>
      <c r="L783">
        <v>0</v>
      </c>
    </row>
    <row r="784" spans="1:12" x14ac:dyDescent="0.2">
      <c r="A784" t="s">
        <v>799</v>
      </c>
      <c r="B784" t="s">
        <v>19</v>
      </c>
      <c r="C784">
        <v>0</v>
      </c>
      <c r="D784">
        <v>2</v>
      </c>
      <c r="E784">
        <v>1</v>
      </c>
      <c r="F784">
        <v>0</v>
      </c>
      <c r="G784">
        <v>1</v>
      </c>
      <c r="H784">
        <v>2</v>
      </c>
      <c r="I784">
        <v>9</v>
      </c>
      <c r="J784">
        <v>1</v>
      </c>
      <c r="K784">
        <v>3</v>
      </c>
      <c r="L784">
        <v>0</v>
      </c>
    </row>
    <row r="785" spans="1:12" x14ac:dyDescent="0.2">
      <c r="A785" t="s">
        <v>800</v>
      </c>
      <c r="B785" t="s">
        <v>19</v>
      </c>
      <c r="C785">
        <v>0</v>
      </c>
      <c r="D785">
        <v>2</v>
      </c>
      <c r="E785">
        <v>0</v>
      </c>
      <c r="F785">
        <v>0</v>
      </c>
      <c r="G785">
        <v>1</v>
      </c>
      <c r="H785">
        <v>5</v>
      </c>
      <c r="I785">
        <v>9</v>
      </c>
      <c r="J785">
        <v>2</v>
      </c>
      <c r="K785">
        <v>2</v>
      </c>
      <c r="L785">
        <v>0</v>
      </c>
    </row>
    <row r="786" spans="1:12" x14ac:dyDescent="0.2">
      <c r="A786" t="s">
        <v>801</v>
      </c>
      <c r="B786" t="s">
        <v>19</v>
      </c>
      <c r="C786">
        <v>0</v>
      </c>
      <c r="D786">
        <v>2</v>
      </c>
      <c r="E786">
        <v>1</v>
      </c>
      <c r="F786">
        <v>0</v>
      </c>
      <c r="G786">
        <v>1</v>
      </c>
      <c r="H786">
        <v>9</v>
      </c>
      <c r="I786">
        <v>8</v>
      </c>
      <c r="J786">
        <v>1</v>
      </c>
      <c r="K786">
        <v>3</v>
      </c>
      <c r="L786">
        <v>0</v>
      </c>
    </row>
    <row r="787" spans="1:12" x14ac:dyDescent="0.2">
      <c r="A787" t="s">
        <v>802</v>
      </c>
      <c r="B787" t="s">
        <v>19</v>
      </c>
      <c r="C787">
        <v>0</v>
      </c>
      <c r="D787">
        <v>3</v>
      </c>
      <c r="E787">
        <v>0</v>
      </c>
      <c r="F787">
        <v>0</v>
      </c>
      <c r="G787">
        <v>1</v>
      </c>
      <c r="H787">
        <v>14</v>
      </c>
      <c r="I787">
        <v>46</v>
      </c>
      <c r="J787">
        <v>2</v>
      </c>
      <c r="K787">
        <v>7</v>
      </c>
      <c r="L787">
        <v>0</v>
      </c>
    </row>
    <row r="788" spans="1:12" x14ac:dyDescent="0.2">
      <c r="A788" t="s">
        <v>803</v>
      </c>
      <c r="B788" t="s">
        <v>19</v>
      </c>
      <c r="C788">
        <v>1</v>
      </c>
      <c r="D788">
        <v>3</v>
      </c>
      <c r="E788">
        <v>0</v>
      </c>
      <c r="F788">
        <v>0</v>
      </c>
      <c r="G788">
        <v>1</v>
      </c>
      <c r="H788">
        <v>5</v>
      </c>
      <c r="I788">
        <v>19</v>
      </c>
      <c r="J788">
        <v>1</v>
      </c>
      <c r="K788">
        <v>4</v>
      </c>
      <c r="L788">
        <v>0</v>
      </c>
    </row>
    <row r="789" spans="1:12" x14ac:dyDescent="0.2">
      <c r="A789" t="s">
        <v>804</v>
      </c>
      <c r="B789" t="s">
        <v>13</v>
      </c>
      <c r="C789">
        <v>0</v>
      </c>
      <c r="D789">
        <v>3</v>
      </c>
      <c r="E789">
        <v>0</v>
      </c>
      <c r="F789">
        <v>1</v>
      </c>
      <c r="G789">
        <v>1</v>
      </c>
      <c r="H789">
        <v>1</v>
      </c>
      <c r="I789">
        <v>3</v>
      </c>
      <c r="J789">
        <v>3</v>
      </c>
      <c r="K789">
        <v>3</v>
      </c>
      <c r="L789">
        <v>0</v>
      </c>
    </row>
    <row r="790" spans="1:12" x14ac:dyDescent="0.2">
      <c r="A790" t="s">
        <v>805</v>
      </c>
      <c r="B790" t="s">
        <v>17</v>
      </c>
      <c r="C790">
        <v>0</v>
      </c>
      <c r="D790">
        <v>10</v>
      </c>
      <c r="E790">
        <v>15</v>
      </c>
      <c r="F790">
        <v>0</v>
      </c>
      <c r="G790">
        <v>0.5</v>
      </c>
      <c r="H790">
        <v>2</v>
      </c>
      <c r="I790">
        <v>23</v>
      </c>
      <c r="J790">
        <v>0</v>
      </c>
      <c r="K790">
        <v>11</v>
      </c>
      <c r="L790">
        <v>0</v>
      </c>
    </row>
    <row r="791" spans="1:12" x14ac:dyDescent="0.2">
      <c r="A791" t="s">
        <v>806</v>
      </c>
      <c r="B791" t="s">
        <v>34</v>
      </c>
      <c r="C791">
        <v>0</v>
      </c>
      <c r="D791">
        <v>7</v>
      </c>
      <c r="E791">
        <v>36</v>
      </c>
      <c r="F791">
        <v>0</v>
      </c>
      <c r="G791">
        <v>1</v>
      </c>
      <c r="H791">
        <v>8</v>
      </c>
      <c r="I791">
        <v>36</v>
      </c>
      <c r="J791">
        <v>0</v>
      </c>
      <c r="K791">
        <v>9</v>
      </c>
      <c r="L791">
        <v>0</v>
      </c>
    </row>
    <row r="792" spans="1:12" x14ac:dyDescent="0.2">
      <c r="A792" t="s">
        <v>807</v>
      </c>
      <c r="B792" t="s">
        <v>34</v>
      </c>
      <c r="C792">
        <v>0</v>
      </c>
      <c r="D792">
        <v>2</v>
      </c>
      <c r="E792">
        <v>1</v>
      </c>
      <c r="F792">
        <v>0</v>
      </c>
      <c r="G792">
        <v>1</v>
      </c>
      <c r="H792">
        <v>5</v>
      </c>
      <c r="I792">
        <v>12</v>
      </c>
      <c r="J792">
        <v>0</v>
      </c>
      <c r="K792">
        <v>2</v>
      </c>
      <c r="L792">
        <v>0</v>
      </c>
    </row>
    <row r="793" spans="1:12" x14ac:dyDescent="0.2">
      <c r="A793" t="s">
        <v>808</v>
      </c>
      <c r="B793" t="s">
        <v>19</v>
      </c>
      <c r="C793">
        <v>0</v>
      </c>
      <c r="D793">
        <v>4</v>
      </c>
      <c r="E793">
        <v>1</v>
      </c>
      <c r="F793">
        <v>0</v>
      </c>
      <c r="G793">
        <v>0.5</v>
      </c>
      <c r="H793">
        <v>4</v>
      </c>
      <c r="I793">
        <v>9</v>
      </c>
      <c r="J793">
        <v>1</v>
      </c>
      <c r="K793">
        <v>4</v>
      </c>
      <c r="L793">
        <v>0</v>
      </c>
    </row>
    <row r="794" spans="1:12" x14ac:dyDescent="0.2">
      <c r="A794" t="s">
        <v>809</v>
      </c>
      <c r="B794" t="s">
        <v>19</v>
      </c>
      <c r="C794">
        <v>3</v>
      </c>
      <c r="D794">
        <v>4</v>
      </c>
      <c r="E794">
        <v>4</v>
      </c>
      <c r="F794">
        <v>0</v>
      </c>
      <c r="G794">
        <v>1</v>
      </c>
      <c r="H794">
        <v>6</v>
      </c>
      <c r="I794">
        <v>19</v>
      </c>
      <c r="J794">
        <v>8</v>
      </c>
      <c r="K794">
        <v>5</v>
      </c>
      <c r="L794">
        <v>0</v>
      </c>
    </row>
    <row r="795" spans="1:12" x14ac:dyDescent="0.2">
      <c r="A795" t="s">
        <v>810</v>
      </c>
      <c r="B795" t="s">
        <v>17</v>
      </c>
      <c r="C795">
        <v>2</v>
      </c>
      <c r="D795">
        <v>4</v>
      </c>
      <c r="E795">
        <v>6</v>
      </c>
      <c r="F795">
        <v>2</v>
      </c>
      <c r="G795">
        <v>0.33300000000000002</v>
      </c>
      <c r="H795">
        <v>2</v>
      </c>
      <c r="I795">
        <v>13</v>
      </c>
      <c r="J795">
        <v>11</v>
      </c>
      <c r="K795">
        <v>7</v>
      </c>
      <c r="L795">
        <v>2</v>
      </c>
    </row>
    <row r="796" spans="1:12" x14ac:dyDescent="0.2">
      <c r="A796" t="s">
        <v>811</v>
      </c>
      <c r="B796" t="s">
        <v>17</v>
      </c>
      <c r="C796">
        <v>0</v>
      </c>
      <c r="D796">
        <v>1</v>
      </c>
      <c r="E796">
        <v>1</v>
      </c>
      <c r="F796">
        <v>0</v>
      </c>
      <c r="G796">
        <v>1</v>
      </c>
      <c r="H796">
        <v>1</v>
      </c>
      <c r="I796">
        <v>3</v>
      </c>
      <c r="J796">
        <v>1</v>
      </c>
      <c r="K796">
        <v>2</v>
      </c>
      <c r="L796">
        <v>0</v>
      </c>
    </row>
    <row r="797" spans="1:12" x14ac:dyDescent="0.2">
      <c r="A797" t="s">
        <v>812</v>
      </c>
      <c r="B797" t="s">
        <v>17</v>
      </c>
      <c r="C797">
        <v>0</v>
      </c>
      <c r="D797">
        <v>1</v>
      </c>
      <c r="E797">
        <v>1</v>
      </c>
      <c r="F797">
        <v>0</v>
      </c>
      <c r="G797">
        <v>1</v>
      </c>
      <c r="H797">
        <v>1</v>
      </c>
      <c r="I797">
        <v>3</v>
      </c>
      <c r="J797">
        <v>1</v>
      </c>
      <c r="K797">
        <v>2</v>
      </c>
      <c r="L797">
        <v>0</v>
      </c>
    </row>
    <row r="798" spans="1:12" x14ac:dyDescent="0.2">
      <c r="A798" t="s">
        <v>813</v>
      </c>
      <c r="B798" t="s">
        <v>34</v>
      </c>
      <c r="C798">
        <v>0</v>
      </c>
      <c r="D798">
        <v>15</v>
      </c>
      <c r="E798">
        <v>15</v>
      </c>
      <c r="F798">
        <v>0</v>
      </c>
      <c r="G798">
        <v>0.33300000000000002</v>
      </c>
      <c r="H798">
        <v>14</v>
      </c>
      <c r="I798">
        <v>36</v>
      </c>
      <c r="J798">
        <v>5</v>
      </c>
      <c r="K798">
        <v>15</v>
      </c>
      <c r="L798">
        <v>0</v>
      </c>
    </row>
    <row r="799" spans="1:12" x14ac:dyDescent="0.2">
      <c r="A799" t="s">
        <v>814</v>
      </c>
      <c r="B799" t="s">
        <v>19</v>
      </c>
      <c r="C799">
        <v>0</v>
      </c>
      <c r="D799">
        <v>0</v>
      </c>
      <c r="E799">
        <v>1</v>
      </c>
      <c r="F799">
        <v>0</v>
      </c>
      <c r="G799">
        <v>1</v>
      </c>
      <c r="H799">
        <v>10</v>
      </c>
      <c r="I799">
        <v>7</v>
      </c>
      <c r="J799">
        <v>1</v>
      </c>
      <c r="K799">
        <v>2</v>
      </c>
      <c r="L799">
        <v>0</v>
      </c>
    </row>
    <row r="800" spans="1:12" x14ac:dyDescent="0.2">
      <c r="A800" t="s">
        <v>815</v>
      </c>
      <c r="B800" t="s">
        <v>19</v>
      </c>
      <c r="C800">
        <v>0</v>
      </c>
      <c r="D800">
        <v>0</v>
      </c>
      <c r="E800">
        <v>1</v>
      </c>
      <c r="F800">
        <v>0</v>
      </c>
      <c r="G800">
        <v>1</v>
      </c>
      <c r="H800">
        <v>9</v>
      </c>
      <c r="I800">
        <v>6</v>
      </c>
      <c r="J800">
        <v>1</v>
      </c>
      <c r="K800">
        <v>2</v>
      </c>
      <c r="L800">
        <v>0</v>
      </c>
    </row>
    <row r="801" spans="1:12" x14ac:dyDescent="0.2">
      <c r="A801" t="s">
        <v>816</v>
      </c>
      <c r="B801" t="s">
        <v>19</v>
      </c>
      <c r="C801">
        <v>0</v>
      </c>
      <c r="D801">
        <v>0</v>
      </c>
      <c r="E801">
        <v>1</v>
      </c>
      <c r="F801">
        <v>0</v>
      </c>
      <c r="G801">
        <v>1</v>
      </c>
      <c r="H801">
        <v>9</v>
      </c>
      <c r="I801">
        <v>6</v>
      </c>
      <c r="J801">
        <v>1</v>
      </c>
      <c r="K801">
        <v>2</v>
      </c>
      <c r="L801">
        <v>0</v>
      </c>
    </row>
    <row r="802" spans="1:12" x14ac:dyDescent="0.2">
      <c r="A802" t="s">
        <v>817</v>
      </c>
      <c r="B802" t="s">
        <v>19</v>
      </c>
      <c r="C802">
        <v>0</v>
      </c>
      <c r="D802">
        <v>0</v>
      </c>
      <c r="E802">
        <v>1</v>
      </c>
      <c r="F802">
        <v>0</v>
      </c>
      <c r="G802">
        <v>1</v>
      </c>
      <c r="H802">
        <v>8</v>
      </c>
      <c r="I802">
        <v>6</v>
      </c>
      <c r="J802">
        <v>1</v>
      </c>
      <c r="K802">
        <v>2</v>
      </c>
      <c r="L802">
        <v>0</v>
      </c>
    </row>
    <row r="803" spans="1:12" x14ac:dyDescent="0.2">
      <c r="A803" t="s">
        <v>818</v>
      </c>
      <c r="B803" t="s">
        <v>19</v>
      </c>
      <c r="C803">
        <v>0</v>
      </c>
      <c r="D803">
        <v>0</v>
      </c>
      <c r="E803">
        <v>1</v>
      </c>
      <c r="F803">
        <v>0</v>
      </c>
      <c r="G803">
        <v>1</v>
      </c>
      <c r="H803">
        <v>8</v>
      </c>
      <c r="I803">
        <v>6</v>
      </c>
      <c r="J803">
        <v>1</v>
      </c>
      <c r="K803">
        <v>2</v>
      </c>
      <c r="L803">
        <v>0</v>
      </c>
    </row>
    <row r="804" spans="1:12" x14ac:dyDescent="0.2">
      <c r="A804" t="s">
        <v>819</v>
      </c>
      <c r="B804" t="s">
        <v>19</v>
      </c>
      <c r="C804">
        <v>3</v>
      </c>
      <c r="D804">
        <v>9</v>
      </c>
      <c r="E804">
        <v>9</v>
      </c>
      <c r="F804">
        <v>0</v>
      </c>
      <c r="G804">
        <v>1</v>
      </c>
      <c r="H804">
        <v>7</v>
      </c>
      <c r="I804">
        <v>27</v>
      </c>
      <c r="J804">
        <v>6</v>
      </c>
      <c r="K804">
        <v>11</v>
      </c>
      <c r="L804">
        <v>0</v>
      </c>
    </row>
    <row r="805" spans="1:12" x14ac:dyDescent="0.2">
      <c r="A805" t="s">
        <v>820</v>
      </c>
      <c r="B805" t="s">
        <v>17</v>
      </c>
      <c r="C805">
        <v>2</v>
      </c>
      <c r="D805">
        <v>4</v>
      </c>
      <c r="E805">
        <v>6</v>
      </c>
      <c r="F805">
        <v>2</v>
      </c>
      <c r="G805">
        <v>0.33300000000000002</v>
      </c>
      <c r="H805">
        <v>2</v>
      </c>
      <c r="I805">
        <v>13</v>
      </c>
      <c r="J805">
        <v>9</v>
      </c>
      <c r="K805">
        <v>7</v>
      </c>
      <c r="L805">
        <v>2</v>
      </c>
    </row>
    <row r="806" spans="1:12" x14ac:dyDescent="0.2">
      <c r="A806" t="s">
        <v>821</v>
      </c>
      <c r="B806" t="s">
        <v>17</v>
      </c>
      <c r="C806">
        <v>0</v>
      </c>
      <c r="D806">
        <v>1</v>
      </c>
      <c r="E806">
        <v>1</v>
      </c>
      <c r="F806">
        <v>0</v>
      </c>
      <c r="G806">
        <v>1</v>
      </c>
      <c r="H806">
        <v>1</v>
      </c>
      <c r="I806">
        <v>3</v>
      </c>
      <c r="J806">
        <v>1</v>
      </c>
      <c r="K806">
        <v>2</v>
      </c>
      <c r="L806">
        <v>0</v>
      </c>
    </row>
    <row r="807" spans="1:12" x14ac:dyDescent="0.2">
      <c r="A807" t="s">
        <v>822</v>
      </c>
      <c r="B807" t="s">
        <v>17</v>
      </c>
      <c r="C807">
        <v>0</v>
      </c>
      <c r="D807">
        <v>1</v>
      </c>
      <c r="E807">
        <v>1</v>
      </c>
      <c r="F807">
        <v>0</v>
      </c>
      <c r="G807">
        <v>1</v>
      </c>
      <c r="H807">
        <v>1</v>
      </c>
      <c r="I807">
        <v>3</v>
      </c>
      <c r="J807">
        <v>1</v>
      </c>
      <c r="K807">
        <v>2</v>
      </c>
      <c r="L807">
        <v>0</v>
      </c>
    </row>
    <row r="808" spans="1:12" x14ac:dyDescent="0.2">
      <c r="A808" t="s">
        <v>823</v>
      </c>
      <c r="B808" t="s">
        <v>19</v>
      </c>
      <c r="C808">
        <v>0</v>
      </c>
      <c r="D808">
        <v>4</v>
      </c>
      <c r="E808">
        <v>1</v>
      </c>
      <c r="F808">
        <v>0</v>
      </c>
      <c r="G808">
        <v>0.5</v>
      </c>
      <c r="H808">
        <v>4</v>
      </c>
      <c r="I808">
        <v>9</v>
      </c>
      <c r="J808">
        <v>1</v>
      </c>
      <c r="K808">
        <v>4</v>
      </c>
      <c r="L808">
        <v>0</v>
      </c>
    </row>
    <row r="809" spans="1:12" x14ac:dyDescent="0.2">
      <c r="A809" t="s">
        <v>824</v>
      </c>
      <c r="B809" t="s">
        <v>34</v>
      </c>
      <c r="C809">
        <v>0</v>
      </c>
      <c r="D809">
        <v>12</v>
      </c>
      <c r="E809">
        <v>0</v>
      </c>
      <c r="F809">
        <v>0</v>
      </c>
      <c r="G809">
        <v>0.5</v>
      </c>
      <c r="H809">
        <v>7</v>
      </c>
      <c r="I809">
        <v>25</v>
      </c>
      <c r="J809">
        <v>2</v>
      </c>
      <c r="K809">
        <v>12</v>
      </c>
      <c r="L809">
        <v>0</v>
      </c>
    </row>
    <row r="810" spans="1:12" x14ac:dyDescent="0.2">
      <c r="A810" t="s">
        <v>825</v>
      </c>
      <c r="B810" t="s">
        <v>19</v>
      </c>
      <c r="C810">
        <v>0</v>
      </c>
      <c r="D810">
        <v>0</v>
      </c>
      <c r="E810">
        <v>1</v>
      </c>
      <c r="F810">
        <v>0</v>
      </c>
      <c r="G810">
        <v>1</v>
      </c>
      <c r="H810">
        <v>7</v>
      </c>
      <c r="I810">
        <v>5</v>
      </c>
      <c r="J810">
        <v>1</v>
      </c>
      <c r="K810">
        <v>2</v>
      </c>
      <c r="L810">
        <v>0</v>
      </c>
    </row>
    <row r="811" spans="1:12" x14ac:dyDescent="0.2">
      <c r="A811" t="s">
        <v>826</v>
      </c>
      <c r="B811" t="s">
        <v>19</v>
      </c>
      <c r="C811">
        <v>0</v>
      </c>
      <c r="D811">
        <v>0</v>
      </c>
      <c r="E811">
        <v>1</v>
      </c>
      <c r="F811">
        <v>0</v>
      </c>
      <c r="G811">
        <v>1</v>
      </c>
      <c r="H811">
        <v>7</v>
      </c>
      <c r="I811">
        <v>5</v>
      </c>
      <c r="J811">
        <v>1</v>
      </c>
      <c r="K811">
        <v>2</v>
      </c>
      <c r="L811">
        <v>0</v>
      </c>
    </row>
    <row r="812" spans="1:12" x14ac:dyDescent="0.2">
      <c r="A812" t="s">
        <v>827</v>
      </c>
      <c r="B812" t="s">
        <v>19</v>
      </c>
      <c r="C812">
        <v>0</v>
      </c>
      <c r="D812">
        <v>4</v>
      </c>
      <c r="E812">
        <v>1</v>
      </c>
      <c r="F812">
        <v>0</v>
      </c>
      <c r="G812">
        <v>0.5</v>
      </c>
      <c r="H812">
        <v>3</v>
      </c>
      <c r="I812">
        <v>8</v>
      </c>
      <c r="J812">
        <v>1</v>
      </c>
      <c r="K812">
        <v>4</v>
      </c>
      <c r="L812">
        <v>0</v>
      </c>
    </row>
    <row r="813" spans="1:12" x14ac:dyDescent="0.2">
      <c r="A813" t="s">
        <v>828</v>
      </c>
      <c r="B813" t="s">
        <v>19</v>
      </c>
      <c r="C813">
        <v>2</v>
      </c>
      <c r="D813">
        <v>4</v>
      </c>
      <c r="E813">
        <v>1</v>
      </c>
      <c r="F813">
        <v>0</v>
      </c>
      <c r="G813">
        <v>1</v>
      </c>
      <c r="H813">
        <v>5</v>
      </c>
      <c r="I813">
        <v>17</v>
      </c>
      <c r="J813">
        <v>6</v>
      </c>
      <c r="K813">
        <v>4</v>
      </c>
      <c r="L813">
        <v>0</v>
      </c>
    </row>
    <row r="814" spans="1:12" x14ac:dyDescent="0.2">
      <c r="A814" t="s">
        <v>829</v>
      </c>
      <c r="B814" t="s">
        <v>34</v>
      </c>
      <c r="C814">
        <v>0</v>
      </c>
      <c r="D814">
        <v>13</v>
      </c>
      <c r="E814">
        <v>22</v>
      </c>
      <c r="F814">
        <v>0</v>
      </c>
      <c r="G814">
        <v>0.33300000000000002</v>
      </c>
      <c r="H814">
        <v>11</v>
      </c>
      <c r="I814">
        <v>31</v>
      </c>
      <c r="J814">
        <v>3</v>
      </c>
      <c r="K814">
        <v>13</v>
      </c>
      <c r="L814">
        <v>0</v>
      </c>
    </row>
    <row r="815" spans="1:12" x14ac:dyDescent="0.2">
      <c r="A815" t="s">
        <v>830</v>
      </c>
      <c r="B815" t="s">
        <v>19</v>
      </c>
      <c r="C815">
        <v>0</v>
      </c>
      <c r="D815">
        <v>0</v>
      </c>
      <c r="E815">
        <v>1</v>
      </c>
      <c r="F815">
        <v>0</v>
      </c>
      <c r="G815">
        <v>1</v>
      </c>
      <c r="H815">
        <v>9</v>
      </c>
      <c r="I815">
        <v>7</v>
      </c>
      <c r="J815">
        <v>1</v>
      </c>
      <c r="K815">
        <v>2</v>
      </c>
      <c r="L815">
        <v>0</v>
      </c>
    </row>
    <row r="816" spans="1:12" x14ac:dyDescent="0.2">
      <c r="A816" t="s">
        <v>831</v>
      </c>
      <c r="B816" t="s">
        <v>19</v>
      </c>
      <c r="C816">
        <v>0</v>
      </c>
      <c r="D816">
        <v>0</v>
      </c>
      <c r="E816">
        <v>1</v>
      </c>
      <c r="F816">
        <v>0</v>
      </c>
      <c r="G816">
        <v>1</v>
      </c>
      <c r="H816">
        <v>8</v>
      </c>
      <c r="I816">
        <v>6</v>
      </c>
      <c r="J816">
        <v>1</v>
      </c>
      <c r="K816">
        <v>2</v>
      </c>
      <c r="L816">
        <v>0</v>
      </c>
    </row>
    <row r="817" spans="1:12" x14ac:dyDescent="0.2">
      <c r="A817" t="s">
        <v>832</v>
      </c>
      <c r="B817" t="s">
        <v>19</v>
      </c>
      <c r="C817">
        <v>0</v>
      </c>
      <c r="D817">
        <v>0</v>
      </c>
      <c r="E817">
        <v>1</v>
      </c>
      <c r="F817">
        <v>0</v>
      </c>
      <c r="G817">
        <v>1</v>
      </c>
      <c r="H817">
        <v>7</v>
      </c>
      <c r="I817">
        <v>6</v>
      </c>
      <c r="J817">
        <v>1</v>
      </c>
      <c r="K817">
        <v>2</v>
      </c>
      <c r="L817">
        <v>0</v>
      </c>
    </row>
    <row r="818" spans="1:12" x14ac:dyDescent="0.2">
      <c r="A818" t="s">
        <v>833</v>
      </c>
      <c r="B818" t="s">
        <v>19</v>
      </c>
      <c r="C818">
        <v>2</v>
      </c>
      <c r="D818">
        <v>7</v>
      </c>
      <c r="E818">
        <v>4</v>
      </c>
      <c r="F818">
        <v>0</v>
      </c>
      <c r="G818">
        <v>1</v>
      </c>
      <c r="H818">
        <v>6</v>
      </c>
      <c r="I818">
        <v>23</v>
      </c>
      <c r="J818">
        <v>4</v>
      </c>
      <c r="K818">
        <v>8</v>
      </c>
      <c r="L818">
        <v>0</v>
      </c>
    </row>
    <row r="819" spans="1:12" x14ac:dyDescent="0.2">
      <c r="A819" t="s">
        <v>834</v>
      </c>
      <c r="B819" t="s">
        <v>19</v>
      </c>
      <c r="C819">
        <v>0</v>
      </c>
      <c r="D819">
        <v>4</v>
      </c>
      <c r="E819">
        <v>1</v>
      </c>
      <c r="F819">
        <v>0</v>
      </c>
      <c r="G819">
        <v>0.5</v>
      </c>
      <c r="H819">
        <v>3</v>
      </c>
      <c r="I819">
        <v>8</v>
      </c>
      <c r="J819">
        <v>2</v>
      </c>
      <c r="K819">
        <v>4</v>
      </c>
      <c r="L819">
        <v>0</v>
      </c>
    </row>
    <row r="820" spans="1:12" x14ac:dyDescent="0.2">
      <c r="A820" t="s">
        <v>835</v>
      </c>
      <c r="B820" t="s">
        <v>34</v>
      </c>
      <c r="C820">
        <v>0</v>
      </c>
      <c r="D820">
        <v>10</v>
      </c>
      <c r="E820">
        <v>0</v>
      </c>
      <c r="F820">
        <v>0</v>
      </c>
      <c r="G820">
        <v>0.5</v>
      </c>
      <c r="H820">
        <v>5</v>
      </c>
      <c r="I820">
        <v>22</v>
      </c>
      <c r="J820">
        <v>1</v>
      </c>
      <c r="K820">
        <v>10</v>
      </c>
      <c r="L820">
        <v>0</v>
      </c>
    </row>
    <row r="821" spans="1:12" x14ac:dyDescent="0.2">
      <c r="A821" t="s">
        <v>836</v>
      </c>
      <c r="B821" t="s">
        <v>19</v>
      </c>
      <c r="C821">
        <v>0</v>
      </c>
      <c r="D821">
        <v>0</v>
      </c>
      <c r="E821">
        <v>1</v>
      </c>
      <c r="F821">
        <v>0</v>
      </c>
      <c r="G821">
        <v>1</v>
      </c>
      <c r="H821">
        <v>6</v>
      </c>
      <c r="I821">
        <v>5</v>
      </c>
      <c r="J821">
        <v>1</v>
      </c>
      <c r="K821">
        <v>2</v>
      </c>
      <c r="L821">
        <v>0</v>
      </c>
    </row>
    <row r="822" spans="1:12" x14ac:dyDescent="0.2">
      <c r="A822" t="s">
        <v>837</v>
      </c>
      <c r="B822" t="s">
        <v>34</v>
      </c>
      <c r="C822">
        <v>0</v>
      </c>
      <c r="D822">
        <v>11</v>
      </c>
      <c r="E822">
        <v>55</v>
      </c>
      <c r="F822">
        <v>0</v>
      </c>
      <c r="G822">
        <v>1</v>
      </c>
      <c r="H822">
        <v>12</v>
      </c>
      <c r="I822">
        <v>29</v>
      </c>
      <c r="J822">
        <v>0</v>
      </c>
      <c r="K822">
        <v>11</v>
      </c>
      <c r="L822">
        <v>0</v>
      </c>
    </row>
    <row r="823" spans="1:12" x14ac:dyDescent="0.2">
      <c r="A823" t="s">
        <v>838</v>
      </c>
      <c r="B823" t="s">
        <v>19</v>
      </c>
      <c r="C823">
        <v>1</v>
      </c>
      <c r="D823">
        <v>5</v>
      </c>
      <c r="E823">
        <v>1</v>
      </c>
      <c r="F823">
        <v>0</v>
      </c>
      <c r="G823">
        <v>0.5</v>
      </c>
      <c r="H823">
        <v>18</v>
      </c>
      <c r="I823">
        <v>25</v>
      </c>
      <c r="J823">
        <v>1</v>
      </c>
      <c r="K823">
        <v>6</v>
      </c>
      <c r="L823">
        <v>0</v>
      </c>
    </row>
    <row r="824" spans="1:12" x14ac:dyDescent="0.2">
      <c r="A824" t="s">
        <v>839</v>
      </c>
      <c r="B824" t="s">
        <v>19</v>
      </c>
      <c r="C824">
        <v>0</v>
      </c>
      <c r="D824">
        <v>0</v>
      </c>
      <c r="E824">
        <v>1</v>
      </c>
      <c r="F824">
        <v>1</v>
      </c>
      <c r="G824">
        <v>1</v>
      </c>
      <c r="H824">
        <v>5</v>
      </c>
      <c r="I824">
        <v>8</v>
      </c>
      <c r="J824">
        <v>1</v>
      </c>
      <c r="K824">
        <v>2</v>
      </c>
      <c r="L824">
        <v>0</v>
      </c>
    </row>
    <row r="825" spans="1:12" x14ac:dyDescent="0.2">
      <c r="A825" t="s">
        <v>840</v>
      </c>
      <c r="B825" t="s">
        <v>19</v>
      </c>
      <c r="C825">
        <v>0</v>
      </c>
      <c r="D825">
        <v>5</v>
      </c>
      <c r="E825">
        <v>0</v>
      </c>
      <c r="F825">
        <v>0</v>
      </c>
      <c r="G825">
        <v>1</v>
      </c>
      <c r="H825">
        <v>6</v>
      </c>
      <c r="I825">
        <v>16</v>
      </c>
      <c r="J825">
        <v>1</v>
      </c>
      <c r="K825">
        <v>5</v>
      </c>
      <c r="L825">
        <v>0</v>
      </c>
    </row>
    <row r="826" spans="1:12" x14ac:dyDescent="0.2">
      <c r="A826" t="s">
        <v>841</v>
      </c>
      <c r="B826" t="s">
        <v>17</v>
      </c>
      <c r="C826">
        <v>0</v>
      </c>
      <c r="D826">
        <v>2</v>
      </c>
      <c r="E826">
        <v>145</v>
      </c>
      <c r="F826">
        <v>1</v>
      </c>
      <c r="G826">
        <v>1</v>
      </c>
      <c r="H826">
        <v>0</v>
      </c>
      <c r="I826">
        <v>40</v>
      </c>
      <c r="J826">
        <v>1</v>
      </c>
      <c r="K826">
        <v>20</v>
      </c>
      <c r="L826">
        <v>0</v>
      </c>
    </row>
    <row r="827" spans="1:12" x14ac:dyDescent="0.2">
      <c r="A827" t="s">
        <v>842</v>
      </c>
      <c r="B827" t="s">
        <v>34</v>
      </c>
      <c r="C827">
        <v>0</v>
      </c>
      <c r="D827">
        <v>12</v>
      </c>
      <c r="E827">
        <v>36</v>
      </c>
      <c r="F827">
        <v>0</v>
      </c>
      <c r="G827">
        <v>1</v>
      </c>
      <c r="H827">
        <v>6</v>
      </c>
      <c r="I827">
        <v>27</v>
      </c>
      <c r="J827">
        <v>0</v>
      </c>
      <c r="K827">
        <v>13</v>
      </c>
      <c r="L827">
        <v>0</v>
      </c>
    </row>
    <row r="828" spans="1:12" x14ac:dyDescent="0.2">
      <c r="A828" t="s">
        <v>843</v>
      </c>
      <c r="B828" t="s">
        <v>19</v>
      </c>
      <c r="C828">
        <v>1</v>
      </c>
      <c r="D828">
        <v>4</v>
      </c>
      <c r="E828">
        <v>1</v>
      </c>
      <c r="F828">
        <v>0</v>
      </c>
      <c r="G828">
        <v>0.5</v>
      </c>
      <c r="H828">
        <v>15</v>
      </c>
      <c r="I828">
        <v>17</v>
      </c>
      <c r="J828">
        <v>1</v>
      </c>
      <c r="K828">
        <v>5</v>
      </c>
      <c r="L828">
        <v>0</v>
      </c>
    </row>
    <row r="829" spans="1:12" x14ac:dyDescent="0.2">
      <c r="A829" t="s">
        <v>844</v>
      </c>
      <c r="B829" t="s">
        <v>19</v>
      </c>
      <c r="C829">
        <v>0</v>
      </c>
      <c r="D829">
        <v>0</v>
      </c>
      <c r="E829">
        <v>1</v>
      </c>
      <c r="F829">
        <v>1</v>
      </c>
      <c r="G829">
        <v>1</v>
      </c>
      <c r="H829">
        <v>4</v>
      </c>
      <c r="I829">
        <v>6</v>
      </c>
      <c r="J829">
        <v>1</v>
      </c>
      <c r="K829">
        <v>2</v>
      </c>
      <c r="L829">
        <v>0</v>
      </c>
    </row>
    <row r="830" spans="1:12" x14ac:dyDescent="0.2">
      <c r="A830" t="s">
        <v>845</v>
      </c>
      <c r="B830" t="s">
        <v>19</v>
      </c>
      <c r="C830">
        <v>0</v>
      </c>
      <c r="D830">
        <v>2</v>
      </c>
      <c r="E830">
        <v>0</v>
      </c>
      <c r="F830">
        <v>0</v>
      </c>
      <c r="G830">
        <v>1</v>
      </c>
      <c r="H830">
        <v>6</v>
      </c>
      <c r="I830">
        <v>11</v>
      </c>
      <c r="J830">
        <v>4</v>
      </c>
      <c r="K830">
        <v>2</v>
      </c>
      <c r="L830">
        <v>0</v>
      </c>
    </row>
    <row r="831" spans="1:12" x14ac:dyDescent="0.2">
      <c r="A831" t="s">
        <v>846</v>
      </c>
      <c r="B831" t="s">
        <v>19</v>
      </c>
      <c r="C831">
        <v>0</v>
      </c>
      <c r="D831">
        <v>2</v>
      </c>
      <c r="E831">
        <v>1</v>
      </c>
      <c r="F831">
        <v>0</v>
      </c>
      <c r="G831">
        <v>1</v>
      </c>
      <c r="H831">
        <v>3</v>
      </c>
      <c r="I831">
        <v>4</v>
      </c>
      <c r="J831">
        <v>1</v>
      </c>
      <c r="K831">
        <v>2</v>
      </c>
      <c r="L831">
        <v>0</v>
      </c>
    </row>
    <row r="832" spans="1:12" x14ac:dyDescent="0.2">
      <c r="A832" t="s">
        <v>847</v>
      </c>
      <c r="B832" t="s">
        <v>17</v>
      </c>
      <c r="C832">
        <v>0</v>
      </c>
      <c r="D832">
        <v>2</v>
      </c>
      <c r="E832">
        <v>1</v>
      </c>
      <c r="F832">
        <v>1</v>
      </c>
      <c r="G832">
        <v>1</v>
      </c>
      <c r="H832">
        <v>1</v>
      </c>
      <c r="I832">
        <v>4</v>
      </c>
      <c r="J832">
        <v>1</v>
      </c>
      <c r="K832">
        <v>2</v>
      </c>
      <c r="L832">
        <v>0</v>
      </c>
    </row>
    <row r="833" spans="1:12" x14ac:dyDescent="0.2">
      <c r="A833" t="s">
        <v>848</v>
      </c>
      <c r="B833" t="s">
        <v>19</v>
      </c>
      <c r="C833">
        <v>0</v>
      </c>
      <c r="D833">
        <v>2</v>
      </c>
      <c r="E833">
        <v>0</v>
      </c>
      <c r="F833">
        <v>0</v>
      </c>
      <c r="G833">
        <v>1</v>
      </c>
      <c r="H833">
        <v>6</v>
      </c>
      <c r="I833">
        <v>11</v>
      </c>
      <c r="J833">
        <v>4</v>
      </c>
      <c r="K833">
        <v>2</v>
      </c>
      <c r="L833">
        <v>0</v>
      </c>
    </row>
    <row r="834" spans="1:12" x14ac:dyDescent="0.2">
      <c r="A834" t="s">
        <v>849</v>
      </c>
      <c r="B834" t="s">
        <v>19</v>
      </c>
      <c r="C834">
        <v>0</v>
      </c>
      <c r="D834">
        <v>2</v>
      </c>
      <c r="E834">
        <v>1</v>
      </c>
      <c r="F834">
        <v>0</v>
      </c>
      <c r="G834">
        <v>1</v>
      </c>
      <c r="H834">
        <v>3</v>
      </c>
      <c r="I834">
        <v>4</v>
      </c>
      <c r="J834">
        <v>1</v>
      </c>
      <c r="K834">
        <v>2</v>
      </c>
      <c r="L834">
        <v>0</v>
      </c>
    </row>
    <row r="835" spans="1:12" x14ac:dyDescent="0.2">
      <c r="A835" t="s">
        <v>850</v>
      </c>
      <c r="B835" t="s">
        <v>17</v>
      </c>
      <c r="C835">
        <v>0</v>
      </c>
      <c r="D835">
        <v>2</v>
      </c>
      <c r="E835">
        <v>1</v>
      </c>
      <c r="F835">
        <v>1</v>
      </c>
      <c r="G835">
        <v>1</v>
      </c>
      <c r="H835">
        <v>1</v>
      </c>
      <c r="I835">
        <v>4</v>
      </c>
      <c r="J835">
        <v>1</v>
      </c>
      <c r="K835">
        <v>2</v>
      </c>
      <c r="L835">
        <v>0</v>
      </c>
    </row>
    <row r="836" spans="1:12" x14ac:dyDescent="0.2">
      <c r="A836" t="s">
        <v>851</v>
      </c>
      <c r="B836" t="s">
        <v>34</v>
      </c>
      <c r="C836">
        <v>0</v>
      </c>
      <c r="D836">
        <v>5</v>
      </c>
      <c r="E836">
        <v>0</v>
      </c>
      <c r="F836">
        <v>0</v>
      </c>
      <c r="G836">
        <v>1</v>
      </c>
      <c r="H836">
        <v>5</v>
      </c>
      <c r="I836">
        <v>15</v>
      </c>
      <c r="J836">
        <v>0</v>
      </c>
      <c r="K836">
        <v>5</v>
      </c>
      <c r="L836">
        <v>0</v>
      </c>
    </row>
    <row r="837" spans="1:12" x14ac:dyDescent="0.2">
      <c r="A837" t="s">
        <v>852</v>
      </c>
      <c r="B837" t="s">
        <v>34</v>
      </c>
      <c r="C837">
        <v>0</v>
      </c>
      <c r="D837">
        <v>5</v>
      </c>
      <c r="E837">
        <v>4</v>
      </c>
      <c r="F837">
        <v>0</v>
      </c>
      <c r="G837">
        <v>0.33300000000000002</v>
      </c>
      <c r="H837">
        <v>8</v>
      </c>
      <c r="I837">
        <v>18</v>
      </c>
      <c r="J837">
        <v>3</v>
      </c>
      <c r="K837">
        <v>5</v>
      </c>
      <c r="L837">
        <v>0</v>
      </c>
    </row>
    <row r="838" spans="1:12" x14ac:dyDescent="0.2">
      <c r="A838" t="s">
        <v>853</v>
      </c>
      <c r="B838" t="s">
        <v>19</v>
      </c>
      <c r="C838">
        <v>0</v>
      </c>
      <c r="D838">
        <v>0</v>
      </c>
      <c r="E838">
        <v>1</v>
      </c>
      <c r="F838">
        <v>0</v>
      </c>
      <c r="G838">
        <v>1</v>
      </c>
      <c r="H838">
        <v>8</v>
      </c>
      <c r="I838">
        <v>6</v>
      </c>
      <c r="J838">
        <v>1</v>
      </c>
      <c r="K838">
        <v>2</v>
      </c>
      <c r="L838">
        <v>0</v>
      </c>
    </row>
    <row r="839" spans="1:12" x14ac:dyDescent="0.2">
      <c r="A839" t="s">
        <v>854</v>
      </c>
      <c r="B839" t="s">
        <v>19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10</v>
      </c>
      <c r="I839">
        <v>7</v>
      </c>
      <c r="J839">
        <v>1</v>
      </c>
      <c r="K839">
        <v>2</v>
      </c>
      <c r="L839">
        <v>0</v>
      </c>
    </row>
    <row r="840" spans="1:12" x14ac:dyDescent="0.2">
      <c r="A840" t="s">
        <v>855</v>
      </c>
      <c r="B840" t="s">
        <v>19</v>
      </c>
      <c r="C840">
        <v>0</v>
      </c>
      <c r="D840">
        <v>0</v>
      </c>
      <c r="E840">
        <v>1</v>
      </c>
      <c r="F840">
        <v>0</v>
      </c>
      <c r="G840">
        <v>1</v>
      </c>
      <c r="H840">
        <v>7</v>
      </c>
      <c r="I840">
        <v>6</v>
      </c>
      <c r="J840">
        <v>1</v>
      </c>
      <c r="K840">
        <v>2</v>
      </c>
      <c r="L840">
        <v>0</v>
      </c>
    </row>
    <row r="841" spans="1:12" x14ac:dyDescent="0.2">
      <c r="A841" t="s">
        <v>856</v>
      </c>
      <c r="B841" t="s">
        <v>34</v>
      </c>
      <c r="C841">
        <v>0</v>
      </c>
      <c r="D841">
        <v>2</v>
      </c>
      <c r="E841">
        <v>1</v>
      </c>
      <c r="F841">
        <v>0</v>
      </c>
      <c r="G841">
        <v>1</v>
      </c>
      <c r="H841">
        <v>5</v>
      </c>
      <c r="I841">
        <v>8</v>
      </c>
      <c r="J841">
        <v>0</v>
      </c>
      <c r="K841">
        <v>2</v>
      </c>
      <c r="L841">
        <v>0</v>
      </c>
    </row>
    <row r="842" spans="1:12" x14ac:dyDescent="0.2">
      <c r="A842" t="s">
        <v>857</v>
      </c>
      <c r="B842" t="s">
        <v>34</v>
      </c>
      <c r="C842">
        <v>0</v>
      </c>
      <c r="D842">
        <v>5</v>
      </c>
      <c r="E842">
        <v>4</v>
      </c>
      <c r="F842">
        <v>0</v>
      </c>
      <c r="G842">
        <v>0.33300000000000002</v>
      </c>
      <c r="H842">
        <v>8</v>
      </c>
      <c r="I842">
        <v>18</v>
      </c>
      <c r="J842">
        <v>3</v>
      </c>
      <c r="K842">
        <v>5</v>
      </c>
      <c r="L842">
        <v>0</v>
      </c>
    </row>
    <row r="843" spans="1:12" x14ac:dyDescent="0.2">
      <c r="A843" t="s">
        <v>858</v>
      </c>
      <c r="B843" t="s">
        <v>19</v>
      </c>
      <c r="C843">
        <v>0</v>
      </c>
      <c r="D843">
        <v>0</v>
      </c>
      <c r="E843">
        <v>1</v>
      </c>
      <c r="F843">
        <v>0</v>
      </c>
      <c r="G843">
        <v>1</v>
      </c>
      <c r="H843">
        <v>8</v>
      </c>
      <c r="I843">
        <v>6</v>
      </c>
      <c r="J843">
        <v>1</v>
      </c>
      <c r="K843">
        <v>2</v>
      </c>
      <c r="L843">
        <v>0</v>
      </c>
    </row>
    <row r="844" spans="1:12" x14ac:dyDescent="0.2">
      <c r="A844" t="s">
        <v>859</v>
      </c>
      <c r="B844" t="s">
        <v>19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10</v>
      </c>
      <c r="I844">
        <v>7</v>
      </c>
      <c r="J844">
        <v>1</v>
      </c>
      <c r="K844">
        <v>2</v>
      </c>
      <c r="L844">
        <v>0</v>
      </c>
    </row>
    <row r="845" spans="1:12" x14ac:dyDescent="0.2">
      <c r="A845" t="s">
        <v>860</v>
      </c>
      <c r="B845" t="s">
        <v>19</v>
      </c>
      <c r="C845">
        <v>0</v>
      </c>
      <c r="D845">
        <v>0</v>
      </c>
      <c r="E845">
        <v>1</v>
      </c>
      <c r="F845">
        <v>0</v>
      </c>
      <c r="G845">
        <v>1</v>
      </c>
      <c r="H845">
        <v>7</v>
      </c>
      <c r="I845">
        <v>6</v>
      </c>
      <c r="J845">
        <v>1</v>
      </c>
      <c r="K845">
        <v>2</v>
      </c>
      <c r="L845">
        <v>0</v>
      </c>
    </row>
    <row r="846" spans="1:12" x14ac:dyDescent="0.2">
      <c r="A846" t="s">
        <v>861</v>
      </c>
      <c r="B846" t="s">
        <v>34</v>
      </c>
      <c r="C846">
        <v>0</v>
      </c>
      <c r="D846">
        <v>2</v>
      </c>
      <c r="E846">
        <v>1</v>
      </c>
      <c r="F846">
        <v>0</v>
      </c>
      <c r="G846">
        <v>1</v>
      </c>
      <c r="H846">
        <v>5</v>
      </c>
      <c r="I846">
        <v>8</v>
      </c>
      <c r="J846">
        <v>0</v>
      </c>
      <c r="K846">
        <v>2</v>
      </c>
      <c r="L846">
        <v>0</v>
      </c>
    </row>
    <row r="847" spans="1:12" x14ac:dyDescent="0.2">
      <c r="A847" t="s">
        <v>862</v>
      </c>
      <c r="B847" t="s">
        <v>15</v>
      </c>
      <c r="C847">
        <v>2</v>
      </c>
      <c r="D847">
        <v>10</v>
      </c>
      <c r="E847">
        <v>0</v>
      </c>
      <c r="F847">
        <v>0</v>
      </c>
      <c r="G847">
        <v>1</v>
      </c>
      <c r="H847">
        <v>8</v>
      </c>
      <c r="I847">
        <v>23</v>
      </c>
      <c r="J847">
        <v>3</v>
      </c>
      <c r="K847">
        <v>10</v>
      </c>
      <c r="L847">
        <v>0</v>
      </c>
    </row>
    <row r="848" spans="1:12" x14ac:dyDescent="0.2">
      <c r="A848" t="s">
        <v>863</v>
      </c>
      <c r="B848" t="s">
        <v>15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2</v>
      </c>
      <c r="I848">
        <v>6</v>
      </c>
      <c r="J848">
        <v>1</v>
      </c>
      <c r="K848">
        <v>2</v>
      </c>
      <c r="L848">
        <v>0</v>
      </c>
    </row>
    <row r="849" spans="1:12" x14ac:dyDescent="0.2">
      <c r="A849" t="s">
        <v>864</v>
      </c>
      <c r="B849" t="s">
        <v>13</v>
      </c>
      <c r="C849">
        <v>0</v>
      </c>
      <c r="D849">
        <v>6</v>
      </c>
      <c r="E849">
        <v>0</v>
      </c>
      <c r="F849">
        <v>1</v>
      </c>
      <c r="G849">
        <v>1</v>
      </c>
      <c r="H849">
        <v>1</v>
      </c>
      <c r="I849">
        <v>6</v>
      </c>
      <c r="J849">
        <v>3</v>
      </c>
      <c r="K849">
        <v>6</v>
      </c>
      <c r="L849">
        <v>0</v>
      </c>
    </row>
    <row r="850" spans="1:12" x14ac:dyDescent="0.2">
      <c r="A850" t="s">
        <v>865</v>
      </c>
      <c r="B850" t="s">
        <v>17</v>
      </c>
      <c r="C850">
        <v>0</v>
      </c>
      <c r="D850">
        <v>12</v>
      </c>
      <c r="E850">
        <v>0</v>
      </c>
      <c r="F850">
        <v>0</v>
      </c>
      <c r="G850">
        <v>0.5</v>
      </c>
      <c r="H850">
        <v>6</v>
      </c>
      <c r="I850">
        <v>24</v>
      </c>
      <c r="J850">
        <v>0</v>
      </c>
      <c r="K850">
        <v>13</v>
      </c>
      <c r="L850">
        <v>0</v>
      </c>
    </row>
    <row r="851" spans="1:12" x14ac:dyDescent="0.2">
      <c r="A851" t="s">
        <v>866</v>
      </c>
      <c r="B851" t="s">
        <v>19</v>
      </c>
      <c r="C851">
        <v>2</v>
      </c>
      <c r="D851">
        <v>9</v>
      </c>
      <c r="E851">
        <v>0</v>
      </c>
      <c r="F851">
        <v>0</v>
      </c>
      <c r="G851">
        <v>1</v>
      </c>
      <c r="H851">
        <v>5</v>
      </c>
      <c r="I851">
        <v>27</v>
      </c>
      <c r="J851">
        <v>4</v>
      </c>
      <c r="K851">
        <v>9</v>
      </c>
      <c r="L851">
        <v>0</v>
      </c>
    </row>
    <row r="852" spans="1:12" x14ac:dyDescent="0.2">
      <c r="A852" t="s">
        <v>867</v>
      </c>
      <c r="B852" t="s">
        <v>19</v>
      </c>
      <c r="C852">
        <v>0</v>
      </c>
      <c r="D852">
        <v>3</v>
      </c>
      <c r="E852">
        <v>0</v>
      </c>
      <c r="F852">
        <v>0</v>
      </c>
      <c r="G852">
        <v>1</v>
      </c>
      <c r="H852">
        <v>4</v>
      </c>
      <c r="I852">
        <v>16</v>
      </c>
      <c r="J852">
        <v>0</v>
      </c>
      <c r="K852">
        <v>3</v>
      </c>
      <c r="L852">
        <v>0</v>
      </c>
    </row>
    <row r="853" spans="1:12" x14ac:dyDescent="0.2">
      <c r="A853" t="s">
        <v>868</v>
      </c>
      <c r="B853" t="s">
        <v>19</v>
      </c>
      <c r="C853">
        <v>2</v>
      </c>
      <c r="D853">
        <v>11</v>
      </c>
      <c r="E853">
        <v>0</v>
      </c>
      <c r="F853">
        <v>0</v>
      </c>
      <c r="G853">
        <v>1</v>
      </c>
      <c r="H853">
        <v>5</v>
      </c>
      <c r="I853">
        <v>34</v>
      </c>
      <c r="J853">
        <v>4</v>
      </c>
      <c r="K853">
        <v>11</v>
      </c>
      <c r="L853">
        <v>0</v>
      </c>
    </row>
    <row r="854" spans="1:12" x14ac:dyDescent="0.2">
      <c r="A854" t="s">
        <v>869</v>
      </c>
      <c r="B854" t="s">
        <v>34</v>
      </c>
      <c r="C854">
        <v>0</v>
      </c>
      <c r="D854">
        <v>18</v>
      </c>
      <c r="E854">
        <v>151</v>
      </c>
      <c r="F854">
        <v>0</v>
      </c>
      <c r="G854">
        <v>0.5</v>
      </c>
      <c r="H854">
        <v>9</v>
      </c>
      <c r="I854">
        <v>35</v>
      </c>
      <c r="J854">
        <v>2</v>
      </c>
      <c r="K854">
        <v>18</v>
      </c>
      <c r="L854">
        <v>0</v>
      </c>
    </row>
    <row r="855" spans="1:12" x14ac:dyDescent="0.2">
      <c r="A855" t="s">
        <v>870</v>
      </c>
      <c r="B855" t="s">
        <v>19</v>
      </c>
      <c r="C855">
        <v>0</v>
      </c>
      <c r="D855">
        <v>0</v>
      </c>
      <c r="E855">
        <v>1</v>
      </c>
      <c r="F855">
        <v>0</v>
      </c>
      <c r="G855">
        <v>1</v>
      </c>
      <c r="H855">
        <v>6</v>
      </c>
      <c r="I855">
        <v>5</v>
      </c>
      <c r="J855">
        <v>1</v>
      </c>
      <c r="K855">
        <v>2</v>
      </c>
      <c r="L855">
        <v>0</v>
      </c>
    </row>
    <row r="856" spans="1:12" x14ac:dyDescent="0.2">
      <c r="A856" t="s">
        <v>871</v>
      </c>
      <c r="B856" t="s">
        <v>19</v>
      </c>
      <c r="C856">
        <v>0</v>
      </c>
      <c r="D856">
        <v>0</v>
      </c>
      <c r="E856">
        <v>1</v>
      </c>
      <c r="F856">
        <v>0</v>
      </c>
      <c r="G856">
        <v>1</v>
      </c>
      <c r="H856">
        <v>6</v>
      </c>
      <c r="I856">
        <v>5</v>
      </c>
      <c r="J856">
        <v>1</v>
      </c>
      <c r="K856">
        <v>2</v>
      </c>
      <c r="L856">
        <v>0</v>
      </c>
    </row>
    <row r="857" spans="1:12" x14ac:dyDescent="0.2">
      <c r="A857" t="s">
        <v>872</v>
      </c>
      <c r="B857" t="s">
        <v>34</v>
      </c>
      <c r="C857">
        <v>0</v>
      </c>
      <c r="D857">
        <v>15</v>
      </c>
      <c r="E857">
        <v>103</v>
      </c>
      <c r="F857">
        <v>0</v>
      </c>
      <c r="G857">
        <v>0.5</v>
      </c>
      <c r="H857">
        <v>6</v>
      </c>
      <c r="I857">
        <v>27</v>
      </c>
      <c r="J857">
        <v>2</v>
      </c>
      <c r="K857">
        <v>15</v>
      </c>
      <c r="L857">
        <v>0</v>
      </c>
    </row>
    <row r="858" spans="1:12" x14ac:dyDescent="0.2">
      <c r="A858" t="s">
        <v>873</v>
      </c>
      <c r="B858" t="s">
        <v>19</v>
      </c>
      <c r="C858">
        <v>0</v>
      </c>
      <c r="D858">
        <v>0</v>
      </c>
      <c r="E858">
        <v>1</v>
      </c>
      <c r="F858">
        <v>0</v>
      </c>
      <c r="G858">
        <v>1</v>
      </c>
      <c r="H858">
        <v>6</v>
      </c>
      <c r="I858">
        <v>5</v>
      </c>
      <c r="J858">
        <v>1</v>
      </c>
      <c r="K858">
        <v>2</v>
      </c>
      <c r="L858">
        <v>0</v>
      </c>
    </row>
    <row r="859" spans="1:12" x14ac:dyDescent="0.2">
      <c r="A859" t="s">
        <v>874</v>
      </c>
      <c r="B859" t="s">
        <v>19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6</v>
      </c>
      <c r="I859">
        <v>5</v>
      </c>
      <c r="J859">
        <v>1</v>
      </c>
      <c r="K859">
        <v>2</v>
      </c>
      <c r="L859">
        <v>0</v>
      </c>
    </row>
    <row r="860" spans="1:12" x14ac:dyDescent="0.2">
      <c r="A860" t="s">
        <v>875</v>
      </c>
      <c r="B860" t="s">
        <v>19</v>
      </c>
      <c r="C860">
        <v>1</v>
      </c>
      <c r="D860">
        <v>4</v>
      </c>
      <c r="E860">
        <v>8</v>
      </c>
      <c r="F860">
        <v>0</v>
      </c>
      <c r="G860">
        <v>0.33300000000000002</v>
      </c>
      <c r="H860">
        <v>1</v>
      </c>
      <c r="I860">
        <v>26</v>
      </c>
      <c r="J860">
        <v>3</v>
      </c>
      <c r="K860">
        <v>7</v>
      </c>
      <c r="L860">
        <v>0</v>
      </c>
    </row>
    <row r="861" spans="1:12" x14ac:dyDescent="0.2">
      <c r="A861" t="s">
        <v>876</v>
      </c>
      <c r="B861" t="s">
        <v>19</v>
      </c>
      <c r="C861">
        <v>0</v>
      </c>
      <c r="D861">
        <v>4</v>
      </c>
      <c r="E861">
        <v>3</v>
      </c>
      <c r="F861">
        <v>0</v>
      </c>
      <c r="G861">
        <v>0.5</v>
      </c>
      <c r="H861">
        <v>3</v>
      </c>
      <c r="I861">
        <v>9</v>
      </c>
      <c r="J861">
        <v>1</v>
      </c>
      <c r="K861">
        <v>4</v>
      </c>
      <c r="L861">
        <v>0</v>
      </c>
    </row>
    <row r="862" spans="1:12" x14ac:dyDescent="0.2">
      <c r="A862" t="s">
        <v>877</v>
      </c>
      <c r="B862" t="s">
        <v>19</v>
      </c>
      <c r="C862">
        <v>0</v>
      </c>
      <c r="D862">
        <v>2</v>
      </c>
      <c r="E862">
        <v>0</v>
      </c>
      <c r="F862">
        <v>0</v>
      </c>
      <c r="G862">
        <v>1</v>
      </c>
      <c r="H862">
        <v>4</v>
      </c>
      <c r="I862">
        <v>12</v>
      </c>
      <c r="J862">
        <v>6</v>
      </c>
      <c r="K862">
        <v>2</v>
      </c>
      <c r="L862">
        <v>0</v>
      </c>
    </row>
    <row r="863" spans="1:12" x14ac:dyDescent="0.2">
      <c r="A863" t="s">
        <v>878</v>
      </c>
      <c r="B863" t="s">
        <v>19</v>
      </c>
      <c r="C863">
        <v>0</v>
      </c>
      <c r="D863">
        <v>4</v>
      </c>
      <c r="E863">
        <v>1</v>
      </c>
      <c r="F863">
        <v>0</v>
      </c>
      <c r="G863">
        <v>0.5</v>
      </c>
      <c r="H863">
        <v>3</v>
      </c>
      <c r="I863">
        <v>15</v>
      </c>
      <c r="J863">
        <v>1</v>
      </c>
      <c r="K863">
        <v>4</v>
      </c>
      <c r="L863">
        <v>0</v>
      </c>
    </row>
    <row r="864" spans="1:12" x14ac:dyDescent="0.2">
      <c r="A864" t="s">
        <v>879</v>
      </c>
      <c r="B864" t="s">
        <v>19</v>
      </c>
      <c r="C864">
        <v>0</v>
      </c>
      <c r="D864">
        <v>4</v>
      </c>
      <c r="E864">
        <v>0</v>
      </c>
      <c r="F864">
        <v>0</v>
      </c>
      <c r="G864">
        <v>0.5</v>
      </c>
      <c r="H864">
        <v>4</v>
      </c>
      <c r="I864">
        <v>30</v>
      </c>
      <c r="J864">
        <v>4</v>
      </c>
      <c r="K864">
        <v>5</v>
      </c>
      <c r="L864">
        <v>0</v>
      </c>
    </row>
    <row r="865" spans="1:12" x14ac:dyDescent="0.2">
      <c r="A865" t="s">
        <v>880</v>
      </c>
      <c r="B865" t="s">
        <v>19</v>
      </c>
      <c r="C865">
        <v>2</v>
      </c>
      <c r="D865">
        <v>3</v>
      </c>
      <c r="E865">
        <v>1</v>
      </c>
      <c r="F865">
        <v>0</v>
      </c>
      <c r="G865">
        <v>1</v>
      </c>
      <c r="H865">
        <v>3</v>
      </c>
      <c r="I865">
        <v>10</v>
      </c>
      <c r="J865">
        <v>1</v>
      </c>
      <c r="K865">
        <v>3</v>
      </c>
      <c r="L865">
        <v>0</v>
      </c>
    </row>
    <row r="866" spans="1:12" x14ac:dyDescent="0.2">
      <c r="A866" t="s">
        <v>881</v>
      </c>
      <c r="B866" t="s">
        <v>34</v>
      </c>
      <c r="C866">
        <v>0</v>
      </c>
      <c r="D866">
        <v>15</v>
      </c>
      <c r="E866">
        <v>136</v>
      </c>
      <c r="F866">
        <v>0</v>
      </c>
      <c r="G866">
        <v>0.25</v>
      </c>
      <c r="H866">
        <v>9</v>
      </c>
      <c r="I866">
        <v>56</v>
      </c>
      <c r="J866">
        <v>1</v>
      </c>
      <c r="K866">
        <v>17</v>
      </c>
      <c r="L866">
        <v>0</v>
      </c>
    </row>
    <row r="867" spans="1:12" x14ac:dyDescent="0.2">
      <c r="A867" t="s">
        <v>882</v>
      </c>
      <c r="B867" t="s">
        <v>19</v>
      </c>
      <c r="C867">
        <v>0</v>
      </c>
      <c r="D867">
        <v>0</v>
      </c>
      <c r="E867">
        <v>1</v>
      </c>
      <c r="F867">
        <v>0</v>
      </c>
      <c r="G867">
        <v>0.5</v>
      </c>
      <c r="H867">
        <v>8</v>
      </c>
      <c r="I867">
        <v>7</v>
      </c>
      <c r="J867">
        <v>1</v>
      </c>
      <c r="K867">
        <v>3</v>
      </c>
      <c r="L867">
        <v>0</v>
      </c>
    </row>
    <row r="868" spans="1:12" x14ac:dyDescent="0.2">
      <c r="A868" t="s">
        <v>883</v>
      </c>
      <c r="B868" t="s">
        <v>34</v>
      </c>
      <c r="C868">
        <v>0</v>
      </c>
      <c r="D868">
        <v>4</v>
      </c>
      <c r="E868">
        <v>6</v>
      </c>
      <c r="F868">
        <v>0</v>
      </c>
      <c r="G868">
        <v>0.5</v>
      </c>
      <c r="H868">
        <v>6</v>
      </c>
      <c r="I868">
        <v>18</v>
      </c>
      <c r="J868">
        <v>0</v>
      </c>
      <c r="K868">
        <v>4</v>
      </c>
      <c r="L868">
        <v>0</v>
      </c>
    </row>
    <row r="869" spans="1:12" x14ac:dyDescent="0.2">
      <c r="A869" t="s">
        <v>884</v>
      </c>
      <c r="B869" t="s">
        <v>34</v>
      </c>
      <c r="C869">
        <v>0</v>
      </c>
      <c r="D869">
        <v>8</v>
      </c>
      <c r="E869">
        <v>28</v>
      </c>
      <c r="F869">
        <v>0</v>
      </c>
      <c r="G869">
        <v>0.33300000000000002</v>
      </c>
      <c r="H869">
        <v>9</v>
      </c>
      <c r="I869">
        <v>20</v>
      </c>
      <c r="J869">
        <v>3</v>
      </c>
      <c r="K869">
        <v>8</v>
      </c>
      <c r="L869">
        <v>0</v>
      </c>
    </row>
    <row r="870" spans="1:12" x14ac:dyDescent="0.2">
      <c r="A870" t="s">
        <v>885</v>
      </c>
      <c r="B870" t="s">
        <v>19</v>
      </c>
      <c r="C870">
        <v>0</v>
      </c>
      <c r="D870">
        <v>0</v>
      </c>
      <c r="E870">
        <v>1</v>
      </c>
      <c r="F870">
        <v>0</v>
      </c>
      <c r="G870">
        <v>1</v>
      </c>
      <c r="H870">
        <v>8</v>
      </c>
      <c r="I870">
        <v>7</v>
      </c>
      <c r="J870">
        <v>1</v>
      </c>
      <c r="K870">
        <v>2</v>
      </c>
      <c r="L870">
        <v>0</v>
      </c>
    </row>
    <row r="871" spans="1:12" x14ac:dyDescent="0.2">
      <c r="A871" t="s">
        <v>886</v>
      </c>
      <c r="B871" t="s">
        <v>19</v>
      </c>
      <c r="C871">
        <v>0</v>
      </c>
      <c r="D871">
        <v>0</v>
      </c>
      <c r="E871">
        <v>1</v>
      </c>
      <c r="F871">
        <v>0</v>
      </c>
      <c r="G871">
        <v>1</v>
      </c>
      <c r="H871">
        <v>8</v>
      </c>
      <c r="I871">
        <v>7</v>
      </c>
      <c r="J871">
        <v>1</v>
      </c>
      <c r="K871">
        <v>2</v>
      </c>
      <c r="L871">
        <v>0</v>
      </c>
    </row>
    <row r="872" spans="1:12" x14ac:dyDescent="0.2">
      <c r="A872" t="s">
        <v>887</v>
      </c>
      <c r="B872" t="s">
        <v>19</v>
      </c>
      <c r="C872">
        <v>0</v>
      </c>
      <c r="D872">
        <v>0</v>
      </c>
      <c r="E872">
        <v>1</v>
      </c>
      <c r="F872">
        <v>0</v>
      </c>
      <c r="G872">
        <v>1</v>
      </c>
      <c r="H872">
        <v>7</v>
      </c>
      <c r="I872">
        <v>7</v>
      </c>
      <c r="J872">
        <v>1</v>
      </c>
      <c r="K872">
        <v>2</v>
      </c>
      <c r="L872">
        <v>0</v>
      </c>
    </row>
    <row r="873" spans="1:12" x14ac:dyDescent="0.2">
      <c r="A873" t="s">
        <v>888</v>
      </c>
      <c r="B873" t="s">
        <v>34</v>
      </c>
      <c r="C873">
        <v>0</v>
      </c>
      <c r="D873">
        <v>2</v>
      </c>
      <c r="E873">
        <v>1</v>
      </c>
      <c r="F873">
        <v>0</v>
      </c>
      <c r="G873">
        <v>1</v>
      </c>
      <c r="H873">
        <v>6</v>
      </c>
      <c r="I873">
        <v>11</v>
      </c>
      <c r="J873">
        <v>0</v>
      </c>
      <c r="K873">
        <v>2</v>
      </c>
      <c r="L873">
        <v>0</v>
      </c>
    </row>
    <row r="874" spans="1:12" x14ac:dyDescent="0.2">
      <c r="A874" t="s">
        <v>889</v>
      </c>
      <c r="B874" t="s">
        <v>34</v>
      </c>
      <c r="C874">
        <v>0</v>
      </c>
      <c r="D874">
        <v>4</v>
      </c>
      <c r="E874">
        <v>10</v>
      </c>
      <c r="F874">
        <v>0</v>
      </c>
      <c r="G874">
        <v>0.33300000000000002</v>
      </c>
      <c r="H874">
        <v>11</v>
      </c>
      <c r="I874">
        <v>38</v>
      </c>
      <c r="J874">
        <v>2</v>
      </c>
      <c r="K874">
        <v>5</v>
      </c>
      <c r="L874">
        <v>0</v>
      </c>
    </row>
    <row r="875" spans="1:12" x14ac:dyDescent="0.2">
      <c r="A875" t="s">
        <v>890</v>
      </c>
      <c r="B875" t="s">
        <v>19</v>
      </c>
      <c r="C875">
        <v>0</v>
      </c>
      <c r="D875">
        <v>0</v>
      </c>
      <c r="E875">
        <v>1</v>
      </c>
      <c r="F875">
        <v>0</v>
      </c>
      <c r="G875">
        <v>1</v>
      </c>
      <c r="H875">
        <v>6</v>
      </c>
      <c r="I875">
        <v>7</v>
      </c>
      <c r="J875">
        <v>1</v>
      </c>
      <c r="K875">
        <v>2</v>
      </c>
      <c r="L875">
        <v>0</v>
      </c>
    </row>
    <row r="876" spans="1:12" x14ac:dyDescent="0.2">
      <c r="A876" t="s">
        <v>891</v>
      </c>
      <c r="B876" t="s">
        <v>19</v>
      </c>
      <c r="C876">
        <v>0</v>
      </c>
      <c r="D876">
        <v>0</v>
      </c>
      <c r="E876">
        <v>1</v>
      </c>
      <c r="F876">
        <v>0</v>
      </c>
      <c r="G876">
        <v>1</v>
      </c>
      <c r="H876">
        <v>6</v>
      </c>
      <c r="I876">
        <v>7</v>
      </c>
      <c r="J876">
        <v>1</v>
      </c>
      <c r="K876">
        <v>2</v>
      </c>
      <c r="L876">
        <v>0</v>
      </c>
    </row>
    <row r="877" spans="1:12" x14ac:dyDescent="0.2">
      <c r="A877" t="s">
        <v>892</v>
      </c>
      <c r="B877" t="s">
        <v>34</v>
      </c>
      <c r="C877">
        <v>0</v>
      </c>
      <c r="D877">
        <v>2</v>
      </c>
      <c r="E877">
        <v>1</v>
      </c>
      <c r="F877">
        <v>0</v>
      </c>
      <c r="G877">
        <v>1</v>
      </c>
      <c r="H877">
        <v>4</v>
      </c>
      <c r="I877">
        <v>10</v>
      </c>
      <c r="J877">
        <v>0</v>
      </c>
      <c r="K877">
        <v>2</v>
      </c>
      <c r="L877">
        <v>0</v>
      </c>
    </row>
    <row r="878" spans="1:12" x14ac:dyDescent="0.2">
      <c r="A878" t="s">
        <v>893</v>
      </c>
      <c r="B878" t="s">
        <v>17</v>
      </c>
      <c r="C878">
        <v>0</v>
      </c>
      <c r="D878">
        <v>2</v>
      </c>
      <c r="E878">
        <v>1</v>
      </c>
      <c r="F878">
        <v>1</v>
      </c>
      <c r="G878">
        <v>1</v>
      </c>
      <c r="H878">
        <v>2</v>
      </c>
      <c r="I878">
        <v>4</v>
      </c>
      <c r="J878">
        <v>3</v>
      </c>
      <c r="K878">
        <v>2</v>
      </c>
      <c r="L878">
        <v>3</v>
      </c>
    </row>
    <row r="879" spans="1:12" x14ac:dyDescent="0.2">
      <c r="A879" t="s">
        <v>894</v>
      </c>
      <c r="B879" t="s">
        <v>19</v>
      </c>
      <c r="C879">
        <v>1</v>
      </c>
      <c r="D879">
        <v>2</v>
      </c>
      <c r="E879">
        <v>0</v>
      </c>
      <c r="F879">
        <v>0</v>
      </c>
      <c r="G879">
        <v>1</v>
      </c>
      <c r="H879">
        <v>7</v>
      </c>
      <c r="I879">
        <v>10</v>
      </c>
      <c r="J879">
        <v>3</v>
      </c>
      <c r="K879">
        <v>2</v>
      </c>
      <c r="L879">
        <v>0</v>
      </c>
    </row>
    <row r="880" spans="1:12" x14ac:dyDescent="0.2">
      <c r="A880" t="s">
        <v>895</v>
      </c>
      <c r="B880" t="s">
        <v>19</v>
      </c>
      <c r="C880">
        <v>2</v>
      </c>
      <c r="D880">
        <v>5</v>
      </c>
      <c r="E880">
        <v>4</v>
      </c>
      <c r="F880">
        <v>0</v>
      </c>
      <c r="G880">
        <v>0.33300000000000002</v>
      </c>
      <c r="H880">
        <v>9</v>
      </c>
      <c r="I880">
        <v>16</v>
      </c>
      <c r="J880">
        <v>1</v>
      </c>
      <c r="K880">
        <v>5</v>
      </c>
      <c r="L880">
        <v>0</v>
      </c>
    </row>
    <row r="881" spans="1:12" x14ac:dyDescent="0.2">
      <c r="A881" t="s">
        <v>896</v>
      </c>
      <c r="B881" t="s">
        <v>34</v>
      </c>
      <c r="C881">
        <v>0</v>
      </c>
      <c r="D881">
        <v>5</v>
      </c>
      <c r="E881">
        <v>15</v>
      </c>
      <c r="F881">
        <v>0</v>
      </c>
      <c r="G881">
        <v>1</v>
      </c>
      <c r="H881">
        <v>14</v>
      </c>
      <c r="I881">
        <v>33</v>
      </c>
      <c r="J881">
        <v>0</v>
      </c>
      <c r="K881">
        <v>7</v>
      </c>
      <c r="L881">
        <v>0</v>
      </c>
    </row>
    <row r="882" spans="1:12" x14ac:dyDescent="0.2">
      <c r="A882" t="s">
        <v>897</v>
      </c>
      <c r="B882" t="s">
        <v>19</v>
      </c>
      <c r="C882">
        <v>0</v>
      </c>
      <c r="D882">
        <v>2</v>
      </c>
      <c r="E882">
        <v>1</v>
      </c>
      <c r="F882">
        <v>0</v>
      </c>
      <c r="G882">
        <v>1</v>
      </c>
      <c r="H882">
        <v>4</v>
      </c>
      <c r="I882">
        <v>7</v>
      </c>
      <c r="J882">
        <v>2</v>
      </c>
      <c r="K882">
        <v>2</v>
      </c>
      <c r="L882">
        <v>0</v>
      </c>
    </row>
    <row r="883" spans="1:12" x14ac:dyDescent="0.2">
      <c r="A883" t="s">
        <v>898</v>
      </c>
      <c r="B883" t="s">
        <v>19</v>
      </c>
      <c r="C883">
        <v>0</v>
      </c>
      <c r="D883">
        <v>3</v>
      </c>
      <c r="E883">
        <v>0</v>
      </c>
      <c r="F883">
        <v>0</v>
      </c>
      <c r="G883">
        <v>1</v>
      </c>
      <c r="H883">
        <v>3</v>
      </c>
      <c r="I883">
        <v>15</v>
      </c>
      <c r="J883">
        <v>3</v>
      </c>
      <c r="K883">
        <v>3</v>
      </c>
      <c r="L883">
        <v>0</v>
      </c>
    </row>
    <row r="884" spans="1:12" x14ac:dyDescent="0.2">
      <c r="A884" t="s">
        <v>899</v>
      </c>
      <c r="B884" t="s">
        <v>19</v>
      </c>
      <c r="C884">
        <v>0</v>
      </c>
      <c r="D884">
        <v>2</v>
      </c>
      <c r="E884">
        <v>1</v>
      </c>
      <c r="F884">
        <v>0</v>
      </c>
      <c r="G884">
        <v>1</v>
      </c>
      <c r="H884">
        <v>5</v>
      </c>
      <c r="I884">
        <v>6</v>
      </c>
      <c r="J884">
        <v>2</v>
      </c>
      <c r="K884">
        <v>2</v>
      </c>
      <c r="L884">
        <v>0</v>
      </c>
    </row>
    <row r="885" spans="1:12" x14ac:dyDescent="0.2">
      <c r="A885" t="s">
        <v>900</v>
      </c>
      <c r="B885" t="s">
        <v>19</v>
      </c>
      <c r="C885">
        <v>0</v>
      </c>
      <c r="D885">
        <v>2</v>
      </c>
      <c r="E885">
        <v>0</v>
      </c>
      <c r="F885">
        <v>0</v>
      </c>
      <c r="G885">
        <v>1</v>
      </c>
      <c r="H885">
        <v>7</v>
      </c>
      <c r="I885">
        <v>11</v>
      </c>
      <c r="J885">
        <v>2</v>
      </c>
      <c r="K885">
        <v>2</v>
      </c>
      <c r="L885">
        <v>0</v>
      </c>
    </row>
    <row r="886" spans="1:12" x14ac:dyDescent="0.2">
      <c r="A886" t="s">
        <v>901</v>
      </c>
      <c r="B886" t="s">
        <v>19</v>
      </c>
      <c r="C886">
        <v>0</v>
      </c>
      <c r="D886">
        <v>4</v>
      </c>
      <c r="E886">
        <v>3</v>
      </c>
      <c r="F886">
        <v>0</v>
      </c>
      <c r="G886">
        <v>0.5</v>
      </c>
      <c r="H886">
        <v>3</v>
      </c>
      <c r="I886">
        <v>9</v>
      </c>
      <c r="J886">
        <v>0</v>
      </c>
      <c r="K886">
        <v>4</v>
      </c>
      <c r="L886">
        <v>0</v>
      </c>
    </row>
    <row r="887" spans="1:12" x14ac:dyDescent="0.2">
      <c r="A887" t="s">
        <v>902</v>
      </c>
      <c r="B887" t="s">
        <v>34</v>
      </c>
      <c r="C887">
        <v>0</v>
      </c>
      <c r="D887">
        <v>2</v>
      </c>
      <c r="E887">
        <v>1</v>
      </c>
      <c r="F887">
        <v>0</v>
      </c>
      <c r="G887">
        <v>1</v>
      </c>
      <c r="H887">
        <v>12</v>
      </c>
      <c r="I887">
        <v>25</v>
      </c>
      <c r="J887">
        <v>1</v>
      </c>
      <c r="K887">
        <v>2</v>
      </c>
      <c r="L887">
        <v>0</v>
      </c>
    </row>
    <row r="888" spans="1:12" x14ac:dyDescent="0.2">
      <c r="A888" t="s">
        <v>903</v>
      </c>
      <c r="B888" t="s">
        <v>19</v>
      </c>
      <c r="C888">
        <v>0</v>
      </c>
      <c r="D888">
        <v>1</v>
      </c>
      <c r="E888">
        <v>1</v>
      </c>
      <c r="F888">
        <v>0</v>
      </c>
      <c r="G888">
        <v>1</v>
      </c>
      <c r="H888">
        <v>6</v>
      </c>
      <c r="I888">
        <v>9</v>
      </c>
      <c r="J888">
        <v>1</v>
      </c>
      <c r="K888">
        <v>3</v>
      </c>
      <c r="L888">
        <v>0</v>
      </c>
    </row>
    <row r="889" spans="1:12" x14ac:dyDescent="0.2">
      <c r="A889" t="s">
        <v>904</v>
      </c>
      <c r="B889" t="s">
        <v>13</v>
      </c>
      <c r="C889">
        <v>0</v>
      </c>
      <c r="D889">
        <v>2</v>
      </c>
      <c r="E889">
        <v>0</v>
      </c>
      <c r="F889">
        <v>1</v>
      </c>
      <c r="G889">
        <v>1</v>
      </c>
      <c r="H889">
        <v>1</v>
      </c>
      <c r="I889">
        <v>2</v>
      </c>
      <c r="J889">
        <v>7</v>
      </c>
      <c r="K889">
        <v>2</v>
      </c>
      <c r="L889">
        <v>0</v>
      </c>
    </row>
    <row r="890" spans="1:12" x14ac:dyDescent="0.2">
      <c r="A890" t="s">
        <v>905</v>
      </c>
      <c r="B890" t="s">
        <v>17</v>
      </c>
      <c r="C890">
        <v>0</v>
      </c>
      <c r="D890">
        <v>8</v>
      </c>
      <c r="E890">
        <v>10</v>
      </c>
      <c r="F890">
        <v>1</v>
      </c>
      <c r="G890">
        <v>0.5</v>
      </c>
      <c r="H890">
        <v>0</v>
      </c>
      <c r="I890">
        <v>11</v>
      </c>
      <c r="J890">
        <v>8</v>
      </c>
      <c r="K890">
        <v>8</v>
      </c>
      <c r="L890">
        <v>0</v>
      </c>
    </row>
    <row r="891" spans="1:12" x14ac:dyDescent="0.2">
      <c r="A891" t="s">
        <v>906</v>
      </c>
      <c r="B891" t="s">
        <v>34</v>
      </c>
      <c r="C891">
        <v>0</v>
      </c>
      <c r="D891">
        <v>3</v>
      </c>
      <c r="E891">
        <v>3</v>
      </c>
      <c r="F891">
        <v>0</v>
      </c>
      <c r="G891">
        <v>1</v>
      </c>
      <c r="H891">
        <v>12</v>
      </c>
      <c r="I891">
        <v>25</v>
      </c>
      <c r="J891">
        <v>0</v>
      </c>
      <c r="K891">
        <v>3</v>
      </c>
      <c r="L891">
        <v>0</v>
      </c>
    </row>
    <row r="892" spans="1:12" x14ac:dyDescent="0.2">
      <c r="A892" t="s">
        <v>907</v>
      </c>
      <c r="B892" t="s">
        <v>19</v>
      </c>
      <c r="C892">
        <v>0</v>
      </c>
      <c r="D892">
        <v>2</v>
      </c>
      <c r="E892">
        <v>0</v>
      </c>
      <c r="F892">
        <v>0</v>
      </c>
      <c r="G892">
        <v>1</v>
      </c>
      <c r="H892">
        <v>7</v>
      </c>
      <c r="I892">
        <v>10</v>
      </c>
      <c r="J892">
        <v>2</v>
      </c>
      <c r="K892">
        <v>2</v>
      </c>
      <c r="L892">
        <v>0</v>
      </c>
    </row>
    <row r="893" spans="1:12" x14ac:dyDescent="0.2">
      <c r="A893" t="s">
        <v>908</v>
      </c>
      <c r="B893" t="s">
        <v>19</v>
      </c>
      <c r="C893">
        <v>0</v>
      </c>
      <c r="D893">
        <v>3</v>
      </c>
      <c r="E893">
        <v>1</v>
      </c>
      <c r="F893">
        <v>0</v>
      </c>
      <c r="G893">
        <v>1</v>
      </c>
      <c r="H893">
        <v>3</v>
      </c>
      <c r="I893">
        <v>4</v>
      </c>
      <c r="J893">
        <v>0</v>
      </c>
      <c r="K893">
        <v>3</v>
      </c>
      <c r="L893">
        <v>0</v>
      </c>
    </row>
    <row r="894" spans="1:12" x14ac:dyDescent="0.2">
      <c r="A894" t="s">
        <v>909</v>
      </c>
      <c r="B894" t="s">
        <v>34</v>
      </c>
      <c r="C894">
        <v>0</v>
      </c>
      <c r="D894">
        <v>2</v>
      </c>
      <c r="E894">
        <v>1</v>
      </c>
      <c r="F894">
        <v>0</v>
      </c>
      <c r="G894">
        <v>1</v>
      </c>
      <c r="H894">
        <v>10</v>
      </c>
      <c r="I894">
        <v>19</v>
      </c>
      <c r="J894">
        <v>0</v>
      </c>
      <c r="K894">
        <v>2</v>
      </c>
      <c r="L894">
        <v>0</v>
      </c>
    </row>
    <row r="895" spans="1:12" x14ac:dyDescent="0.2">
      <c r="A895" t="s">
        <v>910</v>
      </c>
      <c r="B895" t="s">
        <v>19</v>
      </c>
      <c r="C895">
        <v>0</v>
      </c>
      <c r="D895">
        <v>2</v>
      </c>
      <c r="E895">
        <v>0</v>
      </c>
      <c r="F895">
        <v>0</v>
      </c>
      <c r="G895">
        <v>1</v>
      </c>
      <c r="H895">
        <v>6</v>
      </c>
      <c r="I895">
        <v>10</v>
      </c>
      <c r="J895">
        <v>2</v>
      </c>
      <c r="K895">
        <v>2</v>
      </c>
      <c r="L895">
        <v>0</v>
      </c>
    </row>
    <row r="896" spans="1:12" x14ac:dyDescent="0.2">
      <c r="A896" t="s">
        <v>911</v>
      </c>
      <c r="B896" t="s">
        <v>19</v>
      </c>
      <c r="C896">
        <v>0</v>
      </c>
      <c r="D896">
        <v>3</v>
      </c>
      <c r="E896">
        <v>1</v>
      </c>
      <c r="F896">
        <v>0</v>
      </c>
      <c r="G896">
        <v>1</v>
      </c>
      <c r="H896">
        <v>3</v>
      </c>
      <c r="I896">
        <v>4</v>
      </c>
      <c r="J896">
        <v>0</v>
      </c>
      <c r="K896">
        <v>3</v>
      </c>
      <c r="L896">
        <v>0</v>
      </c>
    </row>
    <row r="897" spans="1:12" x14ac:dyDescent="0.2">
      <c r="A897" t="s">
        <v>912</v>
      </c>
      <c r="B897" t="s">
        <v>34</v>
      </c>
      <c r="C897">
        <v>0</v>
      </c>
      <c r="D897">
        <v>2</v>
      </c>
      <c r="E897">
        <v>1</v>
      </c>
      <c r="F897">
        <v>0</v>
      </c>
      <c r="G897">
        <v>1</v>
      </c>
      <c r="H897">
        <v>11</v>
      </c>
      <c r="I897">
        <v>24</v>
      </c>
      <c r="J897">
        <v>1</v>
      </c>
      <c r="K897">
        <v>2</v>
      </c>
      <c r="L897">
        <v>0</v>
      </c>
    </row>
    <row r="898" spans="1:12" x14ac:dyDescent="0.2">
      <c r="A898" t="s">
        <v>913</v>
      </c>
      <c r="B898" t="s">
        <v>19</v>
      </c>
      <c r="C898">
        <v>0</v>
      </c>
      <c r="D898">
        <v>1</v>
      </c>
      <c r="E898">
        <v>1</v>
      </c>
      <c r="F898">
        <v>0</v>
      </c>
      <c r="G898">
        <v>1</v>
      </c>
      <c r="H898">
        <v>6</v>
      </c>
      <c r="I898">
        <v>10</v>
      </c>
      <c r="J898">
        <v>1</v>
      </c>
      <c r="K898">
        <v>3</v>
      </c>
      <c r="L898">
        <v>0</v>
      </c>
    </row>
    <row r="899" spans="1:12" x14ac:dyDescent="0.2">
      <c r="A899" t="s">
        <v>914</v>
      </c>
      <c r="B899" t="s">
        <v>19</v>
      </c>
      <c r="C899">
        <v>0</v>
      </c>
      <c r="D899">
        <v>4</v>
      </c>
      <c r="E899">
        <v>0</v>
      </c>
      <c r="F899">
        <v>0</v>
      </c>
      <c r="G899">
        <v>1</v>
      </c>
      <c r="H899">
        <v>8</v>
      </c>
      <c r="I899">
        <v>25</v>
      </c>
      <c r="J899">
        <v>4</v>
      </c>
      <c r="K899">
        <v>5</v>
      </c>
      <c r="L899">
        <v>0</v>
      </c>
    </row>
    <row r="900" spans="1:12" x14ac:dyDescent="0.2">
      <c r="A900" t="s">
        <v>915</v>
      </c>
      <c r="B900" t="s">
        <v>19</v>
      </c>
      <c r="C900">
        <v>0</v>
      </c>
      <c r="D900">
        <v>3</v>
      </c>
      <c r="E900">
        <v>1</v>
      </c>
      <c r="F900">
        <v>0</v>
      </c>
      <c r="G900">
        <v>1</v>
      </c>
      <c r="H900">
        <v>7</v>
      </c>
      <c r="I900">
        <v>16</v>
      </c>
      <c r="J900">
        <v>1</v>
      </c>
      <c r="K900">
        <v>3</v>
      </c>
      <c r="L900">
        <v>0</v>
      </c>
    </row>
    <row r="901" spans="1:12" x14ac:dyDescent="0.2">
      <c r="A901" t="s">
        <v>916</v>
      </c>
      <c r="B901" t="s">
        <v>19</v>
      </c>
      <c r="C901">
        <v>0</v>
      </c>
      <c r="D901">
        <v>3</v>
      </c>
      <c r="E901">
        <v>0</v>
      </c>
      <c r="F901">
        <v>0</v>
      </c>
      <c r="G901">
        <v>1</v>
      </c>
      <c r="H901">
        <v>7</v>
      </c>
      <c r="I901">
        <v>26</v>
      </c>
      <c r="J901">
        <v>6</v>
      </c>
      <c r="K901">
        <v>3</v>
      </c>
      <c r="L901">
        <v>0</v>
      </c>
    </row>
    <row r="902" spans="1:12" x14ac:dyDescent="0.2">
      <c r="A902" t="s">
        <v>917</v>
      </c>
      <c r="B902" t="s">
        <v>19</v>
      </c>
      <c r="C902">
        <v>3</v>
      </c>
      <c r="D902">
        <v>4</v>
      </c>
      <c r="E902">
        <v>1</v>
      </c>
      <c r="F902">
        <v>0</v>
      </c>
      <c r="G902">
        <v>0.5</v>
      </c>
      <c r="H902">
        <v>3</v>
      </c>
      <c r="I902">
        <v>9</v>
      </c>
      <c r="J902">
        <v>1</v>
      </c>
      <c r="K902">
        <v>4</v>
      </c>
      <c r="L902">
        <v>0</v>
      </c>
    </row>
    <row r="903" spans="1:12" x14ac:dyDescent="0.2">
      <c r="A903" t="s">
        <v>918</v>
      </c>
      <c r="B903" t="s">
        <v>34</v>
      </c>
      <c r="C903">
        <v>0</v>
      </c>
      <c r="D903">
        <v>9</v>
      </c>
      <c r="E903">
        <v>6</v>
      </c>
      <c r="F903">
        <v>0</v>
      </c>
      <c r="G903">
        <v>0.33300000000000002</v>
      </c>
      <c r="H903">
        <v>10</v>
      </c>
      <c r="I903">
        <v>21</v>
      </c>
      <c r="J903">
        <v>3</v>
      </c>
      <c r="K903">
        <v>9</v>
      </c>
      <c r="L903">
        <v>0</v>
      </c>
    </row>
    <row r="904" spans="1:12" x14ac:dyDescent="0.2">
      <c r="A904" t="s">
        <v>919</v>
      </c>
      <c r="B904" t="s">
        <v>19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8</v>
      </c>
      <c r="I904">
        <v>6</v>
      </c>
      <c r="J904">
        <v>1</v>
      </c>
      <c r="K904">
        <v>2</v>
      </c>
      <c r="L904">
        <v>0</v>
      </c>
    </row>
    <row r="905" spans="1:12" x14ac:dyDescent="0.2">
      <c r="A905" t="s">
        <v>920</v>
      </c>
      <c r="B905" t="s">
        <v>19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8</v>
      </c>
      <c r="I905">
        <v>6</v>
      </c>
      <c r="J905">
        <v>1</v>
      </c>
      <c r="K905">
        <v>2</v>
      </c>
      <c r="L905">
        <v>0</v>
      </c>
    </row>
    <row r="906" spans="1:12" x14ac:dyDescent="0.2">
      <c r="A906" t="s">
        <v>921</v>
      </c>
      <c r="B906" t="s">
        <v>34</v>
      </c>
      <c r="C906">
        <v>0</v>
      </c>
      <c r="D906">
        <v>0</v>
      </c>
      <c r="E906">
        <v>1</v>
      </c>
      <c r="F906">
        <v>0</v>
      </c>
      <c r="G906">
        <v>1</v>
      </c>
      <c r="H906">
        <v>7</v>
      </c>
      <c r="I906">
        <v>8</v>
      </c>
      <c r="J906">
        <v>1</v>
      </c>
      <c r="K906">
        <v>2</v>
      </c>
      <c r="L906">
        <v>0</v>
      </c>
    </row>
    <row r="907" spans="1:12" x14ac:dyDescent="0.2">
      <c r="A907" t="s">
        <v>922</v>
      </c>
      <c r="B907" t="s">
        <v>19</v>
      </c>
      <c r="C907">
        <v>0</v>
      </c>
      <c r="D907">
        <v>3</v>
      </c>
      <c r="E907">
        <v>0</v>
      </c>
      <c r="F907">
        <v>0</v>
      </c>
      <c r="G907">
        <v>1</v>
      </c>
      <c r="H907">
        <v>7</v>
      </c>
      <c r="I907">
        <v>19</v>
      </c>
      <c r="J907">
        <v>6</v>
      </c>
      <c r="K907">
        <v>3</v>
      </c>
      <c r="L907">
        <v>0</v>
      </c>
    </row>
    <row r="908" spans="1:12" x14ac:dyDescent="0.2">
      <c r="A908" t="s">
        <v>923</v>
      </c>
      <c r="B908" t="s">
        <v>19</v>
      </c>
      <c r="C908">
        <v>3</v>
      </c>
      <c r="D908">
        <v>4</v>
      </c>
      <c r="E908">
        <v>3</v>
      </c>
      <c r="F908">
        <v>0</v>
      </c>
      <c r="G908">
        <v>0.5</v>
      </c>
      <c r="H908">
        <v>6</v>
      </c>
      <c r="I908">
        <v>28</v>
      </c>
      <c r="J908">
        <v>1</v>
      </c>
      <c r="K908">
        <v>7</v>
      </c>
      <c r="L908">
        <v>0</v>
      </c>
    </row>
    <row r="909" spans="1:12" x14ac:dyDescent="0.2">
      <c r="A909" t="s">
        <v>924</v>
      </c>
      <c r="B909" t="s">
        <v>34</v>
      </c>
      <c r="C909">
        <v>0</v>
      </c>
      <c r="D909">
        <v>6</v>
      </c>
      <c r="E909">
        <v>3</v>
      </c>
      <c r="F909">
        <v>0</v>
      </c>
      <c r="G909">
        <v>0.5</v>
      </c>
      <c r="H909">
        <v>7</v>
      </c>
      <c r="I909">
        <v>16</v>
      </c>
      <c r="J909">
        <v>4</v>
      </c>
      <c r="K909">
        <v>6</v>
      </c>
      <c r="L909">
        <v>0</v>
      </c>
    </row>
    <row r="910" spans="1:12" x14ac:dyDescent="0.2">
      <c r="A910" t="s">
        <v>925</v>
      </c>
      <c r="B910" t="s">
        <v>19</v>
      </c>
      <c r="C910">
        <v>0</v>
      </c>
      <c r="D910">
        <v>0</v>
      </c>
      <c r="E910">
        <v>1</v>
      </c>
      <c r="F910">
        <v>0</v>
      </c>
      <c r="G910">
        <v>1</v>
      </c>
      <c r="H910">
        <v>11</v>
      </c>
      <c r="I910">
        <v>7</v>
      </c>
      <c r="J910">
        <v>1</v>
      </c>
      <c r="K910">
        <v>2</v>
      </c>
      <c r="L910">
        <v>0</v>
      </c>
    </row>
    <row r="911" spans="1:12" x14ac:dyDescent="0.2">
      <c r="A911" t="s">
        <v>926</v>
      </c>
      <c r="B911" t="s">
        <v>17</v>
      </c>
      <c r="C911">
        <v>0</v>
      </c>
      <c r="D911">
        <v>0</v>
      </c>
      <c r="E911">
        <v>0</v>
      </c>
      <c r="F911">
        <v>4</v>
      </c>
      <c r="G911">
        <v>1</v>
      </c>
      <c r="H911">
        <v>1</v>
      </c>
      <c r="I911">
        <v>3</v>
      </c>
      <c r="J911">
        <v>1</v>
      </c>
      <c r="K911">
        <v>1</v>
      </c>
      <c r="L911">
        <v>0</v>
      </c>
    </row>
    <row r="912" spans="1:12" x14ac:dyDescent="0.2">
      <c r="A912" t="s">
        <v>927</v>
      </c>
      <c r="B912" t="s">
        <v>19</v>
      </c>
      <c r="C912">
        <v>0</v>
      </c>
      <c r="D912">
        <v>0</v>
      </c>
      <c r="E912">
        <v>0</v>
      </c>
      <c r="F912">
        <v>0</v>
      </c>
      <c r="G912">
        <v>1</v>
      </c>
      <c r="H912">
        <v>12</v>
      </c>
      <c r="I912">
        <v>7</v>
      </c>
      <c r="J912">
        <v>1</v>
      </c>
      <c r="K912">
        <v>2</v>
      </c>
      <c r="L912">
        <v>0</v>
      </c>
    </row>
    <row r="913" spans="1:12" x14ac:dyDescent="0.2">
      <c r="A913" t="s">
        <v>928</v>
      </c>
      <c r="B913" t="s">
        <v>19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10</v>
      </c>
      <c r="I913">
        <v>7</v>
      </c>
      <c r="J913">
        <v>1</v>
      </c>
      <c r="K913">
        <v>2</v>
      </c>
      <c r="L913">
        <v>0</v>
      </c>
    </row>
    <row r="914" spans="1:12" x14ac:dyDescent="0.2">
      <c r="A914" t="s">
        <v>929</v>
      </c>
      <c r="B914" t="s">
        <v>34</v>
      </c>
      <c r="C914">
        <v>0</v>
      </c>
      <c r="D914">
        <v>4</v>
      </c>
      <c r="E914">
        <v>6</v>
      </c>
      <c r="F914">
        <v>0</v>
      </c>
      <c r="G914">
        <v>1</v>
      </c>
      <c r="H914">
        <v>6</v>
      </c>
      <c r="I914">
        <v>15</v>
      </c>
      <c r="J914">
        <v>0</v>
      </c>
      <c r="K914">
        <v>4</v>
      </c>
      <c r="L914">
        <v>0</v>
      </c>
    </row>
    <row r="915" spans="1:12" x14ac:dyDescent="0.2">
      <c r="A915" t="s">
        <v>930</v>
      </c>
      <c r="B915" t="s">
        <v>34</v>
      </c>
      <c r="C915">
        <v>0</v>
      </c>
      <c r="D915">
        <v>4</v>
      </c>
      <c r="E915">
        <v>6</v>
      </c>
      <c r="F915">
        <v>0</v>
      </c>
      <c r="G915">
        <v>1</v>
      </c>
      <c r="H915">
        <v>8</v>
      </c>
      <c r="I915">
        <v>23</v>
      </c>
      <c r="J915">
        <v>0</v>
      </c>
      <c r="K915">
        <v>4</v>
      </c>
      <c r="L915">
        <v>0</v>
      </c>
    </row>
    <row r="916" spans="1:12" x14ac:dyDescent="0.2">
      <c r="A916" t="s">
        <v>931</v>
      </c>
      <c r="B916" t="s">
        <v>34</v>
      </c>
      <c r="C916">
        <v>0</v>
      </c>
      <c r="D916">
        <v>4</v>
      </c>
      <c r="E916">
        <v>10</v>
      </c>
      <c r="F916">
        <v>0</v>
      </c>
      <c r="G916">
        <v>0.33300000000000002</v>
      </c>
      <c r="H916">
        <v>15</v>
      </c>
      <c r="I916">
        <v>21</v>
      </c>
      <c r="J916">
        <v>3</v>
      </c>
      <c r="K916">
        <v>5</v>
      </c>
      <c r="L916">
        <v>0</v>
      </c>
    </row>
    <row r="917" spans="1:12" x14ac:dyDescent="0.2">
      <c r="A917" t="s">
        <v>932</v>
      </c>
      <c r="B917" t="s">
        <v>19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9</v>
      </c>
      <c r="I917">
        <v>6</v>
      </c>
      <c r="J917">
        <v>1</v>
      </c>
      <c r="K917">
        <v>2</v>
      </c>
      <c r="L917">
        <v>0</v>
      </c>
    </row>
    <row r="918" spans="1:12" x14ac:dyDescent="0.2">
      <c r="A918" t="s">
        <v>933</v>
      </c>
      <c r="B918" t="s">
        <v>19</v>
      </c>
      <c r="C918">
        <v>0</v>
      </c>
      <c r="D918">
        <v>0</v>
      </c>
      <c r="E918">
        <v>0</v>
      </c>
      <c r="F918">
        <v>0</v>
      </c>
      <c r="G918">
        <v>1</v>
      </c>
      <c r="H918">
        <v>9</v>
      </c>
      <c r="I918">
        <v>6</v>
      </c>
      <c r="J918">
        <v>1</v>
      </c>
      <c r="K918">
        <v>2</v>
      </c>
      <c r="L918">
        <v>0</v>
      </c>
    </row>
    <row r="919" spans="1:12" x14ac:dyDescent="0.2">
      <c r="A919" t="s">
        <v>934</v>
      </c>
      <c r="B919" t="s">
        <v>34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8</v>
      </c>
      <c r="I919">
        <v>8</v>
      </c>
      <c r="J919">
        <v>1</v>
      </c>
      <c r="K919">
        <v>2</v>
      </c>
      <c r="L919">
        <v>0</v>
      </c>
    </row>
    <row r="920" spans="1:12" x14ac:dyDescent="0.2">
      <c r="A920" t="s">
        <v>935</v>
      </c>
      <c r="B920" t="s">
        <v>34</v>
      </c>
      <c r="C920">
        <v>0</v>
      </c>
      <c r="D920">
        <v>6</v>
      </c>
      <c r="E920">
        <v>28</v>
      </c>
      <c r="F920">
        <v>0</v>
      </c>
      <c r="G920">
        <v>0.25</v>
      </c>
      <c r="H920">
        <v>11</v>
      </c>
      <c r="I920">
        <v>33</v>
      </c>
      <c r="J920">
        <v>0</v>
      </c>
      <c r="K920">
        <v>8</v>
      </c>
      <c r="L920">
        <v>0</v>
      </c>
    </row>
    <row r="921" spans="1:12" x14ac:dyDescent="0.2">
      <c r="A921" t="s">
        <v>936</v>
      </c>
      <c r="B921" t="s">
        <v>19</v>
      </c>
      <c r="C921">
        <v>2</v>
      </c>
      <c r="D921">
        <v>5</v>
      </c>
      <c r="E921">
        <v>4</v>
      </c>
      <c r="F921">
        <v>0</v>
      </c>
      <c r="G921">
        <v>0.33300000000000002</v>
      </c>
      <c r="H921">
        <v>15</v>
      </c>
      <c r="I921">
        <v>18</v>
      </c>
      <c r="J921">
        <v>2</v>
      </c>
      <c r="K921">
        <v>6</v>
      </c>
      <c r="L921">
        <v>0</v>
      </c>
    </row>
    <row r="922" spans="1:12" x14ac:dyDescent="0.2">
      <c r="A922" t="s">
        <v>937</v>
      </c>
      <c r="B922" t="s">
        <v>19</v>
      </c>
      <c r="C922">
        <v>0</v>
      </c>
      <c r="D922">
        <v>0</v>
      </c>
      <c r="E922">
        <v>1</v>
      </c>
      <c r="F922">
        <v>1</v>
      </c>
      <c r="G922">
        <v>1</v>
      </c>
      <c r="H922">
        <v>6</v>
      </c>
      <c r="I922">
        <v>8</v>
      </c>
      <c r="J922">
        <v>1</v>
      </c>
      <c r="K922">
        <v>2</v>
      </c>
      <c r="L922">
        <v>0</v>
      </c>
    </row>
    <row r="923" spans="1:12" x14ac:dyDescent="0.2">
      <c r="A923" t="s">
        <v>938</v>
      </c>
      <c r="B923" t="s">
        <v>34</v>
      </c>
      <c r="C923">
        <v>0</v>
      </c>
      <c r="D923">
        <v>5</v>
      </c>
      <c r="E923">
        <v>0</v>
      </c>
      <c r="F923">
        <v>0</v>
      </c>
      <c r="G923">
        <v>1</v>
      </c>
      <c r="H923">
        <v>5</v>
      </c>
      <c r="I923">
        <v>15</v>
      </c>
      <c r="J923">
        <v>0</v>
      </c>
      <c r="K923">
        <v>5</v>
      </c>
      <c r="L923">
        <v>0</v>
      </c>
    </row>
    <row r="924" spans="1:12" x14ac:dyDescent="0.2">
      <c r="A924" t="s">
        <v>939</v>
      </c>
      <c r="B924" t="s">
        <v>19</v>
      </c>
      <c r="C924">
        <v>0</v>
      </c>
      <c r="D924">
        <v>4</v>
      </c>
      <c r="E924">
        <v>0</v>
      </c>
      <c r="F924">
        <v>0</v>
      </c>
      <c r="G924">
        <v>1</v>
      </c>
      <c r="H924">
        <v>4</v>
      </c>
      <c r="I924">
        <v>10</v>
      </c>
      <c r="J924">
        <v>2</v>
      </c>
      <c r="K924">
        <v>4</v>
      </c>
      <c r="L924">
        <v>0</v>
      </c>
    </row>
    <row r="925" spans="1:12" x14ac:dyDescent="0.2">
      <c r="A925" t="s">
        <v>940</v>
      </c>
      <c r="B925" t="s">
        <v>19</v>
      </c>
      <c r="C925">
        <v>0</v>
      </c>
      <c r="D925">
        <v>4</v>
      </c>
      <c r="E925">
        <v>3</v>
      </c>
      <c r="F925">
        <v>0</v>
      </c>
      <c r="G925">
        <v>0.5</v>
      </c>
      <c r="H925">
        <v>3</v>
      </c>
      <c r="I925">
        <v>7</v>
      </c>
      <c r="J925">
        <v>0</v>
      </c>
      <c r="K925">
        <v>4</v>
      </c>
      <c r="L925">
        <v>0</v>
      </c>
    </row>
    <row r="926" spans="1:12" x14ac:dyDescent="0.2">
      <c r="A926" t="s">
        <v>941</v>
      </c>
      <c r="B926" t="s">
        <v>34</v>
      </c>
      <c r="C926">
        <v>6</v>
      </c>
      <c r="D926">
        <v>5</v>
      </c>
      <c r="E926">
        <v>0</v>
      </c>
      <c r="F926">
        <v>0</v>
      </c>
      <c r="G926">
        <v>1</v>
      </c>
      <c r="H926">
        <v>5</v>
      </c>
      <c r="I926">
        <v>13</v>
      </c>
      <c r="J926">
        <v>1</v>
      </c>
      <c r="K926">
        <v>6</v>
      </c>
      <c r="L926">
        <v>0</v>
      </c>
    </row>
    <row r="927" spans="1:12" x14ac:dyDescent="0.2">
      <c r="A927" t="s">
        <v>942</v>
      </c>
      <c r="B927" t="s">
        <v>19</v>
      </c>
      <c r="C927">
        <v>0</v>
      </c>
      <c r="D927">
        <v>3</v>
      </c>
      <c r="E927">
        <v>0</v>
      </c>
      <c r="F927">
        <v>0</v>
      </c>
      <c r="G927">
        <v>1</v>
      </c>
      <c r="H927">
        <v>4</v>
      </c>
      <c r="I927">
        <v>8</v>
      </c>
      <c r="J927">
        <v>1</v>
      </c>
      <c r="K927">
        <v>3</v>
      </c>
      <c r="L927">
        <v>0</v>
      </c>
    </row>
    <row r="928" spans="1:12" x14ac:dyDescent="0.2">
      <c r="A928" t="s">
        <v>943</v>
      </c>
      <c r="B928" t="s">
        <v>19</v>
      </c>
      <c r="C928">
        <v>1</v>
      </c>
      <c r="D928">
        <v>4</v>
      </c>
      <c r="E928">
        <v>1</v>
      </c>
      <c r="F928">
        <v>0</v>
      </c>
      <c r="G928">
        <v>0.5</v>
      </c>
      <c r="H928">
        <v>16</v>
      </c>
      <c r="I928">
        <v>19</v>
      </c>
      <c r="J928">
        <v>1</v>
      </c>
      <c r="K928">
        <v>5</v>
      </c>
      <c r="L928">
        <v>0</v>
      </c>
    </row>
    <row r="929" spans="1:12" x14ac:dyDescent="0.2">
      <c r="A929" t="s">
        <v>944</v>
      </c>
      <c r="B929" t="s">
        <v>19</v>
      </c>
      <c r="C929">
        <v>0</v>
      </c>
      <c r="D929">
        <v>0</v>
      </c>
      <c r="E929">
        <v>1</v>
      </c>
      <c r="F929">
        <v>1</v>
      </c>
      <c r="G929">
        <v>1</v>
      </c>
      <c r="H929">
        <v>4</v>
      </c>
      <c r="I929">
        <v>6</v>
      </c>
      <c r="J929">
        <v>1</v>
      </c>
      <c r="K929">
        <v>2</v>
      </c>
      <c r="L929">
        <v>0</v>
      </c>
    </row>
    <row r="930" spans="1:12" x14ac:dyDescent="0.2">
      <c r="A930" t="s">
        <v>945</v>
      </c>
      <c r="B930" t="s">
        <v>19</v>
      </c>
      <c r="C930">
        <v>0</v>
      </c>
      <c r="D930">
        <v>2</v>
      </c>
      <c r="E930">
        <v>0</v>
      </c>
      <c r="F930">
        <v>0</v>
      </c>
      <c r="G930">
        <v>1</v>
      </c>
      <c r="H930">
        <v>6</v>
      </c>
      <c r="I930">
        <v>11</v>
      </c>
      <c r="J930">
        <v>5</v>
      </c>
      <c r="K930">
        <v>2</v>
      </c>
      <c r="L930">
        <v>0</v>
      </c>
    </row>
    <row r="931" spans="1:12" x14ac:dyDescent="0.2">
      <c r="A931" t="s">
        <v>946</v>
      </c>
      <c r="B931" t="s">
        <v>19</v>
      </c>
      <c r="C931">
        <v>0</v>
      </c>
      <c r="D931">
        <v>2</v>
      </c>
      <c r="E931">
        <v>1</v>
      </c>
      <c r="F931">
        <v>0</v>
      </c>
      <c r="G931">
        <v>1</v>
      </c>
      <c r="H931">
        <v>3</v>
      </c>
      <c r="I931">
        <v>4</v>
      </c>
      <c r="J931">
        <v>1</v>
      </c>
      <c r="K931">
        <v>2</v>
      </c>
      <c r="L931">
        <v>0</v>
      </c>
    </row>
    <row r="932" spans="1:12" x14ac:dyDescent="0.2">
      <c r="A932" t="s">
        <v>947</v>
      </c>
      <c r="B932" t="s">
        <v>17</v>
      </c>
      <c r="C932">
        <v>0</v>
      </c>
      <c r="D932">
        <v>2</v>
      </c>
      <c r="E932">
        <v>6</v>
      </c>
      <c r="F932">
        <v>1</v>
      </c>
      <c r="G932">
        <v>1</v>
      </c>
      <c r="H932">
        <v>1</v>
      </c>
      <c r="I932">
        <v>6</v>
      </c>
      <c r="J932">
        <v>1</v>
      </c>
      <c r="K932">
        <v>4</v>
      </c>
      <c r="L932">
        <v>0</v>
      </c>
    </row>
    <row r="933" spans="1:12" x14ac:dyDescent="0.2">
      <c r="A933" t="s">
        <v>948</v>
      </c>
      <c r="B933" t="s">
        <v>19</v>
      </c>
      <c r="C933">
        <v>0</v>
      </c>
      <c r="D933">
        <v>2</v>
      </c>
      <c r="E933">
        <v>0</v>
      </c>
      <c r="F933">
        <v>0</v>
      </c>
      <c r="G933">
        <v>1</v>
      </c>
      <c r="H933">
        <v>6</v>
      </c>
      <c r="I933">
        <v>11</v>
      </c>
      <c r="J933">
        <v>4</v>
      </c>
      <c r="K933">
        <v>2</v>
      </c>
      <c r="L933">
        <v>0</v>
      </c>
    </row>
    <row r="934" spans="1:12" x14ac:dyDescent="0.2">
      <c r="A934" t="s">
        <v>949</v>
      </c>
      <c r="B934" t="s">
        <v>19</v>
      </c>
      <c r="C934">
        <v>0</v>
      </c>
      <c r="D934">
        <v>2</v>
      </c>
      <c r="E934">
        <v>1</v>
      </c>
      <c r="F934">
        <v>0</v>
      </c>
      <c r="G934">
        <v>1</v>
      </c>
      <c r="H934">
        <v>3</v>
      </c>
      <c r="I934">
        <v>4</v>
      </c>
      <c r="J934">
        <v>1</v>
      </c>
      <c r="K934">
        <v>2</v>
      </c>
      <c r="L934">
        <v>0</v>
      </c>
    </row>
    <row r="935" spans="1:12" x14ac:dyDescent="0.2">
      <c r="A935" t="s">
        <v>950</v>
      </c>
      <c r="B935" t="s">
        <v>17</v>
      </c>
      <c r="C935">
        <v>0</v>
      </c>
      <c r="D935">
        <v>2</v>
      </c>
      <c r="E935">
        <v>1</v>
      </c>
      <c r="F935">
        <v>0</v>
      </c>
      <c r="G935">
        <v>1</v>
      </c>
      <c r="H935">
        <v>2</v>
      </c>
      <c r="I935">
        <v>7</v>
      </c>
      <c r="J935">
        <v>1</v>
      </c>
      <c r="K935">
        <v>3</v>
      </c>
      <c r="L935">
        <v>0</v>
      </c>
    </row>
    <row r="936" spans="1:12" x14ac:dyDescent="0.2">
      <c r="A936" t="s">
        <v>951</v>
      </c>
      <c r="B936" t="s">
        <v>19</v>
      </c>
      <c r="C936">
        <v>0</v>
      </c>
      <c r="D936">
        <v>2</v>
      </c>
      <c r="E936">
        <v>0</v>
      </c>
      <c r="F936">
        <v>0</v>
      </c>
      <c r="G936">
        <v>1</v>
      </c>
      <c r="H936">
        <v>6</v>
      </c>
      <c r="I936">
        <v>11</v>
      </c>
      <c r="J936">
        <v>4</v>
      </c>
      <c r="K936">
        <v>2</v>
      </c>
      <c r="L936">
        <v>0</v>
      </c>
    </row>
    <row r="937" spans="1:12" x14ac:dyDescent="0.2">
      <c r="A937" t="s">
        <v>952</v>
      </c>
      <c r="B937" t="s">
        <v>19</v>
      </c>
      <c r="C937">
        <v>0</v>
      </c>
      <c r="D937">
        <v>2</v>
      </c>
      <c r="E937">
        <v>1</v>
      </c>
      <c r="F937">
        <v>0</v>
      </c>
      <c r="G937">
        <v>1</v>
      </c>
      <c r="H937">
        <v>3</v>
      </c>
      <c r="I937">
        <v>4</v>
      </c>
      <c r="J937">
        <v>1</v>
      </c>
      <c r="K937">
        <v>2</v>
      </c>
      <c r="L937">
        <v>0</v>
      </c>
    </row>
    <row r="938" spans="1:12" x14ac:dyDescent="0.2">
      <c r="A938" t="s">
        <v>953</v>
      </c>
      <c r="B938" t="s">
        <v>17</v>
      </c>
      <c r="C938">
        <v>0</v>
      </c>
      <c r="D938">
        <v>2</v>
      </c>
      <c r="E938">
        <v>1</v>
      </c>
      <c r="F938">
        <v>0</v>
      </c>
      <c r="G938">
        <v>1</v>
      </c>
      <c r="H938">
        <v>2</v>
      </c>
      <c r="I938">
        <v>9</v>
      </c>
      <c r="J938">
        <v>1</v>
      </c>
      <c r="K938">
        <v>3</v>
      </c>
      <c r="L938">
        <v>0</v>
      </c>
    </row>
    <row r="939" spans="1:12" x14ac:dyDescent="0.2">
      <c r="A939" t="s">
        <v>954</v>
      </c>
      <c r="B939" t="s">
        <v>17</v>
      </c>
      <c r="C939">
        <v>0</v>
      </c>
      <c r="D939">
        <v>1</v>
      </c>
      <c r="E939">
        <v>24</v>
      </c>
      <c r="F939">
        <v>1</v>
      </c>
      <c r="G939">
        <v>0.5</v>
      </c>
      <c r="H939">
        <v>4</v>
      </c>
      <c r="I939">
        <v>45</v>
      </c>
      <c r="J939">
        <v>4</v>
      </c>
      <c r="K939">
        <v>8</v>
      </c>
      <c r="L939">
        <v>4</v>
      </c>
    </row>
    <row r="940" spans="1:12" x14ac:dyDescent="0.2">
      <c r="A940" t="s">
        <v>955</v>
      </c>
      <c r="B940" t="s">
        <v>17</v>
      </c>
      <c r="C940">
        <v>0</v>
      </c>
      <c r="D940">
        <v>3</v>
      </c>
      <c r="E940">
        <v>0</v>
      </c>
      <c r="F940">
        <v>1</v>
      </c>
      <c r="G940">
        <v>1</v>
      </c>
      <c r="H940">
        <v>1</v>
      </c>
      <c r="I940">
        <v>7</v>
      </c>
      <c r="J940">
        <v>4</v>
      </c>
      <c r="K940">
        <v>3</v>
      </c>
      <c r="L940">
        <v>2</v>
      </c>
    </row>
    <row r="941" spans="1:12" x14ac:dyDescent="0.2">
      <c r="A941" t="s">
        <v>956</v>
      </c>
      <c r="B941" t="s">
        <v>17</v>
      </c>
      <c r="C941">
        <v>0</v>
      </c>
      <c r="D941">
        <v>2</v>
      </c>
      <c r="E941">
        <v>0</v>
      </c>
      <c r="F941">
        <v>0</v>
      </c>
      <c r="G941">
        <v>1</v>
      </c>
      <c r="H941">
        <v>3</v>
      </c>
      <c r="I941">
        <v>12</v>
      </c>
      <c r="J941">
        <v>1</v>
      </c>
      <c r="K941">
        <v>2</v>
      </c>
      <c r="L941">
        <v>0</v>
      </c>
    </row>
    <row r="942" spans="1:12" x14ac:dyDescent="0.2">
      <c r="A942" t="s">
        <v>957</v>
      </c>
      <c r="B942" t="s">
        <v>17</v>
      </c>
      <c r="C942">
        <v>0</v>
      </c>
      <c r="D942">
        <v>2</v>
      </c>
      <c r="E942">
        <v>0</v>
      </c>
      <c r="F942">
        <v>0</v>
      </c>
      <c r="G942">
        <v>1</v>
      </c>
      <c r="H942">
        <v>2</v>
      </c>
      <c r="I942">
        <v>11</v>
      </c>
      <c r="J942">
        <v>1</v>
      </c>
      <c r="K942">
        <v>2</v>
      </c>
      <c r="L942">
        <v>0</v>
      </c>
    </row>
    <row r="943" spans="1:12" x14ac:dyDescent="0.2">
      <c r="A943" t="s">
        <v>958</v>
      </c>
      <c r="B943" t="s">
        <v>17</v>
      </c>
      <c r="C943">
        <v>0</v>
      </c>
      <c r="D943">
        <v>2</v>
      </c>
      <c r="E943">
        <v>0</v>
      </c>
      <c r="F943">
        <v>1</v>
      </c>
      <c r="G943">
        <v>1</v>
      </c>
      <c r="H943">
        <v>2</v>
      </c>
      <c r="I943">
        <v>8</v>
      </c>
      <c r="J943">
        <v>5</v>
      </c>
      <c r="K943">
        <v>2</v>
      </c>
      <c r="L943">
        <v>0</v>
      </c>
    </row>
    <row r="944" spans="1:12" x14ac:dyDescent="0.2">
      <c r="A944" t="s">
        <v>959</v>
      </c>
      <c r="B944" t="s">
        <v>34</v>
      </c>
      <c r="C944">
        <v>0</v>
      </c>
      <c r="D944">
        <v>5</v>
      </c>
      <c r="E944">
        <v>0</v>
      </c>
      <c r="F944">
        <v>0</v>
      </c>
      <c r="G944">
        <v>1</v>
      </c>
      <c r="H944">
        <v>5</v>
      </c>
      <c r="I944">
        <v>15</v>
      </c>
      <c r="J944">
        <v>0</v>
      </c>
      <c r="K944">
        <v>5</v>
      </c>
      <c r="L944">
        <v>0</v>
      </c>
    </row>
    <row r="945" spans="1:12" x14ac:dyDescent="0.2">
      <c r="A945" t="s">
        <v>960</v>
      </c>
      <c r="B945" t="s">
        <v>34</v>
      </c>
      <c r="C945">
        <v>0</v>
      </c>
      <c r="D945">
        <v>7</v>
      </c>
      <c r="E945">
        <v>1</v>
      </c>
      <c r="F945">
        <v>0</v>
      </c>
      <c r="G945">
        <v>0.5</v>
      </c>
      <c r="H945">
        <v>8</v>
      </c>
      <c r="I945">
        <v>20</v>
      </c>
      <c r="J945">
        <v>3</v>
      </c>
      <c r="K945">
        <v>7</v>
      </c>
      <c r="L945">
        <v>0</v>
      </c>
    </row>
    <row r="946" spans="1:12" x14ac:dyDescent="0.2">
      <c r="A946" t="s">
        <v>961</v>
      </c>
      <c r="B946" t="s">
        <v>34</v>
      </c>
      <c r="C946">
        <v>0</v>
      </c>
      <c r="D946">
        <v>0</v>
      </c>
      <c r="E946">
        <v>1</v>
      </c>
      <c r="F946">
        <v>0</v>
      </c>
      <c r="G946">
        <v>1</v>
      </c>
      <c r="H946">
        <v>9</v>
      </c>
      <c r="I946">
        <v>7</v>
      </c>
      <c r="J946">
        <v>1</v>
      </c>
      <c r="K946">
        <v>2</v>
      </c>
      <c r="L946">
        <v>0</v>
      </c>
    </row>
    <row r="947" spans="1:12" x14ac:dyDescent="0.2">
      <c r="A947" t="s">
        <v>962</v>
      </c>
      <c r="B947" t="s">
        <v>19</v>
      </c>
      <c r="C947">
        <v>0</v>
      </c>
      <c r="D947">
        <v>0</v>
      </c>
      <c r="E947">
        <v>0</v>
      </c>
      <c r="F947">
        <v>0</v>
      </c>
      <c r="G947">
        <v>1</v>
      </c>
      <c r="H947">
        <v>10</v>
      </c>
      <c r="I947">
        <v>7</v>
      </c>
      <c r="J947">
        <v>1</v>
      </c>
      <c r="K947">
        <v>2</v>
      </c>
      <c r="L947">
        <v>0</v>
      </c>
    </row>
    <row r="948" spans="1:12" x14ac:dyDescent="0.2">
      <c r="A948" t="s">
        <v>963</v>
      </c>
      <c r="B948" t="s">
        <v>19</v>
      </c>
      <c r="C948">
        <v>0</v>
      </c>
      <c r="D948">
        <v>0</v>
      </c>
      <c r="E948">
        <v>1</v>
      </c>
      <c r="F948">
        <v>0</v>
      </c>
      <c r="G948">
        <v>1</v>
      </c>
      <c r="H948">
        <v>7</v>
      </c>
      <c r="I948">
        <v>6</v>
      </c>
      <c r="J948">
        <v>1</v>
      </c>
      <c r="K948">
        <v>2</v>
      </c>
      <c r="L948">
        <v>0</v>
      </c>
    </row>
    <row r="949" spans="1:12" x14ac:dyDescent="0.2">
      <c r="A949" t="s">
        <v>964</v>
      </c>
      <c r="B949" t="s">
        <v>34</v>
      </c>
      <c r="C949">
        <v>0</v>
      </c>
      <c r="D949">
        <v>2</v>
      </c>
      <c r="E949">
        <v>1</v>
      </c>
      <c r="F949">
        <v>0</v>
      </c>
      <c r="G949">
        <v>1</v>
      </c>
      <c r="H949">
        <v>5</v>
      </c>
      <c r="I949">
        <v>8</v>
      </c>
      <c r="J949">
        <v>0</v>
      </c>
      <c r="K949">
        <v>2</v>
      </c>
      <c r="L949">
        <v>0</v>
      </c>
    </row>
    <row r="950" spans="1:12" x14ac:dyDescent="0.2">
      <c r="A950" t="s">
        <v>965</v>
      </c>
      <c r="B950" t="s">
        <v>34</v>
      </c>
      <c r="C950">
        <v>0</v>
      </c>
      <c r="D950">
        <v>6</v>
      </c>
      <c r="E950">
        <v>3</v>
      </c>
      <c r="F950">
        <v>0</v>
      </c>
      <c r="G950">
        <v>0.33300000000000002</v>
      </c>
      <c r="H950">
        <v>8</v>
      </c>
      <c r="I950">
        <v>19</v>
      </c>
      <c r="J950">
        <v>3</v>
      </c>
      <c r="K950">
        <v>6</v>
      </c>
      <c r="L950">
        <v>0</v>
      </c>
    </row>
    <row r="951" spans="1:12" x14ac:dyDescent="0.2">
      <c r="A951" t="s">
        <v>966</v>
      </c>
      <c r="B951" t="s">
        <v>34</v>
      </c>
      <c r="C951">
        <v>0</v>
      </c>
      <c r="D951">
        <v>0</v>
      </c>
      <c r="E951">
        <v>1</v>
      </c>
      <c r="F951">
        <v>0</v>
      </c>
      <c r="G951">
        <v>1</v>
      </c>
      <c r="H951">
        <v>9</v>
      </c>
      <c r="I951">
        <v>7</v>
      </c>
      <c r="J951">
        <v>1</v>
      </c>
      <c r="K951">
        <v>2</v>
      </c>
      <c r="L951">
        <v>0</v>
      </c>
    </row>
    <row r="952" spans="1:12" x14ac:dyDescent="0.2">
      <c r="A952" t="s">
        <v>967</v>
      </c>
      <c r="B952" t="s">
        <v>19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10</v>
      </c>
      <c r="I952">
        <v>7</v>
      </c>
      <c r="J952">
        <v>1</v>
      </c>
      <c r="K952">
        <v>2</v>
      </c>
      <c r="L952">
        <v>0</v>
      </c>
    </row>
    <row r="953" spans="1:12" x14ac:dyDescent="0.2">
      <c r="A953" t="s">
        <v>968</v>
      </c>
      <c r="B953" t="s">
        <v>19</v>
      </c>
      <c r="C953">
        <v>0</v>
      </c>
      <c r="D953">
        <v>0</v>
      </c>
      <c r="E953">
        <v>1</v>
      </c>
      <c r="F953">
        <v>0</v>
      </c>
      <c r="G953">
        <v>1</v>
      </c>
      <c r="H953">
        <v>7</v>
      </c>
      <c r="I953">
        <v>6</v>
      </c>
      <c r="J953">
        <v>1</v>
      </c>
      <c r="K953">
        <v>2</v>
      </c>
      <c r="L953">
        <v>0</v>
      </c>
    </row>
    <row r="954" spans="1:12" x14ac:dyDescent="0.2">
      <c r="A954" t="s">
        <v>969</v>
      </c>
      <c r="B954" t="s">
        <v>34</v>
      </c>
      <c r="C954">
        <v>0</v>
      </c>
      <c r="D954">
        <v>2</v>
      </c>
      <c r="E954">
        <v>1</v>
      </c>
      <c r="F954">
        <v>0</v>
      </c>
      <c r="G954">
        <v>1</v>
      </c>
      <c r="H954">
        <v>5</v>
      </c>
      <c r="I954">
        <v>8</v>
      </c>
      <c r="J954">
        <v>0</v>
      </c>
      <c r="K954">
        <v>2</v>
      </c>
      <c r="L954">
        <v>0</v>
      </c>
    </row>
    <row r="955" spans="1:12" x14ac:dyDescent="0.2">
      <c r="A955" t="s">
        <v>970</v>
      </c>
      <c r="B955" t="s">
        <v>34</v>
      </c>
      <c r="C955">
        <v>0</v>
      </c>
      <c r="D955">
        <v>6</v>
      </c>
      <c r="E955">
        <v>3</v>
      </c>
      <c r="F955">
        <v>0</v>
      </c>
      <c r="G955">
        <v>0.33300000000000002</v>
      </c>
      <c r="H955">
        <v>8</v>
      </c>
      <c r="I955">
        <v>19</v>
      </c>
      <c r="J955">
        <v>3</v>
      </c>
      <c r="K955">
        <v>6</v>
      </c>
      <c r="L955">
        <v>0</v>
      </c>
    </row>
    <row r="956" spans="1:12" x14ac:dyDescent="0.2">
      <c r="A956" t="s">
        <v>971</v>
      </c>
      <c r="B956" t="s">
        <v>34</v>
      </c>
      <c r="C956">
        <v>0</v>
      </c>
      <c r="D956">
        <v>0</v>
      </c>
      <c r="E956">
        <v>1</v>
      </c>
      <c r="F956">
        <v>0</v>
      </c>
      <c r="G956">
        <v>1</v>
      </c>
      <c r="H956">
        <v>9</v>
      </c>
      <c r="I956">
        <v>7</v>
      </c>
      <c r="J956">
        <v>1</v>
      </c>
      <c r="K956">
        <v>2</v>
      </c>
      <c r="L956">
        <v>0</v>
      </c>
    </row>
    <row r="957" spans="1:12" x14ac:dyDescent="0.2">
      <c r="A957" t="s">
        <v>972</v>
      </c>
      <c r="B957" t="s">
        <v>19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10</v>
      </c>
      <c r="I957">
        <v>7</v>
      </c>
      <c r="J957">
        <v>1</v>
      </c>
      <c r="K957">
        <v>2</v>
      </c>
      <c r="L957">
        <v>0</v>
      </c>
    </row>
    <row r="958" spans="1:12" x14ac:dyDescent="0.2">
      <c r="A958" t="s">
        <v>973</v>
      </c>
      <c r="B958" t="s">
        <v>19</v>
      </c>
      <c r="C958">
        <v>0</v>
      </c>
      <c r="D958">
        <v>0</v>
      </c>
      <c r="E958">
        <v>1</v>
      </c>
      <c r="F958">
        <v>0</v>
      </c>
      <c r="G958">
        <v>1</v>
      </c>
      <c r="H958">
        <v>7</v>
      </c>
      <c r="I958">
        <v>6</v>
      </c>
      <c r="J958">
        <v>1</v>
      </c>
      <c r="K958">
        <v>2</v>
      </c>
      <c r="L958">
        <v>0</v>
      </c>
    </row>
    <row r="959" spans="1:12" x14ac:dyDescent="0.2">
      <c r="A959" t="s">
        <v>974</v>
      </c>
      <c r="B959" t="s">
        <v>34</v>
      </c>
      <c r="C959">
        <v>0</v>
      </c>
      <c r="D959">
        <v>2</v>
      </c>
      <c r="E959">
        <v>1</v>
      </c>
      <c r="F959">
        <v>0</v>
      </c>
      <c r="G959">
        <v>1</v>
      </c>
      <c r="H959">
        <v>5</v>
      </c>
      <c r="I959">
        <v>8</v>
      </c>
      <c r="J959">
        <v>0</v>
      </c>
      <c r="K959">
        <v>2</v>
      </c>
      <c r="L959">
        <v>0</v>
      </c>
    </row>
    <row r="960" spans="1:12" x14ac:dyDescent="0.2">
      <c r="A960" t="s">
        <v>975</v>
      </c>
      <c r="B960" t="s">
        <v>34</v>
      </c>
      <c r="C960">
        <v>1</v>
      </c>
      <c r="D960">
        <v>7</v>
      </c>
      <c r="E960">
        <v>0</v>
      </c>
      <c r="F960">
        <v>0</v>
      </c>
      <c r="G960">
        <v>0.5</v>
      </c>
      <c r="H960">
        <v>16</v>
      </c>
      <c r="I960">
        <v>41</v>
      </c>
      <c r="J960">
        <v>1</v>
      </c>
      <c r="K960">
        <v>9</v>
      </c>
      <c r="L960">
        <v>0</v>
      </c>
    </row>
    <row r="961" spans="1:12" x14ac:dyDescent="0.2">
      <c r="A961" t="s">
        <v>976</v>
      </c>
      <c r="B961" t="s">
        <v>34</v>
      </c>
      <c r="C961">
        <v>0</v>
      </c>
      <c r="D961">
        <v>10</v>
      </c>
      <c r="E961">
        <v>0</v>
      </c>
      <c r="F961">
        <v>0</v>
      </c>
      <c r="G961">
        <v>1</v>
      </c>
      <c r="H961">
        <v>18</v>
      </c>
      <c r="I961">
        <v>37</v>
      </c>
      <c r="J961">
        <v>0</v>
      </c>
      <c r="K961">
        <v>10</v>
      </c>
      <c r="L961">
        <v>0</v>
      </c>
    </row>
    <row r="962" spans="1:12" x14ac:dyDescent="0.2">
      <c r="A962" t="s">
        <v>977</v>
      </c>
      <c r="B962" t="s">
        <v>19</v>
      </c>
      <c r="C962">
        <v>4</v>
      </c>
      <c r="D962">
        <v>7</v>
      </c>
      <c r="E962">
        <v>4</v>
      </c>
      <c r="F962">
        <v>0</v>
      </c>
      <c r="G962">
        <v>0.5</v>
      </c>
      <c r="H962">
        <v>5</v>
      </c>
      <c r="I962">
        <v>19</v>
      </c>
      <c r="J962">
        <v>5</v>
      </c>
      <c r="K962">
        <v>8</v>
      </c>
      <c r="L962">
        <v>0</v>
      </c>
    </row>
    <row r="963" spans="1:12" x14ac:dyDescent="0.2">
      <c r="A963" t="s">
        <v>978</v>
      </c>
      <c r="B963" t="s">
        <v>19</v>
      </c>
      <c r="C963">
        <v>0</v>
      </c>
      <c r="D963">
        <v>3</v>
      </c>
      <c r="E963">
        <v>1</v>
      </c>
      <c r="F963">
        <v>0</v>
      </c>
      <c r="G963">
        <v>1</v>
      </c>
      <c r="H963">
        <v>4</v>
      </c>
      <c r="I963">
        <v>5</v>
      </c>
      <c r="J963">
        <v>1</v>
      </c>
      <c r="K963">
        <v>3</v>
      </c>
      <c r="L963">
        <v>0</v>
      </c>
    </row>
    <row r="964" spans="1:12" x14ac:dyDescent="0.2">
      <c r="A964" t="s">
        <v>979</v>
      </c>
      <c r="B964" t="s">
        <v>34</v>
      </c>
      <c r="C964">
        <v>0</v>
      </c>
      <c r="D964">
        <v>10</v>
      </c>
      <c r="E964">
        <v>15</v>
      </c>
      <c r="F964">
        <v>0</v>
      </c>
      <c r="G964">
        <v>0.33300000000000002</v>
      </c>
      <c r="H964">
        <v>9</v>
      </c>
      <c r="I964">
        <v>26</v>
      </c>
      <c r="J964">
        <v>2</v>
      </c>
      <c r="K964">
        <v>10</v>
      </c>
      <c r="L964">
        <v>0</v>
      </c>
    </row>
    <row r="965" spans="1:12" x14ac:dyDescent="0.2">
      <c r="A965" t="s">
        <v>980</v>
      </c>
      <c r="B965" t="s">
        <v>34</v>
      </c>
      <c r="C965">
        <v>0</v>
      </c>
      <c r="D965">
        <v>0</v>
      </c>
      <c r="E965">
        <v>1</v>
      </c>
      <c r="F965">
        <v>0</v>
      </c>
      <c r="G965">
        <v>1</v>
      </c>
      <c r="H965">
        <v>9</v>
      </c>
      <c r="I965">
        <v>6</v>
      </c>
      <c r="J965">
        <v>1</v>
      </c>
      <c r="K965">
        <v>2</v>
      </c>
      <c r="L965">
        <v>0</v>
      </c>
    </row>
    <row r="966" spans="1:12" x14ac:dyDescent="0.2">
      <c r="A966" t="s">
        <v>981</v>
      </c>
      <c r="B966" t="s">
        <v>34</v>
      </c>
      <c r="C966">
        <v>0</v>
      </c>
      <c r="D966">
        <v>0</v>
      </c>
      <c r="E966">
        <v>1</v>
      </c>
      <c r="F966">
        <v>0</v>
      </c>
      <c r="G966">
        <v>1</v>
      </c>
      <c r="H966">
        <v>8</v>
      </c>
      <c r="I966">
        <v>6</v>
      </c>
      <c r="J966">
        <v>1</v>
      </c>
      <c r="K966">
        <v>2</v>
      </c>
      <c r="L966">
        <v>0</v>
      </c>
    </row>
    <row r="967" spans="1:12" x14ac:dyDescent="0.2">
      <c r="A967" t="s">
        <v>982</v>
      </c>
      <c r="B967" t="s">
        <v>34</v>
      </c>
      <c r="C967">
        <v>0</v>
      </c>
      <c r="D967">
        <v>2</v>
      </c>
      <c r="E967">
        <v>1</v>
      </c>
      <c r="F967">
        <v>0</v>
      </c>
      <c r="G967">
        <v>1</v>
      </c>
      <c r="H967">
        <v>7</v>
      </c>
      <c r="I967">
        <v>11</v>
      </c>
      <c r="J967">
        <v>0</v>
      </c>
      <c r="K967">
        <v>2</v>
      </c>
      <c r="L967">
        <v>0</v>
      </c>
    </row>
    <row r="968" spans="1:12" x14ac:dyDescent="0.2">
      <c r="A968" t="s">
        <v>983</v>
      </c>
      <c r="B968" t="s">
        <v>19</v>
      </c>
      <c r="C968">
        <v>1</v>
      </c>
      <c r="D968">
        <v>4</v>
      </c>
      <c r="E968">
        <v>1</v>
      </c>
      <c r="F968">
        <v>0</v>
      </c>
      <c r="G968">
        <v>0.5</v>
      </c>
      <c r="H968">
        <v>15</v>
      </c>
      <c r="I968">
        <v>19</v>
      </c>
      <c r="J968">
        <v>2</v>
      </c>
      <c r="K968">
        <v>6</v>
      </c>
      <c r="L968">
        <v>0</v>
      </c>
    </row>
    <row r="969" spans="1:12" x14ac:dyDescent="0.2">
      <c r="A969" t="s">
        <v>984</v>
      </c>
      <c r="B969" t="s">
        <v>19</v>
      </c>
      <c r="C969">
        <v>0</v>
      </c>
      <c r="D969">
        <v>0</v>
      </c>
      <c r="E969">
        <v>1</v>
      </c>
      <c r="F969">
        <v>1</v>
      </c>
      <c r="G969">
        <v>1</v>
      </c>
      <c r="H969">
        <v>2</v>
      </c>
      <c r="I969">
        <v>5</v>
      </c>
      <c r="J969">
        <v>1</v>
      </c>
      <c r="K969">
        <v>2</v>
      </c>
      <c r="L969">
        <v>0</v>
      </c>
    </row>
    <row r="970" spans="1:12" x14ac:dyDescent="0.2">
      <c r="A970" t="s">
        <v>985</v>
      </c>
      <c r="B970" t="s">
        <v>34</v>
      </c>
      <c r="C970">
        <v>0</v>
      </c>
      <c r="D970">
        <v>5</v>
      </c>
      <c r="E970">
        <v>0</v>
      </c>
      <c r="F970">
        <v>0</v>
      </c>
      <c r="G970">
        <v>1</v>
      </c>
      <c r="H970">
        <v>5</v>
      </c>
      <c r="I970">
        <v>15</v>
      </c>
      <c r="J970">
        <v>0</v>
      </c>
      <c r="K970">
        <v>5</v>
      </c>
      <c r="L970">
        <v>0</v>
      </c>
    </row>
    <row r="971" spans="1:12" x14ac:dyDescent="0.2">
      <c r="A971" t="s">
        <v>986</v>
      </c>
      <c r="B971" t="s">
        <v>19</v>
      </c>
      <c r="C971">
        <v>1</v>
      </c>
      <c r="D971">
        <v>4</v>
      </c>
      <c r="E971">
        <v>4</v>
      </c>
      <c r="F971">
        <v>0</v>
      </c>
      <c r="G971">
        <v>0.5</v>
      </c>
      <c r="H971">
        <v>16</v>
      </c>
      <c r="I971">
        <v>21</v>
      </c>
      <c r="J971">
        <v>2</v>
      </c>
      <c r="K971">
        <v>7</v>
      </c>
      <c r="L971">
        <v>0</v>
      </c>
    </row>
    <row r="972" spans="1:12" x14ac:dyDescent="0.2">
      <c r="A972" t="s">
        <v>987</v>
      </c>
      <c r="B972" t="s">
        <v>19</v>
      </c>
      <c r="C972">
        <v>0</v>
      </c>
      <c r="D972">
        <v>0</v>
      </c>
      <c r="E972">
        <v>1</v>
      </c>
      <c r="F972">
        <v>1</v>
      </c>
      <c r="G972">
        <v>1</v>
      </c>
      <c r="H972">
        <v>5</v>
      </c>
      <c r="I972">
        <v>10</v>
      </c>
      <c r="J972">
        <v>1</v>
      </c>
      <c r="K972">
        <v>2</v>
      </c>
      <c r="L972">
        <v>0</v>
      </c>
    </row>
    <row r="973" spans="1:12" x14ac:dyDescent="0.2">
      <c r="A973" t="s">
        <v>988</v>
      </c>
      <c r="B973" t="s">
        <v>19</v>
      </c>
      <c r="C973">
        <v>0</v>
      </c>
      <c r="D973">
        <v>3</v>
      </c>
      <c r="E973">
        <v>1</v>
      </c>
      <c r="F973">
        <v>0</v>
      </c>
      <c r="G973">
        <v>1</v>
      </c>
      <c r="H973">
        <v>4</v>
      </c>
      <c r="I973">
        <v>8</v>
      </c>
      <c r="J973">
        <v>4</v>
      </c>
      <c r="K973">
        <v>4</v>
      </c>
      <c r="L973">
        <v>0</v>
      </c>
    </row>
    <row r="974" spans="1:12" x14ac:dyDescent="0.2">
      <c r="A974" t="s">
        <v>989</v>
      </c>
      <c r="B974" t="s">
        <v>19</v>
      </c>
      <c r="C974">
        <v>0</v>
      </c>
      <c r="D974">
        <v>4</v>
      </c>
      <c r="E974">
        <v>3</v>
      </c>
      <c r="F974">
        <v>0</v>
      </c>
      <c r="G974">
        <v>0.5</v>
      </c>
      <c r="H974">
        <v>4</v>
      </c>
      <c r="I974">
        <v>9</v>
      </c>
      <c r="J974">
        <v>1</v>
      </c>
      <c r="K974">
        <v>4</v>
      </c>
      <c r="L974">
        <v>0</v>
      </c>
    </row>
    <row r="975" spans="1:12" x14ac:dyDescent="0.2">
      <c r="A975" t="s">
        <v>990</v>
      </c>
      <c r="B975" t="s">
        <v>19</v>
      </c>
      <c r="C975">
        <v>0</v>
      </c>
      <c r="D975">
        <v>2</v>
      </c>
      <c r="E975">
        <v>0</v>
      </c>
      <c r="F975">
        <v>0</v>
      </c>
      <c r="G975">
        <v>1</v>
      </c>
      <c r="H975">
        <v>6</v>
      </c>
      <c r="I975">
        <v>11</v>
      </c>
      <c r="J975">
        <v>4</v>
      </c>
      <c r="K975">
        <v>2</v>
      </c>
      <c r="L975">
        <v>0</v>
      </c>
    </row>
    <row r="976" spans="1:12" x14ac:dyDescent="0.2">
      <c r="A976" t="s">
        <v>991</v>
      </c>
      <c r="B976" t="s">
        <v>19</v>
      </c>
      <c r="C976">
        <v>0</v>
      </c>
      <c r="D976">
        <v>2</v>
      </c>
      <c r="E976">
        <v>1</v>
      </c>
      <c r="F976">
        <v>0</v>
      </c>
      <c r="G976">
        <v>1</v>
      </c>
      <c r="H976">
        <v>3</v>
      </c>
      <c r="I976">
        <v>4</v>
      </c>
      <c r="J976">
        <v>1</v>
      </c>
      <c r="K976">
        <v>2</v>
      </c>
      <c r="L976">
        <v>0</v>
      </c>
    </row>
    <row r="977" spans="1:12" x14ac:dyDescent="0.2">
      <c r="A977" t="s">
        <v>992</v>
      </c>
      <c r="B977" t="s">
        <v>17</v>
      </c>
      <c r="C977">
        <v>0</v>
      </c>
      <c r="D977">
        <v>2</v>
      </c>
      <c r="E977">
        <v>6</v>
      </c>
      <c r="F977">
        <v>1</v>
      </c>
      <c r="G977">
        <v>1</v>
      </c>
      <c r="H977">
        <v>1</v>
      </c>
      <c r="I977">
        <v>6</v>
      </c>
      <c r="J977">
        <v>1</v>
      </c>
      <c r="K977">
        <v>4</v>
      </c>
      <c r="L977">
        <v>0</v>
      </c>
    </row>
    <row r="978" spans="1:12" x14ac:dyDescent="0.2">
      <c r="A978" t="s">
        <v>993</v>
      </c>
      <c r="B978" t="s">
        <v>34</v>
      </c>
      <c r="C978">
        <v>0</v>
      </c>
      <c r="D978">
        <v>6</v>
      </c>
      <c r="E978">
        <v>3</v>
      </c>
      <c r="F978">
        <v>0</v>
      </c>
      <c r="G978">
        <v>1</v>
      </c>
      <c r="H978">
        <v>5</v>
      </c>
      <c r="I978">
        <v>16</v>
      </c>
      <c r="J978">
        <v>0</v>
      </c>
      <c r="K978">
        <v>6</v>
      </c>
      <c r="L978">
        <v>0</v>
      </c>
    </row>
    <row r="979" spans="1:12" x14ac:dyDescent="0.2">
      <c r="A979" t="s">
        <v>994</v>
      </c>
      <c r="B979" t="s">
        <v>34</v>
      </c>
      <c r="C979">
        <v>0</v>
      </c>
      <c r="D979">
        <v>2</v>
      </c>
      <c r="E979">
        <v>1</v>
      </c>
      <c r="F979">
        <v>0</v>
      </c>
      <c r="G979">
        <v>1</v>
      </c>
      <c r="H979">
        <v>5</v>
      </c>
      <c r="I979">
        <v>10</v>
      </c>
      <c r="J979">
        <v>0</v>
      </c>
      <c r="K979">
        <v>2</v>
      </c>
      <c r="L979">
        <v>0</v>
      </c>
    </row>
    <row r="980" spans="1:12" x14ac:dyDescent="0.2">
      <c r="A980" t="s">
        <v>995</v>
      </c>
      <c r="B980" t="s">
        <v>34</v>
      </c>
      <c r="C980">
        <v>0</v>
      </c>
      <c r="D980">
        <v>3</v>
      </c>
      <c r="E980">
        <v>3</v>
      </c>
      <c r="F980">
        <v>0</v>
      </c>
      <c r="G980">
        <v>1</v>
      </c>
      <c r="H980">
        <v>4</v>
      </c>
      <c r="I980">
        <v>7</v>
      </c>
      <c r="J980">
        <v>0</v>
      </c>
      <c r="K980">
        <v>3</v>
      </c>
      <c r="L980">
        <v>0</v>
      </c>
    </row>
    <row r="981" spans="1:12" x14ac:dyDescent="0.2">
      <c r="A981" t="s">
        <v>996</v>
      </c>
      <c r="B981" t="s">
        <v>34</v>
      </c>
      <c r="C981">
        <v>0</v>
      </c>
      <c r="D981">
        <v>5</v>
      </c>
      <c r="E981">
        <v>4</v>
      </c>
      <c r="F981">
        <v>0</v>
      </c>
      <c r="G981">
        <v>0.33300000000000002</v>
      </c>
      <c r="H981">
        <v>8</v>
      </c>
      <c r="I981">
        <v>17</v>
      </c>
      <c r="J981">
        <v>3</v>
      </c>
      <c r="K981">
        <v>5</v>
      </c>
      <c r="L981">
        <v>0</v>
      </c>
    </row>
    <row r="982" spans="1:12" x14ac:dyDescent="0.2">
      <c r="A982" t="s">
        <v>997</v>
      </c>
      <c r="B982" t="s">
        <v>19</v>
      </c>
      <c r="C982">
        <v>0</v>
      </c>
      <c r="D982">
        <v>0</v>
      </c>
      <c r="E982">
        <v>1</v>
      </c>
      <c r="F982">
        <v>0</v>
      </c>
      <c r="G982">
        <v>1</v>
      </c>
      <c r="H982">
        <v>8</v>
      </c>
      <c r="I982">
        <v>6</v>
      </c>
      <c r="J982">
        <v>1</v>
      </c>
      <c r="K982">
        <v>2</v>
      </c>
      <c r="L982">
        <v>0</v>
      </c>
    </row>
    <row r="983" spans="1:12" x14ac:dyDescent="0.2">
      <c r="A983" t="s">
        <v>998</v>
      </c>
      <c r="B983" t="s">
        <v>19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10</v>
      </c>
      <c r="I983">
        <v>7</v>
      </c>
      <c r="J983">
        <v>1</v>
      </c>
      <c r="K983">
        <v>2</v>
      </c>
      <c r="L983">
        <v>0</v>
      </c>
    </row>
    <row r="984" spans="1:12" x14ac:dyDescent="0.2">
      <c r="A984" t="s">
        <v>999</v>
      </c>
      <c r="B984" t="s">
        <v>19</v>
      </c>
      <c r="C984">
        <v>0</v>
      </c>
      <c r="D984">
        <v>0</v>
      </c>
      <c r="E984">
        <v>1</v>
      </c>
      <c r="F984">
        <v>0</v>
      </c>
      <c r="G984">
        <v>1</v>
      </c>
      <c r="H984">
        <v>7</v>
      </c>
      <c r="I984">
        <v>6</v>
      </c>
      <c r="J984">
        <v>1</v>
      </c>
      <c r="K984">
        <v>2</v>
      </c>
      <c r="L984">
        <v>0</v>
      </c>
    </row>
    <row r="985" spans="1:12" x14ac:dyDescent="0.2">
      <c r="A985" t="s">
        <v>1000</v>
      </c>
      <c r="B985" t="s">
        <v>34</v>
      </c>
      <c r="C985">
        <v>0</v>
      </c>
      <c r="D985">
        <v>2</v>
      </c>
      <c r="E985">
        <v>1</v>
      </c>
      <c r="F985">
        <v>0</v>
      </c>
      <c r="G985">
        <v>1</v>
      </c>
      <c r="H985">
        <v>5</v>
      </c>
      <c r="I985">
        <v>8</v>
      </c>
      <c r="J985">
        <v>0</v>
      </c>
      <c r="K985">
        <v>2</v>
      </c>
      <c r="L985">
        <v>0</v>
      </c>
    </row>
    <row r="986" spans="1:12" x14ac:dyDescent="0.2">
      <c r="A986" t="s">
        <v>1001</v>
      </c>
      <c r="B986" t="s">
        <v>19</v>
      </c>
      <c r="C986">
        <v>0</v>
      </c>
      <c r="D986">
        <v>11</v>
      </c>
      <c r="E986">
        <v>18</v>
      </c>
      <c r="F986">
        <v>0</v>
      </c>
      <c r="G986">
        <v>0.5</v>
      </c>
      <c r="H986">
        <v>8</v>
      </c>
      <c r="I986">
        <v>25</v>
      </c>
      <c r="J986">
        <v>1</v>
      </c>
      <c r="K986">
        <v>13</v>
      </c>
      <c r="L986">
        <v>0</v>
      </c>
    </row>
    <row r="987" spans="1:12" x14ac:dyDescent="0.2">
      <c r="A987" t="s">
        <v>1002</v>
      </c>
      <c r="B987" t="s">
        <v>34</v>
      </c>
      <c r="C987">
        <v>0</v>
      </c>
      <c r="D987">
        <v>12</v>
      </c>
      <c r="E987">
        <v>70</v>
      </c>
      <c r="F987">
        <v>0</v>
      </c>
      <c r="G987">
        <v>0.5</v>
      </c>
      <c r="H987">
        <v>31</v>
      </c>
      <c r="I987">
        <v>49</v>
      </c>
      <c r="J987">
        <v>0</v>
      </c>
      <c r="K987">
        <v>13</v>
      </c>
      <c r="L987">
        <v>0</v>
      </c>
    </row>
    <row r="988" spans="1:12" x14ac:dyDescent="0.2">
      <c r="A988" t="s">
        <v>1003</v>
      </c>
      <c r="B988" t="s">
        <v>19</v>
      </c>
      <c r="C988">
        <v>5</v>
      </c>
      <c r="D988">
        <v>12</v>
      </c>
      <c r="E988">
        <v>22</v>
      </c>
      <c r="F988">
        <v>0</v>
      </c>
      <c r="G988">
        <v>1</v>
      </c>
      <c r="H988">
        <v>11</v>
      </c>
      <c r="I988">
        <v>62</v>
      </c>
      <c r="J988">
        <v>10</v>
      </c>
      <c r="K988">
        <v>18</v>
      </c>
      <c r="L988">
        <v>0</v>
      </c>
    </row>
    <row r="989" spans="1:12" x14ac:dyDescent="0.2">
      <c r="A989" t="s">
        <v>1004</v>
      </c>
      <c r="B989" t="s">
        <v>19</v>
      </c>
      <c r="C989">
        <v>0</v>
      </c>
      <c r="D989">
        <v>6</v>
      </c>
      <c r="E989">
        <v>0</v>
      </c>
      <c r="F989">
        <v>1</v>
      </c>
      <c r="G989">
        <v>1</v>
      </c>
      <c r="H989">
        <v>1</v>
      </c>
      <c r="I989">
        <v>12</v>
      </c>
      <c r="J989">
        <v>1</v>
      </c>
      <c r="K989">
        <v>8</v>
      </c>
      <c r="L989">
        <v>0</v>
      </c>
    </row>
    <row r="990" spans="1:12" x14ac:dyDescent="0.2">
      <c r="A990" t="s">
        <v>1005</v>
      </c>
      <c r="B990" t="s">
        <v>19</v>
      </c>
      <c r="C990">
        <v>0</v>
      </c>
      <c r="D990">
        <v>1</v>
      </c>
      <c r="E990">
        <v>0</v>
      </c>
      <c r="F990">
        <v>1</v>
      </c>
      <c r="G990">
        <v>1</v>
      </c>
      <c r="H990">
        <v>5</v>
      </c>
      <c r="I990">
        <v>3</v>
      </c>
      <c r="J990">
        <v>1</v>
      </c>
      <c r="K990">
        <v>1</v>
      </c>
      <c r="L990">
        <v>0</v>
      </c>
    </row>
    <row r="991" spans="1:12" x14ac:dyDescent="0.2">
      <c r="A991" t="s">
        <v>1006</v>
      </c>
      <c r="B991" t="s">
        <v>19</v>
      </c>
      <c r="C991">
        <v>0</v>
      </c>
      <c r="D991">
        <v>4</v>
      </c>
      <c r="E991">
        <v>3</v>
      </c>
      <c r="F991">
        <v>0</v>
      </c>
      <c r="G991">
        <v>0.5</v>
      </c>
      <c r="H991">
        <v>3</v>
      </c>
      <c r="I991">
        <v>18</v>
      </c>
      <c r="J991">
        <v>1</v>
      </c>
      <c r="K991">
        <v>4</v>
      </c>
      <c r="L991">
        <v>0</v>
      </c>
    </row>
    <row r="992" spans="1:12" x14ac:dyDescent="0.2">
      <c r="A992" t="s">
        <v>1007</v>
      </c>
      <c r="B992" t="s">
        <v>34</v>
      </c>
      <c r="C992">
        <v>92</v>
      </c>
      <c r="D992">
        <v>41</v>
      </c>
      <c r="E992">
        <v>340</v>
      </c>
      <c r="F992">
        <v>0</v>
      </c>
      <c r="G992">
        <v>0.2</v>
      </c>
      <c r="H992">
        <v>12</v>
      </c>
      <c r="I992">
        <v>78</v>
      </c>
      <c r="J992">
        <v>4</v>
      </c>
      <c r="K992">
        <v>49</v>
      </c>
      <c r="L992">
        <v>0</v>
      </c>
    </row>
    <row r="993" spans="1:12" x14ac:dyDescent="0.2">
      <c r="A993" t="s">
        <v>1008</v>
      </c>
      <c r="B993" t="s">
        <v>19</v>
      </c>
      <c r="C993">
        <v>0</v>
      </c>
      <c r="D993">
        <v>0</v>
      </c>
      <c r="E993">
        <v>1</v>
      </c>
      <c r="F993">
        <v>0</v>
      </c>
      <c r="G993">
        <v>1</v>
      </c>
      <c r="H993">
        <v>8</v>
      </c>
      <c r="I993">
        <v>6</v>
      </c>
      <c r="J993">
        <v>1</v>
      </c>
      <c r="K993">
        <v>2</v>
      </c>
      <c r="L993">
        <v>0</v>
      </c>
    </row>
    <row r="994" spans="1:12" x14ac:dyDescent="0.2">
      <c r="A994" t="s">
        <v>1009</v>
      </c>
      <c r="B994" t="s">
        <v>19</v>
      </c>
      <c r="C994">
        <v>0</v>
      </c>
      <c r="D994">
        <v>0</v>
      </c>
      <c r="E994">
        <v>1</v>
      </c>
      <c r="F994">
        <v>0</v>
      </c>
      <c r="G994">
        <v>1</v>
      </c>
      <c r="H994">
        <v>8</v>
      </c>
      <c r="I994">
        <v>6</v>
      </c>
      <c r="J994">
        <v>1</v>
      </c>
      <c r="K994">
        <v>2</v>
      </c>
      <c r="L994">
        <v>0</v>
      </c>
    </row>
    <row r="995" spans="1:12" x14ac:dyDescent="0.2">
      <c r="A995" t="s">
        <v>1010</v>
      </c>
      <c r="B995" t="s">
        <v>19</v>
      </c>
      <c r="C995">
        <v>0</v>
      </c>
      <c r="D995">
        <v>0</v>
      </c>
      <c r="E995">
        <v>1</v>
      </c>
      <c r="F995">
        <v>0</v>
      </c>
      <c r="G995">
        <v>1</v>
      </c>
      <c r="H995">
        <v>7</v>
      </c>
      <c r="I995">
        <v>6</v>
      </c>
      <c r="J995">
        <v>1</v>
      </c>
      <c r="K995">
        <v>2</v>
      </c>
      <c r="L995">
        <v>0</v>
      </c>
    </row>
    <row r="996" spans="1:12" x14ac:dyDescent="0.2">
      <c r="A996" t="s">
        <v>1011</v>
      </c>
      <c r="B996" t="s">
        <v>19</v>
      </c>
      <c r="C996">
        <v>0</v>
      </c>
      <c r="D996">
        <v>2</v>
      </c>
      <c r="E996">
        <v>0</v>
      </c>
      <c r="F996">
        <v>0</v>
      </c>
      <c r="G996">
        <v>1</v>
      </c>
      <c r="H996">
        <v>8</v>
      </c>
      <c r="I996">
        <v>14</v>
      </c>
      <c r="J996">
        <v>1</v>
      </c>
      <c r="K996">
        <v>2</v>
      </c>
      <c r="L996">
        <v>0</v>
      </c>
    </row>
    <row r="997" spans="1:12" x14ac:dyDescent="0.2">
      <c r="A997" t="s">
        <v>1012</v>
      </c>
      <c r="B997" t="s">
        <v>34</v>
      </c>
      <c r="C997">
        <v>0</v>
      </c>
      <c r="D997">
        <v>14</v>
      </c>
      <c r="E997">
        <v>91</v>
      </c>
      <c r="F997">
        <v>0</v>
      </c>
      <c r="G997">
        <v>1</v>
      </c>
      <c r="H997">
        <v>6</v>
      </c>
      <c r="I997">
        <v>23</v>
      </c>
      <c r="J997">
        <v>0</v>
      </c>
      <c r="K997">
        <v>14</v>
      </c>
      <c r="L997">
        <v>0</v>
      </c>
    </row>
    <row r="998" spans="1:12" x14ac:dyDescent="0.2">
      <c r="A998" t="s">
        <v>1013</v>
      </c>
      <c r="B998" t="s">
        <v>19</v>
      </c>
      <c r="C998">
        <v>1</v>
      </c>
      <c r="D998">
        <v>3</v>
      </c>
      <c r="E998">
        <v>0</v>
      </c>
      <c r="F998">
        <v>0</v>
      </c>
      <c r="G998">
        <v>1</v>
      </c>
      <c r="H998">
        <v>4</v>
      </c>
      <c r="I998">
        <v>8</v>
      </c>
      <c r="J998">
        <v>1</v>
      </c>
      <c r="K998">
        <v>3</v>
      </c>
      <c r="L998">
        <v>0</v>
      </c>
    </row>
    <row r="999" spans="1:12" x14ac:dyDescent="0.2">
      <c r="A999" t="s">
        <v>1014</v>
      </c>
      <c r="B999" t="s">
        <v>34</v>
      </c>
      <c r="C999">
        <v>0</v>
      </c>
      <c r="D999">
        <v>2</v>
      </c>
      <c r="E999">
        <v>1</v>
      </c>
      <c r="F999">
        <v>0</v>
      </c>
      <c r="G999">
        <v>1</v>
      </c>
      <c r="H999">
        <v>8</v>
      </c>
      <c r="I999">
        <v>19</v>
      </c>
      <c r="J999">
        <v>0</v>
      </c>
      <c r="K999">
        <v>2</v>
      </c>
      <c r="L999">
        <v>0</v>
      </c>
    </row>
    <row r="1000" spans="1:12" x14ac:dyDescent="0.2">
      <c r="A1000" t="s">
        <v>1015</v>
      </c>
      <c r="B1000" t="s">
        <v>19</v>
      </c>
      <c r="C1000">
        <v>0</v>
      </c>
      <c r="D1000">
        <v>7</v>
      </c>
      <c r="E1000">
        <v>1</v>
      </c>
      <c r="F1000">
        <v>0</v>
      </c>
      <c r="G1000">
        <v>1</v>
      </c>
      <c r="H1000">
        <v>9</v>
      </c>
      <c r="I1000">
        <v>31</v>
      </c>
      <c r="J1000">
        <v>4</v>
      </c>
      <c r="K1000">
        <v>8</v>
      </c>
      <c r="L1000">
        <v>0</v>
      </c>
    </row>
    <row r="1001" spans="1:12" x14ac:dyDescent="0.2">
      <c r="A1001" t="s">
        <v>1016</v>
      </c>
      <c r="B1001" t="s">
        <v>17</v>
      </c>
      <c r="C1001">
        <v>0</v>
      </c>
      <c r="D1001">
        <v>1</v>
      </c>
      <c r="E1001">
        <v>1</v>
      </c>
      <c r="F1001">
        <v>0</v>
      </c>
      <c r="G1001">
        <v>1</v>
      </c>
      <c r="H1001">
        <v>2</v>
      </c>
      <c r="I1001">
        <v>3</v>
      </c>
      <c r="J1001">
        <v>1</v>
      </c>
      <c r="K1001">
        <v>2</v>
      </c>
      <c r="L1001">
        <v>0</v>
      </c>
    </row>
    <row r="1002" spans="1:12" x14ac:dyDescent="0.2">
      <c r="A1002" t="s">
        <v>1017</v>
      </c>
      <c r="B1002" t="s">
        <v>17</v>
      </c>
      <c r="C1002">
        <v>0</v>
      </c>
      <c r="D1002">
        <v>3</v>
      </c>
      <c r="E1002">
        <v>1</v>
      </c>
      <c r="F1002">
        <v>1</v>
      </c>
      <c r="G1002">
        <v>1</v>
      </c>
      <c r="H1002">
        <v>1</v>
      </c>
      <c r="I1002">
        <v>4</v>
      </c>
      <c r="J1002">
        <v>13</v>
      </c>
      <c r="K1002">
        <v>3</v>
      </c>
      <c r="L1002">
        <v>7</v>
      </c>
    </row>
    <row r="1003" spans="1:12" x14ac:dyDescent="0.2">
      <c r="A1003" t="s">
        <v>1018</v>
      </c>
      <c r="B1003" t="s">
        <v>17</v>
      </c>
      <c r="C1003">
        <v>0</v>
      </c>
      <c r="D1003">
        <v>3</v>
      </c>
      <c r="E1003">
        <v>13</v>
      </c>
      <c r="F1003">
        <v>0</v>
      </c>
      <c r="G1003">
        <v>0.5</v>
      </c>
      <c r="H1003">
        <v>4</v>
      </c>
      <c r="I1003">
        <v>20</v>
      </c>
      <c r="J1003">
        <v>5</v>
      </c>
      <c r="K1003">
        <v>11</v>
      </c>
      <c r="L1003">
        <v>0</v>
      </c>
    </row>
    <row r="1004" spans="1:12" x14ac:dyDescent="0.2">
      <c r="A1004" t="s">
        <v>1019</v>
      </c>
      <c r="B1004" t="s">
        <v>34</v>
      </c>
      <c r="C1004">
        <v>0</v>
      </c>
      <c r="D1004">
        <v>6</v>
      </c>
      <c r="E1004">
        <v>5</v>
      </c>
      <c r="F1004">
        <v>0</v>
      </c>
      <c r="G1004">
        <v>1</v>
      </c>
      <c r="H1004">
        <v>39</v>
      </c>
      <c r="I1004">
        <v>83</v>
      </c>
      <c r="J1004">
        <v>2</v>
      </c>
      <c r="K1004">
        <v>7</v>
      </c>
      <c r="L1004">
        <v>0</v>
      </c>
    </row>
    <row r="1005" spans="1:12" x14ac:dyDescent="0.2">
      <c r="A1005" t="s">
        <v>1020</v>
      </c>
      <c r="B1005" t="s">
        <v>19</v>
      </c>
      <c r="C1005">
        <v>0</v>
      </c>
      <c r="D1005">
        <v>1</v>
      </c>
      <c r="E1005">
        <v>1</v>
      </c>
      <c r="F1005">
        <v>0</v>
      </c>
      <c r="G1005">
        <v>1</v>
      </c>
      <c r="H1005">
        <v>4</v>
      </c>
      <c r="I1005">
        <v>6</v>
      </c>
      <c r="J1005">
        <v>1</v>
      </c>
      <c r="K1005">
        <v>2</v>
      </c>
      <c r="L1005">
        <v>0</v>
      </c>
    </row>
    <row r="1006" spans="1:12" x14ac:dyDescent="0.2">
      <c r="A1006" t="s">
        <v>1021</v>
      </c>
      <c r="B1006" t="s">
        <v>19</v>
      </c>
      <c r="C1006">
        <v>0</v>
      </c>
      <c r="D1006">
        <v>1</v>
      </c>
      <c r="E1006">
        <v>1</v>
      </c>
      <c r="F1006">
        <v>0</v>
      </c>
      <c r="G1006">
        <v>1</v>
      </c>
      <c r="H1006">
        <v>4</v>
      </c>
      <c r="I1006">
        <v>6</v>
      </c>
      <c r="J1006">
        <v>1</v>
      </c>
      <c r="K1006">
        <v>2</v>
      </c>
      <c r="L1006">
        <v>0</v>
      </c>
    </row>
    <row r="1007" spans="1:12" x14ac:dyDescent="0.2">
      <c r="A1007" t="s">
        <v>1022</v>
      </c>
      <c r="B1007" t="s">
        <v>17</v>
      </c>
      <c r="C1007">
        <v>0</v>
      </c>
      <c r="D1007">
        <v>1</v>
      </c>
      <c r="E1007">
        <v>0</v>
      </c>
      <c r="F1007">
        <v>0</v>
      </c>
      <c r="G1007">
        <v>1</v>
      </c>
      <c r="H1007">
        <v>3</v>
      </c>
      <c r="I1007">
        <v>3</v>
      </c>
      <c r="J1007">
        <v>1</v>
      </c>
      <c r="K1007">
        <v>2</v>
      </c>
      <c r="L1007">
        <v>0</v>
      </c>
    </row>
    <row r="1008" spans="1:12" x14ac:dyDescent="0.2">
      <c r="A1008" t="s">
        <v>1023</v>
      </c>
      <c r="B1008" t="s">
        <v>19</v>
      </c>
      <c r="C1008">
        <v>0</v>
      </c>
      <c r="D1008">
        <v>1</v>
      </c>
      <c r="E1008">
        <v>0</v>
      </c>
      <c r="F1008">
        <v>0</v>
      </c>
      <c r="G1008">
        <v>1</v>
      </c>
      <c r="H1008">
        <v>3</v>
      </c>
      <c r="I1008">
        <v>4</v>
      </c>
      <c r="J1008">
        <v>1</v>
      </c>
      <c r="K1008">
        <v>2</v>
      </c>
      <c r="L1008">
        <v>0</v>
      </c>
    </row>
    <row r="1009" spans="1:12" x14ac:dyDescent="0.2">
      <c r="A1009" t="s">
        <v>1024</v>
      </c>
      <c r="B1009" t="s">
        <v>17</v>
      </c>
      <c r="C1009">
        <v>0</v>
      </c>
      <c r="D1009">
        <v>3</v>
      </c>
      <c r="E1009">
        <v>0</v>
      </c>
      <c r="F1009">
        <v>0</v>
      </c>
      <c r="G1009">
        <v>1</v>
      </c>
      <c r="H1009">
        <v>2</v>
      </c>
      <c r="I1009">
        <v>4</v>
      </c>
      <c r="J1009">
        <v>1</v>
      </c>
      <c r="K1009">
        <v>3</v>
      </c>
      <c r="L1009">
        <v>0</v>
      </c>
    </row>
    <row r="1010" spans="1:12" x14ac:dyDescent="0.2">
      <c r="A1010" t="s">
        <v>1025</v>
      </c>
      <c r="B1010" t="s">
        <v>34</v>
      </c>
      <c r="C1010">
        <v>0</v>
      </c>
      <c r="D1010">
        <v>2</v>
      </c>
      <c r="E1010">
        <v>1</v>
      </c>
      <c r="F1010">
        <v>0</v>
      </c>
      <c r="G1010">
        <v>1</v>
      </c>
      <c r="H1010">
        <v>8</v>
      </c>
      <c r="I1010">
        <v>18</v>
      </c>
      <c r="J1010">
        <v>0</v>
      </c>
      <c r="K1010">
        <v>2</v>
      </c>
      <c r="L1010">
        <v>0</v>
      </c>
    </row>
    <row r="1011" spans="1:12" x14ac:dyDescent="0.2">
      <c r="A1011" t="s">
        <v>1026</v>
      </c>
      <c r="B1011" t="s">
        <v>19</v>
      </c>
      <c r="C1011">
        <v>0</v>
      </c>
      <c r="D1011">
        <v>2</v>
      </c>
      <c r="E1011">
        <v>0</v>
      </c>
      <c r="F1011">
        <v>0</v>
      </c>
      <c r="G1011">
        <v>1</v>
      </c>
      <c r="H1011">
        <v>4</v>
      </c>
      <c r="I1011">
        <v>6</v>
      </c>
      <c r="J1011">
        <v>1</v>
      </c>
      <c r="K1011">
        <v>2</v>
      </c>
      <c r="L1011">
        <v>0</v>
      </c>
    </row>
    <row r="1012" spans="1:12" x14ac:dyDescent="0.2">
      <c r="A1012" t="s">
        <v>1027</v>
      </c>
      <c r="B1012" t="s">
        <v>34</v>
      </c>
      <c r="C1012">
        <v>0</v>
      </c>
      <c r="D1012">
        <v>2</v>
      </c>
      <c r="E1012">
        <v>1</v>
      </c>
      <c r="F1012">
        <v>0</v>
      </c>
      <c r="G1012">
        <v>1</v>
      </c>
      <c r="H1012">
        <v>12</v>
      </c>
      <c r="I1012">
        <v>25</v>
      </c>
      <c r="J1012">
        <v>1</v>
      </c>
      <c r="K1012">
        <v>2</v>
      </c>
      <c r="L1012">
        <v>0</v>
      </c>
    </row>
    <row r="1013" spans="1:12" x14ac:dyDescent="0.2">
      <c r="A1013" t="s">
        <v>1028</v>
      </c>
      <c r="B1013" t="s">
        <v>19</v>
      </c>
      <c r="C1013">
        <v>0</v>
      </c>
      <c r="D1013">
        <v>1</v>
      </c>
      <c r="E1013">
        <v>1</v>
      </c>
      <c r="F1013">
        <v>0</v>
      </c>
      <c r="G1013">
        <v>1</v>
      </c>
      <c r="H1013">
        <v>6</v>
      </c>
      <c r="I1013">
        <v>9</v>
      </c>
      <c r="J1013">
        <v>1</v>
      </c>
      <c r="K1013">
        <v>3</v>
      </c>
      <c r="L1013">
        <v>0</v>
      </c>
    </row>
    <row r="1014" spans="1:12" x14ac:dyDescent="0.2">
      <c r="A1014" t="s">
        <v>1029</v>
      </c>
      <c r="B1014" t="s">
        <v>19</v>
      </c>
      <c r="C1014">
        <v>0</v>
      </c>
      <c r="D1014">
        <v>3</v>
      </c>
      <c r="E1014">
        <v>0</v>
      </c>
      <c r="F1014">
        <v>0</v>
      </c>
      <c r="G1014">
        <v>1</v>
      </c>
      <c r="H1014">
        <v>13</v>
      </c>
      <c r="I1014">
        <v>16</v>
      </c>
      <c r="J1014">
        <v>1</v>
      </c>
      <c r="K1014">
        <v>3</v>
      </c>
      <c r="L1014">
        <v>0</v>
      </c>
    </row>
    <row r="1015" spans="1:12" x14ac:dyDescent="0.2">
      <c r="A1015" t="s">
        <v>1030</v>
      </c>
      <c r="B1015" t="s">
        <v>19</v>
      </c>
      <c r="C1015">
        <v>0</v>
      </c>
      <c r="D1015">
        <v>3</v>
      </c>
      <c r="E1015">
        <v>0</v>
      </c>
      <c r="F1015">
        <v>0</v>
      </c>
      <c r="G1015">
        <v>1</v>
      </c>
      <c r="H1015">
        <v>6</v>
      </c>
      <c r="I1015">
        <v>22</v>
      </c>
      <c r="J1015">
        <v>24</v>
      </c>
      <c r="K1015">
        <v>3</v>
      </c>
      <c r="L1015">
        <v>0</v>
      </c>
    </row>
    <row r="1016" spans="1:12" x14ac:dyDescent="0.2">
      <c r="A1016" t="s">
        <v>1031</v>
      </c>
      <c r="B1016" t="s">
        <v>19</v>
      </c>
      <c r="C1016">
        <v>1</v>
      </c>
      <c r="D1016">
        <v>4</v>
      </c>
      <c r="E1016">
        <v>1</v>
      </c>
      <c r="F1016">
        <v>0</v>
      </c>
      <c r="G1016">
        <v>0.5</v>
      </c>
      <c r="H1016">
        <v>9</v>
      </c>
      <c r="I1016">
        <v>16</v>
      </c>
      <c r="J1016">
        <v>1</v>
      </c>
      <c r="K1016">
        <v>4</v>
      </c>
      <c r="L1016">
        <v>0</v>
      </c>
    </row>
    <row r="1017" spans="1:12" x14ac:dyDescent="0.2">
      <c r="A1017" t="s">
        <v>1032</v>
      </c>
      <c r="B1017" t="s">
        <v>34</v>
      </c>
      <c r="C1017">
        <v>1</v>
      </c>
      <c r="D1017">
        <v>11</v>
      </c>
      <c r="E1017">
        <v>40</v>
      </c>
      <c r="F1017">
        <v>0</v>
      </c>
      <c r="G1017">
        <v>0.25</v>
      </c>
      <c r="H1017">
        <v>19</v>
      </c>
      <c r="I1017">
        <v>36</v>
      </c>
      <c r="J1017">
        <v>4</v>
      </c>
      <c r="K1017">
        <v>12</v>
      </c>
      <c r="L1017">
        <v>0</v>
      </c>
    </row>
    <row r="1018" spans="1:12" x14ac:dyDescent="0.2">
      <c r="A1018" t="s">
        <v>1033</v>
      </c>
      <c r="B1018" t="s">
        <v>19</v>
      </c>
      <c r="C1018">
        <v>0</v>
      </c>
      <c r="D1018">
        <v>0</v>
      </c>
      <c r="E1018">
        <v>0</v>
      </c>
      <c r="F1018">
        <v>0</v>
      </c>
      <c r="G1018">
        <v>1</v>
      </c>
      <c r="H1018">
        <v>7</v>
      </c>
      <c r="I1018">
        <v>6</v>
      </c>
      <c r="J1018">
        <v>1</v>
      </c>
      <c r="K1018">
        <v>2</v>
      </c>
      <c r="L1018">
        <v>0</v>
      </c>
    </row>
    <row r="1019" spans="1:12" x14ac:dyDescent="0.2">
      <c r="A1019" t="s">
        <v>1034</v>
      </c>
      <c r="B1019" t="s">
        <v>19</v>
      </c>
      <c r="C1019">
        <v>0</v>
      </c>
      <c r="D1019">
        <v>0</v>
      </c>
      <c r="E1019">
        <v>0</v>
      </c>
      <c r="F1019">
        <v>0</v>
      </c>
      <c r="G1019">
        <v>1</v>
      </c>
      <c r="H1019">
        <v>7</v>
      </c>
      <c r="I1019">
        <v>6</v>
      </c>
      <c r="J1019">
        <v>1</v>
      </c>
      <c r="K1019">
        <v>2</v>
      </c>
      <c r="L1019">
        <v>0</v>
      </c>
    </row>
    <row r="1020" spans="1:12" x14ac:dyDescent="0.2">
      <c r="A1020" t="s">
        <v>1035</v>
      </c>
      <c r="B1020" t="s">
        <v>19</v>
      </c>
      <c r="C1020">
        <v>0</v>
      </c>
      <c r="D1020">
        <v>1</v>
      </c>
      <c r="E1020">
        <v>0</v>
      </c>
      <c r="F1020">
        <v>0</v>
      </c>
      <c r="G1020">
        <v>1</v>
      </c>
      <c r="H1020">
        <v>10</v>
      </c>
      <c r="I1020">
        <v>13</v>
      </c>
      <c r="J1020">
        <v>1</v>
      </c>
      <c r="K1020">
        <v>2</v>
      </c>
      <c r="L1020">
        <v>0</v>
      </c>
    </row>
    <row r="1021" spans="1:12" x14ac:dyDescent="0.2">
      <c r="A1021" t="s">
        <v>1036</v>
      </c>
      <c r="B1021" t="s">
        <v>34</v>
      </c>
      <c r="C1021">
        <v>0</v>
      </c>
      <c r="D1021">
        <v>3</v>
      </c>
      <c r="E1021">
        <v>4</v>
      </c>
      <c r="F1021">
        <v>0</v>
      </c>
      <c r="G1021">
        <v>0.5</v>
      </c>
      <c r="H1021">
        <v>10</v>
      </c>
      <c r="I1021">
        <v>24</v>
      </c>
      <c r="J1021">
        <v>0</v>
      </c>
      <c r="K1021">
        <v>4</v>
      </c>
      <c r="L1021">
        <v>0</v>
      </c>
    </row>
    <row r="1022" spans="1:12" x14ac:dyDescent="0.2">
      <c r="A1022" t="s">
        <v>1037</v>
      </c>
      <c r="B1022" t="s">
        <v>34</v>
      </c>
      <c r="C1022">
        <v>0</v>
      </c>
      <c r="D1022">
        <v>2</v>
      </c>
      <c r="E1022">
        <v>3</v>
      </c>
      <c r="F1022">
        <v>0</v>
      </c>
      <c r="G1022">
        <v>1</v>
      </c>
      <c r="H1022">
        <v>4</v>
      </c>
      <c r="I1022">
        <v>12</v>
      </c>
      <c r="J1022">
        <v>1</v>
      </c>
      <c r="K1022">
        <v>3</v>
      </c>
      <c r="L1022">
        <v>0</v>
      </c>
    </row>
    <row r="1023" spans="1:12" x14ac:dyDescent="0.2">
      <c r="A1023" t="s">
        <v>1038</v>
      </c>
      <c r="B1023" t="s">
        <v>19</v>
      </c>
      <c r="C1023">
        <v>0</v>
      </c>
      <c r="D1023">
        <v>0</v>
      </c>
      <c r="E1023">
        <v>0</v>
      </c>
      <c r="F1023">
        <v>0</v>
      </c>
      <c r="G1023">
        <v>1</v>
      </c>
      <c r="H1023">
        <v>7</v>
      </c>
      <c r="I1023">
        <v>6</v>
      </c>
      <c r="J1023">
        <v>1</v>
      </c>
      <c r="K1023">
        <v>2</v>
      </c>
      <c r="L1023">
        <v>0</v>
      </c>
    </row>
    <row r="1024" spans="1:12" x14ac:dyDescent="0.2">
      <c r="A1024" t="s">
        <v>1039</v>
      </c>
      <c r="B1024" t="s">
        <v>19</v>
      </c>
      <c r="C1024">
        <v>2</v>
      </c>
      <c r="D1024">
        <v>5</v>
      </c>
      <c r="E1024">
        <v>4</v>
      </c>
      <c r="F1024">
        <v>0</v>
      </c>
      <c r="G1024">
        <v>1</v>
      </c>
      <c r="H1024">
        <v>12</v>
      </c>
      <c r="I1024">
        <v>16</v>
      </c>
      <c r="J1024">
        <v>2</v>
      </c>
      <c r="K1024">
        <v>8</v>
      </c>
      <c r="L1024">
        <v>0</v>
      </c>
    </row>
    <row r="1025" spans="1:12" x14ac:dyDescent="0.2">
      <c r="A1025" t="s">
        <v>1040</v>
      </c>
      <c r="B1025" t="s">
        <v>19</v>
      </c>
      <c r="C1025">
        <v>0</v>
      </c>
      <c r="D1025">
        <v>0</v>
      </c>
      <c r="E1025">
        <v>0</v>
      </c>
      <c r="F1025">
        <v>0</v>
      </c>
      <c r="G1025">
        <v>1</v>
      </c>
      <c r="H1025">
        <v>5</v>
      </c>
      <c r="I1025">
        <v>6</v>
      </c>
      <c r="J1025">
        <v>1</v>
      </c>
      <c r="K1025">
        <v>2</v>
      </c>
      <c r="L1025">
        <v>0</v>
      </c>
    </row>
    <row r="1026" spans="1:12" x14ac:dyDescent="0.2">
      <c r="A1026" t="s">
        <v>1041</v>
      </c>
      <c r="B1026" t="s">
        <v>19</v>
      </c>
      <c r="C1026">
        <v>0</v>
      </c>
      <c r="D1026">
        <v>2</v>
      </c>
      <c r="E1026">
        <v>0</v>
      </c>
      <c r="F1026">
        <v>0</v>
      </c>
      <c r="G1026">
        <v>1</v>
      </c>
      <c r="H1026">
        <v>6</v>
      </c>
      <c r="I1026">
        <v>10</v>
      </c>
      <c r="J1026">
        <v>2</v>
      </c>
      <c r="K1026">
        <v>3</v>
      </c>
      <c r="L1026">
        <v>0</v>
      </c>
    </row>
    <row r="1027" spans="1:12" x14ac:dyDescent="0.2">
      <c r="A1027" t="s">
        <v>1042</v>
      </c>
      <c r="B1027" t="s">
        <v>19</v>
      </c>
      <c r="C1027">
        <v>0</v>
      </c>
      <c r="D1027">
        <v>3</v>
      </c>
      <c r="E1027">
        <v>1</v>
      </c>
      <c r="F1027">
        <v>0</v>
      </c>
      <c r="G1027">
        <v>1</v>
      </c>
      <c r="H1027">
        <v>4</v>
      </c>
      <c r="I1027">
        <v>4</v>
      </c>
      <c r="J1027">
        <v>1</v>
      </c>
      <c r="K1027">
        <v>3</v>
      </c>
      <c r="L1027">
        <v>0</v>
      </c>
    </row>
    <row r="1028" spans="1:12" x14ac:dyDescent="0.2">
      <c r="A1028" t="s">
        <v>1043</v>
      </c>
      <c r="B1028" t="s">
        <v>19</v>
      </c>
      <c r="C1028">
        <v>10</v>
      </c>
      <c r="D1028">
        <v>8</v>
      </c>
      <c r="E1028">
        <v>0</v>
      </c>
      <c r="F1028">
        <v>0</v>
      </c>
      <c r="G1028">
        <v>1</v>
      </c>
      <c r="H1028">
        <v>11</v>
      </c>
      <c r="I1028">
        <v>27</v>
      </c>
      <c r="J1028">
        <v>5</v>
      </c>
      <c r="K1028">
        <v>10</v>
      </c>
      <c r="L1028">
        <v>0</v>
      </c>
    </row>
    <row r="1029" spans="1:12" x14ac:dyDescent="0.2">
      <c r="A1029" t="s">
        <v>1044</v>
      </c>
      <c r="B1029" t="s">
        <v>19</v>
      </c>
      <c r="C1029">
        <v>0</v>
      </c>
      <c r="D1029">
        <v>3</v>
      </c>
      <c r="E1029">
        <v>1</v>
      </c>
      <c r="F1029">
        <v>0</v>
      </c>
      <c r="G1029">
        <v>1</v>
      </c>
      <c r="H1029">
        <v>4</v>
      </c>
      <c r="I1029">
        <v>9</v>
      </c>
      <c r="J1029">
        <v>1</v>
      </c>
      <c r="K1029">
        <v>3</v>
      </c>
      <c r="L1029">
        <v>0</v>
      </c>
    </row>
    <row r="1030" spans="1:12" x14ac:dyDescent="0.2">
      <c r="A1030" t="s">
        <v>1045</v>
      </c>
      <c r="B1030" t="s">
        <v>19</v>
      </c>
      <c r="C1030">
        <v>12</v>
      </c>
      <c r="D1030">
        <v>11</v>
      </c>
      <c r="E1030">
        <v>86</v>
      </c>
      <c r="F1030">
        <v>1</v>
      </c>
      <c r="G1030">
        <v>0.16700000000000001</v>
      </c>
      <c r="H1030">
        <v>3</v>
      </c>
      <c r="I1030">
        <v>34</v>
      </c>
      <c r="J1030">
        <v>2</v>
      </c>
      <c r="K1030">
        <v>24</v>
      </c>
      <c r="L1030">
        <v>0</v>
      </c>
    </row>
    <row r="1031" spans="1:12" x14ac:dyDescent="0.2">
      <c r="A1031" t="s">
        <v>1046</v>
      </c>
      <c r="B1031" t="s">
        <v>13</v>
      </c>
      <c r="C1031">
        <v>0</v>
      </c>
      <c r="D1031">
        <v>3</v>
      </c>
      <c r="E1031">
        <v>7</v>
      </c>
      <c r="F1031">
        <v>1</v>
      </c>
      <c r="G1031">
        <v>1</v>
      </c>
      <c r="H1031">
        <v>0</v>
      </c>
      <c r="I1031">
        <v>60</v>
      </c>
      <c r="J1031">
        <v>0</v>
      </c>
      <c r="K1031">
        <v>7</v>
      </c>
      <c r="L1031">
        <v>0</v>
      </c>
    </row>
    <row r="1032" spans="1:12" x14ac:dyDescent="0.2">
      <c r="A1032" t="s">
        <v>1047</v>
      </c>
      <c r="B1032" t="s">
        <v>19</v>
      </c>
      <c r="C1032">
        <v>2</v>
      </c>
      <c r="D1032">
        <v>5</v>
      </c>
      <c r="E1032">
        <v>4</v>
      </c>
      <c r="F1032">
        <v>0</v>
      </c>
      <c r="G1032">
        <v>1</v>
      </c>
      <c r="H1032">
        <v>12</v>
      </c>
      <c r="I1032">
        <v>16</v>
      </c>
      <c r="J1032">
        <v>10</v>
      </c>
      <c r="K1032">
        <v>8</v>
      </c>
      <c r="L1032">
        <v>0</v>
      </c>
    </row>
    <row r="1033" spans="1:12" x14ac:dyDescent="0.2">
      <c r="A1033" t="s">
        <v>1048</v>
      </c>
      <c r="B1033" t="s">
        <v>19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5</v>
      </c>
      <c r="I1033">
        <v>6</v>
      </c>
      <c r="J1033">
        <v>1</v>
      </c>
      <c r="K1033">
        <v>2</v>
      </c>
      <c r="L1033">
        <v>0</v>
      </c>
    </row>
    <row r="1034" spans="1:12" x14ac:dyDescent="0.2">
      <c r="A1034" t="s">
        <v>1049</v>
      </c>
      <c r="B1034" t="s">
        <v>19</v>
      </c>
      <c r="C1034">
        <v>0</v>
      </c>
      <c r="D1034">
        <v>3</v>
      </c>
      <c r="E1034">
        <v>0</v>
      </c>
      <c r="F1034">
        <v>0</v>
      </c>
      <c r="G1034">
        <v>1</v>
      </c>
      <c r="H1034">
        <v>7</v>
      </c>
      <c r="I1034">
        <v>12</v>
      </c>
      <c r="J1034">
        <v>34</v>
      </c>
      <c r="K1034">
        <v>4</v>
      </c>
      <c r="L1034">
        <v>0</v>
      </c>
    </row>
    <row r="1035" spans="1:12" x14ac:dyDescent="0.2">
      <c r="A1035" t="s">
        <v>1050</v>
      </c>
      <c r="B1035" t="s">
        <v>19</v>
      </c>
      <c r="C1035">
        <v>0</v>
      </c>
      <c r="D1035">
        <v>4</v>
      </c>
      <c r="E1035">
        <v>3</v>
      </c>
      <c r="F1035">
        <v>0</v>
      </c>
      <c r="G1035">
        <v>0.5</v>
      </c>
      <c r="H1035">
        <v>4</v>
      </c>
      <c r="I1035">
        <v>7</v>
      </c>
      <c r="J1035">
        <v>0</v>
      </c>
      <c r="K1035">
        <v>4</v>
      </c>
      <c r="L1035">
        <v>0</v>
      </c>
    </row>
    <row r="1036" spans="1:12" x14ac:dyDescent="0.2">
      <c r="A1036" t="s">
        <v>1051</v>
      </c>
      <c r="B1036" t="s">
        <v>19</v>
      </c>
      <c r="C1036">
        <v>15</v>
      </c>
      <c r="D1036">
        <v>8</v>
      </c>
      <c r="E1036">
        <v>0</v>
      </c>
      <c r="F1036">
        <v>0</v>
      </c>
      <c r="G1036">
        <v>1</v>
      </c>
      <c r="H1036">
        <v>14</v>
      </c>
      <c r="I1036">
        <v>31</v>
      </c>
      <c r="J1036">
        <v>66</v>
      </c>
      <c r="K1036">
        <v>10</v>
      </c>
      <c r="L1036">
        <v>0</v>
      </c>
    </row>
    <row r="1037" spans="1:12" x14ac:dyDescent="0.2">
      <c r="A1037" t="s">
        <v>1052</v>
      </c>
      <c r="B1037" t="s">
        <v>19</v>
      </c>
      <c r="C1037">
        <v>0</v>
      </c>
      <c r="D1037">
        <v>4</v>
      </c>
      <c r="E1037">
        <v>3</v>
      </c>
      <c r="F1037">
        <v>0</v>
      </c>
      <c r="G1037">
        <v>0.5</v>
      </c>
      <c r="H1037">
        <v>4</v>
      </c>
      <c r="I1037">
        <v>9</v>
      </c>
      <c r="J1037">
        <v>3</v>
      </c>
      <c r="K1037">
        <v>4</v>
      </c>
      <c r="L1037">
        <v>0</v>
      </c>
    </row>
    <row r="1038" spans="1:12" x14ac:dyDescent="0.2">
      <c r="A1038" t="s">
        <v>1053</v>
      </c>
      <c r="B1038" t="s">
        <v>17</v>
      </c>
      <c r="C1038">
        <v>9</v>
      </c>
      <c r="D1038">
        <v>12</v>
      </c>
      <c r="E1038">
        <v>86</v>
      </c>
      <c r="F1038">
        <v>1</v>
      </c>
      <c r="G1038">
        <v>0.16700000000000001</v>
      </c>
      <c r="H1038">
        <v>2</v>
      </c>
      <c r="I1038">
        <v>34</v>
      </c>
      <c r="J1038">
        <v>1</v>
      </c>
      <c r="K1038">
        <v>24</v>
      </c>
      <c r="L1038">
        <v>0</v>
      </c>
    </row>
    <row r="1039" spans="1:12" x14ac:dyDescent="0.2">
      <c r="A1039" t="s">
        <v>1054</v>
      </c>
      <c r="B1039" t="s">
        <v>13</v>
      </c>
      <c r="C1039">
        <v>1</v>
      </c>
      <c r="D1039">
        <v>5</v>
      </c>
      <c r="E1039">
        <v>0</v>
      </c>
      <c r="F1039">
        <v>1</v>
      </c>
      <c r="G1039">
        <v>1</v>
      </c>
      <c r="H1039">
        <v>1</v>
      </c>
      <c r="I1039">
        <v>5</v>
      </c>
      <c r="J1039">
        <v>11</v>
      </c>
      <c r="K1039">
        <v>5</v>
      </c>
      <c r="L1039">
        <v>0</v>
      </c>
    </row>
    <row r="1040" spans="1:12" x14ac:dyDescent="0.2">
      <c r="A1040" t="s">
        <v>1055</v>
      </c>
      <c r="B1040" t="s">
        <v>17</v>
      </c>
      <c r="C1040">
        <v>9</v>
      </c>
      <c r="D1040">
        <v>12</v>
      </c>
      <c r="E1040">
        <v>86</v>
      </c>
      <c r="F1040">
        <v>1</v>
      </c>
      <c r="G1040">
        <v>0.16700000000000001</v>
      </c>
      <c r="H1040">
        <v>2</v>
      </c>
      <c r="I1040">
        <v>34</v>
      </c>
      <c r="J1040">
        <v>1</v>
      </c>
      <c r="K1040">
        <v>24</v>
      </c>
      <c r="L1040">
        <v>0</v>
      </c>
    </row>
    <row r="1041" spans="1:12" x14ac:dyDescent="0.2">
      <c r="A1041" t="s">
        <v>1056</v>
      </c>
      <c r="B1041" t="s">
        <v>17</v>
      </c>
      <c r="C1041">
        <v>11</v>
      </c>
      <c r="D1041">
        <v>12</v>
      </c>
      <c r="E1041">
        <v>86</v>
      </c>
      <c r="F1041">
        <v>1</v>
      </c>
      <c r="G1041">
        <v>0.16700000000000001</v>
      </c>
      <c r="H1041">
        <v>2</v>
      </c>
      <c r="I1041">
        <v>34</v>
      </c>
      <c r="J1041">
        <v>1</v>
      </c>
      <c r="K1041">
        <v>24</v>
      </c>
      <c r="L1041">
        <v>0</v>
      </c>
    </row>
    <row r="1042" spans="1:12" x14ac:dyDescent="0.2">
      <c r="A1042" t="s">
        <v>1057</v>
      </c>
      <c r="B1042" t="s">
        <v>17</v>
      </c>
      <c r="C1042">
        <v>9</v>
      </c>
      <c r="D1042">
        <v>12</v>
      </c>
      <c r="E1042">
        <v>86</v>
      </c>
      <c r="F1042">
        <v>1</v>
      </c>
      <c r="G1042">
        <v>0.16700000000000001</v>
      </c>
      <c r="H1042">
        <v>2</v>
      </c>
      <c r="I1042">
        <v>34</v>
      </c>
      <c r="J1042">
        <v>1</v>
      </c>
      <c r="K1042">
        <v>24</v>
      </c>
      <c r="L1042">
        <v>0</v>
      </c>
    </row>
    <row r="1043" spans="1:12" x14ac:dyDescent="0.2">
      <c r="A1043" t="s">
        <v>1058</v>
      </c>
      <c r="B1043" t="s">
        <v>17</v>
      </c>
      <c r="C1043">
        <v>11</v>
      </c>
      <c r="D1043">
        <v>12</v>
      </c>
      <c r="E1043">
        <v>86</v>
      </c>
      <c r="F1043">
        <v>1</v>
      </c>
      <c r="G1043">
        <v>0.16700000000000001</v>
      </c>
      <c r="H1043">
        <v>2</v>
      </c>
      <c r="I1043">
        <v>34</v>
      </c>
      <c r="J1043">
        <v>1</v>
      </c>
      <c r="K1043">
        <v>24</v>
      </c>
      <c r="L1043">
        <v>0</v>
      </c>
    </row>
    <row r="1044" spans="1:12" x14ac:dyDescent="0.2">
      <c r="A1044" t="s">
        <v>1059</v>
      </c>
      <c r="B1044" t="s">
        <v>17</v>
      </c>
      <c r="C1044">
        <v>11</v>
      </c>
      <c r="D1044">
        <v>12</v>
      </c>
      <c r="E1044">
        <v>86</v>
      </c>
      <c r="F1044">
        <v>1</v>
      </c>
      <c r="G1044">
        <v>0.16700000000000001</v>
      </c>
      <c r="H1044">
        <v>2</v>
      </c>
      <c r="I1044">
        <v>34</v>
      </c>
      <c r="J1044">
        <v>1</v>
      </c>
      <c r="K1044">
        <v>24</v>
      </c>
      <c r="L1044">
        <v>0</v>
      </c>
    </row>
    <row r="1045" spans="1:12" x14ac:dyDescent="0.2">
      <c r="A1045" t="s">
        <v>1060</v>
      </c>
      <c r="B1045" t="s">
        <v>34</v>
      </c>
      <c r="C1045">
        <v>0</v>
      </c>
      <c r="D1045">
        <v>11</v>
      </c>
      <c r="E1045">
        <v>0</v>
      </c>
      <c r="F1045">
        <v>0</v>
      </c>
      <c r="G1045">
        <v>1</v>
      </c>
      <c r="H1045">
        <v>21</v>
      </c>
      <c r="I1045">
        <v>54</v>
      </c>
      <c r="J1045">
        <v>0</v>
      </c>
      <c r="K1045">
        <v>11</v>
      </c>
      <c r="L1045">
        <v>0</v>
      </c>
    </row>
    <row r="1046" spans="1:12" x14ac:dyDescent="0.2">
      <c r="A1046" t="s">
        <v>1061</v>
      </c>
      <c r="B1046" t="s">
        <v>34</v>
      </c>
      <c r="C1046">
        <v>0</v>
      </c>
      <c r="D1046">
        <v>10</v>
      </c>
      <c r="E1046">
        <v>0</v>
      </c>
      <c r="F1046">
        <v>0</v>
      </c>
      <c r="G1046">
        <v>1</v>
      </c>
      <c r="H1046">
        <v>5</v>
      </c>
      <c r="I1046">
        <v>24</v>
      </c>
      <c r="J1046">
        <v>0</v>
      </c>
      <c r="K1046">
        <v>10</v>
      </c>
      <c r="L1046">
        <v>0</v>
      </c>
    </row>
    <row r="1047" spans="1:12" x14ac:dyDescent="0.2">
      <c r="A1047" t="s">
        <v>1062</v>
      </c>
      <c r="B1047" t="s">
        <v>19</v>
      </c>
      <c r="C1047">
        <v>2</v>
      </c>
      <c r="D1047">
        <v>5</v>
      </c>
      <c r="E1047">
        <v>4</v>
      </c>
      <c r="F1047">
        <v>0</v>
      </c>
      <c r="G1047">
        <v>1</v>
      </c>
      <c r="H1047">
        <v>12</v>
      </c>
      <c r="I1047">
        <v>16</v>
      </c>
      <c r="J1047">
        <v>2</v>
      </c>
      <c r="K1047">
        <v>8</v>
      </c>
      <c r="L1047">
        <v>0</v>
      </c>
    </row>
    <row r="1048" spans="1:12" x14ac:dyDescent="0.2">
      <c r="A1048" t="s">
        <v>1063</v>
      </c>
      <c r="B1048" t="s">
        <v>19</v>
      </c>
      <c r="C1048">
        <v>0</v>
      </c>
      <c r="D1048">
        <v>0</v>
      </c>
      <c r="E1048">
        <v>0</v>
      </c>
      <c r="F1048">
        <v>0</v>
      </c>
      <c r="G1048">
        <v>1</v>
      </c>
      <c r="H1048">
        <v>5</v>
      </c>
      <c r="I1048">
        <v>6</v>
      </c>
      <c r="J1048">
        <v>1</v>
      </c>
      <c r="K1048">
        <v>2</v>
      </c>
      <c r="L1048">
        <v>0</v>
      </c>
    </row>
    <row r="1049" spans="1:12" x14ac:dyDescent="0.2">
      <c r="A1049" t="s">
        <v>1064</v>
      </c>
      <c r="B1049" t="s">
        <v>19</v>
      </c>
      <c r="C1049">
        <v>10</v>
      </c>
      <c r="D1049">
        <v>8</v>
      </c>
      <c r="E1049">
        <v>4</v>
      </c>
      <c r="F1049">
        <v>0</v>
      </c>
      <c r="G1049">
        <v>0.5</v>
      </c>
      <c r="H1049">
        <v>15</v>
      </c>
      <c r="I1049">
        <v>30</v>
      </c>
      <c r="J1049">
        <v>13</v>
      </c>
      <c r="K1049">
        <v>10</v>
      </c>
      <c r="L1049">
        <v>0</v>
      </c>
    </row>
    <row r="1050" spans="1:12" x14ac:dyDescent="0.2">
      <c r="A1050" t="s">
        <v>1065</v>
      </c>
      <c r="B1050" t="s">
        <v>19</v>
      </c>
      <c r="C1050">
        <v>0</v>
      </c>
      <c r="D1050">
        <v>4</v>
      </c>
      <c r="E1050">
        <v>3</v>
      </c>
      <c r="F1050">
        <v>0</v>
      </c>
      <c r="G1050">
        <v>0.5</v>
      </c>
      <c r="H1050">
        <v>4</v>
      </c>
      <c r="I1050">
        <v>9</v>
      </c>
      <c r="J1050">
        <v>1</v>
      </c>
      <c r="K1050">
        <v>4</v>
      </c>
      <c r="L1050">
        <v>0</v>
      </c>
    </row>
    <row r="1051" spans="1:12" x14ac:dyDescent="0.2">
      <c r="A1051" t="s">
        <v>1066</v>
      </c>
      <c r="B1051" t="s">
        <v>17</v>
      </c>
      <c r="C1051">
        <v>11</v>
      </c>
      <c r="D1051">
        <v>12</v>
      </c>
      <c r="E1051">
        <v>86</v>
      </c>
      <c r="F1051">
        <v>1</v>
      </c>
      <c r="G1051">
        <v>0.16700000000000001</v>
      </c>
      <c r="H1051">
        <v>2</v>
      </c>
      <c r="I1051">
        <v>34</v>
      </c>
      <c r="J1051">
        <v>1</v>
      </c>
      <c r="K1051">
        <v>24</v>
      </c>
      <c r="L1051">
        <v>0</v>
      </c>
    </row>
    <row r="1052" spans="1:12" x14ac:dyDescent="0.2">
      <c r="A1052" t="s">
        <v>1067</v>
      </c>
      <c r="B1052" t="s">
        <v>19</v>
      </c>
      <c r="C1052">
        <v>1</v>
      </c>
      <c r="D1052">
        <v>3</v>
      </c>
      <c r="E1052">
        <v>0</v>
      </c>
      <c r="F1052">
        <v>0</v>
      </c>
      <c r="G1052">
        <v>1</v>
      </c>
      <c r="H1052">
        <v>6</v>
      </c>
      <c r="I1052">
        <v>11</v>
      </c>
      <c r="J1052">
        <v>2</v>
      </c>
      <c r="K1052">
        <v>3</v>
      </c>
      <c r="L1052">
        <v>0</v>
      </c>
    </row>
    <row r="1053" spans="1:12" x14ac:dyDescent="0.2">
      <c r="A1053" t="s">
        <v>1068</v>
      </c>
      <c r="B1053" t="s">
        <v>19</v>
      </c>
      <c r="C1053">
        <v>0</v>
      </c>
      <c r="D1053">
        <v>2</v>
      </c>
      <c r="E1053">
        <v>1</v>
      </c>
      <c r="F1053">
        <v>0</v>
      </c>
      <c r="G1053">
        <v>1</v>
      </c>
      <c r="H1053">
        <v>6</v>
      </c>
      <c r="I1053">
        <v>6</v>
      </c>
      <c r="J1053">
        <v>1</v>
      </c>
      <c r="K1053">
        <v>2</v>
      </c>
      <c r="L1053">
        <v>0</v>
      </c>
    </row>
    <row r="1054" spans="1:12" x14ac:dyDescent="0.2">
      <c r="A1054" t="s">
        <v>1069</v>
      </c>
      <c r="B1054" t="s">
        <v>17</v>
      </c>
      <c r="C1054">
        <v>0</v>
      </c>
      <c r="D1054">
        <v>4</v>
      </c>
      <c r="E1054">
        <v>1</v>
      </c>
      <c r="F1054">
        <v>1</v>
      </c>
      <c r="G1054">
        <v>0.5</v>
      </c>
      <c r="H1054">
        <v>3</v>
      </c>
      <c r="I1054">
        <v>19</v>
      </c>
      <c r="J1054">
        <v>4</v>
      </c>
      <c r="K1054">
        <v>4</v>
      </c>
      <c r="L1054">
        <v>0</v>
      </c>
    </row>
    <row r="1055" spans="1:12" x14ac:dyDescent="0.2">
      <c r="A1055" t="s">
        <v>1070</v>
      </c>
      <c r="B1055" t="s">
        <v>34</v>
      </c>
      <c r="C1055">
        <v>0</v>
      </c>
      <c r="D1055">
        <v>2</v>
      </c>
      <c r="E1055">
        <v>1</v>
      </c>
      <c r="F1055">
        <v>0</v>
      </c>
      <c r="G1055">
        <v>1</v>
      </c>
      <c r="H1055">
        <v>5</v>
      </c>
      <c r="I1055">
        <v>8</v>
      </c>
      <c r="J1055">
        <v>0</v>
      </c>
      <c r="K1055">
        <v>2</v>
      </c>
      <c r="L1055">
        <v>0</v>
      </c>
    </row>
    <row r="1056" spans="1:12" x14ac:dyDescent="0.2">
      <c r="A1056" t="s">
        <v>1071</v>
      </c>
      <c r="B1056" t="s">
        <v>19</v>
      </c>
      <c r="C1056">
        <v>1</v>
      </c>
      <c r="D1056">
        <v>4</v>
      </c>
      <c r="E1056">
        <v>1</v>
      </c>
      <c r="F1056">
        <v>0</v>
      </c>
      <c r="G1056">
        <v>0.5</v>
      </c>
      <c r="H1056">
        <v>15</v>
      </c>
      <c r="I1056">
        <v>17</v>
      </c>
      <c r="J1056">
        <v>1</v>
      </c>
      <c r="K1056">
        <v>5</v>
      </c>
      <c r="L1056">
        <v>0</v>
      </c>
    </row>
    <row r="1057" spans="1:12" x14ac:dyDescent="0.2">
      <c r="A1057" t="s">
        <v>1072</v>
      </c>
      <c r="B1057" t="s">
        <v>19</v>
      </c>
      <c r="C1057">
        <v>0</v>
      </c>
      <c r="D1057">
        <v>0</v>
      </c>
      <c r="E1057">
        <v>1</v>
      </c>
      <c r="F1057">
        <v>1</v>
      </c>
      <c r="G1057">
        <v>1</v>
      </c>
      <c r="H1057">
        <v>4</v>
      </c>
      <c r="I1057">
        <v>6</v>
      </c>
      <c r="J1057">
        <v>1</v>
      </c>
      <c r="K1057">
        <v>2</v>
      </c>
      <c r="L1057">
        <v>0</v>
      </c>
    </row>
    <row r="1058" spans="1:12" x14ac:dyDescent="0.2">
      <c r="A1058" t="s">
        <v>1073</v>
      </c>
      <c r="B1058" t="s">
        <v>19</v>
      </c>
      <c r="C1058">
        <v>0</v>
      </c>
      <c r="D1058">
        <v>2</v>
      </c>
      <c r="E1058">
        <v>0</v>
      </c>
      <c r="F1058">
        <v>0</v>
      </c>
      <c r="G1058">
        <v>1</v>
      </c>
      <c r="H1058">
        <v>6</v>
      </c>
      <c r="I1058">
        <v>11</v>
      </c>
      <c r="J1058">
        <v>4</v>
      </c>
      <c r="K1058">
        <v>2</v>
      </c>
      <c r="L1058">
        <v>0</v>
      </c>
    </row>
    <row r="1059" spans="1:12" x14ac:dyDescent="0.2">
      <c r="A1059" t="s">
        <v>1074</v>
      </c>
      <c r="B1059" t="s">
        <v>19</v>
      </c>
      <c r="C1059">
        <v>0</v>
      </c>
      <c r="D1059">
        <v>2</v>
      </c>
      <c r="E1059">
        <v>1</v>
      </c>
      <c r="F1059">
        <v>0</v>
      </c>
      <c r="G1059">
        <v>1</v>
      </c>
      <c r="H1059">
        <v>3</v>
      </c>
      <c r="I1059">
        <v>4</v>
      </c>
      <c r="J1059">
        <v>1</v>
      </c>
      <c r="K1059">
        <v>2</v>
      </c>
      <c r="L1059">
        <v>0</v>
      </c>
    </row>
    <row r="1060" spans="1:12" x14ac:dyDescent="0.2">
      <c r="A1060" t="s">
        <v>1075</v>
      </c>
      <c r="B1060" t="s">
        <v>17</v>
      </c>
      <c r="C1060">
        <v>0</v>
      </c>
      <c r="D1060">
        <v>2</v>
      </c>
      <c r="E1060">
        <v>1</v>
      </c>
      <c r="F1060">
        <v>1</v>
      </c>
      <c r="G1060">
        <v>1</v>
      </c>
      <c r="H1060">
        <v>1</v>
      </c>
      <c r="I1060">
        <v>4</v>
      </c>
      <c r="J1060">
        <v>1</v>
      </c>
      <c r="K1060">
        <v>2</v>
      </c>
      <c r="L1060">
        <v>0</v>
      </c>
    </row>
    <row r="1061" spans="1:12" x14ac:dyDescent="0.2">
      <c r="A1061" t="s">
        <v>1076</v>
      </c>
      <c r="B1061" t="s">
        <v>34</v>
      </c>
      <c r="C1061">
        <v>0</v>
      </c>
      <c r="D1061">
        <v>5</v>
      </c>
      <c r="E1061">
        <v>0</v>
      </c>
      <c r="F1061">
        <v>0</v>
      </c>
      <c r="G1061">
        <v>1</v>
      </c>
      <c r="H1061">
        <v>5</v>
      </c>
      <c r="I1061">
        <v>15</v>
      </c>
      <c r="J1061">
        <v>0</v>
      </c>
      <c r="K1061">
        <v>5</v>
      </c>
      <c r="L1061">
        <v>0</v>
      </c>
    </row>
    <row r="1062" spans="1:12" x14ac:dyDescent="0.2">
      <c r="A1062" t="s">
        <v>1077</v>
      </c>
      <c r="B1062" t="s">
        <v>34</v>
      </c>
      <c r="C1062">
        <v>0</v>
      </c>
      <c r="D1062">
        <v>5</v>
      </c>
      <c r="E1062">
        <v>4</v>
      </c>
      <c r="F1062">
        <v>0</v>
      </c>
      <c r="G1062">
        <v>0.33300000000000002</v>
      </c>
      <c r="H1062">
        <v>8</v>
      </c>
      <c r="I1062">
        <v>17</v>
      </c>
      <c r="J1062">
        <v>3</v>
      </c>
      <c r="K1062">
        <v>5</v>
      </c>
      <c r="L1062">
        <v>0</v>
      </c>
    </row>
    <row r="1063" spans="1:12" x14ac:dyDescent="0.2">
      <c r="A1063" t="s">
        <v>1078</v>
      </c>
      <c r="B1063" t="s">
        <v>19</v>
      </c>
      <c r="C1063">
        <v>0</v>
      </c>
      <c r="D1063">
        <v>0</v>
      </c>
      <c r="E1063">
        <v>1</v>
      </c>
      <c r="F1063">
        <v>0</v>
      </c>
      <c r="G1063">
        <v>1</v>
      </c>
      <c r="H1063">
        <v>8</v>
      </c>
      <c r="I1063">
        <v>6</v>
      </c>
      <c r="J1063">
        <v>1</v>
      </c>
      <c r="K1063">
        <v>2</v>
      </c>
      <c r="L1063">
        <v>0</v>
      </c>
    </row>
    <row r="1064" spans="1:12" x14ac:dyDescent="0.2">
      <c r="A1064" t="s">
        <v>1079</v>
      </c>
      <c r="B1064" t="s">
        <v>19</v>
      </c>
      <c r="C1064">
        <v>0</v>
      </c>
      <c r="D1064">
        <v>0</v>
      </c>
      <c r="E1064">
        <v>0</v>
      </c>
      <c r="F1064">
        <v>0</v>
      </c>
      <c r="G1064">
        <v>1</v>
      </c>
      <c r="H1064">
        <v>10</v>
      </c>
      <c r="I1064">
        <v>7</v>
      </c>
      <c r="J1064">
        <v>1</v>
      </c>
      <c r="K1064">
        <v>2</v>
      </c>
      <c r="L1064">
        <v>0</v>
      </c>
    </row>
    <row r="1065" spans="1:12" x14ac:dyDescent="0.2">
      <c r="A1065" t="s">
        <v>1080</v>
      </c>
      <c r="B1065" t="s">
        <v>19</v>
      </c>
      <c r="C1065">
        <v>0</v>
      </c>
      <c r="D1065">
        <v>0</v>
      </c>
      <c r="E1065">
        <v>1</v>
      </c>
      <c r="F1065">
        <v>0</v>
      </c>
      <c r="G1065">
        <v>1</v>
      </c>
      <c r="H1065">
        <v>7</v>
      </c>
      <c r="I1065">
        <v>6</v>
      </c>
      <c r="J1065">
        <v>1</v>
      </c>
      <c r="K1065">
        <v>2</v>
      </c>
      <c r="L1065">
        <v>0</v>
      </c>
    </row>
    <row r="1066" spans="1:12" x14ac:dyDescent="0.2">
      <c r="A1066" t="s">
        <v>1081</v>
      </c>
      <c r="B1066" t="s">
        <v>34</v>
      </c>
      <c r="C1066">
        <v>0</v>
      </c>
      <c r="D1066">
        <v>2</v>
      </c>
      <c r="E1066">
        <v>1</v>
      </c>
      <c r="F1066">
        <v>0</v>
      </c>
      <c r="G1066">
        <v>1</v>
      </c>
      <c r="H1066">
        <v>5</v>
      </c>
      <c r="I1066">
        <v>8</v>
      </c>
      <c r="J1066">
        <v>0</v>
      </c>
      <c r="K1066">
        <v>2</v>
      </c>
      <c r="L1066">
        <v>0</v>
      </c>
    </row>
    <row r="1067" spans="1:12" x14ac:dyDescent="0.2">
      <c r="A1067" t="s">
        <v>1082</v>
      </c>
      <c r="B1067" t="s">
        <v>19</v>
      </c>
      <c r="C1067">
        <v>0</v>
      </c>
      <c r="D1067">
        <v>2</v>
      </c>
      <c r="E1067">
        <v>1</v>
      </c>
      <c r="F1067">
        <v>0</v>
      </c>
      <c r="G1067">
        <v>1</v>
      </c>
      <c r="H1067">
        <v>13</v>
      </c>
      <c r="I1067">
        <v>40</v>
      </c>
      <c r="J1067">
        <v>2</v>
      </c>
      <c r="K1067">
        <v>6</v>
      </c>
      <c r="L1067">
        <v>0</v>
      </c>
    </row>
    <row r="1068" spans="1:12" x14ac:dyDescent="0.2">
      <c r="A1068" t="s">
        <v>1083</v>
      </c>
      <c r="B1068" t="s">
        <v>19</v>
      </c>
      <c r="C1068">
        <v>0</v>
      </c>
      <c r="D1068">
        <v>0</v>
      </c>
      <c r="E1068">
        <v>0</v>
      </c>
      <c r="F1068">
        <v>0</v>
      </c>
      <c r="G1068">
        <v>1</v>
      </c>
      <c r="H1068">
        <v>9</v>
      </c>
      <c r="I1068">
        <v>7</v>
      </c>
      <c r="J1068">
        <v>1</v>
      </c>
      <c r="K1068">
        <v>2</v>
      </c>
      <c r="L1068">
        <v>0</v>
      </c>
    </row>
    <row r="1069" spans="1:12" x14ac:dyDescent="0.2">
      <c r="A1069" t="s">
        <v>1084</v>
      </c>
      <c r="B1069" t="s">
        <v>19</v>
      </c>
      <c r="C1069">
        <v>0</v>
      </c>
      <c r="D1069">
        <v>3</v>
      </c>
      <c r="E1069">
        <v>11</v>
      </c>
      <c r="F1069">
        <v>0</v>
      </c>
      <c r="G1069">
        <v>1</v>
      </c>
      <c r="H1069">
        <v>10</v>
      </c>
      <c r="I1069">
        <v>41</v>
      </c>
      <c r="J1069">
        <v>4</v>
      </c>
      <c r="K1069">
        <v>7</v>
      </c>
      <c r="L1069">
        <v>0</v>
      </c>
    </row>
    <row r="1070" spans="1:12" x14ac:dyDescent="0.2">
      <c r="A1070" t="s">
        <v>1085</v>
      </c>
      <c r="B1070" t="s">
        <v>19</v>
      </c>
      <c r="C1070">
        <v>0</v>
      </c>
      <c r="D1070">
        <v>6</v>
      </c>
      <c r="E1070">
        <v>62</v>
      </c>
      <c r="F1070">
        <v>0</v>
      </c>
      <c r="G1070">
        <v>0.5</v>
      </c>
      <c r="H1070">
        <v>11</v>
      </c>
      <c r="I1070">
        <v>57</v>
      </c>
      <c r="J1070">
        <v>3</v>
      </c>
      <c r="K1070">
        <v>13</v>
      </c>
      <c r="L1070">
        <v>0</v>
      </c>
    </row>
    <row r="1071" spans="1:12" x14ac:dyDescent="0.2">
      <c r="A1071" t="s">
        <v>1086</v>
      </c>
      <c r="B1071" t="s">
        <v>19</v>
      </c>
      <c r="C1071">
        <v>2</v>
      </c>
      <c r="D1071">
        <v>8</v>
      </c>
      <c r="E1071">
        <v>1</v>
      </c>
      <c r="F1071">
        <v>1</v>
      </c>
      <c r="G1071">
        <v>0.5</v>
      </c>
      <c r="H1071">
        <v>3</v>
      </c>
      <c r="I1071">
        <v>40</v>
      </c>
      <c r="J1071">
        <v>5</v>
      </c>
      <c r="K1071">
        <v>8</v>
      </c>
      <c r="L1071">
        <v>0</v>
      </c>
    </row>
    <row r="1072" spans="1:12" x14ac:dyDescent="0.2">
      <c r="A1072" t="s">
        <v>1087</v>
      </c>
      <c r="B1072" t="s">
        <v>19</v>
      </c>
      <c r="C1072">
        <v>0</v>
      </c>
      <c r="D1072">
        <v>2</v>
      </c>
      <c r="E1072">
        <v>8</v>
      </c>
      <c r="F1072">
        <v>0</v>
      </c>
      <c r="G1072">
        <v>1</v>
      </c>
      <c r="H1072">
        <v>3</v>
      </c>
      <c r="I1072">
        <v>31</v>
      </c>
      <c r="J1072">
        <v>3</v>
      </c>
      <c r="K1072">
        <v>5</v>
      </c>
      <c r="L1072">
        <v>0</v>
      </c>
    </row>
    <row r="1073" spans="1:12" x14ac:dyDescent="0.2">
      <c r="A1073" t="s">
        <v>1088</v>
      </c>
      <c r="B1073" t="s">
        <v>19</v>
      </c>
      <c r="C1073">
        <v>1</v>
      </c>
      <c r="D1073">
        <v>3</v>
      </c>
      <c r="E1073">
        <v>0</v>
      </c>
      <c r="F1073">
        <v>0</v>
      </c>
      <c r="G1073">
        <v>1</v>
      </c>
      <c r="H1073">
        <v>21</v>
      </c>
      <c r="I1073">
        <v>60</v>
      </c>
      <c r="J1073">
        <v>23</v>
      </c>
      <c r="K1073">
        <v>9</v>
      </c>
      <c r="L1073">
        <v>0</v>
      </c>
    </row>
    <row r="1074" spans="1:12" x14ac:dyDescent="0.2">
      <c r="A1074" t="s">
        <v>1089</v>
      </c>
      <c r="B1074" t="s">
        <v>17</v>
      </c>
      <c r="C1074">
        <v>0</v>
      </c>
      <c r="D1074">
        <v>1</v>
      </c>
      <c r="E1074">
        <v>1</v>
      </c>
      <c r="F1074">
        <v>1</v>
      </c>
      <c r="G1074">
        <v>1</v>
      </c>
      <c r="H1074">
        <v>2</v>
      </c>
      <c r="I1074">
        <v>5</v>
      </c>
      <c r="J1074">
        <v>1</v>
      </c>
      <c r="K1074">
        <v>3</v>
      </c>
      <c r="L1074">
        <v>0</v>
      </c>
    </row>
    <row r="1075" spans="1:12" x14ac:dyDescent="0.2">
      <c r="A1075" t="s">
        <v>1090</v>
      </c>
      <c r="B1075" t="s">
        <v>19</v>
      </c>
      <c r="C1075">
        <v>0</v>
      </c>
      <c r="D1075">
        <v>6</v>
      </c>
      <c r="E1075">
        <v>3</v>
      </c>
      <c r="F1075">
        <v>1</v>
      </c>
      <c r="G1075">
        <v>1</v>
      </c>
      <c r="H1075">
        <v>3</v>
      </c>
      <c r="I1075">
        <v>14</v>
      </c>
      <c r="J1075">
        <v>1</v>
      </c>
      <c r="K1075">
        <v>7</v>
      </c>
      <c r="L1075">
        <v>0</v>
      </c>
    </row>
    <row r="1076" spans="1:12" x14ac:dyDescent="0.2">
      <c r="A1076" t="s">
        <v>1091</v>
      </c>
      <c r="B1076" t="s">
        <v>19</v>
      </c>
      <c r="C1076">
        <v>0</v>
      </c>
      <c r="D1076">
        <v>4</v>
      </c>
      <c r="E1076">
        <v>0</v>
      </c>
      <c r="F1076">
        <v>0</v>
      </c>
      <c r="G1076">
        <v>1</v>
      </c>
      <c r="H1076">
        <v>7</v>
      </c>
      <c r="I1076">
        <v>20</v>
      </c>
      <c r="J1076">
        <v>2</v>
      </c>
      <c r="K1076">
        <v>5</v>
      </c>
      <c r="L1076">
        <v>0</v>
      </c>
    </row>
    <row r="1077" spans="1:12" x14ac:dyDescent="0.2">
      <c r="A1077" t="s">
        <v>1092</v>
      </c>
      <c r="B1077" t="s">
        <v>17</v>
      </c>
      <c r="C1077">
        <v>4</v>
      </c>
      <c r="D1077">
        <v>1</v>
      </c>
      <c r="E1077">
        <v>0</v>
      </c>
      <c r="F1077">
        <v>1</v>
      </c>
      <c r="G1077">
        <v>1</v>
      </c>
      <c r="H1077">
        <v>2</v>
      </c>
      <c r="I1077">
        <v>2</v>
      </c>
      <c r="J1077">
        <v>28</v>
      </c>
      <c r="K1077">
        <v>1</v>
      </c>
      <c r="L1077">
        <v>0</v>
      </c>
    </row>
    <row r="1078" spans="1:12" x14ac:dyDescent="0.2">
      <c r="A1078" t="s">
        <v>1093</v>
      </c>
      <c r="B1078" t="s">
        <v>19</v>
      </c>
      <c r="C1078">
        <v>0</v>
      </c>
      <c r="D1078">
        <v>5</v>
      </c>
      <c r="E1078">
        <v>24</v>
      </c>
      <c r="F1078">
        <v>1</v>
      </c>
      <c r="G1078">
        <v>0.2</v>
      </c>
      <c r="H1078">
        <v>19</v>
      </c>
      <c r="I1078">
        <v>70</v>
      </c>
      <c r="J1078">
        <v>5</v>
      </c>
      <c r="K1078">
        <v>9</v>
      </c>
      <c r="L1078">
        <v>2</v>
      </c>
    </row>
    <row r="1079" spans="1:12" x14ac:dyDescent="0.2">
      <c r="A1079" t="s">
        <v>1094</v>
      </c>
      <c r="B1079" t="s">
        <v>17</v>
      </c>
      <c r="C1079">
        <v>0</v>
      </c>
      <c r="D1079">
        <v>0</v>
      </c>
      <c r="E1079">
        <v>0</v>
      </c>
      <c r="F1079">
        <v>1</v>
      </c>
      <c r="G1079">
        <v>1</v>
      </c>
      <c r="H1079">
        <v>0</v>
      </c>
      <c r="I1079">
        <v>4</v>
      </c>
      <c r="J1079">
        <v>1</v>
      </c>
      <c r="K1079">
        <v>2</v>
      </c>
      <c r="L1079">
        <v>0</v>
      </c>
    </row>
    <row r="1080" spans="1:12" x14ac:dyDescent="0.2">
      <c r="A1080" t="s">
        <v>1095</v>
      </c>
      <c r="B1080" t="s">
        <v>34</v>
      </c>
      <c r="C1080">
        <v>0</v>
      </c>
      <c r="D1080">
        <v>3</v>
      </c>
      <c r="E1080">
        <v>3</v>
      </c>
      <c r="F1080">
        <v>0</v>
      </c>
      <c r="G1080">
        <v>1</v>
      </c>
      <c r="H1080">
        <v>12</v>
      </c>
      <c r="I1080">
        <v>20</v>
      </c>
      <c r="J1080">
        <v>0</v>
      </c>
      <c r="K1080">
        <v>3</v>
      </c>
      <c r="L1080">
        <v>0</v>
      </c>
    </row>
    <row r="1081" spans="1:12" x14ac:dyDescent="0.2">
      <c r="A1081" t="s">
        <v>1096</v>
      </c>
      <c r="B1081" t="s">
        <v>34</v>
      </c>
      <c r="C1081">
        <v>0</v>
      </c>
      <c r="D1081">
        <v>8</v>
      </c>
      <c r="E1081">
        <v>55</v>
      </c>
      <c r="F1081">
        <v>0</v>
      </c>
      <c r="G1081">
        <v>1</v>
      </c>
      <c r="H1081">
        <v>8</v>
      </c>
      <c r="I1081">
        <v>32</v>
      </c>
      <c r="J1081">
        <v>0</v>
      </c>
      <c r="K1081">
        <v>14</v>
      </c>
      <c r="L1081">
        <v>0</v>
      </c>
    </row>
    <row r="1082" spans="1:12" x14ac:dyDescent="0.2">
      <c r="A1082" t="s">
        <v>1097</v>
      </c>
      <c r="B1082" t="s">
        <v>19</v>
      </c>
      <c r="C1082">
        <v>0</v>
      </c>
      <c r="D1082">
        <v>3</v>
      </c>
      <c r="E1082">
        <v>1</v>
      </c>
      <c r="F1082">
        <v>0</v>
      </c>
      <c r="G1082">
        <v>1</v>
      </c>
      <c r="H1082">
        <v>10</v>
      </c>
      <c r="I1082">
        <v>21</v>
      </c>
      <c r="J1082">
        <v>1</v>
      </c>
      <c r="K1082">
        <v>3</v>
      </c>
      <c r="L1082">
        <v>0</v>
      </c>
    </row>
    <row r="1083" spans="1:12" x14ac:dyDescent="0.2">
      <c r="A1083" t="s">
        <v>1098</v>
      </c>
      <c r="B1083" t="s">
        <v>34</v>
      </c>
      <c r="C1083">
        <v>0</v>
      </c>
      <c r="D1083">
        <v>8</v>
      </c>
      <c r="E1083">
        <v>26</v>
      </c>
      <c r="F1083">
        <v>0</v>
      </c>
      <c r="G1083">
        <v>0.5</v>
      </c>
      <c r="H1083">
        <v>11</v>
      </c>
      <c r="I1083">
        <v>20</v>
      </c>
      <c r="J1083">
        <v>2</v>
      </c>
      <c r="K1083">
        <v>8</v>
      </c>
      <c r="L1083">
        <v>0</v>
      </c>
    </row>
    <row r="1084" spans="1:12" x14ac:dyDescent="0.2">
      <c r="A1084" t="s">
        <v>1099</v>
      </c>
      <c r="B1084" t="s">
        <v>19</v>
      </c>
      <c r="C1084">
        <v>0</v>
      </c>
      <c r="D1084">
        <v>0</v>
      </c>
      <c r="E1084">
        <v>0</v>
      </c>
      <c r="F1084">
        <v>0</v>
      </c>
      <c r="G1084">
        <v>1</v>
      </c>
      <c r="H1084">
        <v>9</v>
      </c>
      <c r="I1084">
        <v>6</v>
      </c>
      <c r="J1084">
        <v>1</v>
      </c>
      <c r="K1084">
        <v>2</v>
      </c>
      <c r="L1084">
        <v>0</v>
      </c>
    </row>
    <row r="1085" spans="1:12" x14ac:dyDescent="0.2">
      <c r="A1085" t="s">
        <v>1100</v>
      </c>
      <c r="B1085" t="s">
        <v>19</v>
      </c>
      <c r="C1085">
        <v>0</v>
      </c>
      <c r="D1085">
        <v>0</v>
      </c>
      <c r="E1085">
        <v>0</v>
      </c>
      <c r="F1085">
        <v>0</v>
      </c>
      <c r="G1085">
        <v>1</v>
      </c>
      <c r="H1085">
        <v>9</v>
      </c>
      <c r="I1085">
        <v>6</v>
      </c>
      <c r="J1085">
        <v>1</v>
      </c>
      <c r="K1085">
        <v>2</v>
      </c>
      <c r="L1085">
        <v>0</v>
      </c>
    </row>
    <row r="1086" spans="1:12" x14ac:dyDescent="0.2">
      <c r="A1086" t="s">
        <v>1101</v>
      </c>
      <c r="B1086" t="s">
        <v>34</v>
      </c>
      <c r="C1086">
        <v>0</v>
      </c>
      <c r="D1086">
        <v>5</v>
      </c>
      <c r="E1086">
        <v>8</v>
      </c>
      <c r="F1086">
        <v>0</v>
      </c>
      <c r="G1086">
        <v>0.5</v>
      </c>
      <c r="H1086">
        <v>11</v>
      </c>
      <c r="I1086">
        <v>22</v>
      </c>
      <c r="J1086">
        <v>0</v>
      </c>
      <c r="K1086">
        <v>5</v>
      </c>
      <c r="L1086">
        <v>0</v>
      </c>
    </row>
    <row r="1087" spans="1:12" x14ac:dyDescent="0.2">
      <c r="A1087" t="s">
        <v>1102</v>
      </c>
      <c r="B1087" t="s">
        <v>34</v>
      </c>
      <c r="C1087">
        <v>0</v>
      </c>
      <c r="D1087">
        <v>7</v>
      </c>
      <c r="E1087">
        <v>36</v>
      </c>
      <c r="F1087">
        <v>0</v>
      </c>
      <c r="G1087">
        <v>0.5</v>
      </c>
      <c r="H1087">
        <v>9</v>
      </c>
      <c r="I1087">
        <v>34</v>
      </c>
      <c r="J1087">
        <v>1</v>
      </c>
      <c r="K1087">
        <v>9</v>
      </c>
      <c r="L1087">
        <v>0</v>
      </c>
    </row>
    <row r="1088" spans="1:12" x14ac:dyDescent="0.2">
      <c r="A1088" t="s">
        <v>1103</v>
      </c>
      <c r="B1088" t="s">
        <v>17</v>
      </c>
      <c r="C1088">
        <v>0</v>
      </c>
      <c r="D1088">
        <v>2</v>
      </c>
      <c r="E1088">
        <v>3</v>
      </c>
      <c r="F1088">
        <v>1</v>
      </c>
      <c r="G1088">
        <v>0.5</v>
      </c>
      <c r="H1088">
        <v>2</v>
      </c>
      <c r="I1088">
        <v>8</v>
      </c>
      <c r="J1088">
        <v>1</v>
      </c>
      <c r="K1088">
        <v>3</v>
      </c>
      <c r="L1088">
        <v>0</v>
      </c>
    </row>
    <row r="1089" spans="1:12" x14ac:dyDescent="0.2">
      <c r="A1089" t="s">
        <v>1104</v>
      </c>
      <c r="B1089" t="s">
        <v>34</v>
      </c>
      <c r="C1089">
        <v>0</v>
      </c>
      <c r="D1089">
        <v>22</v>
      </c>
      <c r="E1089">
        <v>12</v>
      </c>
      <c r="F1089">
        <v>0</v>
      </c>
      <c r="G1089">
        <v>1</v>
      </c>
      <c r="H1089">
        <v>35</v>
      </c>
      <c r="I1089">
        <v>133</v>
      </c>
      <c r="J1089">
        <v>16</v>
      </c>
      <c r="K1089">
        <v>29</v>
      </c>
      <c r="L1089">
        <v>0</v>
      </c>
    </row>
    <row r="1090" spans="1:12" x14ac:dyDescent="0.2">
      <c r="A1090" t="s">
        <v>1105</v>
      </c>
      <c r="B1090" t="s">
        <v>19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9</v>
      </c>
      <c r="I1090">
        <v>6</v>
      </c>
      <c r="J1090">
        <v>1</v>
      </c>
      <c r="K1090">
        <v>2</v>
      </c>
      <c r="L1090">
        <v>0</v>
      </c>
    </row>
    <row r="1091" spans="1:12" x14ac:dyDescent="0.2">
      <c r="A1091" t="s">
        <v>1106</v>
      </c>
      <c r="B1091" t="s">
        <v>19</v>
      </c>
      <c r="C1091">
        <v>0</v>
      </c>
      <c r="D1091">
        <v>0</v>
      </c>
      <c r="E1091">
        <v>0</v>
      </c>
      <c r="F1091">
        <v>0</v>
      </c>
      <c r="G1091">
        <v>1</v>
      </c>
      <c r="H1091">
        <v>9</v>
      </c>
      <c r="I1091">
        <v>6</v>
      </c>
      <c r="J1091">
        <v>1</v>
      </c>
      <c r="K1091">
        <v>2</v>
      </c>
      <c r="L1091">
        <v>0</v>
      </c>
    </row>
    <row r="1092" spans="1:12" x14ac:dyDescent="0.2">
      <c r="A1092" t="s">
        <v>1107</v>
      </c>
      <c r="B1092" t="s">
        <v>19</v>
      </c>
      <c r="C1092">
        <v>0</v>
      </c>
      <c r="D1092">
        <v>0</v>
      </c>
      <c r="E1092">
        <v>0</v>
      </c>
      <c r="F1092">
        <v>0</v>
      </c>
      <c r="G1092">
        <v>1</v>
      </c>
      <c r="H1092">
        <v>9</v>
      </c>
      <c r="I1092">
        <v>6</v>
      </c>
      <c r="J1092">
        <v>1</v>
      </c>
      <c r="K1092">
        <v>2</v>
      </c>
      <c r="L1092">
        <v>0</v>
      </c>
    </row>
    <row r="1093" spans="1:12" x14ac:dyDescent="0.2">
      <c r="A1093" t="s">
        <v>1108</v>
      </c>
      <c r="B1093" t="s">
        <v>19</v>
      </c>
      <c r="C1093">
        <v>0</v>
      </c>
      <c r="D1093">
        <v>0</v>
      </c>
      <c r="E1093">
        <v>0</v>
      </c>
      <c r="F1093">
        <v>0</v>
      </c>
      <c r="G1093">
        <v>1</v>
      </c>
      <c r="H1093">
        <v>9</v>
      </c>
      <c r="I1093">
        <v>6</v>
      </c>
      <c r="J1093">
        <v>1</v>
      </c>
      <c r="K1093">
        <v>2</v>
      </c>
      <c r="L1093">
        <v>0</v>
      </c>
    </row>
    <row r="1094" spans="1:12" x14ac:dyDescent="0.2">
      <c r="A1094" t="s">
        <v>1109</v>
      </c>
      <c r="B1094" t="s">
        <v>19</v>
      </c>
      <c r="C1094">
        <v>0</v>
      </c>
      <c r="D1094">
        <v>0</v>
      </c>
      <c r="E1094">
        <v>0</v>
      </c>
      <c r="F1094">
        <v>0</v>
      </c>
      <c r="G1094">
        <v>1</v>
      </c>
      <c r="H1094">
        <v>9</v>
      </c>
      <c r="I1094">
        <v>6</v>
      </c>
      <c r="J1094">
        <v>1</v>
      </c>
      <c r="K1094">
        <v>2</v>
      </c>
      <c r="L1094">
        <v>0</v>
      </c>
    </row>
    <row r="1095" spans="1:12" x14ac:dyDescent="0.2">
      <c r="A1095" t="s">
        <v>1110</v>
      </c>
      <c r="B1095" t="s">
        <v>19</v>
      </c>
      <c r="C1095">
        <v>0</v>
      </c>
      <c r="D1095">
        <v>0</v>
      </c>
      <c r="E1095">
        <v>0</v>
      </c>
      <c r="F1095">
        <v>0</v>
      </c>
      <c r="G1095">
        <v>1</v>
      </c>
      <c r="H1095">
        <v>9</v>
      </c>
      <c r="I1095">
        <v>6</v>
      </c>
      <c r="J1095">
        <v>1</v>
      </c>
      <c r="K1095">
        <v>2</v>
      </c>
      <c r="L1095">
        <v>0</v>
      </c>
    </row>
    <row r="1096" spans="1:12" x14ac:dyDescent="0.2">
      <c r="A1096" t="s">
        <v>1111</v>
      </c>
      <c r="B1096" t="s">
        <v>19</v>
      </c>
      <c r="C1096">
        <v>0</v>
      </c>
      <c r="D1096">
        <v>0</v>
      </c>
      <c r="E1096">
        <v>0</v>
      </c>
      <c r="F1096">
        <v>0</v>
      </c>
      <c r="G1096">
        <v>1</v>
      </c>
      <c r="H1096">
        <v>9</v>
      </c>
      <c r="I1096">
        <v>6</v>
      </c>
      <c r="J1096">
        <v>1</v>
      </c>
      <c r="K1096">
        <v>2</v>
      </c>
      <c r="L1096">
        <v>0</v>
      </c>
    </row>
    <row r="1097" spans="1:12" x14ac:dyDescent="0.2">
      <c r="A1097" t="s">
        <v>1112</v>
      </c>
      <c r="B1097" t="s">
        <v>19</v>
      </c>
      <c r="C1097">
        <v>0</v>
      </c>
      <c r="D1097">
        <v>0</v>
      </c>
      <c r="E1097">
        <v>0</v>
      </c>
      <c r="F1097">
        <v>0</v>
      </c>
      <c r="G1097">
        <v>1</v>
      </c>
      <c r="H1097">
        <v>9</v>
      </c>
      <c r="I1097">
        <v>6</v>
      </c>
      <c r="J1097">
        <v>1</v>
      </c>
      <c r="K1097">
        <v>2</v>
      </c>
      <c r="L1097">
        <v>0</v>
      </c>
    </row>
    <row r="1098" spans="1:12" x14ac:dyDescent="0.2">
      <c r="A1098" t="s">
        <v>1113</v>
      </c>
      <c r="B1098" t="s">
        <v>19</v>
      </c>
      <c r="C1098">
        <v>0</v>
      </c>
      <c r="D1098">
        <v>0</v>
      </c>
      <c r="E1098">
        <v>0</v>
      </c>
      <c r="F1098">
        <v>0</v>
      </c>
      <c r="G1098">
        <v>1</v>
      </c>
      <c r="H1098">
        <v>9</v>
      </c>
      <c r="I1098">
        <v>6</v>
      </c>
      <c r="J1098">
        <v>1</v>
      </c>
      <c r="K1098">
        <v>2</v>
      </c>
      <c r="L1098">
        <v>0</v>
      </c>
    </row>
    <row r="1099" spans="1:12" x14ac:dyDescent="0.2">
      <c r="A1099" t="s">
        <v>1114</v>
      </c>
      <c r="B1099" t="s">
        <v>19</v>
      </c>
      <c r="C1099">
        <v>0</v>
      </c>
      <c r="D1099">
        <v>0</v>
      </c>
      <c r="E1099">
        <v>0</v>
      </c>
      <c r="F1099">
        <v>0</v>
      </c>
      <c r="G1099">
        <v>1</v>
      </c>
      <c r="H1099">
        <v>9</v>
      </c>
      <c r="I1099">
        <v>6</v>
      </c>
      <c r="J1099">
        <v>1</v>
      </c>
      <c r="K1099">
        <v>2</v>
      </c>
      <c r="L1099">
        <v>0</v>
      </c>
    </row>
    <row r="1100" spans="1:12" x14ac:dyDescent="0.2">
      <c r="A1100" t="s">
        <v>1115</v>
      </c>
      <c r="B1100" t="s">
        <v>34</v>
      </c>
      <c r="C1100">
        <v>0</v>
      </c>
      <c r="D1100">
        <v>0</v>
      </c>
      <c r="E1100">
        <v>0</v>
      </c>
      <c r="F1100">
        <v>0</v>
      </c>
      <c r="G1100">
        <v>1</v>
      </c>
      <c r="H1100">
        <v>10</v>
      </c>
      <c r="I1100">
        <v>8</v>
      </c>
      <c r="J1100">
        <v>1</v>
      </c>
      <c r="K1100">
        <v>2</v>
      </c>
      <c r="L1100">
        <v>0</v>
      </c>
    </row>
    <row r="1101" spans="1:12" x14ac:dyDescent="0.2">
      <c r="A1101" t="s">
        <v>1116</v>
      </c>
      <c r="B1101" t="s">
        <v>19</v>
      </c>
      <c r="C1101">
        <v>0</v>
      </c>
      <c r="D1101">
        <v>0</v>
      </c>
      <c r="E1101">
        <v>0</v>
      </c>
      <c r="F1101">
        <v>0</v>
      </c>
      <c r="G1101">
        <v>1</v>
      </c>
      <c r="H1101">
        <v>8</v>
      </c>
      <c r="I1101">
        <v>6</v>
      </c>
      <c r="J1101">
        <v>1</v>
      </c>
      <c r="K1101">
        <v>2</v>
      </c>
      <c r="L1101">
        <v>0</v>
      </c>
    </row>
    <row r="1102" spans="1:12" x14ac:dyDescent="0.2">
      <c r="A1102" t="s">
        <v>1117</v>
      </c>
      <c r="B1102" t="s">
        <v>19</v>
      </c>
      <c r="C1102">
        <v>0</v>
      </c>
      <c r="D1102">
        <v>0</v>
      </c>
      <c r="E1102">
        <v>0</v>
      </c>
      <c r="F1102">
        <v>0</v>
      </c>
      <c r="G1102">
        <v>1</v>
      </c>
      <c r="H1102">
        <v>9</v>
      </c>
      <c r="I1102">
        <v>6</v>
      </c>
      <c r="J1102">
        <v>1</v>
      </c>
      <c r="K1102">
        <v>2</v>
      </c>
      <c r="L1102">
        <v>0</v>
      </c>
    </row>
    <row r="1103" spans="1:12" x14ac:dyDescent="0.2">
      <c r="A1103" t="s">
        <v>1118</v>
      </c>
      <c r="B1103" t="s">
        <v>19</v>
      </c>
      <c r="C1103">
        <v>0</v>
      </c>
      <c r="D1103">
        <v>0</v>
      </c>
      <c r="E1103">
        <v>0</v>
      </c>
      <c r="F1103">
        <v>0</v>
      </c>
      <c r="G1103">
        <v>1</v>
      </c>
      <c r="H1103">
        <v>9</v>
      </c>
      <c r="I1103">
        <v>6</v>
      </c>
      <c r="J1103">
        <v>1</v>
      </c>
      <c r="K1103">
        <v>2</v>
      </c>
      <c r="L1103">
        <v>0</v>
      </c>
    </row>
    <row r="1104" spans="1:12" x14ac:dyDescent="0.2">
      <c r="A1104" t="s">
        <v>1119</v>
      </c>
      <c r="B1104" t="s">
        <v>19</v>
      </c>
      <c r="C1104">
        <v>0</v>
      </c>
      <c r="D1104">
        <v>0</v>
      </c>
      <c r="E1104">
        <v>0</v>
      </c>
      <c r="F1104">
        <v>0</v>
      </c>
      <c r="G1104">
        <v>1</v>
      </c>
      <c r="H1104">
        <v>9</v>
      </c>
      <c r="I1104">
        <v>6</v>
      </c>
      <c r="J1104">
        <v>1</v>
      </c>
      <c r="K1104">
        <v>2</v>
      </c>
      <c r="L1104">
        <v>0</v>
      </c>
    </row>
    <row r="1105" spans="1:12" x14ac:dyDescent="0.2">
      <c r="A1105" t="s">
        <v>1120</v>
      </c>
      <c r="B1105" t="s">
        <v>19</v>
      </c>
      <c r="C1105">
        <v>0</v>
      </c>
      <c r="D1105">
        <v>0</v>
      </c>
      <c r="E1105">
        <v>0</v>
      </c>
      <c r="F1105">
        <v>0</v>
      </c>
      <c r="G1105">
        <v>1</v>
      </c>
      <c r="H1105">
        <v>9</v>
      </c>
      <c r="I1105">
        <v>6</v>
      </c>
      <c r="J1105">
        <v>1</v>
      </c>
      <c r="K1105">
        <v>2</v>
      </c>
      <c r="L1105">
        <v>0</v>
      </c>
    </row>
    <row r="1106" spans="1:12" x14ac:dyDescent="0.2">
      <c r="A1106" t="s">
        <v>1121</v>
      </c>
      <c r="B1106" t="s">
        <v>17</v>
      </c>
      <c r="C1106">
        <v>0</v>
      </c>
      <c r="D1106">
        <v>0</v>
      </c>
      <c r="E1106">
        <v>0</v>
      </c>
      <c r="F1106">
        <v>1</v>
      </c>
      <c r="G1106">
        <v>1</v>
      </c>
      <c r="H1106">
        <v>0</v>
      </c>
      <c r="I1106">
        <v>3</v>
      </c>
      <c r="J1106">
        <v>1</v>
      </c>
      <c r="K1106">
        <v>2</v>
      </c>
      <c r="L1106">
        <v>0</v>
      </c>
    </row>
    <row r="1107" spans="1:12" x14ac:dyDescent="0.2">
      <c r="A1107" t="s">
        <v>1122</v>
      </c>
      <c r="B1107" t="s">
        <v>34</v>
      </c>
      <c r="C1107">
        <v>0</v>
      </c>
      <c r="D1107">
        <v>2</v>
      </c>
      <c r="E1107">
        <v>0</v>
      </c>
      <c r="F1107">
        <v>0</v>
      </c>
      <c r="G1107">
        <v>1</v>
      </c>
      <c r="H1107">
        <v>6</v>
      </c>
      <c r="I1107">
        <v>12</v>
      </c>
      <c r="J1107">
        <v>1</v>
      </c>
      <c r="K1107">
        <v>2</v>
      </c>
      <c r="L1107">
        <v>0</v>
      </c>
    </row>
    <row r="1108" spans="1:12" x14ac:dyDescent="0.2">
      <c r="A1108" t="s">
        <v>1123</v>
      </c>
      <c r="B1108" t="s">
        <v>19</v>
      </c>
      <c r="C1108">
        <v>0</v>
      </c>
      <c r="D1108">
        <v>0</v>
      </c>
      <c r="E1108">
        <v>0</v>
      </c>
      <c r="F1108">
        <v>0</v>
      </c>
      <c r="G1108">
        <v>1</v>
      </c>
      <c r="H1108">
        <v>9</v>
      </c>
      <c r="I1108">
        <v>6</v>
      </c>
      <c r="J1108">
        <v>1</v>
      </c>
      <c r="K1108">
        <v>2</v>
      </c>
      <c r="L1108">
        <v>0</v>
      </c>
    </row>
    <row r="1109" spans="1:12" x14ac:dyDescent="0.2">
      <c r="A1109" t="s">
        <v>1124</v>
      </c>
      <c r="B1109" t="s">
        <v>19</v>
      </c>
      <c r="C1109">
        <v>0</v>
      </c>
      <c r="D1109">
        <v>2</v>
      </c>
      <c r="E1109">
        <v>2</v>
      </c>
      <c r="F1109">
        <v>0</v>
      </c>
      <c r="G1109">
        <v>1</v>
      </c>
      <c r="H1109">
        <v>3</v>
      </c>
      <c r="I1109">
        <v>23</v>
      </c>
      <c r="J1109">
        <v>2</v>
      </c>
      <c r="K1109">
        <v>4</v>
      </c>
      <c r="L1109">
        <v>0</v>
      </c>
    </row>
    <row r="1110" spans="1:12" x14ac:dyDescent="0.2">
      <c r="A1110" t="s">
        <v>1125</v>
      </c>
      <c r="B1110" t="s">
        <v>34</v>
      </c>
      <c r="C1110">
        <v>0</v>
      </c>
      <c r="D1110">
        <v>2</v>
      </c>
      <c r="E1110">
        <v>1</v>
      </c>
      <c r="F1110">
        <v>0</v>
      </c>
      <c r="G1110">
        <v>1</v>
      </c>
      <c r="H1110">
        <v>18</v>
      </c>
      <c r="I1110">
        <v>31</v>
      </c>
      <c r="J1110">
        <v>1</v>
      </c>
      <c r="K1110">
        <v>4</v>
      </c>
      <c r="L1110">
        <v>0</v>
      </c>
    </row>
    <row r="1111" spans="1:12" x14ac:dyDescent="0.2">
      <c r="A1111" t="s">
        <v>1126</v>
      </c>
      <c r="B1111" t="s">
        <v>34</v>
      </c>
      <c r="C1111">
        <v>0</v>
      </c>
      <c r="D1111">
        <v>1</v>
      </c>
      <c r="E1111">
        <v>0</v>
      </c>
      <c r="F1111">
        <v>0</v>
      </c>
      <c r="G1111">
        <v>1</v>
      </c>
      <c r="H1111">
        <v>5</v>
      </c>
      <c r="I1111">
        <v>8</v>
      </c>
      <c r="J1111">
        <v>1</v>
      </c>
      <c r="K1111">
        <v>2</v>
      </c>
      <c r="L1111">
        <v>0</v>
      </c>
    </row>
    <row r="1112" spans="1:12" x14ac:dyDescent="0.2">
      <c r="A1112" t="s">
        <v>1127</v>
      </c>
      <c r="B1112" t="s">
        <v>34</v>
      </c>
      <c r="C1112">
        <v>0</v>
      </c>
      <c r="D1112">
        <v>5</v>
      </c>
      <c r="E1112">
        <v>10</v>
      </c>
      <c r="F1112">
        <v>0</v>
      </c>
      <c r="G1112">
        <v>1</v>
      </c>
      <c r="H1112">
        <v>4</v>
      </c>
      <c r="I1112">
        <v>11</v>
      </c>
      <c r="J1112">
        <v>0</v>
      </c>
      <c r="K1112">
        <v>5</v>
      </c>
      <c r="L1112">
        <v>0</v>
      </c>
    </row>
    <row r="1113" spans="1:12" x14ac:dyDescent="0.2">
      <c r="A1113" t="s">
        <v>1128</v>
      </c>
      <c r="B1113" t="s">
        <v>19</v>
      </c>
      <c r="C1113">
        <v>0</v>
      </c>
      <c r="D1113">
        <v>1</v>
      </c>
      <c r="E1113">
        <v>3</v>
      </c>
      <c r="F1113">
        <v>0</v>
      </c>
      <c r="G1113">
        <v>0.5</v>
      </c>
      <c r="H1113">
        <v>1</v>
      </c>
      <c r="I1113">
        <v>5</v>
      </c>
      <c r="J1113">
        <v>1</v>
      </c>
      <c r="K1113">
        <v>3</v>
      </c>
      <c r="L1113">
        <v>0</v>
      </c>
    </row>
    <row r="1114" spans="1:12" x14ac:dyDescent="0.2">
      <c r="A1114" t="s">
        <v>1129</v>
      </c>
      <c r="B1114" t="s">
        <v>19</v>
      </c>
      <c r="C1114">
        <v>0</v>
      </c>
      <c r="D1114">
        <v>1</v>
      </c>
      <c r="E1114">
        <v>3</v>
      </c>
      <c r="F1114">
        <v>0</v>
      </c>
      <c r="G1114">
        <v>0.5</v>
      </c>
      <c r="H1114">
        <v>1</v>
      </c>
      <c r="I1114">
        <v>5</v>
      </c>
      <c r="J1114">
        <v>1</v>
      </c>
      <c r="K1114">
        <v>3</v>
      </c>
      <c r="L1114">
        <v>0</v>
      </c>
    </row>
    <row r="1115" spans="1:12" x14ac:dyDescent="0.2">
      <c r="A1115" t="s">
        <v>1130</v>
      </c>
      <c r="B1115" t="s">
        <v>34</v>
      </c>
      <c r="C1115">
        <v>0</v>
      </c>
      <c r="D1115">
        <v>22</v>
      </c>
      <c r="E1115">
        <v>227</v>
      </c>
      <c r="F1115">
        <v>0</v>
      </c>
      <c r="G1115">
        <v>0.5</v>
      </c>
      <c r="H1115">
        <v>18</v>
      </c>
      <c r="I1115">
        <v>69</v>
      </c>
      <c r="J1115">
        <v>8</v>
      </c>
      <c r="K1115">
        <v>28</v>
      </c>
      <c r="L1115">
        <v>0</v>
      </c>
    </row>
    <row r="1116" spans="1:12" x14ac:dyDescent="0.2">
      <c r="A1116" t="s">
        <v>1131</v>
      </c>
      <c r="B1116" t="s">
        <v>34</v>
      </c>
      <c r="C1116">
        <v>0</v>
      </c>
      <c r="D1116">
        <v>0</v>
      </c>
      <c r="E1116">
        <v>1</v>
      </c>
      <c r="F1116">
        <v>0</v>
      </c>
      <c r="G1116">
        <v>1</v>
      </c>
      <c r="H1116">
        <v>8</v>
      </c>
      <c r="I1116">
        <v>7</v>
      </c>
      <c r="J1116">
        <v>1</v>
      </c>
      <c r="K1116">
        <v>2</v>
      </c>
      <c r="L1116">
        <v>0</v>
      </c>
    </row>
    <row r="1117" spans="1:12" x14ac:dyDescent="0.2">
      <c r="A1117" t="s">
        <v>1132</v>
      </c>
      <c r="B1117" t="s">
        <v>34</v>
      </c>
      <c r="C1117">
        <v>0</v>
      </c>
      <c r="D1117">
        <v>0</v>
      </c>
      <c r="E1117">
        <v>1</v>
      </c>
      <c r="F1117">
        <v>0</v>
      </c>
      <c r="G1117">
        <v>1</v>
      </c>
      <c r="H1117">
        <v>7</v>
      </c>
      <c r="I1117">
        <v>7</v>
      </c>
      <c r="J1117">
        <v>1</v>
      </c>
      <c r="K1117">
        <v>2</v>
      </c>
      <c r="L1117">
        <v>0</v>
      </c>
    </row>
    <row r="1118" spans="1:12" x14ac:dyDescent="0.2">
      <c r="A1118" t="s">
        <v>1133</v>
      </c>
      <c r="B1118" t="s">
        <v>34</v>
      </c>
      <c r="C1118">
        <v>0</v>
      </c>
      <c r="D1118">
        <v>0</v>
      </c>
      <c r="E1118">
        <v>1</v>
      </c>
      <c r="F1118">
        <v>0</v>
      </c>
      <c r="G1118">
        <v>1</v>
      </c>
      <c r="H1118">
        <v>9</v>
      </c>
      <c r="I1118">
        <v>8</v>
      </c>
      <c r="J1118">
        <v>1</v>
      </c>
      <c r="K1118">
        <v>2</v>
      </c>
      <c r="L1118">
        <v>0</v>
      </c>
    </row>
    <row r="1119" spans="1:12" x14ac:dyDescent="0.2">
      <c r="A1119" t="s">
        <v>1134</v>
      </c>
      <c r="B1119" t="s">
        <v>34</v>
      </c>
      <c r="C1119">
        <v>0</v>
      </c>
      <c r="D1119">
        <v>0</v>
      </c>
      <c r="E1119">
        <v>1</v>
      </c>
      <c r="F1119">
        <v>0</v>
      </c>
      <c r="G1119">
        <v>1</v>
      </c>
      <c r="H1119">
        <v>9</v>
      </c>
      <c r="I1119">
        <v>8</v>
      </c>
      <c r="J1119">
        <v>1</v>
      </c>
      <c r="K1119">
        <v>2</v>
      </c>
      <c r="L1119">
        <v>0</v>
      </c>
    </row>
    <row r="1120" spans="1:12" x14ac:dyDescent="0.2">
      <c r="A1120" t="s">
        <v>1135</v>
      </c>
      <c r="B1120" t="s">
        <v>34</v>
      </c>
      <c r="C1120">
        <v>0</v>
      </c>
      <c r="D1120">
        <v>0</v>
      </c>
      <c r="E1120">
        <v>1</v>
      </c>
      <c r="F1120">
        <v>0</v>
      </c>
      <c r="G1120">
        <v>1</v>
      </c>
      <c r="H1120">
        <v>8</v>
      </c>
      <c r="I1120">
        <v>7</v>
      </c>
      <c r="J1120">
        <v>1</v>
      </c>
      <c r="K1120">
        <v>2</v>
      </c>
      <c r="L1120">
        <v>0</v>
      </c>
    </row>
    <row r="1121" spans="1:12" x14ac:dyDescent="0.2">
      <c r="A1121" t="s">
        <v>1136</v>
      </c>
      <c r="B1121" t="s">
        <v>34</v>
      </c>
      <c r="C1121">
        <v>0</v>
      </c>
      <c r="D1121">
        <v>0</v>
      </c>
      <c r="E1121">
        <v>1</v>
      </c>
      <c r="F1121">
        <v>0</v>
      </c>
      <c r="G1121">
        <v>1</v>
      </c>
      <c r="H1121">
        <v>8</v>
      </c>
      <c r="I1121">
        <v>7</v>
      </c>
      <c r="J1121">
        <v>1</v>
      </c>
      <c r="K1121">
        <v>2</v>
      </c>
      <c r="L1121">
        <v>0</v>
      </c>
    </row>
    <row r="1122" spans="1:12" x14ac:dyDescent="0.2">
      <c r="A1122" t="s">
        <v>1137</v>
      </c>
      <c r="B1122" t="s">
        <v>34</v>
      </c>
      <c r="C1122">
        <v>0</v>
      </c>
      <c r="D1122">
        <v>0</v>
      </c>
      <c r="E1122">
        <v>1</v>
      </c>
      <c r="F1122">
        <v>0</v>
      </c>
      <c r="G1122">
        <v>1</v>
      </c>
      <c r="H1122">
        <v>9</v>
      </c>
      <c r="I1122">
        <v>8</v>
      </c>
      <c r="J1122">
        <v>1</v>
      </c>
      <c r="K1122">
        <v>2</v>
      </c>
      <c r="L1122">
        <v>0</v>
      </c>
    </row>
    <row r="1123" spans="1:12" x14ac:dyDescent="0.2">
      <c r="A1123" t="s">
        <v>1138</v>
      </c>
      <c r="B1123" t="s">
        <v>34</v>
      </c>
      <c r="C1123">
        <v>0</v>
      </c>
      <c r="D1123">
        <v>0</v>
      </c>
      <c r="E1123">
        <v>1</v>
      </c>
      <c r="F1123">
        <v>0</v>
      </c>
      <c r="G1123">
        <v>1</v>
      </c>
      <c r="H1123">
        <v>9</v>
      </c>
      <c r="I1123">
        <v>8</v>
      </c>
      <c r="J1123">
        <v>1</v>
      </c>
      <c r="K1123">
        <v>2</v>
      </c>
      <c r="L1123">
        <v>0</v>
      </c>
    </row>
    <row r="1124" spans="1:12" x14ac:dyDescent="0.2">
      <c r="A1124" t="s">
        <v>1139</v>
      </c>
      <c r="B1124" t="s">
        <v>19</v>
      </c>
      <c r="C1124">
        <v>0</v>
      </c>
      <c r="D1124">
        <v>4</v>
      </c>
      <c r="E1124">
        <v>0</v>
      </c>
      <c r="F1124">
        <v>0</v>
      </c>
      <c r="G1124">
        <v>1</v>
      </c>
      <c r="H1124">
        <v>7</v>
      </c>
      <c r="I1124">
        <v>42</v>
      </c>
      <c r="J1124">
        <v>1</v>
      </c>
      <c r="K1124">
        <v>6</v>
      </c>
      <c r="L1124">
        <v>0</v>
      </c>
    </row>
    <row r="1125" spans="1:12" x14ac:dyDescent="0.2">
      <c r="A1125" t="s">
        <v>1140</v>
      </c>
      <c r="B1125" t="s">
        <v>19</v>
      </c>
      <c r="C1125">
        <v>0</v>
      </c>
      <c r="D1125">
        <v>4</v>
      </c>
      <c r="E1125">
        <v>0</v>
      </c>
      <c r="F1125">
        <v>0</v>
      </c>
      <c r="G1125">
        <v>1</v>
      </c>
      <c r="H1125">
        <v>5</v>
      </c>
      <c r="I1125">
        <v>13</v>
      </c>
      <c r="J1125">
        <v>2</v>
      </c>
      <c r="K1125">
        <v>4</v>
      </c>
      <c r="L1125">
        <v>0</v>
      </c>
    </row>
    <row r="1126" spans="1:12" x14ac:dyDescent="0.2">
      <c r="A1126" t="s">
        <v>1141</v>
      </c>
      <c r="B1126" t="s">
        <v>34</v>
      </c>
      <c r="C1126">
        <v>0</v>
      </c>
      <c r="D1126">
        <v>3</v>
      </c>
      <c r="E1126">
        <v>1</v>
      </c>
      <c r="F1126">
        <v>0</v>
      </c>
      <c r="G1126">
        <v>1</v>
      </c>
      <c r="H1126">
        <v>4</v>
      </c>
      <c r="I1126">
        <v>8</v>
      </c>
      <c r="J1126">
        <v>2</v>
      </c>
      <c r="K1126">
        <v>3</v>
      </c>
      <c r="L1126">
        <v>0</v>
      </c>
    </row>
    <row r="1127" spans="1:12" x14ac:dyDescent="0.2">
      <c r="A1127" t="s">
        <v>1142</v>
      </c>
      <c r="B1127" t="s">
        <v>34</v>
      </c>
      <c r="C1127">
        <v>0</v>
      </c>
      <c r="D1127">
        <v>0</v>
      </c>
      <c r="E1127">
        <v>1</v>
      </c>
      <c r="F1127">
        <v>0</v>
      </c>
      <c r="G1127">
        <v>1</v>
      </c>
      <c r="H1127">
        <v>8</v>
      </c>
      <c r="I1127">
        <v>8</v>
      </c>
      <c r="J1127">
        <v>1</v>
      </c>
      <c r="K1127">
        <v>2</v>
      </c>
      <c r="L1127">
        <v>0</v>
      </c>
    </row>
    <row r="1128" spans="1:12" x14ac:dyDescent="0.2">
      <c r="A1128" t="s">
        <v>1143</v>
      </c>
      <c r="B1128" t="s">
        <v>34</v>
      </c>
      <c r="C1128">
        <v>0</v>
      </c>
      <c r="D1128">
        <v>0</v>
      </c>
      <c r="E1128">
        <v>1</v>
      </c>
      <c r="F1128">
        <v>0</v>
      </c>
      <c r="G1128">
        <v>1</v>
      </c>
      <c r="H1128">
        <v>8</v>
      </c>
      <c r="I1128">
        <v>8</v>
      </c>
      <c r="J1128">
        <v>1</v>
      </c>
      <c r="K1128">
        <v>2</v>
      </c>
      <c r="L1128">
        <v>0</v>
      </c>
    </row>
    <row r="1129" spans="1:12" x14ac:dyDescent="0.2">
      <c r="A1129" t="s">
        <v>1144</v>
      </c>
      <c r="B1129" t="s">
        <v>19</v>
      </c>
      <c r="C1129">
        <v>0</v>
      </c>
      <c r="D1129">
        <v>3</v>
      </c>
      <c r="E1129">
        <v>3</v>
      </c>
      <c r="F1129">
        <v>0</v>
      </c>
      <c r="G1129">
        <v>0.5</v>
      </c>
      <c r="H1129">
        <v>3</v>
      </c>
      <c r="I1129">
        <v>6</v>
      </c>
      <c r="J1129">
        <v>1</v>
      </c>
      <c r="K1129">
        <v>3</v>
      </c>
      <c r="L1129">
        <v>0</v>
      </c>
    </row>
    <row r="1130" spans="1:12" x14ac:dyDescent="0.2">
      <c r="A1130" t="s">
        <v>1145</v>
      </c>
      <c r="B1130" t="s">
        <v>34</v>
      </c>
      <c r="C1130">
        <v>0</v>
      </c>
      <c r="D1130">
        <v>10</v>
      </c>
      <c r="E1130">
        <v>45</v>
      </c>
      <c r="F1130">
        <v>0</v>
      </c>
      <c r="G1130">
        <v>1</v>
      </c>
      <c r="H1130">
        <v>13</v>
      </c>
      <c r="I1130">
        <v>36</v>
      </c>
      <c r="J1130">
        <v>0</v>
      </c>
      <c r="K1130">
        <v>10</v>
      </c>
      <c r="L1130">
        <v>0</v>
      </c>
    </row>
    <row r="1131" spans="1:12" x14ac:dyDescent="0.2">
      <c r="A1131" t="s">
        <v>1146</v>
      </c>
      <c r="B1131" t="s">
        <v>34</v>
      </c>
      <c r="C1131">
        <v>0</v>
      </c>
      <c r="D1131">
        <v>2</v>
      </c>
      <c r="E1131">
        <v>1</v>
      </c>
      <c r="F1131">
        <v>0</v>
      </c>
      <c r="G1131">
        <v>1</v>
      </c>
      <c r="H1131">
        <v>3</v>
      </c>
      <c r="I1131">
        <v>5</v>
      </c>
      <c r="J1131">
        <v>1</v>
      </c>
      <c r="K1131">
        <v>2</v>
      </c>
      <c r="L1131">
        <v>0</v>
      </c>
    </row>
    <row r="1132" spans="1:12" x14ac:dyDescent="0.2">
      <c r="A1132" t="s">
        <v>1147</v>
      </c>
      <c r="B1132" t="s">
        <v>19</v>
      </c>
      <c r="C1132">
        <v>0</v>
      </c>
      <c r="D1132">
        <v>0</v>
      </c>
      <c r="E1132">
        <v>3</v>
      </c>
      <c r="F1132">
        <v>0</v>
      </c>
      <c r="G1132">
        <v>0.5</v>
      </c>
      <c r="H1132">
        <v>8</v>
      </c>
      <c r="I1132">
        <v>7</v>
      </c>
      <c r="J1132">
        <v>1</v>
      </c>
      <c r="K1132">
        <v>3</v>
      </c>
      <c r="L1132">
        <v>0</v>
      </c>
    </row>
    <row r="1133" spans="1:12" x14ac:dyDescent="0.2">
      <c r="A1133" t="s">
        <v>1148</v>
      </c>
      <c r="B1133" t="s">
        <v>34</v>
      </c>
      <c r="C1133">
        <v>0</v>
      </c>
      <c r="D1133">
        <v>5</v>
      </c>
      <c r="E1133">
        <v>10</v>
      </c>
      <c r="F1133">
        <v>0</v>
      </c>
      <c r="G1133">
        <v>0.5</v>
      </c>
      <c r="H1133">
        <v>8</v>
      </c>
      <c r="I1133">
        <v>33</v>
      </c>
      <c r="J1133">
        <v>0</v>
      </c>
      <c r="K1133">
        <v>5</v>
      </c>
      <c r="L1133">
        <v>0</v>
      </c>
    </row>
    <row r="1134" spans="1:12" x14ac:dyDescent="0.2">
      <c r="A1134" t="s">
        <v>1149</v>
      </c>
      <c r="B1134" t="s">
        <v>13</v>
      </c>
      <c r="C1134">
        <v>0</v>
      </c>
      <c r="D1134">
        <v>0</v>
      </c>
      <c r="E1134">
        <v>0</v>
      </c>
      <c r="F1134">
        <v>1</v>
      </c>
      <c r="G1134">
        <v>1</v>
      </c>
      <c r="H1134">
        <v>1</v>
      </c>
      <c r="I1134">
        <v>0</v>
      </c>
      <c r="J1134">
        <v>1</v>
      </c>
      <c r="K1134">
        <v>0</v>
      </c>
      <c r="L1134">
        <v>0</v>
      </c>
    </row>
    <row r="1135" spans="1:12" x14ac:dyDescent="0.2">
      <c r="A1135" t="s">
        <v>1150</v>
      </c>
      <c r="B1135" t="s">
        <v>19</v>
      </c>
      <c r="C1135">
        <v>0</v>
      </c>
      <c r="D1135">
        <v>1</v>
      </c>
      <c r="E1135">
        <v>0</v>
      </c>
      <c r="F1135">
        <v>0</v>
      </c>
      <c r="G1135">
        <v>1</v>
      </c>
      <c r="H1135">
        <v>2</v>
      </c>
      <c r="I1135">
        <v>2</v>
      </c>
      <c r="J1135">
        <v>0</v>
      </c>
      <c r="K1135">
        <v>1</v>
      </c>
      <c r="L1135">
        <v>0</v>
      </c>
    </row>
    <row r="1136" spans="1:12" x14ac:dyDescent="0.2">
      <c r="A1136" t="s">
        <v>1151</v>
      </c>
      <c r="B1136" t="s">
        <v>34</v>
      </c>
      <c r="C1136">
        <v>0</v>
      </c>
      <c r="D1136">
        <v>13</v>
      </c>
      <c r="E1136">
        <v>78</v>
      </c>
      <c r="F1136">
        <v>0</v>
      </c>
      <c r="G1136">
        <v>0.25</v>
      </c>
      <c r="H1136">
        <v>13</v>
      </c>
      <c r="I1136">
        <v>60</v>
      </c>
      <c r="J1136">
        <v>2</v>
      </c>
      <c r="K1136">
        <v>13</v>
      </c>
      <c r="L1136">
        <v>0</v>
      </c>
    </row>
    <row r="1137" spans="1:12" x14ac:dyDescent="0.2">
      <c r="A1137" t="s">
        <v>1152</v>
      </c>
      <c r="B1137" t="s">
        <v>19</v>
      </c>
      <c r="C1137">
        <v>0</v>
      </c>
      <c r="D1137">
        <v>0</v>
      </c>
      <c r="E1137">
        <v>0</v>
      </c>
      <c r="F1137">
        <v>3</v>
      </c>
      <c r="G1137">
        <v>1</v>
      </c>
      <c r="H1137">
        <v>2</v>
      </c>
      <c r="I1137">
        <v>10</v>
      </c>
      <c r="J1137">
        <v>1</v>
      </c>
      <c r="K1137">
        <v>1</v>
      </c>
      <c r="L1137">
        <v>0</v>
      </c>
    </row>
    <row r="1138" spans="1:12" x14ac:dyDescent="0.2">
      <c r="A1138" t="s">
        <v>1153</v>
      </c>
      <c r="B1138" t="s">
        <v>13</v>
      </c>
      <c r="C1138">
        <v>0</v>
      </c>
      <c r="D1138">
        <v>0</v>
      </c>
      <c r="E1138">
        <v>0</v>
      </c>
      <c r="F1138">
        <v>1</v>
      </c>
      <c r="G1138">
        <v>1</v>
      </c>
      <c r="H1138">
        <v>1</v>
      </c>
      <c r="I1138">
        <v>0</v>
      </c>
      <c r="J1138">
        <v>1</v>
      </c>
      <c r="K1138">
        <v>0</v>
      </c>
      <c r="L1138">
        <v>0</v>
      </c>
    </row>
    <row r="1139" spans="1:12" x14ac:dyDescent="0.2">
      <c r="A1139" t="s">
        <v>1154</v>
      </c>
      <c r="B1139" t="s">
        <v>17</v>
      </c>
      <c r="C1139">
        <v>0</v>
      </c>
      <c r="D1139">
        <v>5</v>
      </c>
      <c r="E1139">
        <v>10</v>
      </c>
      <c r="F1139">
        <v>0</v>
      </c>
      <c r="G1139">
        <v>0.25</v>
      </c>
      <c r="H1139">
        <v>2</v>
      </c>
      <c r="I1139">
        <v>6</v>
      </c>
      <c r="J1139">
        <v>1</v>
      </c>
      <c r="K1139">
        <v>5</v>
      </c>
      <c r="L1139">
        <v>0</v>
      </c>
    </row>
    <row r="1140" spans="1:12" x14ac:dyDescent="0.2">
      <c r="A1140" t="s">
        <v>1155</v>
      </c>
      <c r="B1140" t="s">
        <v>34</v>
      </c>
      <c r="C1140">
        <v>0</v>
      </c>
      <c r="D1140">
        <v>15</v>
      </c>
      <c r="E1140">
        <v>63</v>
      </c>
      <c r="F1140">
        <v>0</v>
      </c>
      <c r="G1140">
        <v>0.2</v>
      </c>
      <c r="H1140">
        <v>10</v>
      </c>
      <c r="I1140">
        <v>34</v>
      </c>
      <c r="J1140">
        <v>1</v>
      </c>
      <c r="K1140">
        <v>15</v>
      </c>
      <c r="L1140">
        <v>0</v>
      </c>
    </row>
    <row r="1141" spans="1:12" x14ac:dyDescent="0.2">
      <c r="A1141" t="s">
        <v>1156</v>
      </c>
      <c r="B1141" t="s">
        <v>34</v>
      </c>
      <c r="C1141">
        <v>0</v>
      </c>
      <c r="D1141">
        <v>0</v>
      </c>
      <c r="E1141">
        <v>1</v>
      </c>
      <c r="F1141">
        <v>0</v>
      </c>
      <c r="G1141">
        <v>1</v>
      </c>
      <c r="H1141">
        <v>8</v>
      </c>
      <c r="I1141">
        <v>6</v>
      </c>
      <c r="J1141">
        <v>1</v>
      </c>
      <c r="K1141">
        <v>2</v>
      </c>
      <c r="L1141">
        <v>0</v>
      </c>
    </row>
    <row r="1142" spans="1:12" x14ac:dyDescent="0.2">
      <c r="A1142" t="s">
        <v>1157</v>
      </c>
      <c r="B1142" t="s">
        <v>34</v>
      </c>
      <c r="C1142">
        <v>0</v>
      </c>
      <c r="D1142">
        <v>2</v>
      </c>
      <c r="E1142">
        <v>1</v>
      </c>
      <c r="F1142">
        <v>0</v>
      </c>
      <c r="G1142">
        <v>1</v>
      </c>
      <c r="H1142">
        <v>7</v>
      </c>
      <c r="I1142">
        <v>12</v>
      </c>
      <c r="J1142">
        <v>0</v>
      </c>
      <c r="K1142">
        <v>2</v>
      </c>
      <c r="L1142">
        <v>0</v>
      </c>
    </row>
    <row r="1143" spans="1:12" x14ac:dyDescent="0.2">
      <c r="A1143" t="s">
        <v>1158</v>
      </c>
      <c r="B1143" t="s">
        <v>19</v>
      </c>
      <c r="C1143">
        <v>1</v>
      </c>
      <c r="D1143">
        <v>3</v>
      </c>
      <c r="E1143">
        <v>3</v>
      </c>
      <c r="F1143">
        <v>0</v>
      </c>
      <c r="G1143">
        <v>0.5</v>
      </c>
      <c r="H1143">
        <v>13</v>
      </c>
      <c r="I1143">
        <v>14</v>
      </c>
      <c r="J1143">
        <v>2</v>
      </c>
      <c r="K1143">
        <v>5</v>
      </c>
      <c r="L1143">
        <v>0</v>
      </c>
    </row>
    <row r="1144" spans="1:12" x14ac:dyDescent="0.2">
      <c r="A1144" t="s">
        <v>1159</v>
      </c>
      <c r="B1144" t="s">
        <v>19</v>
      </c>
      <c r="C1144">
        <v>0</v>
      </c>
      <c r="D1144">
        <v>0</v>
      </c>
      <c r="E1144">
        <v>1</v>
      </c>
      <c r="F1144">
        <v>1</v>
      </c>
      <c r="G1144">
        <v>1</v>
      </c>
      <c r="H1144">
        <v>2</v>
      </c>
      <c r="I1144">
        <v>5</v>
      </c>
      <c r="J1144">
        <v>1</v>
      </c>
      <c r="K1144">
        <v>2</v>
      </c>
      <c r="L1144">
        <v>0</v>
      </c>
    </row>
    <row r="1145" spans="1:12" x14ac:dyDescent="0.2">
      <c r="A1145" t="s">
        <v>1160</v>
      </c>
      <c r="B1145" t="s">
        <v>19</v>
      </c>
      <c r="C1145">
        <v>1</v>
      </c>
      <c r="D1145">
        <v>3</v>
      </c>
      <c r="E1145">
        <v>0</v>
      </c>
      <c r="F1145">
        <v>0</v>
      </c>
      <c r="G1145">
        <v>1</v>
      </c>
      <c r="H1145">
        <v>10</v>
      </c>
      <c r="I1145">
        <v>35</v>
      </c>
      <c r="J1145">
        <v>5</v>
      </c>
      <c r="K1145">
        <v>4</v>
      </c>
      <c r="L1145">
        <v>0</v>
      </c>
    </row>
    <row r="1146" spans="1:12" x14ac:dyDescent="0.2">
      <c r="A1146" t="s">
        <v>1161</v>
      </c>
      <c r="B1146" t="s">
        <v>19</v>
      </c>
      <c r="C1146">
        <v>0</v>
      </c>
      <c r="D1146">
        <v>3</v>
      </c>
      <c r="E1146">
        <v>1</v>
      </c>
      <c r="F1146">
        <v>0</v>
      </c>
      <c r="G1146">
        <v>1</v>
      </c>
      <c r="H1146">
        <v>4</v>
      </c>
      <c r="I1146">
        <v>5</v>
      </c>
      <c r="J1146">
        <v>1</v>
      </c>
      <c r="K1146">
        <v>3</v>
      </c>
      <c r="L1146">
        <v>0</v>
      </c>
    </row>
    <row r="1147" spans="1:12" x14ac:dyDescent="0.2">
      <c r="A1147" t="s">
        <v>1162</v>
      </c>
      <c r="B1147" t="s">
        <v>19</v>
      </c>
      <c r="C1147">
        <v>1</v>
      </c>
      <c r="D1147">
        <v>38</v>
      </c>
      <c r="E1147">
        <v>34</v>
      </c>
      <c r="F1147">
        <v>0</v>
      </c>
      <c r="G1147">
        <v>0.25</v>
      </c>
      <c r="H1147">
        <v>13</v>
      </c>
      <c r="I1147">
        <v>72</v>
      </c>
      <c r="J1147">
        <v>62</v>
      </c>
      <c r="K1147">
        <v>41</v>
      </c>
      <c r="L1147">
        <v>0</v>
      </c>
    </row>
    <row r="1148" spans="1:12" x14ac:dyDescent="0.2">
      <c r="A1148" t="s">
        <v>1163</v>
      </c>
      <c r="B1148" t="s">
        <v>19</v>
      </c>
      <c r="C1148">
        <v>0</v>
      </c>
      <c r="D1148">
        <v>4</v>
      </c>
      <c r="E1148">
        <v>0</v>
      </c>
      <c r="F1148">
        <v>0</v>
      </c>
      <c r="G1148">
        <v>1</v>
      </c>
      <c r="H1148">
        <v>3</v>
      </c>
      <c r="I1148">
        <v>10</v>
      </c>
      <c r="J1148">
        <v>1</v>
      </c>
      <c r="K1148">
        <v>4</v>
      </c>
      <c r="L1148">
        <v>0</v>
      </c>
    </row>
    <row r="1149" spans="1:12" x14ac:dyDescent="0.2">
      <c r="A1149" t="s">
        <v>1164</v>
      </c>
      <c r="B1149" t="s">
        <v>13</v>
      </c>
      <c r="C1149">
        <v>0</v>
      </c>
      <c r="D1149">
        <v>11</v>
      </c>
      <c r="E1149">
        <v>0</v>
      </c>
      <c r="F1149">
        <v>1</v>
      </c>
      <c r="G1149">
        <v>1</v>
      </c>
      <c r="H1149">
        <v>1</v>
      </c>
      <c r="I1149">
        <v>11</v>
      </c>
      <c r="J1149">
        <v>245</v>
      </c>
      <c r="K1149">
        <v>11</v>
      </c>
      <c r="L1149">
        <v>0</v>
      </c>
    </row>
    <row r="1150" spans="1:12" x14ac:dyDescent="0.2">
      <c r="A1150" t="s">
        <v>1165</v>
      </c>
      <c r="B1150" t="s">
        <v>19</v>
      </c>
      <c r="C1150">
        <v>0</v>
      </c>
      <c r="D1150">
        <v>28</v>
      </c>
      <c r="E1150">
        <v>0</v>
      </c>
      <c r="F1150">
        <v>0</v>
      </c>
      <c r="G1150">
        <v>0.33300000000000002</v>
      </c>
      <c r="H1150">
        <v>7</v>
      </c>
      <c r="I1150">
        <v>57</v>
      </c>
      <c r="J1150">
        <v>7</v>
      </c>
      <c r="K1150">
        <v>31</v>
      </c>
      <c r="L1150">
        <v>5</v>
      </c>
    </row>
    <row r="1151" spans="1:12" x14ac:dyDescent="0.2">
      <c r="A1151" t="s">
        <v>1166</v>
      </c>
      <c r="B1151" t="s">
        <v>13</v>
      </c>
      <c r="C1151">
        <v>0</v>
      </c>
      <c r="D1151">
        <v>2</v>
      </c>
      <c r="E1151">
        <v>0</v>
      </c>
      <c r="F1151">
        <v>1</v>
      </c>
      <c r="G1151">
        <v>1</v>
      </c>
      <c r="H1151">
        <v>1</v>
      </c>
      <c r="I1151">
        <v>2</v>
      </c>
      <c r="J1151">
        <v>10</v>
      </c>
      <c r="K1151">
        <v>2</v>
      </c>
      <c r="L1151">
        <v>0</v>
      </c>
    </row>
    <row r="1152" spans="1:12" x14ac:dyDescent="0.2">
      <c r="A1152" t="s">
        <v>1167</v>
      </c>
      <c r="B1152" t="s">
        <v>19</v>
      </c>
      <c r="C1152">
        <v>0</v>
      </c>
      <c r="D1152">
        <v>7</v>
      </c>
      <c r="E1152">
        <v>0</v>
      </c>
      <c r="F1152">
        <v>0</v>
      </c>
      <c r="G1152">
        <v>1</v>
      </c>
      <c r="H1152">
        <v>2</v>
      </c>
      <c r="I1152">
        <v>9</v>
      </c>
      <c r="J1152">
        <v>2</v>
      </c>
      <c r="K1152">
        <v>7</v>
      </c>
      <c r="L1152">
        <v>0</v>
      </c>
    </row>
    <row r="1153" spans="1:12" x14ac:dyDescent="0.2">
      <c r="A1153" t="s">
        <v>1168</v>
      </c>
      <c r="B1153" t="s">
        <v>13</v>
      </c>
      <c r="C1153">
        <v>0</v>
      </c>
      <c r="D1153">
        <v>2</v>
      </c>
      <c r="E1153">
        <v>0</v>
      </c>
      <c r="F1153">
        <v>1</v>
      </c>
      <c r="G1153">
        <v>1</v>
      </c>
      <c r="H1153">
        <v>1</v>
      </c>
      <c r="I1153">
        <v>2</v>
      </c>
      <c r="J1153">
        <v>41</v>
      </c>
      <c r="K1153">
        <v>2</v>
      </c>
      <c r="L1153">
        <v>0</v>
      </c>
    </row>
    <row r="1154" spans="1:12" x14ac:dyDescent="0.2">
      <c r="A1154" t="s">
        <v>1169</v>
      </c>
      <c r="B1154" t="s">
        <v>19</v>
      </c>
      <c r="C1154">
        <v>0</v>
      </c>
      <c r="D1154">
        <v>7</v>
      </c>
      <c r="E1154">
        <v>0</v>
      </c>
      <c r="F1154">
        <v>0</v>
      </c>
      <c r="G1154">
        <v>1</v>
      </c>
      <c r="H1154">
        <v>2</v>
      </c>
      <c r="I1154">
        <v>10</v>
      </c>
      <c r="J1154">
        <v>1</v>
      </c>
      <c r="K1154">
        <v>7</v>
      </c>
      <c r="L1154">
        <v>0</v>
      </c>
    </row>
    <row r="1155" spans="1:12" x14ac:dyDescent="0.2">
      <c r="A1155" t="s">
        <v>1170</v>
      </c>
      <c r="B1155" t="s">
        <v>13</v>
      </c>
      <c r="C1155">
        <v>0</v>
      </c>
      <c r="D1155">
        <v>3</v>
      </c>
      <c r="E1155">
        <v>0</v>
      </c>
      <c r="F1155">
        <v>1</v>
      </c>
      <c r="G1155">
        <v>1</v>
      </c>
      <c r="H1155">
        <v>1</v>
      </c>
      <c r="I1155">
        <v>3</v>
      </c>
      <c r="J1155">
        <v>95</v>
      </c>
      <c r="K1155">
        <v>3</v>
      </c>
      <c r="L1155">
        <v>0</v>
      </c>
    </row>
    <row r="1156" spans="1:12" x14ac:dyDescent="0.2">
      <c r="A1156" t="s">
        <v>1171</v>
      </c>
      <c r="B1156" t="s">
        <v>19</v>
      </c>
      <c r="C1156">
        <v>0</v>
      </c>
      <c r="D1156">
        <v>8</v>
      </c>
      <c r="E1156">
        <v>0</v>
      </c>
      <c r="F1156">
        <v>0</v>
      </c>
      <c r="G1156">
        <v>1</v>
      </c>
      <c r="H1156">
        <v>2</v>
      </c>
      <c r="I1156">
        <v>15</v>
      </c>
      <c r="J1156">
        <v>2</v>
      </c>
      <c r="K1156">
        <v>8</v>
      </c>
      <c r="L1156">
        <v>0</v>
      </c>
    </row>
    <row r="1157" spans="1:12" x14ac:dyDescent="0.2">
      <c r="A1157" t="s">
        <v>1172</v>
      </c>
      <c r="B1157" t="s">
        <v>13</v>
      </c>
      <c r="C1157">
        <v>0</v>
      </c>
      <c r="D1157">
        <v>2</v>
      </c>
      <c r="E1157">
        <v>0</v>
      </c>
      <c r="F1157">
        <v>1</v>
      </c>
      <c r="G1157">
        <v>1</v>
      </c>
      <c r="H1157">
        <v>2</v>
      </c>
      <c r="I1157">
        <v>2</v>
      </c>
      <c r="J1157">
        <v>36</v>
      </c>
      <c r="K1157">
        <v>2</v>
      </c>
      <c r="L1157">
        <v>0</v>
      </c>
    </row>
    <row r="1158" spans="1:12" x14ac:dyDescent="0.2">
      <c r="A1158" t="s">
        <v>1173</v>
      </c>
      <c r="B1158" t="s">
        <v>19</v>
      </c>
      <c r="C1158">
        <v>0</v>
      </c>
      <c r="D1158">
        <v>10</v>
      </c>
      <c r="E1158">
        <v>0</v>
      </c>
      <c r="F1158">
        <v>0</v>
      </c>
      <c r="G1158">
        <v>0.5</v>
      </c>
      <c r="H1158">
        <v>3</v>
      </c>
      <c r="I1158">
        <v>15</v>
      </c>
      <c r="J1158">
        <v>2</v>
      </c>
      <c r="K1158">
        <v>10</v>
      </c>
      <c r="L1158">
        <v>0</v>
      </c>
    </row>
    <row r="1159" spans="1:12" x14ac:dyDescent="0.2">
      <c r="A1159" t="s">
        <v>1174</v>
      </c>
      <c r="B1159" t="s">
        <v>13</v>
      </c>
      <c r="C1159">
        <v>0</v>
      </c>
      <c r="D1159">
        <v>2</v>
      </c>
      <c r="E1159">
        <v>0</v>
      </c>
      <c r="F1159">
        <v>1</v>
      </c>
      <c r="G1159">
        <v>1</v>
      </c>
      <c r="H1159">
        <v>1</v>
      </c>
      <c r="I1159">
        <v>2</v>
      </c>
      <c r="J1159">
        <v>91</v>
      </c>
      <c r="K1159">
        <v>2</v>
      </c>
      <c r="L1159">
        <v>0</v>
      </c>
    </row>
    <row r="1160" spans="1:12" x14ac:dyDescent="0.2">
      <c r="A1160" t="s">
        <v>1175</v>
      </c>
      <c r="B1160" t="s">
        <v>19</v>
      </c>
      <c r="C1160">
        <v>0</v>
      </c>
      <c r="D1160">
        <v>7</v>
      </c>
      <c r="E1160">
        <v>0</v>
      </c>
      <c r="F1160">
        <v>0</v>
      </c>
      <c r="G1160">
        <v>1</v>
      </c>
      <c r="H1160">
        <v>2</v>
      </c>
      <c r="I1160">
        <v>13</v>
      </c>
      <c r="J1160">
        <v>2</v>
      </c>
      <c r="K1160">
        <v>7</v>
      </c>
      <c r="L1160">
        <v>0</v>
      </c>
    </row>
    <row r="1161" spans="1:12" x14ac:dyDescent="0.2">
      <c r="A1161" t="s">
        <v>1176</v>
      </c>
      <c r="B1161" t="s">
        <v>13</v>
      </c>
      <c r="C1161">
        <v>0</v>
      </c>
      <c r="D1161">
        <v>2</v>
      </c>
      <c r="E1161">
        <v>0</v>
      </c>
      <c r="F1161">
        <v>1</v>
      </c>
      <c r="G1161">
        <v>1</v>
      </c>
      <c r="H1161">
        <v>1</v>
      </c>
      <c r="I1161">
        <v>2</v>
      </c>
      <c r="J1161">
        <v>18</v>
      </c>
      <c r="K1161">
        <v>2</v>
      </c>
      <c r="L1161">
        <v>0</v>
      </c>
    </row>
    <row r="1162" spans="1:12" x14ac:dyDescent="0.2">
      <c r="A1162" t="s">
        <v>1177</v>
      </c>
      <c r="B1162" t="s">
        <v>19</v>
      </c>
      <c r="C1162">
        <v>0</v>
      </c>
      <c r="D1162">
        <v>7</v>
      </c>
      <c r="E1162">
        <v>0</v>
      </c>
      <c r="F1162">
        <v>0</v>
      </c>
      <c r="G1162">
        <v>1</v>
      </c>
      <c r="H1162">
        <v>2</v>
      </c>
      <c r="I1162">
        <v>13</v>
      </c>
      <c r="J1162">
        <v>1</v>
      </c>
      <c r="K1162">
        <v>7</v>
      </c>
      <c r="L1162">
        <v>0</v>
      </c>
    </row>
    <row r="1163" spans="1:12" x14ac:dyDescent="0.2">
      <c r="A1163" t="s">
        <v>1178</v>
      </c>
      <c r="B1163" t="s">
        <v>13</v>
      </c>
      <c r="C1163">
        <v>0</v>
      </c>
      <c r="D1163">
        <v>2</v>
      </c>
      <c r="E1163">
        <v>0</v>
      </c>
      <c r="F1163">
        <v>1</v>
      </c>
      <c r="G1163">
        <v>1</v>
      </c>
      <c r="H1163">
        <v>2</v>
      </c>
      <c r="I1163">
        <v>2</v>
      </c>
      <c r="J1163">
        <v>21</v>
      </c>
      <c r="K1163">
        <v>2</v>
      </c>
      <c r="L1163">
        <v>0</v>
      </c>
    </row>
    <row r="1164" spans="1:12" x14ac:dyDescent="0.2">
      <c r="A1164" t="s">
        <v>1179</v>
      </c>
      <c r="B1164" t="s">
        <v>34</v>
      </c>
      <c r="C1164">
        <v>0</v>
      </c>
      <c r="D1164">
        <v>13</v>
      </c>
      <c r="E1164">
        <v>78</v>
      </c>
      <c r="F1164">
        <v>0</v>
      </c>
      <c r="G1164">
        <v>0.5</v>
      </c>
      <c r="H1164">
        <v>8</v>
      </c>
      <c r="I1164">
        <v>62</v>
      </c>
      <c r="J1164">
        <v>2</v>
      </c>
      <c r="K1164">
        <v>13</v>
      </c>
      <c r="L1164">
        <v>0</v>
      </c>
    </row>
    <row r="1165" spans="1:12" x14ac:dyDescent="0.2">
      <c r="A1165" t="s">
        <v>1180</v>
      </c>
      <c r="B1165" t="s">
        <v>19</v>
      </c>
      <c r="C1165">
        <v>0</v>
      </c>
      <c r="D1165">
        <v>0</v>
      </c>
      <c r="E1165">
        <v>0</v>
      </c>
      <c r="F1165">
        <v>3</v>
      </c>
      <c r="G1165">
        <v>1</v>
      </c>
      <c r="H1165">
        <v>2</v>
      </c>
      <c r="I1165">
        <v>9</v>
      </c>
      <c r="J1165">
        <v>1</v>
      </c>
      <c r="K1165">
        <v>1</v>
      </c>
      <c r="L1165">
        <v>0</v>
      </c>
    </row>
    <row r="1166" spans="1:12" x14ac:dyDescent="0.2">
      <c r="A1166" t="s">
        <v>1181</v>
      </c>
      <c r="B1166" t="s">
        <v>17</v>
      </c>
      <c r="C1166">
        <v>0</v>
      </c>
      <c r="D1166">
        <v>4</v>
      </c>
      <c r="E1166">
        <v>10</v>
      </c>
      <c r="F1166">
        <v>1</v>
      </c>
      <c r="G1166">
        <v>0.25</v>
      </c>
      <c r="H1166">
        <v>1</v>
      </c>
      <c r="I1166">
        <v>9</v>
      </c>
      <c r="J1166">
        <v>1</v>
      </c>
      <c r="K1166">
        <v>5</v>
      </c>
      <c r="L1166">
        <v>0</v>
      </c>
    </row>
    <row r="1167" spans="1:12" x14ac:dyDescent="0.2">
      <c r="A1167" t="s">
        <v>1182</v>
      </c>
      <c r="B1167" t="s">
        <v>34</v>
      </c>
      <c r="C1167">
        <v>0</v>
      </c>
      <c r="D1167">
        <v>2</v>
      </c>
      <c r="E1167">
        <v>1</v>
      </c>
      <c r="F1167">
        <v>0</v>
      </c>
      <c r="G1167">
        <v>1</v>
      </c>
      <c r="H1167">
        <v>11</v>
      </c>
      <c r="I1167">
        <v>20</v>
      </c>
      <c r="J1167">
        <v>1</v>
      </c>
      <c r="K1167">
        <v>2</v>
      </c>
      <c r="L1167">
        <v>0</v>
      </c>
    </row>
    <row r="1168" spans="1:12" x14ac:dyDescent="0.2">
      <c r="A1168" t="s">
        <v>1183</v>
      </c>
      <c r="B1168" t="s">
        <v>17</v>
      </c>
      <c r="C1168">
        <v>0</v>
      </c>
      <c r="D1168">
        <v>0</v>
      </c>
      <c r="E1168">
        <v>0</v>
      </c>
      <c r="F1168">
        <v>3</v>
      </c>
      <c r="G1168">
        <v>1</v>
      </c>
      <c r="H1168">
        <v>1</v>
      </c>
      <c r="I1168">
        <v>9</v>
      </c>
      <c r="J1168">
        <v>1</v>
      </c>
      <c r="K1168">
        <v>1</v>
      </c>
      <c r="L1168">
        <v>0</v>
      </c>
    </row>
    <row r="1169" spans="1:12" x14ac:dyDescent="0.2">
      <c r="A1169" t="s">
        <v>1184</v>
      </c>
      <c r="B1169" t="s">
        <v>13</v>
      </c>
      <c r="C1169">
        <v>1</v>
      </c>
      <c r="D1169">
        <v>2</v>
      </c>
      <c r="E1169">
        <v>0</v>
      </c>
      <c r="F1169">
        <v>1</v>
      </c>
      <c r="G1169">
        <v>1</v>
      </c>
      <c r="H1169">
        <v>1</v>
      </c>
      <c r="I1169">
        <v>2</v>
      </c>
      <c r="J1169">
        <v>46</v>
      </c>
      <c r="K1169">
        <v>2</v>
      </c>
      <c r="L1169">
        <v>0</v>
      </c>
    </row>
    <row r="1170" spans="1:12" x14ac:dyDescent="0.2">
      <c r="A1170" t="s">
        <v>1185</v>
      </c>
      <c r="B1170" t="s">
        <v>19</v>
      </c>
      <c r="C1170">
        <v>0</v>
      </c>
      <c r="D1170">
        <v>8</v>
      </c>
      <c r="E1170">
        <v>0</v>
      </c>
      <c r="F1170">
        <v>0</v>
      </c>
      <c r="G1170">
        <v>1</v>
      </c>
      <c r="H1170">
        <v>2</v>
      </c>
      <c r="I1170">
        <v>12</v>
      </c>
      <c r="J1170">
        <v>2</v>
      </c>
      <c r="K1170">
        <v>8</v>
      </c>
      <c r="L1170">
        <v>0</v>
      </c>
    </row>
    <row r="1171" spans="1:12" x14ac:dyDescent="0.2">
      <c r="A1171" t="s">
        <v>1186</v>
      </c>
      <c r="B1171" t="s">
        <v>19</v>
      </c>
      <c r="C1171">
        <v>0</v>
      </c>
      <c r="D1171">
        <v>3</v>
      </c>
      <c r="E1171">
        <v>0</v>
      </c>
      <c r="F1171">
        <v>0</v>
      </c>
      <c r="G1171">
        <v>1</v>
      </c>
      <c r="H1171">
        <v>2</v>
      </c>
      <c r="I1171">
        <v>8</v>
      </c>
      <c r="J1171">
        <v>144</v>
      </c>
      <c r="K1171">
        <v>4</v>
      </c>
      <c r="L1171">
        <v>133</v>
      </c>
    </row>
    <row r="1172" spans="1:12" x14ac:dyDescent="0.2">
      <c r="A1172" t="s">
        <v>1187</v>
      </c>
      <c r="B1172" t="s">
        <v>15</v>
      </c>
      <c r="C1172">
        <v>0</v>
      </c>
      <c r="D1172">
        <v>2</v>
      </c>
      <c r="E1172">
        <v>0</v>
      </c>
      <c r="F1172">
        <v>0</v>
      </c>
      <c r="G1172">
        <v>0.5</v>
      </c>
      <c r="H1172">
        <v>4</v>
      </c>
      <c r="I1172">
        <v>16</v>
      </c>
      <c r="J1172">
        <v>455</v>
      </c>
      <c r="K1172">
        <v>8</v>
      </c>
      <c r="L1172">
        <v>32</v>
      </c>
    </row>
    <row r="1173" spans="1:12" x14ac:dyDescent="0.2">
      <c r="A1173" t="s">
        <v>1188</v>
      </c>
      <c r="B1173" t="s">
        <v>15</v>
      </c>
      <c r="C1173">
        <v>0</v>
      </c>
      <c r="D1173">
        <v>4</v>
      </c>
      <c r="E1173">
        <v>9</v>
      </c>
      <c r="F1173">
        <v>1</v>
      </c>
      <c r="G1173">
        <v>0.25</v>
      </c>
      <c r="H1173">
        <v>2</v>
      </c>
      <c r="I1173">
        <v>21</v>
      </c>
      <c r="J1173">
        <v>883</v>
      </c>
      <c r="K1173">
        <v>9</v>
      </c>
      <c r="L1173">
        <v>45</v>
      </c>
    </row>
    <row r="1174" spans="1:12" x14ac:dyDescent="0.2">
      <c r="A1174" t="s">
        <v>1189</v>
      </c>
      <c r="B1174" t="s">
        <v>19</v>
      </c>
      <c r="C1174">
        <v>2</v>
      </c>
      <c r="D1174">
        <v>2</v>
      </c>
      <c r="E1174">
        <v>8</v>
      </c>
      <c r="F1174">
        <v>1</v>
      </c>
      <c r="G1174">
        <v>1</v>
      </c>
      <c r="H1174">
        <v>13</v>
      </c>
      <c r="I1174">
        <v>26</v>
      </c>
      <c r="J1174">
        <v>4</v>
      </c>
      <c r="K1174">
        <v>5</v>
      </c>
      <c r="L1174">
        <v>1</v>
      </c>
    </row>
    <row r="1175" spans="1:12" x14ac:dyDescent="0.2">
      <c r="A1175" t="s">
        <v>1190</v>
      </c>
      <c r="B1175" t="s">
        <v>17</v>
      </c>
      <c r="C1175">
        <v>0</v>
      </c>
      <c r="D1175">
        <v>1</v>
      </c>
      <c r="E1175">
        <v>1</v>
      </c>
      <c r="F1175">
        <v>1</v>
      </c>
      <c r="G1175">
        <v>1</v>
      </c>
      <c r="H1175">
        <v>2</v>
      </c>
      <c r="I1175">
        <v>4</v>
      </c>
      <c r="J1175">
        <v>2</v>
      </c>
      <c r="K1175">
        <v>3</v>
      </c>
      <c r="L1175">
        <v>0</v>
      </c>
    </row>
    <row r="1176" spans="1:12" x14ac:dyDescent="0.2">
      <c r="A1176" t="s">
        <v>1191</v>
      </c>
      <c r="B1176" t="s">
        <v>17</v>
      </c>
      <c r="C1176">
        <v>0</v>
      </c>
      <c r="D1176">
        <v>0</v>
      </c>
      <c r="E1176">
        <v>1</v>
      </c>
      <c r="F1176">
        <v>0</v>
      </c>
      <c r="G1176">
        <v>1</v>
      </c>
      <c r="H1176">
        <v>3</v>
      </c>
      <c r="I1176">
        <v>5</v>
      </c>
      <c r="J1176">
        <v>1</v>
      </c>
      <c r="K1176">
        <v>4</v>
      </c>
      <c r="L1176">
        <v>0</v>
      </c>
    </row>
    <row r="1177" spans="1:12" x14ac:dyDescent="0.2">
      <c r="A1177" t="s">
        <v>1192</v>
      </c>
      <c r="B1177" t="s">
        <v>19</v>
      </c>
      <c r="C1177">
        <v>0</v>
      </c>
      <c r="D1177">
        <v>2</v>
      </c>
      <c r="E1177">
        <v>0</v>
      </c>
      <c r="F1177">
        <v>1</v>
      </c>
      <c r="G1177">
        <v>1</v>
      </c>
      <c r="H1177">
        <v>6</v>
      </c>
      <c r="I1177">
        <v>28</v>
      </c>
      <c r="J1177">
        <v>2</v>
      </c>
      <c r="K1177">
        <v>6</v>
      </c>
      <c r="L1177">
        <v>0</v>
      </c>
    </row>
    <row r="1178" spans="1:12" x14ac:dyDescent="0.2">
      <c r="A1178" t="s">
        <v>1193</v>
      </c>
      <c r="B1178" t="s">
        <v>34</v>
      </c>
      <c r="C1178">
        <v>0</v>
      </c>
      <c r="D1178">
        <v>5</v>
      </c>
      <c r="E1178">
        <v>0</v>
      </c>
      <c r="F1178">
        <v>0</v>
      </c>
      <c r="G1178">
        <v>1</v>
      </c>
      <c r="H1178">
        <v>5</v>
      </c>
      <c r="I1178">
        <v>15</v>
      </c>
      <c r="J1178">
        <v>0</v>
      </c>
      <c r="K1178">
        <v>5</v>
      </c>
      <c r="L1178">
        <v>0</v>
      </c>
    </row>
    <row r="1179" spans="1:12" x14ac:dyDescent="0.2">
      <c r="A1179" t="s">
        <v>1194</v>
      </c>
      <c r="B1179" t="s">
        <v>34</v>
      </c>
      <c r="C1179">
        <v>0</v>
      </c>
      <c r="D1179">
        <v>6</v>
      </c>
      <c r="E1179">
        <v>15</v>
      </c>
      <c r="F1179">
        <v>0</v>
      </c>
      <c r="G1179">
        <v>0.5</v>
      </c>
      <c r="H1179">
        <v>7</v>
      </c>
      <c r="I1179">
        <v>13</v>
      </c>
      <c r="J1179">
        <v>1</v>
      </c>
      <c r="K1179">
        <v>6</v>
      </c>
      <c r="L1179">
        <v>0</v>
      </c>
    </row>
    <row r="1180" spans="1:12" x14ac:dyDescent="0.2">
      <c r="A1180" t="s">
        <v>1195</v>
      </c>
      <c r="B1180" t="s">
        <v>19</v>
      </c>
      <c r="C1180">
        <v>0</v>
      </c>
      <c r="D1180">
        <v>0</v>
      </c>
      <c r="E1180">
        <v>1</v>
      </c>
      <c r="F1180">
        <v>0</v>
      </c>
      <c r="G1180">
        <v>1</v>
      </c>
      <c r="H1180">
        <v>7</v>
      </c>
      <c r="I1180">
        <v>6</v>
      </c>
      <c r="J1180">
        <v>1</v>
      </c>
      <c r="K1180">
        <v>2</v>
      </c>
      <c r="L1180">
        <v>0</v>
      </c>
    </row>
    <row r="1181" spans="1:12" x14ac:dyDescent="0.2">
      <c r="A1181" t="s">
        <v>1196</v>
      </c>
      <c r="B1181" t="s">
        <v>34</v>
      </c>
      <c r="C1181">
        <v>0</v>
      </c>
      <c r="D1181">
        <v>2</v>
      </c>
      <c r="E1181">
        <v>1</v>
      </c>
      <c r="F1181">
        <v>0</v>
      </c>
      <c r="G1181">
        <v>1</v>
      </c>
      <c r="H1181">
        <v>5</v>
      </c>
      <c r="I1181">
        <v>8</v>
      </c>
      <c r="J1181">
        <v>0</v>
      </c>
      <c r="K1181">
        <v>2</v>
      </c>
      <c r="L1181">
        <v>0</v>
      </c>
    </row>
    <row r="1182" spans="1:12" x14ac:dyDescent="0.2">
      <c r="A1182" t="s">
        <v>1197</v>
      </c>
      <c r="B1182" t="s">
        <v>19</v>
      </c>
      <c r="C1182">
        <v>1</v>
      </c>
      <c r="D1182">
        <v>4</v>
      </c>
      <c r="E1182">
        <v>1</v>
      </c>
      <c r="F1182">
        <v>0</v>
      </c>
      <c r="G1182">
        <v>0.5</v>
      </c>
      <c r="H1182">
        <v>15</v>
      </c>
      <c r="I1182">
        <v>19</v>
      </c>
      <c r="J1182">
        <v>2</v>
      </c>
      <c r="K1182">
        <v>6</v>
      </c>
      <c r="L1182">
        <v>0</v>
      </c>
    </row>
    <row r="1183" spans="1:12" x14ac:dyDescent="0.2">
      <c r="A1183" t="s">
        <v>1198</v>
      </c>
      <c r="B1183" t="s">
        <v>19</v>
      </c>
      <c r="C1183">
        <v>0</v>
      </c>
      <c r="D1183">
        <v>0</v>
      </c>
      <c r="E1183">
        <v>1</v>
      </c>
      <c r="F1183">
        <v>1</v>
      </c>
      <c r="G1183">
        <v>1</v>
      </c>
      <c r="H1183">
        <v>2</v>
      </c>
      <c r="I1183">
        <v>5</v>
      </c>
      <c r="J1183">
        <v>1</v>
      </c>
      <c r="K1183">
        <v>2</v>
      </c>
      <c r="L1183">
        <v>0</v>
      </c>
    </row>
    <row r="1184" spans="1:12" x14ac:dyDescent="0.2">
      <c r="A1184" t="s">
        <v>1199</v>
      </c>
      <c r="B1184" t="s">
        <v>19</v>
      </c>
      <c r="C1184">
        <v>0</v>
      </c>
      <c r="D1184">
        <v>2</v>
      </c>
      <c r="E1184">
        <v>4</v>
      </c>
      <c r="F1184">
        <v>0</v>
      </c>
      <c r="G1184">
        <v>1</v>
      </c>
      <c r="H1184">
        <v>4</v>
      </c>
      <c r="I1184">
        <v>16</v>
      </c>
      <c r="J1184">
        <v>5</v>
      </c>
      <c r="K1184">
        <v>4</v>
      </c>
      <c r="L1184">
        <v>0</v>
      </c>
    </row>
    <row r="1185" spans="1:12" x14ac:dyDescent="0.2">
      <c r="A1185" t="s">
        <v>1200</v>
      </c>
      <c r="B1185" t="s">
        <v>19</v>
      </c>
      <c r="C1185">
        <v>0</v>
      </c>
      <c r="D1185">
        <v>3</v>
      </c>
      <c r="E1185">
        <v>3</v>
      </c>
      <c r="F1185">
        <v>0</v>
      </c>
      <c r="G1185">
        <v>0.5</v>
      </c>
      <c r="H1185">
        <v>5</v>
      </c>
      <c r="I1185">
        <v>5</v>
      </c>
      <c r="J1185">
        <v>1</v>
      </c>
      <c r="K1185">
        <v>3</v>
      </c>
      <c r="L1185">
        <v>0</v>
      </c>
    </row>
    <row r="1186" spans="1:12" x14ac:dyDescent="0.2">
      <c r="A1186" t="s">
        <v>1201</v>
      </c>
      <c r="B1186" t="s">
        <v>13</v>
      </c>
      <c r="C1186">
        <v>0</v>
      </c>
      <c r="D1186">
        <v>1</v>
      </c>
      <c r="E1186">
        <v>0</v>
      </c>
      <c r="F1186">
        <v>1</v>
      </c>
      <c r="G1186">
        <v>1</v>
      </c>
      <c r="H1186">
        <v>2</v>
      </c>
      <c r="I1186">
        <v>1</v>
      </c>
      <c r="J1186">
        <v>6</v>
      </c>
      <c r="K1186">
        <v>1</v>
      </c>
      <c r="L1186">
        <v>0</v>
      </c>
    </row>
    <row r="1187" spans="1:12" x14ac:dyDescent="0.2">
      <c r="A1187" t="s">
        <v>1202</v>
      </c>
      <c r="B1187" t="s">
        <v>17</v>
      </c>
      <c r="C1187">
        <v>0</v>
      </c>
      <c r="D1187">
        <v>4</v>
      </c>
      <c r="E1187">
        <v>4</v>
      </c>
      <c r="F1187">
        <v>1</v>
      </c>
      <c r="G1187">
        <v>0.5</v>
      </c>
      <c r="H1187">
        <v>3</v>
      </c>
      <c r="I1187">
        <v>16</v>
      </c>
      <c r="J1187">
        <v>2</v>
      </c>
      <c r="K1187">
        <v>6</v>
      </c>
      <c r="L1187">
        <v>0</v>
      </c>
    </row>
    <row r="1188" spans="1:12" x14ac:dyDescent="0.2">
      <c r="A1188" t="s">
        <v>1203</v>
      </c>
      <c r="B1188" t="s">
        <v>17</v>
      </c>
      <c r="C1188">
        <v>0</v>
      </c>
      <c r="D1188">
        <v>3</v>
      </c>
      <c r="E1188">
        <v>3</v>
      </c>
      <c r="F1188">
        <v>1</v>
      </c>
      <c r="G1188">
        <v>0.5</v>
      </c>
      <c r="H1188">
        <v>3</v>
      </c>
      <c r="I1188">
        <v>9</v>
      </c>
      <c r="J1188">
        <v>0</v>
      </c>
      <c r="K1188">
        <v>3</v>
      </c>
      <c r="L1188">
        <v>0</v>
      </c>
    </row>
    <row r="1189" spans="1:12" x14ac:dyDescent="0.2">
      <c r="A1189" t="s">
        <v>1204</v>
      </c>
      <c r="B1189" t="s">
        <v>17</v>
      </c>
      <c r="C1189">
        <v>0</v>
      </c>
      <c r="D1189">
        <v>2</v>
      </c>
      <c r="E1189">
        <v>4</v>
      </c>
      <c r="F1189">
        <v>1</v>
      </c>
      <c r="G1189">
        <v>1</v>
      </c>
      <c r="H1189">
        <v>9</v>
      </c>
      <c r="I1189">
        <v>16</v>
      </c>
      <c r="J1189">
        <v>3</v>
      </c>
      <c r="K1189">
        <v>4</v>
      </c>
      <c r="L1189">
        <v>1</v>
      </c>
    </row>
    <row r="1190" spans="1:12" x14ac:dyDescent="0.2">
      <c r="A1190" t="s">
        <v>1205</v>
      </c>
      <c r="B1190" t="s">
        <v>17</v>
      </c>
      <c r="C1190">
        <v>0</v>
      </c>
      <c r="D1190">
        <v>2</v>
      </c>
      <c r="E1190">
        <v>1</v>
      </c>
      <c r="F1190">
        <v>1</v>
      </c>
      <c r="G1190">
        <v>1</v>
      </c>
      <c r="H1190">
        <v>4</v>
      </c>
      <c r="I1190">
        <v>6</v>
      </c>
      <c r="J1190">
        <v>0</v>
      </c>
      <c r="K1190">
        <v>2</v>
      </c>
      <c r="L1190">
        <v>0</v>
      </c>
    </row>
    <row r="1191" spans="1:12" x14ac:dyDescent="0.2">
      <c r="A1191" t="s">
        <v>1206</v>
      </c>
      <c r="B1191" t="s">
        <v>17</v>
      </c>
      <c r="C1191">
        <v>0</v>
      </c>
      <c r="D1191">
        <v>1</v>
      </c>
      <c r="E1191">
        <v>0</v>
      </c>
      <c r="F1191">
        <v>0</v>
      </c>
      <c r="G1191">
        <v>1</v>
      </c>
      <c r="H1191">
        <v>6</v>
      </c>
      <c r="I1191">
        <v>21</v>
      </c>
      <c r="J1191">
        <v>2</v>
      </c>
      <c r="K1191">
        <v>3</v>
      </c>
      <c r="L1191">
        <v>0</v>
      </c>
    </row>
    <row r="1192" spans="1:12" x14ac:dyDescent="0.2">
      <c r="A1192" t="s">
        <v>1207</v>
      </c>
      <c r="B1192" t="s">
        <v>17</v>
      </c>
      <c r="C1192">
        <v>0</v>
      </c>
      <c r="D1192">
        <v>4</v>
      </c>
      <c r="E1192">
        <v>6</v>
      </c>
      <c r="F1192">
        <v>1</v>
      </c>
      <c r="G1192">
        <v>0.33300000000000002</v>
      </c>
      <c r="H1192">
        <v>5</v>
      </c>
      <c r="I1192">
        <v>16</v>
      </c>
      <c r="J1192">
        <v>0</v>
      </c>
      <c r="K1192">
        <v>4</v>
      </c>
      <c r="L1192">
        <v>0</v>
      </c>
    </row>
    <row r="1193" spans="1:12" x14ac:dyDescent="0.2">
      <c r="A1193" t="s">
        <v>1208</v>
      </c>
      <c r="B1193" t="s">
        <v>13</v>
      </c>
      <c r="C1193">
        <v>0</v>
      </c>
      <c r="D1193">
        <v>2</v>
      </c>
      <c r="E1193">
        <v>1</v>
      </c>
      <c r="F1193">
        <v>0</v>
      </c>
      <c r="G1193">
        <v>1</v>
      </c>
      <c r="H1193">
        <v>12</v>
      </c>
      <c r="I1193">
        <v>19</v>
      </c>
      <c r="J1193">
        <v>0</v>
      </c>
      <c r="K1193">
        <v>2</v>
      </c>
      <c r="L1193">
        <v>0</v>
      </c>
    </row>
    <row r="1194" spans="1:12" x14ac:dyDescent="0.2">
      <c r="A1194" t="s">
        <v>1209</v>
      </c>
      <c r="B1194" t="s">
        <v>13</v>
      </c>
      <c r="C1194">
        <v>0</v>
      </c>
      <c r="D1194">
        <v>2</v>
      </c>
      <c r="E1194">
        <v>3</v>
      </c>
      <c r="F1194">
        <v>0</v>
      </c>
      <c r="G1194">
        <v>1</v>
      </c>
      <c r="H1194">
        <v>9</v>
      </c>
      <c r="I1194">
        <v>15</v>
      </c>
      <c r="J1194">
        <v>0</v>
      </c>
      <c r="K1194">
        <v>3</v>
      </c>
      <c r="L1194">
        <v>0</v>
      </c>
    </row>
    <row r="1195" spans="1:12" x14ac:dyDescent="0.2">
      <c r="A1195" t="s">
        <v>1210</v>
      </c>
      <c r="B1195" t="s">
        <v>13</v>
      </c>
      <c r="C1195">
        <v>0</v>
      </c>
      <c r="D1195">
        <v>3</v>
      </c>
      <c r="E1195">
        <v>1</v>
      </c>
      <c r="F1195">
        <v>0</v>
      </c>
      <c r="G1195">
        <v>1</v>
      </c>
      <c r="H1195">
        <v>10</v>
      </c>
      <c r="I1195">
        <v>15</v>
      </c>
      <c r="J1195">
        <v>0</v>
      </c>
      <c r="K1195">
        <v>3</v>
      </c>
      <c r="L1195">
        <v>0</v>
      </c>
    </row>
    <row r="1196" spans="1:12" x14ac:dyDescent="0.2">
      <c r="A1196" t="s">
        <v>1211</v>
      </c>
      <c r="B1196" t="s">
        <v>17</v>
      </c>
      <c r="C1196">
        <v>0</v>
      </c>
      <c r="D1196">
        <v>2</v>
      </c>
      <c r="E1196">
        <v>6</v>
      </c>
      <c r="F1196">
        <v>0</v>
      </c>
      <c r="G1196">
        <v>0.5</v>
      </c>
      <c r="H1196">
        <v>9</v>
      </c>
      <c r="I1196">
        <v>18</v>
      </c>
      <c r="J1196">
        <v>2</v>
      </c>
      <c r="K1196">
        <v>6</v>
      </c>
      <c r="L1196">
        <v>2</v>
      </c>
    </row>
    <row r="1197" spans="1:12" x14ac:dyDescent="0.2">
      <c r="A1197" t="s">
        <v>1212</v>
      </c>
      <c r="B1197" t="s">
        <v>17</v>
      </c>
      <c r="C1197">
        <v>0</v>
      </c>
      <c r="D1197">
        <v>3</v>
      </c>
      <c r="E1197">
        <v>0</v>
      </c>
      <c r="F1197">
        <v>0</v>
      </c>
      <c r="G1197">
        <v>1</v>
      </c>
      <c r="H1197">
        <v>12</v>
      </c>
      <c r="I1197">
        <v>24</v>
      </c>
      <c r="J1197">
        <v>2</v>
      </c>
      <c r="K1197">
        <v>4</v>
      </c>
      <c r="L1197">
        <v>0</v>
      </c>
    </row>
    <row r="1198" spans="1:12" x14ac:dyDescent="0.2">
      <c r="A1198" t="s">
        <v>1213</v>
      </c>
      <c r="B1198" t="s">
        <v>19</v>
      </c>
      <c r="C1198">
        <v>0</v>
      </c>
      <c r="D1198">
        <v>3</v>
      </c>
      <c r="E1198">
        <v>1</v>
      </c>
      <c r="F1198">
        <v>0</v>
      </c>
      <c r="G1198">
        <v>1</v>
      </c>
      <c r="H1198">
        <v>3</v>
      </c>
      <c r="I1198">
        <v>15</v>
      </c>
      <c r="J1198">
        <v>0</v>
      </c>
      <c r="K1198">
        <v>3</v>
      </c>
      <c r="L1198">
        <v>0</v>
      </c>
    </row>
    <row r="1199" spans="1:12" x14ac:dyDescent="0.2">
      <c r="A1199" t="s">
        <v>1214</v>
      </c>
      <c r="B1199" t="s">
        <v>19</v>
      </c>
      <c r="C1199">
        <v>0</v>
      </c>
      <c r="D1199">
        <v>1</v>
      </c>
      <c r="E1199">
        <v>0</v>
      </c>
      <c r="F1199">
        <v>0</v>
      </c>
      <c r="G1199">
        <v>1</v>
      </c>
      <c r="H1199">
        <v>4</v>
      </c>
      <c r="I1199">
        <v>5</v>
      </c>
      <c r="J1199">
        <v>1</v>
      </c>
      <c r="K1199">
        <v>2</v>
      </c>
      <c r="L1199">
        <v>0</v>
      </c>
    </row>
    <row r="1200" spans="1:12" x14ac:dyDescent="0.2">
      <c r="A1200" t="s">
        <v>1215</v>
      </c>
      <c r="B1200" t="s">
        <v>34</v>
      </c>
      <c r="C1200">
        <v>0</v>
      </c>
      <c r="D1200">
        <v>7</v>
      </c>
      <c r="E1200">
        <v>7</v>
      </c>
      <c r="F1200">
        <v>0</v>
      </c>
      <c r="G1200">
        <v>0.5</v>
      </c>
      <c r="H1200">
        <v>20</v>
      </c>
      <c r="I1200">
        <v>43</v>
      </c>
      <c r="J1200">
        <v>0</v>
      </c>
      <c r="K1200">
        <v>7</v>
      </c>
      <c r="L1200">
        <v>0</v>
      </c>
    </row>
    <row r="1201" spans="1:12" x14ac:dyDescent="0.2">
      <c r="A1201" t="s">
        <v>1216</v>
      </c>
      <c r="B1201" t="s">
        <v>19</v>
      </c>
      <c r="C1201">
        <v>0</v>
      </c>
      <c r="D1201">
        <v>1</v>
      </c>
      <c r="E1201">
        <v>0</v>
      </c>
      <c r="F1201">
        <v>0</v>
      </c>
      <c r="G1201">
        <v>1</v>
      </c>
      <c r="H1201">
        <v>4</v>
      </c>
      <c r="I1201">
        <v>5</v>
      </c>
      <c r="J1201">
        <v>1</v>
      </c>
      <c r="K1201">
        <v>2</v>
      </c>
      <c r="L1201">
        <v>0</v>
      </c>
    </row>
    <row r="1202" spans="1:12" x14ac:dyDescent="0.2">
      <c r="A1202" t="s">
        <v>1217</v>
      </c>
      <c r="B1202" t="s">
        <v>34</v>
      </c>
      <c r="C1202">
        <v>0</v>
      </c>
      <c r="D1202">
        <v>5</v>
      </c>
      <c r="E1202">
        <v>4</v>
      </c>
      <c r="F1202">
        <v>0</v>
      </c>
      <c r="G1202">
        <v>0.5</v>
      </c>
      <c r="H1202">
        <v>4</v>
      </c>
      <c r="I1202">
        <v>15</v>
      </c>
      <c r="J1202">
        <v>0</v>
      </c>
      <c r="K1202">
        <v>5</v>
      </c>
      <c r="L1202">
        <v>0</v>
      </c>
    </row>
    <row r="1203" spans="1:12" x14ac:dyDescent="0.2">
      <c r="A1203" t="s">
        <v>1218</v>
      </c>
      <c r="B1203" t="s">
        <v>17</v>
      </c>
      <c r="C1203">
        <v>0</v>
      </c>
      <c r="D1203">
        <v>3</v>
      </c>
      <c r="E1203">
        <v>0</v>
      </c>
      <c r="F1203">
        <v>0</v>
      </c>
      <c r="G1203">
        <v>1</v>
      </c>
      <c r="H1203">
        <v>16</v>
      </c>
      <c r="I1203">
        <v>28</v>
      </c>
      <c r="J1203">
        <v>2</v>
      </c>
      <c r="K1203">
        <v>4</v>
      </c>
      <c r="L1203">
        <v>0</v>
      </c>
    </row>
    <row r="1204" spans="1:12" x14ac:dyDescent="0.2">
      <c r="A1204" t="s">
        <v>1219</v>
      </c>
      <c r="B1204" t="s">
        <v>19</v>
      </c>
      <c r="C1204">
        <v>0</v>
      </c>
      <c r="D1204">
        <v>3</v>
      </c>
      <c r="E1204">
        <v>1</v>
      </c>
      <c r="F1204">
        <v>0</v>
      </c>
      <c r="G1204">
        <v>1</v>
      </c>
      <c r="H1204">
        <v>3</v>
      </c>
      <c r="I1204">
        <v>15</v>
      </c>
      <c r="J1204">
        <v>0</v>
      </c>
      <c r="K1204">
        <v>3</v>
      </c>
      <c r="L1204">
        <v>0</v>
      </c>
    </row>
    <row r="1205" spans="1:12" x14ac:dyDescent="0.2">
      <c r="A1205" t="s">
        <v>1220</v>
      </c>
      <c r="B1205" t="s">
        <v>19</v>
      </c>
      <c r="C1205">
        <v>0</v>
      </c>
      <c r="D1205">
        <v>6</v>
      </c>
      <c r="E1205">
        <v>39</v>
      </c>
      <c r="F1205">
        <v>1</v>
      </c>
      <c r="G1205">
        <v>0.5</v>
      </c>
      <c r="H1205">
        <v>6</v>
      </c>
      <c r="I1205">
        <v>53</v>
      </c>
      <c r="J1205">
        <v>28</v>
      </c>
      <c r="K1205">
        <v>17</v>
      </c>
      <c r="L1205">
        <v>3</v>
      </c>
    </row>
    <row r="1206" spans="1:12" x14ac:dyDescent="0.2">
      <c r="A1206" t="s">
        <v>1221</v>
      </c>
      <c r="B1206" t="s">
        <v>19</v>
      </c>
      <c r="C1206">
        <v>0</v>
      </c>
      <c r="D1206">
        <v>8</v>
      </c>
      <c r="E1206">
        <v>0</v>
      </c>
      <c r="F1206">
        <v>1</v>
      </c>
      <c r="G1206">
        <v>1</v>
      </c>
      <c r="H1206">
        <v>2</v>
      </c>
      <c r="I1206">
        <v>36</v>
      </c>
      <c r="J1206">
        <v>3</v>
      </c>
      <c r="K1206">
        <v>8</v>
      </c>
      <c r="L1206">
        <v>0</v>
      </c>
    </row>
    <row r="1207" spans="1:12" x14ac:dyDescent="0.2">
      <c r="A1207" t="s">
        <v>1222</v>
      </c>
      <c r="B1207" t="s">
        <v>17</v>
      </c>
      <c r="C1207">
        <v>0</v>
      </c>
      <c r="D1207">
        <v>7</v>
      </c>
      <c r="E1207">
        <v>4</v>
      </c>
      <c r="F1207">
        <v>1</v>
      </c>
      <c r="G1207">
        <v>0.5</v>
      </c>
      <c r="H1207">
        <v>4</v>
      </c>
      <c r="I1207">
        <v>14</v>
      </c>
      <c r="J1207">
        <v>9</v>
      </c>
      <c r="K1207">
        <v>8</v>
      </c>
      <c r="L1207">
        <v>2</v>
      </c>
    </row>
    <row r="1208" spans="1:12" x14ac:dyDescent="0.2">
      <c r="A1208" t="s">
        <v>1223</v>
      </c>
      <c r="B1208" t="s">
        <v>17</v>
      </c>
      <c r="C1208">
        <v>0</v>
      </c>
      <c r="D1208">
        <v>4</v>
      </c>
      <c r="E1208">
        <v>0</v>
      </c>
      <c r="F1208">
        <v>1</v>
      </c>
      <c r="G1208">
        <v>0.5</v>
      </c>
      <c r="H1208">
        <v>0</v>
      </c>
      <c r="I1208">
        <v>10</v>
      </c>
      <c r="J1208">
        <v>5</v>
      </c>
      <c r="K1208">
        <v>9</v>
      </c>
      <c r="L1208">
        <v>0</v>
      </c>
    </row>
    <row r="1209" spans="1:12" x14ac:dyDescent="0.2">
      <c r="A1209" t="s">
        <v>1224</v>
      </c>
      <c r="B1209" t="s">
        <v>17</v>
      </c>
      <c r="C1209">
        <v>0</v>
      </c>
      <c r="D1209">
        <v>4</v>
      </c>
      <c r="E1209">
        <v>3</v>
      </c>
      <c r="F1209">
        <v>0</v>
      </c>
      <c r="G1209">
        <v>0.5</v>
      </c>
      <c r="H1209">
        <v>2</v>
      </c>
      <c r="I1209">
        <v>12</v>
      </c>
      <c r="J1209">
        <v>1</v>
      </c>
      <c r="K1209">
        <v>5</v>
      </c>
      <c r="L1209">
        <v>0</v>
      </c>
    </row>
    <row r="1210" spans="1:12" x14ac:dyDescent="0.2">
      <c r="A1210" t="s">
        <v>1225</v>
      </c>
      <c r="B1210" t="s">
        <v>17</v>
      </c>
      <c r="C1210">
        <v>0</v>
      </c>
      <c r="D1210">
        <v>4</v>
      </c>
      <c r="E1210">
        <v>4</v>
      </c>
      <c r="F1210">
        <v>0</v>
      </c>
      <c r="G1210">
        <v>0.5</v>
      </c>
      <c r="H1210">
        <v>2</v>
      </c>
      <c r="I1210">
        <v>18</v>
      </c>
      <c r="J1210">
        <v>1</v>
      </c>
      <c r="K1210">
        <v>6</v>
      </c>
      <c r="L1210">
        <v>0</v>
      </c>
    </row>
    <row r="1211" spans="1:12" x14ac:dyDescent="0.2">
      <c r="A1211" t="s">
        <v>1226</v>
      </c>
      <c r="B1211" t="s">
        <v>17</v>
      </c>
      <c r="C1211">
        <v>1</v>
      </c>
      <c r="D1211">
        <v>18</v>
      </c>
      <c r="E1211">
        <v>69</v>
      </c>
      <c r="F1211">
        <v>1</v>
      </c>
      <c r="G1211">
        <v>0.33300000000000002</v>
      </c>
      <c r="H1211">
        <v>4</v>
      </c>
      <c r="I1211">
        <v>33</v>
      </c>
      <c r="J1211">
        <v>6</v>
      </c>
      <c r="K1211">
        <v>20</v>
      </c>
      <c r="L1211">
        <v>4</v>
      </c>
    </row>
    <row r="1212" spans="1:12" x14ac:dyDescent="0.2">
      <c r="A1212" t="s">
        <v>1227</v>
      </c>
      <c r="B1212" t="s">
        <v>17</v>
      </c>
      <c r="C1212">
        <v>0</v>
      </c>
      <c r="D1212">
        <v>0</v>
      </c>
      <c r="E1212">
        <v>1</v>
      </c>
      <c r="F1212">
        <v>0</v>
      </c>
      <c r="G1212">
        <v>1</v>
      </c>
      <c r="H1212">
        <v>1</v>
      </c>
      <c r="I1212">
        <v>3</v>
      </c>
      <c r="J1212">
        <v>1</v>
      </c>
      <c r="K1212">
        <v>2</v>
      </c>
      <c r="L1212">
        <v>0</v>
      </c>
    </row>
    <row r="1213" spans="1:12" x14ac:dyDescent="0.2">
      <c r="A1213" t="s">
        <v>1228</v>
      </c>
      <c r="B1213" t="s">
        <v>17</v>
      </c>
      <c r="C1213">
        <v>0</v>
      </c>
      <c r="D1213">
        <v>0</v>
      </c>
      <c r="E1213">
        <v>1</v>
      </c>
      <c r="F1213">
        <v>0</v>
      </c>
      <c r="G1213">
        <v>1</v>
      </c>
      <c r="H1213">
        <v>1</v>
      </c>
      <c r="I1213">
        <v>3</v>
      </c>
      <c r="J1213">
        <v>1</v>
      </c>
      <c r="K1213">
        <v>2</v>
      </c>
      <c r="L1213">
        <v>0</v>
      </c>
    </row>
    <row r="1214" spans="1:12" x14ac:dyDescent="0.2">
      <c r="A1214" t="s">
        <v>1229</v>
      </c>
      <c r="B1214" t="s">
        <v>17</v>
      </c>
      <c r="C1214">
        <v>0</v>
      </c>
      <c r="D1214">
        <v>0</v>
      </c>
      <c r="E1214">
        <v>1</v>
      </c>
      <c r="F1214">
        <v>0</v>
      </c>
      <c r="G1214">
        <v>1</v>
      </c>
      <c r="H1214">
        <v>1</v>
      </c>
      <c r="I1214">
        <v>3</v>
      </c>
      <c r="J1214">
        <v>1</v>
      </c>
      <c r="K1214">
        <v>2</v>
      </c>
      <c r="L1214">
        <v>0</v>
      </c>
    </row>
    <row r="1215" spans="1:12" x14ac:dyDescent="0.2">
      <c r="A1215" t="s">
        <v>1230</v>
      </c>
      <c r="B1215" t="s">
        <v>17</v>
      </c>
      <c r="C1215">
        <v>0</v>
      </c>
      <c r="D1215">
        <v>0</v>
      </c>
      <c r="E1215">
        <v>1</v>
      </c>
      <c r="F1215">
        <v>0</v>
      </c>
      <c r="G1215">
        <v>1</v>
      </c>
      <c r="H1215">
        <v>1</v>
      </c>
      <c r="I1215">
        <v>3</v>
      </c>
      <c r="J1215">
        <v>1</v>
      </c>
      <c r="K1215">
        <v>2</v>
      </c>
      <c r="L1215">
        <v>0</v>
      </c>
    </row>
    <row r="1216" spans="1:12" x14ac:dyDescent="0.2">
      <c r="A1216" t="s">
        <v>1231</v>
      </c>
      <c r="B1216" t="s">
        <v>17</v>
      </c>
      <c r="C1216">
        <v>0</v>
      </c>
      <c r="D1216">
        <v>23</v>
      </c>
      <c r="E1216">
        <v>152</v>
      </c>
      <c r="F1216">
        <v>2</v>
      </c>
      <c r="G1216">
        <v>0.125</v>
      </c>
      <c r="H1216">
        <v>7</v>
      </c>
      <c r="I1216">
        <v>71</v>
      </c>
      <c r="J1216">
        <v>22</v>
      </c>
      <c r="K1216">
        <v>36</v>
      </c>
      <c r="L1216">
        <v>1</v>
      </c>
    </row>
    <row r="1217" spans="1:12" x14ac:dyDescent="0.2">
      <c r="A1217" t="s">
        <v>1232</v>
      </c>
      <c r="B1217" t="s">
        <v>17</v>
      </c>
      <c r="C1217">
        <v>0</v>
      </c>
      <c r="D1217">
        <v>4</v>
      </c>
      <c r="E1217">
        <v>1</v>
      </c>
      <c r="F1217">
        <v>0</v>
      </c>
      <c r="G1217">
        <v>1</v>
      </c>
      <c r="H1217">
        <v>2</v>
      </c>
      <c r="I1217">
        <v>7</v>
      </c>
      <c r="J1217">
        <v>1</v>
      </c>
      <c r="K1217">
        <v>5</v>
      </c>
      <c r="L1217">
        <v>0</v>
      </c>
    </row>
    <row r="1218" spans="1:12" x14ac:dyDescent="0.2">
      <c r="A1218" t="s">
        <v>1233</v>
      </c>
      <c r="B1218" t="s">
        <v>17</v>
      </c>
      <c r="C1218">
        <v>0</v>
      </c>
      <c r="D1218">
        <v>6</v>
      </c>
      <c r="E1218">
        <v>3</v>
      </c>
      <c r="F1218">
        <v>0</v>
      </c>
      <c r="G1218">
        <v>0.5</v>
      </c>
      <c r="H1218">
        <v>3</v>
      </c>
      <c r="I1218">
        <v>10</v>
      </c>
      <c r="J1218">
        <v>1</v>
      </c>
      <c r="K1218">
        <v>7</v>
      </c>
      <c r="L1218">
        <v>0</v>
      </c>
    </row>
    <row r="1219" spans="1:12" x14ac:dyDescent="0.2">
      <c r="A1219" t="s">
        <v>1234</v>
      </c>
      <c r="B1219" t="s">
        <v>17</v>
      </c>
      <c r="C1219">
        <v>0</v>
      </c>
      <c r="D1219">
        <v>8</v>
      </c>
      <c r="E1219">
        <v>16</v>
      </c>
      <c r="F1219">
        <v>1</v>
      </c>
      <c r="G1219">
        <v>0.33300000000000002</v>
      </c>
      <c r="H1219">
        <v>2</v>
      </c>
      <c r="I1219">
        <v>14</v>
      </c>
      <c r="J1219">
        <v>2</v>
      </c>
      <c r="K1219">
        <v>11</v>
      </c>
      <c r="L1219">
        <v>0</v>
      </c>
    </row>
    <row r="1220" spans="1:12" x14ac:dyDescent="0.2">
      <c r="A1220" t="s">
        <v>1235</v>
      </c>
      <c r="B1220" t="s">
        <v>17</v>
      </c>
      <c r="C1220">
        <v>0</v>
      </c>
      <c r="D1220">
        <v>6</v>
      </c>
      <c r="E1220">
        <v>9</v>
      </c>
      <c r="F1220">
        <v>3</v>
      </c>
      <c r="G1220">
        <v>0.33300000000000002</v>
      </c>
      <c r="H1220">
        <v>2</v>
      </c>
      <c r="I1220">
        <v>16</v>
      </c>
      <c r="J1220">
        <v>3</v>
      </c>
      <c r="K1220">
        <v>8</v>
      </c>
      <c r="L1220">
        <v>0</v>
      </c>
    </row>
    <row r="1221" spans="1:12" x14ac:dyDescent="0.2">
      <c r="A1221" t="s">
        <v>1236</v>
      </c>
      <c r="B1221" t="s">
        <v>17</v>
      </c>
      <c r="C1221">
        <v>0</v>
      </c>
      <c r="D1221">
        <v>4</v>
      </c>
      <c r="E1221">
        <v>0</v>
      </c>
      <c r="F1221">
        <v>1</v>
      </c>
      <c r="G1221">
        <v>1</v>
      </c>
      <c r="H1221">
        <v>1</v>
      </c>
      <c r="I1221">
        <v>14</v>
      </c>
      <c r="J1221">
        <v>1</v>
      </c>
      <c r="K1221">
        <v>6</v>
      </c>
      <c r="L1221">
        <v>0</v>
      </c>
    </row>
    <row r="1222" spans="1:12" x14ac:dyDescent="0.2">
      <c r="A1222" t="s">
        <v>1237</v>
      </c>
      <c r="B1222" t="s">
        <v>17</v>
      </c>
      <c r="C1222">
        <v>0</v>
      </c>
      <c r="D1222">
        <v>6</v>
      </c>
      <c r="E1222">
        <v>10</v>
      </c>
      <c r="F1222">
        <v>0</v>
      </c>
      <c r="G1222">
        <v>0.25</v>
      </c>
      <c r="H1222">
        <v>2</v>
      </c>
      <c r="I1222">
        <v>11</v>
      </c>
      <c r="J1222">
        <v>3</v>
      </c>
      <c r="K1222">
        <v>8</v>
      </c>
      <c r="L1222">
        <v>1</v>
      </c>
    </row>
    <row r="1223" spans="1:12" x14ac:dyDescent="0.2">
      <c r="A1223" t="s">
        <v>1238</v>
      </c>
      <c r="B1223" t="s">
        <v>17</v>
      </c>
      <c r="C1223">
        <v>1</v>
      </c>
      <c r="D1223">
        <v>15</v>
      </c>
      <c r="E1223">
        <v>0</v>
      </c>
      <c r="F1223">
        <v>3</v>
      </c>
      <c r="G1223">
        <v>1</v>
      </c>
      <c r="H1223">
        <v>3</v>
      </c>
      <c r="I1223">
        <v>46</v>
      </c>
      <c r="J1223">
        <v>222</v>
      </c>
      <c r="K1223">
        <v>17</v>
      </c>
      <c r="L1223">
        <v>1</v>
      </c>
    </row>
    <row r="1224" spans="1:12" x14ac:dyDescent="0.2">
      <c r="A1224" t="s">
        <v>1239</v>
      </c>
      <c r="B1224" t="s">
        <v>19</v>
      </c>
      <c r="C1224">
        <v>0</v>
      </c>
      <c r="D1224">
        <v>6</v>
      </c>
      <c r="E1224">
        <v>0</v>
      </c>
      <c r="F1224">
        <v>0</v>
      </c>
      <c r="G1224">
        <v>1</v>
      </c>
      <c r="H1224">
        <v>2</v>
      </c>
      <c r="I1224">
        <v>13</v>
      </c>
      <c r="J1224">
        <v>12</v>
      </c>
      <c r="K1224">
        <v>7</v>
      </c>
      <c r="L1224">
        <v>5</v>
      </c>
    </row>
    <row r="1225" spans="1:12" x14ac:dyDescent="0.2">
      <c r="A1225" t="s">
        <v>1240</v>
      </c>
      <c r="B1225" t="s">
        <v>19</v>
      </c>
      <c r="C1225">
        <v>0</v>
      </c>
      <c r="D1225">
        <v>6</v>
      </c>
      <c r="E1225">
        <v>1</v>
      </c>
      <c r="F1225">
        <v>0</v>
      </c>
      <c r="G1225">
        <v>0.5</v>
      </c>
      <c r="H1225">
        <v>9</v>
      </c>
      <c r="I1225">
        <v>30</v>
      </c>
      <c r="J1225">
        <v>4</v>
      </c>
      <c r="K1225">
        <v>9</v>
      </c>
      <c r="L1225">
        <v>4</v>
      </c>
    </row>
    <row r="1226" spans="1:12" x14ac:dyDescent="0.2">
      <c r="A1226" t="s">
        <v>1241</v>
      </c>
      <c r="B1226" t="s">
        <v>17</v>
      </c>
      <c r="C1226">
        <v>0</v>
      </c>
      <c r="D1226">
        <v>5</v>
      </c>
      <c r="E1226">
        <v>0</v>
      </c>
      <c r="F1226">
        <v>1</v>
      </c>
      <c r="G1226">
        <v>1</v>
      </c>
      <c r="H1226">
        <v>1</v>
      </c>
      <c r="I1226">
        <v>20</v>
      </c>
      <c r="J1226">
        <v>14</v>
      </c>
      <c r="K1226">
        <v>6</v>
      </c>
      <c r="L1226">
        <v>0</v>
      </c>
    </row>
    <row r="1227" spans="1:12" x14ac:dyDescent="0.2">
      <c r="A1227" t="s">
        <v>1242</v>
      </c>
      <c r="B1227" t="s">
        <v>19</v>
      </c>
      <c r="C1227">
        <v>0</v>
      </c>
      <c r="D1227">
        <v>2</v>
      </c>
      <c r="E1227">
        <v>0</v>
      </c>
      <c r="F1227">
        <v>0</v>
      </c>
      <c r="G1227">
        <v>1</v>
      </c>
      <c r="H1227">
        <v>5</v>
      </c>
      <c r="I1227">
        <v>9</v>
      </c>
      <c r="J1227">
        <v>8</v>
      </c>
      <c r="K1227">
        <v>2</v>
      </c>
      <c r="L1227">
        <v>0</v>
      </c>
    </row>
    <row r="1228" spans="1:12" x14ac:dyDescent="0.2">
      <c r="A1228" t="s">
        <v>1243</v>
      </c>
      <c r="B1228" t="s">
        <v>19</v>
      </c>
      <c r="C1228">
        <v>0</v>
      </c>
      <c r="D1228">
        <v>5</v>
      </c>
      <c r="E1228">
        <v>6</v>
      </c>
      <c r="F1228">
        <v>0</v>
      </c>
      <c r="G1228">
        <v>0.33300000000000002</v>
      </c>
      <c r="H1228">
        <v>9</v>
      </c>
      <c r="I1228">
        <v>9</v>
      </c>
      <c r="J1228">
        <v>1</v>
      </c>
      <c r="K1228">
        <v>5</v>
      </c>
      <c r="L1228">
        <v>0</v>
      </c>
    </row>
    <row r="1229" spans="1:12" x14ac:dyDescent="0.2">
      <c r="A1229" t="s">
        <v>1244</v>
      </c>
      <c r="B1229" t="s">
        <v>17</v>
      </c>
      <c r="C1229">
        <v>0</v>
      </c>
      <c r="D1229">
        <v>5</v>
      </c>
      <c r="E1229">
        <v>0</v>
      </c>
      <c r="F1229">
        <v>1</v>
      </c>
      <c r="G1229">
        <v>1</v>
      </c>
      <c r="H1229">
        <v>2</v>
      </c>
      <c r="I1229">
        <v>15</v>
      </c>
      <c r="J1229">
        <v>2</v>
      </c>
      <c r="K1229">
        <v>5</v>
      </c>
      <c r="L1229">
        <v>0</v>
      </c>
    </row>
    <row r="1230" spans="1:12" x14ac:dyDescent="0.2">
      <c r="A1230" t="s">
        <v>1245</v>
      </c>
      <c r="B1230" t="s">
        <v>19</v>
      </c>
      <c r="C1230">
        <v>0</v>
      </c>
      <c r="D1230">
        <v>5</v>
      </c>
      <c r="E1230">
        <v>0</v>
      </c>
      <c r="F1230">
        <v>0</v>
      </c>
      <c r="G1230">
        <v>1</v>
      </c>
      <c r="H1230">
        <v>4</v>
      </c>
      <c r="I1230">
        <v>12</v>
      </c>
      <c r="J1230">
        <v>5</v>
      </c>
      <c r="K1230">
        <v>6</v>
      </c>
      <c r="L1230">
        <v>5</v>
      </c>
    </row>
    <row r="1231" spans="1:12" x14ac:dyDescent="0.2">
      <c r="A1231" t="s">
        <v>1246</v>
      </c>
      <c r="B1231" t="s">
        <v>13</v>
      </c>
      <c r="C1231">
        <v>0</v>
      </c>
      <c r="D1231">
        <v>1</v>
      </c>
      <c r="E1231">
        <v>0</v>
      </c>
      <c r="F1231">
        <v>1</v>
      </c>
      <c r="G1231">
        <v>1</v>
      </c>
      <c r="H1231">
        <v>1</v>
      </c>
      <c r="I1231">
        <v>1</v>
      </c>
      <c r="J1231">
        <v>22</v>
      </c>
      <c r="K1231">
        <v>1</v>
      </c>
      <c r="L1231">
        <v>0</v>
      </c>
    </row>
    <row r="1232" spans="1:12" x14ac:dyDescent="0.2">
      <c r="A1232" t="s">
        <v>1247</v>
      </c>
      <c r="B1232" t="s">
        <v>17</v>
      </c>
      <c r="C1232">
        <v>0</v>
      </c>
      <c r="D1232">
        <v>29</v>
      </c>
      <c r="E1232">
        <v>17</v>
      </c>
      <c r="F1232">
        <v>1</v>
      </c>
      <c r="G1232">
        <v>0.33300000000000002</v>
      </c>
      <c r="H1232">
        <v>0</v>
      </c>
      <c r="I1232">
        <v>39</v>
      </c>
      <c r="J1232">
        <v>2</v>
      </c>
      <c r="K1232">
        <v>30</v>
      </c>
      <c r="L1232">
        <v>1</v>
      </c>
    </row>
    <row r="1233" spans="1:12" x14ac:dyDescent="0.2">
      <c r="A1233" t="s">
        <v>1248</v>
      </c>
      <c r="B1233" t="s">
        <v>13</v>
      </c>
      <c r="C1233">
        <v>0</v>
      </c>
      <c r="D1233">
        <v>2</v>
      </c>
      <c r="E1233">
        <v>0</v>
      </c>
      <c r="F1233">
        <v>1</v>
      </c>
      <c r="G1233">
        <v>1</v>
      </c>
      <c r="H1233">
        <v>0</v>
      </c>
      <c r="I1233">
        <v>2</v>
      </c>
      <c r="J1233">
        <v>62</v>
      </c>
      <c r="K1233">
        <v>2</v>
      </c>
      <c r="L1233">
        <v>0</v>
      </c>
    </row>
    <row r="1234" spans="1:12" x14ac:dyDescent="0.2">
      <c r="A1234" t="s">
        <v>1249</v>
      </c>
      <c r="B1234" t="s">
        <v>13</v>
      </c>
      <c r="C1234">
        <v>0</v>
      </c>
      <c r="D1234">
        <v>1</v>
      </c>
      <c r="E1234">
        <v>0</v>
      </c>
      <c r="F1234">
        <v>1</v>
      </c>
      <c r="G1234">
        <v>1</v>
      </c>
      <c r="H1234">
        <v>1</v>
      </c>
      <c r="I1234">
        <v>1</v>
      </c>
      <c r="J1234">
        <v>27</v>
      </c>
      <c r="K1234">
        <v>1</v>
      </c>
      <c r="L1234">
        <v>0</v>
      </c>
    </row>
    <row r="1235" spans="1:12" x14ac:dyDescent="0.2">
      <c r="A1235" t="s">
        <v>1250</v>
      </c>
      <c r="B1235" t="s">
        <v>17</v>
      </c>
      <c r="C1235">
        <v>0</v>
      </c>
      <c r="D1235">
        <v>5</v>
      </c>
      <c r="E1235">
        <v>0</v>
      </c>
      <c r="F1235">
        <v>1</v>
      </c>
      <c r="G1235">
        <v>1</v>
      </c>
      <c r="H1235">
        <v>1</v>
      </c>
      <c r="I1235">
        <v>20</v>
      </c>
      <c r="J1235">
        <v>4</v>
      </c>
      <c r="K1235">
        <v>8</v>
      </c>
      <c r="L1235">
        <v>0</v>
      </c>
    </row>
    <row r="1236" spans="1:12" x14ac:dyDescent="0.2">
      <c r="A1236" t="s">
        <v>1251</v>
      </c>
      <c r="B1236" t="s">
        <v>17</v>
      </c>
      <c r="C1236">
        <v>0</v>
      </c>
      <c r="D1236">
        <v>5</v>
      </c>
      <c r="E1236">
        <v>10</v>
      </c>
      <c r="F1236">
        <v>1</v>
      </c>
      <c r="G1236">
        <v>0.33300000000000002</v>
      </c>
      <c r="H1236">
        <v>0</v>
      </c>
      <c r="I1236">
        <v>10</v>
      </c>
      <c r="J1236">
        <v>23</v>
      </c>
      <c r="K1236">
        <v>6</v>
      </c>
      <c r="L1236">
        <v>0</v>
      </c>
    </row>
    <row r="1237" spans="1:12" x14ac:dyDescent="0.2">
      <c r="A1237" t="s">
        <v>1252</v>
      </c>
      <c r="B1237" t="s">
        <v>19</v>
      </c>
      <c r="C1237">
        <v>0</v>
      </c>
      <c r="D1237">
        <v>1</v>
      </c>
      <c r="E1237">
        <v>3</v>
      </c>
      <c r="F1237">
        <v>0</v>
      </c>
      <c r="G1237">
        <v>0.5</v>
      </c>
      <c r="H1237">
        <v>5</v>
      </c>
      <c r="I1237">
        <v>16</v>
      </c>
      <c r="J1237">
        <v>36</v>
      </c>
      <c r="K1237">
        <v>6</v>
      </c>
      <c r="L1237">
        <v>36</v>
      </c>
    </row>
    <row r="1238" spans="1:12" x14ac:dyDescent="0.2">
      <c r="A1238" t="s">
        <v>1253</v>
      </c>
      <c r="B1238" t="s">
        <v>17</v>
      </c>
      <c r="C1238">
        <v>0</v>
      </c>
      <c r="D1238">
        <v>3</v>
      </c>
      <c r="E1238">
        <v>1</v>
      </c>
      <c r="F1238">
        <v>1</v>
      </c>
      <c r="G1238">
        <v>0.5</v>
      </c>
      <c r="H1238">
        <v>1</v>
      </c>
      <c r="I1238">
        <v>10</v>
      </c>
      <c r="J1238">
        <v>10</v>
      </c>
      <c r="K1238">
        <v>3</v>
      </c>
      <c r="L1238">
        <v>0</v>
      </c>
    </row>
    <row r="1239" spans="1:12" x14ac:dyDescent="0.2">
      <c r="A1239" t="s">
        <v>1254</v>
      </c>
      <c r="B1239" t="s">
        <v>34</v>
      </c>
      <c r="C1239">
        <v>0</v>
      </c>
      <c r="D1239">
        <v>16</v>
      </c>
      <c r="E1239">
        <v>120</v>
      </c>
      <c r="F1239">
        <v>0</v>
      </c>
      <c r="G1239">
        <v>0.33300000000000002</v>
      </c>
      <c r="H1239">
        <v>4</v>
      </c>
      <c r="I1239">
        <v>31</v>
      </c>
      <c r="J1239">
        <v>0</v>
      </c>
      <c r="K1239">
        <v>16</v>
      </c>
      <c r="L1239">
        <v>0</v>
      </c>
    </row>
    <row r="1240" spans="1:12" x14ac:dyDescent="0.2">
      <c r="A1240" t="s">
        <v>1255</v>
      </c>
      <c r="B1240" t="s">
        <v>34</v>
      </c>
      <c r="C1240">
        <v>0</v>
      </c>
      <c r="D1240">
        <v>8</v>
      </c>
      <c r="E1240">
        <v>8</v>
      </c>
      <c r="F1240">
        <v>0</v>
      </c>
      <c r="G1240">
        <v>1</v>
      </c>
      <c r="H1240">
        <v>4</v>
      </c>
      <c r="I1240">
        <v>28</v>
      </c>
      <c r="J1240">
        <v>0</v>
      </c>
      <c r="K1240">
        <v>8</v>
      </c>
      <c r="L1240">
        <v>0</v>
      </c>
    </row>
    <row r="1241" spans="1:12" x14ac:dyDescent="0.2">
      <c r="A1241" t="s">
        <v>1256</v>
      </c>
      <c r="B1241" t="s">
        <v>34</v>
      </c>
      <c r="C1241">
        <v>0</v>
      </c>
      <c r="D1241">
        <v>5</v>
      </c>
      <c r="E1241">
        <v>21</v>
      </c>
      <c r="F1241">
        <v>0</v>
      </c>
      <c r="G1241">
        <v>0.5</v>
      </c>
      <c r="H1241">
        <v>3</v>
      </c>
      <c r="I1241">
        <v>33</v>
      </c>
      <c r="J1241">
        <v>0</v>
      </c>
      <c r="K1241">
        <v>7</v>
      </c>
      <c r="L1241">
        <v>0</v>
      </c>
    </row>
    <row r="1242" spans="1:12" x14ac:dyDescent="0.2">
      <c r="A1242" t="s">
        <v>1257</v>
      </c>
      <c r="B1242" t="s">
        <v>34</v>
      </c>
      <c r="C1242">
        <v>0</v>
      </c>
      <c r="D1242">
        <v>6</v>
      </c>
      <c r="E1242">
        <v>3</v>
      </c>
      <c r="F1242">
        <v>0</v>
      </c>
      <c r="G1242">
        <v>1</v>
      </c>
      <c r="H1242">
        <v>6</v>
      </c>
      <c r="I1242">
        <v>69</v>
      </c>
      <c r="J1242">
        <v>0</v>
      </c>
      <c r="K1242">
        <v>6</v>
      </c>
      <c r="L1242">
        <v>0</v>
      </c>
    </row>
    <row r="1243" spans="1:12" x14ac:dyDescent="0.2">
      <c r="A1243" t="s">
        <v>1258</v>
      </c>
      <c r="B1243" t="s">
        <v>34</v>
      </c>
      <c r="C1243">
        <v>0</v>
      </c>
      <c r="D1243">
        <v>18</v>
      </c>
      <c r="E1243">
        <v>0</v>
      </c>
      <c r="F1243">
        <v>0</v>
      </c>
      <c r="G1243">
        <v>1</v>
      </c>
      <c r="H1243">
        <v>3</v>
      </c>
      <c r="I1243">
        <v>70</v>
      </c>
      <c r="J1243">
        <v>0</v>
      </c>
      <c r="K1243">
        <v>19</v>
      </c>
      <c r="L1243">
        <v>0</v>
      </c>
    </row>
    <row r="1244" spans="1:12" x14ac:dyDescent="0.2">
      <c r="A1244" t="s">
        <v>1259</v>
      </c>
      <c r="B1244" t="s">
        <v>34</v>
      </c>
      <c r="C1244">
        <v>0</v>
      </c>
      <c r="D1244">
        <v>7</v>
      </c>
      <c r="E1244">
        <v>3</v>
      </c>
      <c r="F1244">
        <v>0</v>
      </c>
      <c r="G1244">
        <v>1</v>
      </c>
      <c r="H1244">
        <v>10</v>
      </c>
      <c r="I1244">
        <v>40</v>
      </c>
      <c r="J1244">
        <v>2</v>
      </c>
      <c r="K1244">
        <v>7</v>
      </c>
      <c r="L1244">
        <v>0</v>
      </c>
    </row>
    <row r="1245" spans="1:12" x14ac:dyDescent="0.2">
      <c r="A1245" t="s">
        <v>1260</v>
      </c>
      <c r="B1245" t="s">
        <v>34</v>
      </c>
      <c r="C1245">
        <v>0</v>
      </c>
      <c r="D1245">
        <v>0</v>
      </c>
      <c r="E1245">
        <v>1</v>
      </c>
      <c r="F1245">
        <v>0</v>
      </c>
      <c r="G1245">
        <v>1</v>
      </c>
      <c r="H1245">
        <v>7</v>
      </c>
      <c r="I1245">
        <v>5</v>
      </c>
      <c r="J1245">
        <v>2</v>
      </c>
      <c r="K1245">
        <v>2</v>
      </c>
      <c r="L1245">
        <v>0</v>
      </c>
    </row>
    <row r="1246" spans="1:12" x14ac:dyDescent="0.2">
      <c r="A1246" t="s">
        <v>1261</v>
      </c>
      <c r="B1246" t="s">
        <v>19</v>
      </c>
      <c r="C1246">
        <v>0</v>
      </c>
      <c r="D1246">
        <v>0</v>
      </c>
      <c r="E1246">
        <v>1</v>
      </c>
      <c r="F1246">
        <v>0</v>
      </c>
      <c r="G1246">
        <v>1</v>
      </c>
      <c r="H1246">
        <v>3</v>
      </c>
      <c r="I1246">
        <v>3</v>
      </c>
      <c r="J1246">
        <v>1</v>
      </c>
      <c r="K1246">
        <v>2</v>
      </c>
      <c r="L1246">
        <v>0</v>
      </c>
    </row>
    <row r="1247" spans="1:12" x14ac:dyDescent="0.2">
      <c r="A1247" t="s">
        <v>1262</v>
      </c>
      <c r="B1247" t="s">
        <v>34</v>
      </c>
      <c r="C1247">
        <v>0</v>
      </c>
      <c r="D1247">
        <v>0</v>
      </c>
      <c r="E1247">
        <v>1</v>
      </c>
      <c r="F1247">
        <v>0</v>
      </c>
      <c r="G1247">
        <v>1</v>
      </c>
      <c r="H1247">
        <v>7</v>
      </c>
      <c r="I1247">
        <v>5</v>
      </c>
      <c r="J1247">
        <v>2</v>
      </c>
      <c r="K1247">
        <v>2</v>
      </c>
      <c r="L1247">
        <v>0</v>
      </c>
    </row>
    <row r="1248" spans="1:12" x14ac:dyDescent="0.2">
      <c r="A1248" t="s">
        <v>1263</v>
      </c>
      <c r="B1248" t="s">
        <v>19</v>
      </c>
      <c r="C1248">
        <v>0</v>
      </c>
      <c r="D1248">
        <v>0</v>
      </c>
      <c r="E1248">
        <v>1</v>
      </c>
      <c r="F1248">
        <v>0</v>
      </c>
      <c r="G1248">
        <v>1</v>
      </c>
      <c r="H1248">
        <v>3</v>
      </c>
      <c r="I1248">
        <v>3</v>
      </c>
      <c r="J1248">
        <v>1</v>
      </c>
      <c r="K1248">
        <v>2</v>
      </c>
      <c r="L1248">
        <v>0</v>
      </c>
    </row>
    <row r="1249" spans="1:12" x14ac:dyDescent="0.2">
      <c r="A1249" t="s">
        <v>1264</v>
      </c>
      <c r="B1249" t="s">
        <v>34</v>
      </c>
      <c r="C1249">
        <v>0</v>
      </c>
      <c r="D1249">
        <v>3</v>
      </c>
      <c r="E1249">
        <v>6</v>
      </c>
      <c r="F1249">
        <v>0</v>
      </c>
      <c r="G1249">
        <v>0.5</v>
      </c>
      <c r="H1249">
        <v>11</v>
      </c>
      <c r="I1249">
        <v>22</v>
      </c>
      <c r="J1249">
        <v>1</v>
      </c>
      <c r="K1249">
        <v>4</v>
      </c>
      <c r="L1249">
        <v>0</v>
      </c>
    </row>
    <row r="1250" spans="1:12" x14ac:dyDescent="0.2">
      <c r="A1250" t="s">
        <v>1265</v>
      </c>
      <c r="B1250" t="s">
        <v>19</v>
      </c>
      <c r="C1250">
        <v>0</v>
      </c>
      <c r="D1250">
        <v>0</v>
      </c>
      <c r="E1250">
        <v>1</v>
      </c>
      <c r="F1250">
        <v>0</v>
      </c>
      <c r="G1250">
        <v>1</v>
      </c>
      <c r="H1250">
        <v>9</v>
      </c>
      <c r="I1250">
        <v>6</v>
      </c>
      <c r="J1250">
        <v>1</v>
      </c>
      <c r="K1250">
        <v>2</v>
      </c>
      <c r="L1250">
        <v>0</v>
      </c>
    </row>
    <row r="1251" spans="1:12" x14ac:dyDescent="0.2">
      <c r="A1251" t="s">
        <v>1266</v>
      </c>
      <c r="B1251" t="s">
        <v>34</v>
      </c>
      <c r="C1251">
        <v>0</v>
      </c>
      <c r="D1251">
        <v>4</v>
      </c>
      <c r="E1251">
        <v>0</v>
      </c>
      <c r="F1251">
        <v>0</v>
      </c>
      <c r="G1251">
        <v>1</v>
      </c>
      <c r="H1251">
        <v>9</v>
      </c>
      <c r="I1251">
        <v>18</v>
      </c>
      <c r="J1251">
        <v>0</v>
      </c>
      <c r="K1251">
        <v>4</v>
      </c>
      <c r="L1251">
        <v>0</v>
      </c>
    </row>
    <row r="1252" spans="1:12" x14ac:dyDescent="0.2">
      <c r="A1252" t="s">
        <v>1267</v>
      </c>
      <c r="B1252" t="s">
        <v>34</v>
      </c>
      <c r="C1252">
        <v>0</v>
      </c>
      <c r="D1252">
        <v>3</v>
      </c>
      <c r="E1252">
        <v>10</v>
      </c>
      <c r="F1252">
        <v>0</v>
      </c>
      <c r="G1252">
        <v>1</v>
      </c>
      <c r="H1252">
        <v>10</v>
      </c>
      <c r="I1252">
        <v>32</v>
      </c>
      <c r="J1252">
        <v>0</v>
      </c>
      <c r="K1252">
        <v>5</v>
      </c>
      <c r="L1252">
        <v>0</v>
      </c>
    </row>
    <row r="1253" spans="1:12" x14ac:dyDescent="0.2">
      <c r="A1253" t="s">
        <v>1268</v>
      </c>
      <c r="B1253" t="s">
        <v>34</v>
      </c>
      <c r="C1253">
        <v>0</v>
      </c>
      <c r="D1253">
        <v>2</v>
      </c>
      <c r="E1253">
        <v>1</v>
      </c>
      <c r="F1253">
        <v>0</v>
      </c>
      <c r="G1253">
        <v>1</v>
      </c>
      <c r="H1253">
        <v>3</v>
      </c>
      <c r="I1253">
        <v>26</v>
      </c>
      <c r="J1253">
        <v>0</v>
      </c>
      <c r="K1253">
        <v>2</v>
      </c>
      <c r="L1253">
        <v>0</v>
      </c>
    </row>
    <row r="1254" spans="1:12" x14ac:dyDescent="0.2">
      <c r="A1254" t="s">
        <v>1269</v>
      </c>
      <c r="B1254" t="s">
        <v>34</v>
      </c>
      <c r="C1254">
        <v>0</v>
      </c>
      <c r="D1254">
        <v>4</v>
      </c>
      <c r="E1254">
        <v>4</v>
      </c>
      <c r="F1254">
        <v>0</v>
      </c>
      <c r="G1254">
        <v>1</v>
      </c>
      <c r="H1254">
        <v>4</v>
      </c>
      <c r="I1254">
        <v>16</v>
      </c>
      <c r="J1254">
        <v>0</v>
      </c>
      <c r="K1254">
        <v>5</v>
      </c>
      <c r="L1254">
        <v>0</v>
      </c>
    </row>
    <row r="1255" spans="1:12" x14ac:dyDescent="0.2">
      <c r="A1255" t="s">
        <v>1270</v>
      </c>
      <c r="B1255" t="s">
        <v>19</v>
      </c>
      <c r="C1255">
        <v>0</v>
      </c>
      <c r="D1255">
        <v>6</v>
      </c>
      <c r="E1255">
        <v>0</v>
      </c>
      <c r="F1255">
        <v>0</v>
      </c>
      <c r="G1255">
        <v>1</v>
      </c>
      <c r="H1255">
        <v>3</v>
      </c>
      <c r="I1255">
        <v>13</v>
      </c>
      <c r="J1255">
        <v>101</v>
      </c>
      <c r="K1255">
        <v>7</v>
      </c>
      <c r="L1255">
        <v>93</v>
      </c>
    </row>
    <row r="1256" spans="1:12" x14ac:dyDescent="0.2">
      <c r="A1256" t="s">
        <v>1271</v>
      </c>
      <c r="B1256" t="s">
        <v>19</v>
      </c>
      <c r="C1256">
        <v>0</v>
      </c>
      <c r="D1256">
        <v>6</v>
      </c>
      <c r="E1256">
        <v>0</v>
      </c>
      <c r="F1256">
        <v>0</v>
      </c>
      <c r="G1256">
        <v>1</v>
      </c>
      <c r="H1256">
        <v>3</v>
      </c>
      <c r="I1256">
        <v>13</v>
      </c>
      <c r="J1256">
        <v>34</v>
      </c>
      <c r="K1256">
        <v>7</v>
      </c>
      <c r="L1256">
        <v>22</v>
      </c>
    </row>
    <row r="1257" spans="1:12" x14ac:dyDescent="0.2">
      <c r="A1257" t="s">
        <v>1272</v>
      </c>
      <c r="B1257" t="s">
        <v>19</v>
      </c>
      <c r="C1257">
        <v>0</v>
      </c>
      <c r="D1257">
        <v>8</v>
      </c>
      <c r="E1257">
        <v>15</v>
      </c>
      <c r="F1257">
        <v>1</v>
      </c>
      <c r="G1257">
        <v>0.5</v>
      </c>
      <c r="H1257">
        <v>4</v>
      </c>
      <c r="I1257">
        <v>31</v>
      </c>
      <c r="J1257">
        <v>22</v>
      </c>
      <c r="K1257">
        <v>10</v>
      </c>
      <c r="L1257">
        <v>0</v>
      </c>
    </row>
    <row r="1258" spans="1:12" x14ac:dyDescent="0.2">
      <c r="A1258" t="s">
        <v>1273</v>
      </c>
      <c r="B1258" t="s">
        <v>19</v>
      </c>
      <c r="C1258">
        <v>0</v>
      </c>
      <c r="D1258">
        <v>4</v>
      </c>
      <c r="E1258">
        <v>4</v>
      </c>
      <c r="F1258">
        <v>0</v>
      </c>
      <c r="G1258">
        <v>0.33300000000000002</v>
      </c>
      <c r="H1258">
        <v>7</v>
      </c>
      <c r="I1258">
        <v>29</v>
      </c>
      <c r="J1258">
        <v>1</v>
      </c>
      <c r="K1258">
        <v>5</v>
      </c>
      <c r="L1258">
        <v>0</v>
      </c>
    </row>
    <row r="1259" spans="1:12" x14ac:dyDescent="0.2">
      <c r="A1259" t="s">
        <v>1274</v>
      </c>
      <c r="B1259" t="s">
        <v>17</v>
      </c>
      <c r="C1259">
        <v>0</v>
      </c>
      <c r="D1259">
        <v>5</v>
      </c>
      <c r="E1259">
        <v>1</v>
      </c>
      <c r="F1259">
        <v>1</v>
      </c>
      <c r="G1259">
        <v>1</v>
      </c>
      <c r="H1259">
        <v>3</v>
      </c>
      <c r="I1259">
        <v>20</v>
      </c>
      <c r="J1259">
        <v>20</v>
      </c>
      <c r="K1259">
        <v>5</v>
      </c>
      <c r="L1259">
        <v>0</v>
      </c>
    </row>
    <row r="1260" spans="1:12" x14ac:dyDescent="0.2">
      <c r="A1260" t="s">
        <v>1275</v>
      </c>
      <c r="B1260" t="s">
        <v>34</v>
      </c>
      <c r="C1260">
        <v>0</v>
      </c>
      <c r="D1260">
        <v>2</v>
      </c>
      <c r="E1260">
        <v>1</v>
      </c>
      <c r="F1260">
        <v>0</v>
      </c>
      <c r="G1260">
        <v>1</v>
      </c>
      <c r="H1260">
        <v>4</v>
      </c>
      <c r="I1260">
        <v>7</v>
      </c>
      <c r="J1260">
        <v>0</v>
      </c>
      <c r="K1260">
        <v>2</v>
      </c>
      <c r="L1260">
        <v>0</v>
      </c>
    </row>
    <row r="1261" spans="1:12" x14ac:dyDescent="0.2">
      <c r="A1261" t="s">
        <v>1276</v>
      </c>
      <c r="B1261" t="s">
        <v>19</v>
      </c>
      <c r="C1261">
        <v>33</v>
      </c>
      <c r="D1261">
        <v>7</v>
      </c>
      <c r="E1261">
        <v>0</v>
      </c>
      <c r="F1261">
        <v>0</v>
      </c>
      <c r="G1261">
        <v>1</v>
      </c>
      <c r="H1261">
        <v>11</v>
      </c>
      <c r="I1261">
        <v>52</v>
      </c>
      <c r="J1261">
        <v>5</v>
      </c>
      <c r="K1261">
        <v>13</v>
      </c>
      <c r="L1261">
        <v>0</v>
      </c>
    </row>
    <row r="1262" spans="1:12" x14ac:dyDescent="0.2">
      <c r="A1262" t="s">
        <v>1277</v>
      </c>
      <c r="B1262" t="s">
        <v>19</v>
      </c>
      <c r="C1262">
        <v>0</v>
      </c>
      <c r="D1262">
        <v>2</v>
      </c>
      <c r="E1262">
        <v>1</v>
      </c>
      <c r="F1262">
        <v>0</v>
      </c>
      <c r="G1262">
        <v>1</v>
      </c>
      <c r="H1262">
        <v>3</v>
      </c>
      <c r="I1262">
        <v>4</v>
      </c>
      <c r="J1262">
        <v>1</v>
      </c>
      <c r="K1262">
        <v>2</v>
      </c>
      <c r="L1262">
        <v>0</v>
      </c>
    </row>
    <row r="1263" spans="1:12" x14ac:dyDescent="0.2">
      <c r="A1263" t="s">
        <v>1278</v>
      </c>
      <c r="B1263" t="s">
        <v>19</v>
      </c>
      <c r="C1263">
        <v>30</v>
      </c>
      <c r="D1263">
        <v>12</v>
      </c>
      <c r="E1263">
        <v>136</v>
      </c>
      <c r="F1263">
        <v>1</v>
      </c>
      <c r="G1263">
        <v>0.16700000000000001</v>
      </c>
      <c r="H1263">
        <v>2</v>
      </c>
      <c r="I1263">
        <v>39</v>
      </c>
      <c r="J1263">
        <v>1</v>
      </c>
      <c r="K1263">
        <v>28</v>
      </c>
      <c r="L1263">
        <v>0</v>
      </c>
    </row>
    <row r="1264" spans="1:12" x14ac:dyDescent="0.2">
      <c r="A1264" t="s">
        <v>1279</v>
      </c>
      <c r="B1264" t="s">
        <v>34</v>
      </c>
      <c r="C1264">
        <v>0</v>
      </c>
      <c r="D1264">
        <v>9</v>
      </c>
      <c r="E1264">
        <v>43</v>
      </c>
      <c r="F1264">
        <v>0</v>
      </c>
      <c r="G1264">
        <v>0.2</v>
      </c>
      <c r="H1264">
        <v>8</v>
      </c>
      <c r="I1264">
        <v>38</v>
      </c>
      <c r="J1264">
        <v>2</v>
      </c>
      <c r="K1264">
        <v>10</v>
      </c>
      <c r="L1264">
        <v>0</v>
      </c>
    </row>
    <row r="1265" spans="1:12" x14ac:dyDescent="0.2">
      <c r="A1265" t="s">
        <v>1280</v>
      </c>
      <c r="B1265" t="s">
        <v>19</v>
      </c>
      <c r="C1265">
        <v>0</v>
      </c>
      <c r="D1265">
        <v>0</v>
      </c>
      <c r="E1265">
        <v>1</v>
      </c>
      <c r="F1265">
        <v>0</v>
      </c>
      <c r="G1265">
        <v>1</v>
      </c>
      <c r="H1265">
        <v>6</v>
      </c>
      <c r="I1265">
        <v>5</v>
      </c>
      <c r="J1265">
        <v>1</v>
      </c>
      <c r="K1265">
        <v>2</v>
      </c>
      <c r="L1265">
        <v>0</v>
      </c>
    </row>
    <row r="1266" spans="1:12" x14ac:dyDescent="0.2">
      <c r="A1266" t="s">
        <v>1281</v>
      </c>
      <c r="B1266" t="s">
        <v>19</v>
      </c>
      <c r="C1266">
        <v>0</v>
      </c>
      <c r="D1266">
        <v>0</v>
      </c>
      <c r="E1266">
        <v>1</v>
      </c>
      <c r="F1266">
        <v>0</v>
      </c>
      <c r="G1266">
        <v>1</v>
      </c>
      <c r="H1266">
        <v>6</v>
      </c>
      <c r="I1266">
        <v>5</v>
      </c>
      <c r="J1266">
        <v>1</v>
      </c>
      <c r="K1266">
        <v>2</v>
      </c>
      <c r="L1266">
        <v>0</v>
      </c>
    </row>
    <row r="1267" spans="1:12" x14ac:dyDescent="0.2">
      <c r="A1267" t="s">
        <v>1282</v>
      </c>
      <c r="B1267" t="s">
        <v>34</v>
      </c>
      <c r="C1267">
        <v>0</v>
      </c>
      <c r="D1267">
        <v>8</v>
      </c>
      <c r="E1267">
        <v>45</v>
      </c>
      <c r="F1267">
        <v>0</v>
      </c>
      <c r="G1267">
        <v>0.5</v>
      </c>
      <c r="H1267">
        <v>3</v>
      </c>
      <c r="I1267">
        <v>34</v>
      </c>
      <c r="J1267">
        <v>12</v>
      </c>
      <c r="K1267">
        <v>11</v>
      </c>
      <c r="L1267">
        <v>12</v>
      </c>
    </row>
    <row r="1268" spans="1:12" x14ac:dyDescent="0.2">
      <c r="A1268" t="s">
        <v>1283</v>
      </c>
      <c r="B1268" t="s">
        <v>34</v>
      </c>
      <c r="C1268">
        <v>0</v>
      </c>
      <c r="D1268">
        <v>6</v>
      </c>
      <c r="E1268">
        <v>5</v>
      </c>
      <c r="F1268">
        <v>1</v>
      </c>
      <c r="G1268">
        <v>0.5</v>
      </c>
      <c r="H1268">
        <v>4</v>
      </c>
      <c r="I1268">
        <v>28</v>
      </c>
      <c r="J1268">
        <v>5</v>
      </c>
      <c r="K1268">
        <v>6</v>
      </c>
      <c r="L1268">
        <v>0</v>
      </c>
    </row>
    <row r="1269" spans="1:12" x14ac:dyDescent="0.2">
      <c r="A1269" t="s">
        <v>1284</v>
      </c>
      <c r="B1269" t="s">
        <v>19</v>
      </c>
      <c r="C1269">
        <v>0</v>
      </c>
      <c r="D1269">
        <v>6</v>
      </c>
      <c r="E1269">
        <v>3</v>
      </c>
      <c r="F1269">
        <v>1</v>
      </c>
      <c r="G1269">
        <v>0.5</v>
      </c>
      <c r="H1269">
        <v>3</v>
      </c>
      <c r="I1269">
        <v>20</v>
      </c>
      <c r="J1269">
        <v>5</v>
      </c>
      <c r="K1269">
        <v>8</v>
      </c>
      <c r="L1269">
        <v>5</v>
      </c>
    </row>
    <row r="1270" spans="1:12" x14ac:dyDescent="0.2">
      <c r="A1270" t="s">
        <v>1285</v>
      </c>
      <c r="B1270" t="s">
        <v>17</v>
      </c>
      <c r="C1270">
        <v>0</v>
      </c>
      <c r="D1270">
        <v>10</v>
      </c>
      <c r="E1270">
        <v>46</v>
      </c>
      <c r="F1270">
        <v>1</v>
      </c>
      <c r="G1270">
        <v>0.5</v>
      </c>
      <c r="H1270">
        <v>2</v>
      </c>
      <c r="I1270">
        <v>33</v>
      </c>
      <c r="J1270">
        <v>2</v>
      </c>
      <c r="K1270">
        <v>14</v>
      </c>
      <c r="L1270">
        <v>2</v>
      </c>
    </row>
    <row r="1271" spans="1:12" x14ac:dyDescent="0.2">
      <c r="A1271" t="s">
        <v>1286</v>
      </c>
      <c r="B1271" t="s">
        <v>17</v>
      </c>
      <c r="C1271">
        <v>0</v>
      </c>
      <c r="D1271">
        <v>2</v>
      </c>
      <c r="E1271">
        <v>0</v>
      </c>
      <c r="F1271">
        <v>0</v>
      </c>
      <c r="G1271">
        <v>1</v>
      </c>
      <c r="H1271">
        <v>3</v>
      </c>
      <c r="I1271">
        <v>3</v>
      </c>
      <c r="J1271">
        <v>15</v>
      </c>
      <c r="K1271">
        <v>2</v>
      </c>
      <c r="L1271">
        <v>9</v>
      </c>
    </row>
    <row r="1272" spans="1:12" x14ac:dyDescent="0.2">
      <c r="A1272" t="s">
        <v>1287</v>
      </c>
      <c r="B1272" t="s">
        <v>17</v>
      </c>
      <c r="C1272">
        <v>0</v>
      </c>
      <c r="D1272">
        <v>3</v>
      </c>
      <c r="E1272">
        <v>1</v>
      </c>
      <c r="F1272">
        <v>1</v>
      </c>
      <c r="G1272">
        <v>1</v>
      </c>
      <c r="H1272">
        <v>4</v>
      </c>
      <c r="I1272">
        <v>15</v>
      </c>
      <c r="J1272">
        <v>1</v>
      </c>
      <c r="K1272">
        <v>3</v>
      </c>
      <c r="L1272">
        <v>0</v>
      </c>
    </row>
    <row r="1273" spans="1:12" x14ac:dyDescent="0.2">
      <c r="A1273" t="s">
        <v>1288</v>
      </c>
      <c r="B1273" t="s">
        <v>17</v>
      </c>
      <c r="C1273">
        <v>3</v>
      </c>
      <c r="D1273">
        <v>2</v>
      </c>
      <c r="E1273">
        <v>3</v>
      </c>
      <c r="F1273">
        <v>1</v>
      </c>
      <c r="G1273">
        <v>1</v>
      </c>
      <c r="H1273">
        <v>2</v>
      </c>
      <c r="I1273">
        <v>20</v>
      </c>
      <c r="J1273">
        <v>3</v>
      </c>
      <c r="K1273">
        <v>4</v>
      </c>
      <c r="L1273">
        <v>0</v>
      </c>
    </row>
    <row r="1274" spans="1:12" x14ac:dyDescent="0.2">
      <c r="A1274" t="s">
        <v>1289</v>
      </c>
      <c r="B1274" t="s">
        <v>17</v>
      </c>
      <c r="C1274">
        <v>0</v>
      </c>
      <c r="D1274">
        <v>4</v>
      </c>
      <c r="E1274">
        <v>0</v>
      </c>
      <c r="F1274">
        <v>2</v>
      </c>
      <c r="G1274">
        <v>0.5</v>
      </c>
      <c r="H1274">
        <v>1</v>
      </c>
      <c r="I1274">
        <v>17</v>
      </c>
      <c r="J1274">
        <v>1</v>
      </c>
      <c r="K1274">
        <v>5</v>
      </c>
      <c r="L1274">
        <v>0</v>
      </c>
    </row>
    <row r="1275" spans="1:12" x14ac:dyDescent="0.2">
      <c r="A1275" t="s">
        <v>1290</v>
      </c>
      <c r="B1275" t="s">
        <v>17</v>
      </c>
      <c r="C1275">
        <v>0</v>
      </c>
      <c r="D1275">
        <v>5</v>
      </c>
      <c r="E1275">
        <v>0</v>
      </c>
      <c r="F1275">
        <v>0</v>
      </c>
      <c r="G1275">
        <v>0.5</v>
      </c>
      <c r="H1275">
        <v>7</v>
      </c>
      <c r="I1275">
        <v>51</v>
      </c>
      <c r="J1275">
        <v>0</v>
      </c>
      <c r="K1275">
        <v>7</v>
      </c>
      <c r="L1275">
        <v>0</v>
      </c>
    </row>
    <row r="1276" spans="1:12" x14ac:dyDescent="0.2">
      <c r="A1276" t="s">
        <v>1291</v>
      </c>
      <c r="B1276" t="s">
        <v>17</v>
      </c>
      <c r="C1276">
        <v>0</v>
      </c>
      <c r="D1276">
        <v>0</v>
      </c>
      <c r="E1276">
        <v>0</v>
      </c>
      <c r="F1276">
        <v>1</v>
      </c>
      <c r="G1276">
        <v>1</v>
      </c>
      <c r="H1276">
        <v>0</v>
      </c>
      <c r="I1276">
        <v>3</v>
      </c>
      <c r="J1276">
        <v>1</v>
      </c>
      <c r="K1276">
        <v>2</v>
      </c>
      <c r="L1276">
        <v>0</v>
      </c>
    </row>
    <row r="1277" spans="1:12" x14ac:dyDescent="0.2">
      <c r="A1277" t="s">
        <v>1292</v>
      </c>
      <c r="B1277" t="s">
        <v>17</v>
      </c>
      <c r="C1277">
        <v>0</v>
      </c>
      <c r="D1277">
        <v>6</v>
      </c>
      <c r="E1277">
        <v>14</v>
      </c>
      <c r="F1277">
        <v>1</v>
      </c>
      <c r="G1277">
        <v>0.25</v>
      </c>
      <c r="H1277">
        <v>3</v>
      </c>
      <c r="I1277">
        <v>25</v>
      </c>
      <c r="J1277">
        <v>3</v>
      </c>
      <c r="K1277">
        <v>10</v>
      </c>
      <c r="L1277">
        <v>0</v>
      </c>
    </row>
    <row r="1278" spans="1:12" x14ac:dyDescent="0.2">
      <c r="A1278" t="s">
        <v>1293</v>
      </c>
      <c r="B1278" t="s">
        <v>13</v>
      </c>
      <c r="C1278">
        <v>0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4</v>
      </c>
      <c r="J1278">
        <v>1</v>
      </c>
      <c r="K1278">
        <v>2</v>
      </c>
      <c r="L1278">
        <v>0</v>
      </c>
    </row>
    <row r="1279" spans="1:12" x14ac:dyDescent="0.2">
      <c r="A1279" t="s">
        <v>1294</v>
      </c>
      <c r="B1279" t="s">
        <v>13</v>
      </c>
      <c r="C1279">
        <v>0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5</v>
      </c>
      <c r="J1279">
        <v>1</v>
      </c>
      <c r="K1279">
        <v>2</v>
      </c>
      <c r="L1279">
        <v>0</v>
      </c>
    </row>
    <row r="1280" spans="1:12" x14ac:dyDescent="0.2">
      <c r="A1280" t="s">
        <v>1295</v>
      </c>
      <c r="B1280" t="s">
        <v>17</v>
      </c>
      <c r="C1280">
        <v>0</v>
      </c>
      <c r="D1280">
        <v>2</v>
      </c>
      <c r="E1280">
        <v>1</v>
      </c>
      <c r="F1280">
        <v>1</v>
      </c>
      <c r="G1280">
        <v>1</v>
      </c>
      <c r="H1280">
        <v>0</v>
      </c>
      <c r="I1280">
        <v>10</v>
      </c>
      <c r="J1280">
        <v>1</v>
      </c>
      <c r="K1280">
        <v>3</v>
      </c>
      <c r="L1280">
        <v>0</v>
      </c>
    </row>
    <row r="1281" spans="1:12" x14ac:dyDescent="0.2">
      <c r="A1281" t="s">
        <v>1296</v>
      </c>
      <c r="B1281" t="s">
        <v>17</v>
      </c>
      <c r="C1281">
        <v>0</v>
      </c>
      <c r="D1281">
        <v>15</v>
      </c>
      <c r="E1281">
        <v>55</v>
      </c>
      <c r="F1281">
        <v>1</v>
      </c>
      <c r="G1281">
        <v>1</v>
      </c>
      <c r="H1281">
        <v>2</v>
      </c>
      <c r="I1281">
        <v>17</v>
      </c>
      <c r="J1281">
        <v>29</v>
      </c>
      <c r="K1281">
        <v>15</v>
      </c>
      <c r="L1281">
        <v>0</v>
      </c>
    </row>
    <row r="1282" spans="1:12" x14ac:dyDescent="0.2">
      <c r="A1282" t="s">
        <v>1297</v>
      </c>
      <c r="B1282" t="s">
        <v>19</v>
      </c>
      <c r="C1282">
        <v>8</v>
      </c>
      <c r="D1282">
        <v>6</v>
      </c>
      <c r="E1282">
        <v>0</v>
      </c>
      <c r="F1282">
        <v>1</v>
      </c>
      <c r="G1282">
        <v>1</v>
      </c>
      <c r="H1282">
        <v>13</v>
      </c>
      <c r="I1282">
        <v>83</v>
      </c>
      <c r="J1282">
        <v>18</v>
      </c>
      <c r="K1282">
        <v>9</v>
      </c>
      <c r="L1282">
        <v>9</v>
      </c>
    </row>
    <row r="1283" spans="1:12" x14ac:dyDescent="0.2">
      <c r="A1283" t="s">
        <v>1298</v>
      </c>
      <c r="B1283" t="s">
        <v>17</v>
      </c>
      <c r="C1283">
        <v>3</v>
      </c>
      <c r="D1283">
        <v>1</v>
      </c>
      <c r="E1283">
        <v>0</v>
      </c>
      <c r="F1283">
        <v>1</v>
      </c>
      <c r="G1283">
        <v>1</v>
      </c>
      <c r="H1283">
        <v>0</v>
      </c>
      <c r="I1283">
        <v>7</v>
      </c>
      <c r="J1283">
        <v>1</v>
      </c>
      <c r="K1283">
        <v>1</v>
      </c>
      <c r="L1283">
        <v>0</v>
      </c>
    </row>
    <row r="1284" spans="1:12" x14ac:dyDescent="0.2">
      <c r="A1284" t="s">
        <v>1299</v>
      </c>
      <c r="B1284" t="s">
        <v>19</v>
      </c>
      <c r="C1284">
        <v>0</v>
      </c>
      <c r="D1284">
        <v>1</v>
      </c>
      <c r="E1284">
        <v>0</v>
      </c>
      <c r="F1284">
        <v>1</v>
      </c>
      <c r="G1284">
        <v>0.5</v>
      </c>
      <c r="H1284">
        <v>11</v>
      </c>
      <c r="I1284">
        <v>19</v>
      </c>
      <c r="J1284">
        <v>1</v>
      </c>
      <c r="K1284">
        <v>4</v>
      </c>
      <c r="L1284">
        <v>0</v>
      </c>
    </row>
    <row r="1285" spans="1:12" x14ac:dyDescent="0.2">
      <c r="A1285" t="s">
        <v>1300</v>
      </c>
      <c r="B1285" t="s">
        <v>17</v>
      </c>
      <c r="C1285">
        <v>0</v>
      </c>
      <c r="D1285">
        <v>0</v>
      </c>
      <c r="E1285">
        <v>0</v>
      </c>
      <c r="F1285">
        <v>1</v>
      </c>
      <c r="G1285">
        <v>1</v>
      </c>
      <c r="H1285">
        <v>1</v>
      </c>
      <c r="I1285">
        <v>7</v>
      </c>
      <c r="J1285">
        <v>1</v>
      </c>
      <c r="K1285">
        <v>6</v>
      </c>
      <c r="L1285">
        <v>0</v>
      </c>
    </row>
    <row r="1286" spans="1:12" x14ac:dyDescent="0.2">
      <c r="A1286" t="s">
        <v>1301</v>
      </c>
      <c r="B1286" t="s">
        <v>34</v>
      </c>
      <c r="C1286">
        <v>0</v>
      </c>
      <c r="D1286">
        <v>4</v>
      </c>
      <c r="E1286">
        <v>15</v>
      </c>
      <c r="F1286">
        <v>0</v>
      </c>
      <c r="G1286">
        <v>0.33300000000000002</v>
      </c>
      <c r="H1286">
        <v>23</v>
      </c>
      <c r="I1286">
        <v>52</v>
      </c>
      <c r="J1286">
        <v>0</v>
      </c>
      <c r="K1286">
        <v>6</v>
      </c>
      <c r="L1286">
        <v>0</v>
      </c>
    </row>
    <row r="1287" spans="1:12" x14ac:dyDescent="0.2">
      <c r="A1287" t="s">
        <v>1302</v>
      </c>
      <c r="B1287" t="s">
        <v>17</v>
      </c>
      <c r="C1287">
        <v>0</v>
      </c>
      <c r="D1287">
        <v>3</v>
      </c>
      <c r="E1287">
        <v>1</v>
      </c>
      <c r="F1287">
        <v>0</v>
      </c>
      <c r="G1287">
        <v>0.5</v>
      </c>
      <c r="H1287">
        <v>3</v>
      </c>
      <c r="I1287">
        <v>11</v>
      </c>
      <c r="J1287">
        <v>1</v>
      </c>
      <c r="K1287">
        <v>3</v>
      </c>
      <c r="L1287">
        <v>0</v>
      </c>
    </row>
    <row r="1288" spans="1:12" x14ac:dyDescent="0.2">
      <c r="A1288" t="s">
        <v>1303</v>
      </c>
      <c r="B1288" t="s">
        <v>19</v>
      </c>
      <c r="C1288">
        <v>0</v>
      </c>
      <c r="D1288">
        <v>5</v>
      </c>
      <c r="E1288">
        <v>14</v>
      </c>
      <c r="F1288">
        <v>0</v>
      </c>
      <c r="G1288">
        <v>0.33300000000000002</v>
      </c>
      <c r="H1288">
        <v>6</v>
      </c>
      <c r="I1288">
        <v>35</v>
      </c>
      <c r="J1288">
        <v>4</v>
      </c>
      <c r="K1288">
        <v>13</v>
      </c>
      <c r="L1288">
        <v>1</v>
      </c>
    </row>
    <row r="1289" spans="1:12" x14ac:dyDescent="0.2">
      <c r="A1289" t="s">
        <v>1304</v>
      </c>
      <c r="B1289" t="s">
        <v>19</v>
      </c>
      <c r="C1289">
        <v>0</v>
      </c>
      <c r="D1289">
        <v>4</v>
      </c>
      <c r="E1289">
        <v>10</v>
      </c>
      <c r="F1289">
        <v>2</v>
      </c>
      <c r="G1289">
        <v>0.5</v>
      </c>
      <c r="H1289">
        <v>4</v>
      </c>
      <c r="I1289">
        <v>50</v>
      </c>
      <c r="J1289">
        <v>1</v>
      </c>
      <c r="K1289">
        <v>10</v>
      </c>
      <c r="L1289">
        <v>0</v>
      </c>
    </row>
    <row r="1290" spans="1:12" x14ac:dyDescent="0.2">
      <c r="A1290" t="s">
        <v>1305</v>
      </c>
      <c r="B1290" t="s">
        <v>34</v>
      </c>
      <c r="C1290">
        <v>0</v>
      </c>
      <c r="D1290">
        <v>4</v>
      </c>
      <c r="E1290">
        <v>21</v>
      </c>
      <c r="F1290">
        <v>0</v>
      </c>
      <c r="G1290">
        <v>1</v>
      </c>
      <c r="H1290">
        <v>8</v>
      </c>
      <c r="I1290">
        <v>27</v>
      </c>
      <c r="J1290">
        <v>0</v>
      </c>
      <c r="K1290">
        <v>7</v>
      </c>
      <c r="L1290">
        <v>0</v>
      </c>
    </row>
    <row r="1291" spans="1:12" x14ac:dyDescent="0.2">
      <c r="A1291" t="s">
        <v>1306</v>
      </c>
      <c r="B1291" t="s">
        <v>19</v>
      </c>
      <c r="C1291">
        <v>0</v>
      </c>
      <c r="D1291">
        <v>1</v>
      </c>
      <c r="E1291">
        <v>0</v>
      </c>
      <c r="F1291">
        <v>0</v>
      </c>
      <c r="G1291">
        <v>1</v>
      </c>
      <c r="H1291">
        <v>2</v>
      </c>
      <c r="I1291">
        <v>5</v>
      </c>
      <c r="J1291">
        <v>1</v>
      </c>
      <c r="K1291">
        <v>2</v>
      </c>
      <c r="L1291">
        <v>0</v>
      </c>
    </row>
    <row r="1292" spans="1:12" x14ac:dyDescent="0.2">
      <c r="A1292" t="s">
        <v>1307</v>
      </c>
      <c r="B1292" t="s">
        <v>34</v>
      </c>
      <c r="C1292">
        <v>0</v>
      </c>
      <c r="D1292">
        <v>1</v>
      </c>
      <c r="E1292">
        <v>8</v>
      </c>
      <c r="F1292">
        <v>0</v>
      </c>
      <c r="G1292">
        <v>1</v>
      </c>
      <c r="H1292">
        <v>16</v>
      </c>
      <c r="I1292">
        <v>31</v>
      </c>
      <c r="J1292">
        <v>0</v>
      </c>
      <c r="K1292">
        <v>5</v>
      </c>
      <c r="L1292">
        <v>0</v>
      </c>
    </row>
    <row r="1293" spans="1:12" x14ac:dyDescent="0.2">
      <c r="A1293" t="s">
        <v>1308</v>
      </c>
      <c r="B1293" t="s">
        <v>17</v>
      </c>
      <c r="C1293">
        <v>0</v>
      </c>
      <c r="D1293">
        <v>3</v>
      </c>
      <c r="E1293">
        <v>1</v>
      </c>
      <c r="F1293">
        <v>0</v>
      </c>
      <c r="G1293">
        <v>1</v>
      </c>
      <c r="H1293">
        <v>3</v>
      </c>
      <c r="I1293">
        <v>8</v>
      </c>
      <c r="J1293">
        <v>3</v>
      </c>
      <c r="K1293">
        <v>3</v>
      </c>
      <c r="L1293">
        <v>1</v>
      </c>
    </row>
    <row r="1294" spans="1:12" x14ac:dyDescent="0.2">
      <c r="A1294" t="s">
        <v>1309</v>
      </c>
      <c r="B1294" t="s">
        <v>34</v>
      </c>
      <c r="C1294">
        <v>0</v>
      </c>
      <c r="D1294">
        <v>1</v>
      </c>
      <c r="E1294">
        <v>1</v>
      </c>
      <c r="F1294">
        <v>0</v>
      </c>
      <c r="G1294">
        <v>1</v>
      </c>
      <c r="H1294">
        <v>10</v>
      </c>
      <c r="I1294">
        <v>30</v>
      </c>
      <c r="J1294">
        <v>0</v>
      </c>
      <c r="K1294">
        <v>2</v>
      </c>
      <c r="L1294">
        <v>0</v>
      </c>
    </row>
    <row r="1295" spans="1:12" x14ac:dyDescent="0.2">
      <c r="A1295" t="s">
        <v>1310</v>
      </c>
      <c r="B1295" t="s">
        <v>13</v>
      </c>
      <c r="C1295">
        <v>0</v>
      </c>
      <c r="D1295">
        <v>1</v>
      </c>
      <c r="E1295">
        <v>0</v>
      </c>
      <c r="F1295">
        <v>1</v>
      </c>
      <c r="G1295">
        <v>1</v>
      </c>
      <c r="H1295">
        <v>2</v>
      </c>
      <c r="I1295">
        <v>1</v>
      </c>
      <c r="J1295">
        <v>4</v>
      </c>
      <c r="K1295">
        <v>1</v>
      </c>
      <c r="L1295">
        <v>0</v>
      </c>
    </row>
    <row r="1296" spans="1:12" x14ac:dyDescent="0.2">
      <c r="A1296" t="s">
        <v>1311</v>
      </c>
      <c r="B1296" t="s">
        <v>34</v>
      </c>
      <c r="C1296">
        <v>0</v>
      </c>
      <c r="D1296">
        <v>5</v>
      </c>
      <c r="E1296">
        <v>3</v>
      </c>
      <c r="F1296">
        <v>0</v>
      </c>
      <c r="G1296">
        <v>1</v>
      </c>
      <c r="H1296">
        <v>9</v>
      </c>
      <c r="I1296">
        <v>41</v>
      </c>
      <c r="J1296">
        <v>1</v>
      </c>
      <c r="K1296">
        <v>7</v>
      </c>
      <c r="L1296">
        <v>0</v>
      </c>
    </row>
    <row r="1297" spans="1:12" x14ac:dyDescent="0.2">
      <c r="A1297" t="s">
        <v>1312</v>
      </c>
      <c r="B1297" t="s">
        <v>17</v>
      </c>
      <c r="C1297">
        <v>0</v>
      </c>
      <c r="D1297">
        <v>2</v>
      </c>
      <c r="E1297">
        <v>2</v>
      </c>
      <c r="F1297">
        <v>0</v>
      </c>
      <c r="G1297">
        <v>1</v>
      </c>
      <c r="H1297">
        <v>3</v>
      </c>
      <c r="I1297">
        <v>24</v>
      </c>
      <c r="J1297">
        <v>1</v>
      </c>
      <c r="K1297">
        <v>4</v>
      </c>
      <c r="L1297">
        <v>0</v>
      </c>
    </row>
    <row r="1298" spans="1:12" x14ac:dyDescent="0.2">
      <c r="A1298" t="s">
        <v>1313</v>
      </c>
      <c r="B1298" t="s">
        <v>17</v>
      </c>
      <c r="C1298">
        <v>5</v>
      </c>
      <c r="D1298">
        <v>2</v>
      </c>
      <c r="E1298">
        <v>4</v>
      </c>
      <c r="F1298">
        <v>2</v>
      </c>
      <c r="G1298">
        <v>0.5</v>
      </c>
      <c r="H1298">
        <v>0</v>
      </c>
      <c r="I1298">
        <v>7</v>
      </c>
      <c r="J1298">
        <v>1</v>
      </c>
      <c r="K1298">
        <v>4</v>
      </c>
      <c r="L1298">
        <v>0</v>
      </c>
    </row>
    <row r="1299" spans="1:12" x14ac:dyDescent="0.2">
      <c r="A1299" t="s">
        <v>1314</v>
      </c>
      <c r="B1299" t="s">
        <v>17</v>
      </c>
      <c r="C1299">
        <v>0</v>
      </c>
      <c r="D1299">
        <v>2</v>
      </c>
      <c r="E1299">
        <v>0</v>
      </c>
      <c r="F1299">
        <v>1</v>
      </c>
      <c r="G1299">
        <v>1</v>
      </c>
      <c r="H1299">
        <v>1</v>
      </c>
      <c r="I1299">
        <v>3</v>
      </c>
      <c r="J1299">
        <v>3</v>
      </c>
      <c r="K1299">
        <v>2</v>
      </c>
      <c r="L1299">
        <v>2</v>
      </c>
    </row>
    <row r="1300" spans="1:12" x14ac:dyDescent="0.2">
      <c r="A1300" t="s">
        <v>1315</v>
      </c>
      <c r="B1300" t="s">
        <v>17</v>
      </c>
      <c r="C1300">
        <v>0</v>
      </c>
      <c r="D1300">
        <v>2</v>
      </c>
      <c r="E1300">
        <v>1</v>
      </c>
      <c r="F1300">
        <v>0</v>
      </c>
      <c r="G1300">
        <v>1</v>
      </c>
      <c r="H1300">
        <v>2</v>
      </c>
      <c r="I1300">
        <v>13</v>
      </c>
      <c r="J1300">
        <v>1</v>
      </c>
      <c r="K1300">
        <v>2</v>
      </c>
      <c r="L1300">
        <v>0</v>
      </c>
    </row>
    <row r="1301" spans="1:12" x14ac:dyDescent="0.2">
      <c r="A1301" t="s">
        <v>1316</v>
      </c>
      <c r="B1301" t="s">
        <v>34</v>
      </c>
      <c r="C1301">
        <v>0</v>
      </c>
      <c r="D1301">
        <v>9</v>
      </c>
      <c r="E1301">
        <v>118</v>
      </c>
      <c r="F1301">
        <v>0</v>
      </c>
      <c r="G1301">
        <v>1</v>
      </c>
      <c r="H1301">
        <v>21</v>
      </c>
      <c r="I1301">
        <v>66</v>
      </c>
      <c r="J1301">
        <v>0</v>
      </c>
      <c r="K1301">
        <v>16</v>
      </c>
      <c r="L1301">
        <v>0</v>
      </c>
    </row>
    <row r="1302" spans="1:12" x14ac:dyDescent="0.2">
      <c r="A1302" t="s">
        <v>1317</v>
      </c>
      <c r="B1302" t="s">
        <v>17</v>
      </c>
      <c r="C1302">
        <v>0</v>
      </c>
      <c r="D1302">
        <v>4</v>
      </c>
      <c r="E1302">
        <v>0</v>
      </c>
      <c r="F1302">
        <v>0</v>
      </c>
      <c r="G1302">
        <v>0.5</v>
      </c>
      <c r="H1302">
        <v>4</v>
      </c>
      <c r="I1302">
        <v>17</v>
      </c>
      <c r="J1302">
        <v>0</v>
      </c>
      <c r="K1302">
        <v>4</v>
      </c>
      <c r="L1302">
        <v>0</v>
      </c>
    </row>
    <row r="1303" spans="1:12" x14ac:dyDescent="0.2">
      <c r="A1303" t="s">
        <v>1318</v>
      </c>
      <c r="B1303" t="s">
        <v>34</v>
      </c>
      <c r="C1303">
        <v>0</v>
      </c>
      <c r="D1303">
        <v>6</v>
      </c>
      <c r="E1303">
        <v>0</v>
      </c>
      <c r="F1303">
        <v>1</v>
      </c>
      <c r="G1303">
        <v>0.5</v>
      </c>
      <c r="H1303">
        <v>8</v>
      </c>
      <c r="I1303">
        <v>21</v>
      </c>
      <c r="J1303">
        <v>0</v>
      </c>
      <c r="K1303">
        <v>7</v>
      </c>
      <c r="L1303">
        <v>0</v>
      </c>
    </row>
    <row r="1304" spans="1:12" x14ac:dyDescent="0.2">
      <c r="A1304" t="s">
        <v>1319</v>
      </c>
      <c r="B1304" t="s">
        <v>17</v>
      </c>
      <c r="C1304">
        <v>0</v>
      </c>
      <c r="D1304">
        <v>1</v>
      </c>
      <c r="E1304">
        <v>0</v>
      </c>
      <c r="F1304">
        <v>3</v>
      </c>
      <c r="G1304">
        <v>1</v>
      </c>
      <c r="H1304">
        <v>0</v>
      </c>
      <c r="I1304">
        <v>2</v>
      </c>
      <c r="J1304">
        <v>20</v>
      </c>
      <c r="K1304">
        <v>1</v>
      </c>
      <c r="L1304">
        <v>0</v>
      </c>
    </row>
    <row r="1305" spans="1:12" x14ac:dyDescent="0.2">
      <c r="A1305" t="s">
        <v>1320</v>
      </c>
      <c r="B1305" t="s">
        <v>13</v>
      </c>
      <c r="C1305">
        <v>0</v>
      </c>
      <c r="D1305">
        <v>5</v>
      </c>
      <c r="E1305">
        <v>0</v>
      </c>
      <c r="F1305">
        <v>1</v>
      </c>
      <c r="G1305">
        <v>1</v>
      </c>
      <c r="H1305">
        <v>2</v>
      </c>
      <c r="I1305">
        <v>5</v>
      </c>
      <c r="J1305">
        <v>13</v>
      </c>
      <c r="K1305">
        <v>5</v>
      </c>
      <c r="L1305">
        <v>0</v>
      </c>
    </row>
    <row r="1306" spans="1:12" x14ac:dyDescent="0.2">
      <c r="A1306" t="s">
        <v>1321</v>
      </c>
      <c r="B1306" t="s">
        <v>17</v>
      </c>
      <c r="C1306">
        <v>0</v>
      </c>
      <c r="D1306">
        <v>4</v>
      </c>
      <c r="E1306">
        <v>0</v>
      </c>
      <c r="F1306">
        <v>0</v>
      </c>
      <c r="G1306">
        <v>0.5</v>
      </c>
      <c r="H1306">
        <v>4</v>
      </c>
      <c r="I1306">
        <v>17</v>
      </c>
      <c r="J1306">
        <v>0</v>
      </c>
      <c r="K1306">
        <v>4</v>
      </c>
      <c r="L1306">
        <v>0</v>
      </c>
    </row>
    <row r="1307" spans="1:12" x14ac:dyDescent="0.2">
      <c r="A1307" t="s">
        <v>1322</v>
      </c>
      <c r="B1307" t="s">
        <v>17</v>
      </c>
      <c r="C1307">
        <v>0</v>
      </c>
      <c r="D1307">
        <v>5</v>
      </c>
      <c r="E1307">
        <v>9</v>
      </c>
      <c r="F1307">
        <v>0</v>
      </c>
      <c r="G1307">
        <v>0.25</v>
      </c>
      <c r="H1307">
        <v>6</v>
      </c>
      <c r="I1307">
        <v>53</v>
      </c>
      <c r="J1307">
        <v>0</v>
      </c>
      <c r="K1307">
        <v>7</v>
      </c>
      <c r="L1307">
        <v>0</v>
      </c>
    </row>
    <row r="1308" spans="1:12" x14ac:dyDescent="0.2">
      <c r="A1308" t="s">
        <v>1323</v>
      </c>
      <c r="B1308" t="s">
        <v>17</v>
      </c>
      <c r="C1308">
        <v>0</v>
      </c>
      <c r="D1308">
        <v>0</v>
      </c>
      <c r="E1308">
        <v>0</v>
      </c>
      <c r="F1308">
        <v>1</v>
      </c>
      <c r="G1308">
        <v>1</v>
      </c>
      <c r="H1308">
        <v>0</v>
      </c>
      <c r="I1308">
        <v>3</v>
      </c>
      <c r="J1308">
        <v>1</v>
      </c>
      <c r="K1308">
        <v>2</v>
      </c>
      <c r="L1308">
        <v>0</v>
      </c>
    </row>
    <row r="1309" spans="1:12" x14ac:dyDescent="0.2">
      <c r="A1309" t="s">
        <v>1324</v>
      </c>
      <c r="B1309" t="s">
        <v>34</v>
      </c>
      <c r="C1309">
        <v>0</v>
      </c>
      <c r="D1309">
        <v>1</v>
      </c>
      <c r="E1309">
        <v>8</v>
      </c>
      <c r="F1309">
        <v>0</v>
      </c>
      <c r="G1309">
        <v>1</v>
      </c>
      <c r="H1309">
        <v>14</v>
      </c>
      <c r="I1309">
        <v>28</v>
      </c>
      <c r="J1309">
        <v>0</v>
      </c>
      <c r="K1309">
        <v>5</v>
      </c>
      <c r="L1309">
        <v>0</v>
      </c>
    </row>
    <row r="1310" spans="1:12" x14ac:dyDescent="0.2">
      <c r="A1310" t="s">
        <v>1325</v>
      </c>
      <c r="B1310" t="s">
        <v>34</v>
      </c>
      <c r="C1310">
        <v>0</v>
      </c>
      <c r="D1310">
        <v>1</v>
      </c>
      <c r="E1310">
        <v>1</v>
      </c>
      <c r="F1310">
        <v>0</v>
      </c>
      <c r="G1310">
        <v>1</v>
      </c>
      <c r="H1310">
        <v>12</v>
      </c>
      <c r="I1310">
        <v>14</v>
      </c>
      <c r="J1310">
        <v>1</v>
      </c>
      <c r="K1310">
        <v>2</v>
      </c>
      <c r="L1310">
        <v>1</v>
      </c>
    </row>
    <row r="1311" spans="1:12" x14ac:dyDescent="0.2">
      <c r="A1311" t="s">
        <v>1326</v>
      </c>
      <c r="B1311" t="s">
        <v>34</v>
      </c>
      <c r="C1311">
        <v>0</v>
      </c>
      <c r="D1311">
        <v>1</v>
      </c>
      <c r="E1311">
        <v>1</v>
      </c>
      <c r="F1311">
        <v>0</v>
      </c>
      <c r="G1311">
        <v>1</v>
      </c>
      <c r="H1311">
        <v>4</v>
      </c>
      <c r="I1311">
        <v>14</v>
      </c>
      <c r="J1311">
        <v>0</v>
      </c>
      <c r="K1311">
        <v>2</v>
      </c>
      <c r="L1311">
        <v>0</v>
      </c>
    </row>
    <row r="1312" spans="1:12" x14ac:dyDescent="0.2">
      <c r="A1312" t="s">
        <v>1327</v>
      </c>
      <c r="B1312" t="s">
        <v>17</v>
      </c>
      <c r="C1312">
        <v>0</v>
      </c>
      <c r="D1312">
        <v>4</v>
      </c>
      <c r="E1312">
        <v>4</v>
      </c>
      <c r="F1312">
        <v>0</v>
      </c>
      <c r="G1312">
        <v>0.5</v>
      </c>
      <c r="H1312">
        <v>3</v>
      </c>
      <c r="I1312">
        <v>16</v>
      </c>
      <c r="J1312">
        <v>1</v>
      </c>
      <c r="K1312">
        <v>5</v>
      </c>
      <c r="L1312">
        <v>1</v>
      </c>
    </row>
    <row r="1313" spans="1:12" x14ac:dyDescent="0.2">
      <c r="A1313" t="s">
        <v>1328</v>
      </c>
      <c r="B1313" t="s">
        <v>17</v>
      </c>
      <c r="C1313">
        <v>0</v>
      </c>
      <c r="D1313">
        <v>3</v>
      </c>
      <c r="E1313">
        <v>2</v>
      </c>
      <c r="F1313">
        <v>0</v>
      </c>
      <c r="G1313">
        <v>1</v>
      </c>
      <c r="H1313">
        <v>4</v>
      </c>
      <c r="I1313">
        <v>16</v>
      </c>
      <c r="J1313">
        <v>0</v>
      </c>
      <c r="K1313">
        <v>5</v>
      </c>
      <c r="L1313">
        <v>0</v>
      </c>
    </row>
    <row r="1314" spans="1:12" x14ac:dyDescent="0.2">
      <c r="A1314" t="s">
        <v>1329</v>
      </c>
      <c r="B1314" t="s">
        <v>34</v>
      </c>
      <c r="C1314">
        <v>0</v>
      </c>
      <c r="D1314">
        <v>13</v>
      </c>
      <c r="E1314">
        <v>78</v>
      </c>
      <c r="F1314">
        <v>0</v>
      </c>
      <c r="G1314">
        <v>1</v>
      </c>
      <c r="H1314">
        <v>2</v>
      </c>
      <c r="I1314">
        <v>24</v>
      </c>
      <c r="J1314">
        <v>0</v>
      </c>
      <c r="K1314">
        <v>13</v>
      </c>
      <c r="L1314">
        <v>0</v>
      </c>
    </row>
    <row r="1315" spans="1:12" x14ac:dyDescent="0.2">
      <c r="A1315" t="s">
        <v>1330</v>
      </c>
      <c r="B1315" t="s">
        <v>17</v>
      </c>
      <c r="C1315">
        <v>5</v>
      </c>
      <c r="D1315">
        <v>6</v>
      </c>
      <c r="E1315">
        <v>24</v>
      </c>
      <c r="F1315">
        <v>0</v>
      </c>
      <c r="G1315">
        <v>0.5</v>
      </c>
      <c r="H1315">
        <v>10</v>
      </c>
      <c r="I1315">
        <v>72</v>
      </c>
      <c r="J1315">
        <v>11</v>
      </c>
      <c r="K1315">
        <v>12</v>
      </c>
      <c r="L1315">
        <v>1</v>
      </c>
    </row>
    <row r="1316" spans="1:12" x14ac:dyDescent="0.2">
      <c r="A1316" t="s">
        <v>1331</v>
      </c>
      <c r="B1316" t="s">
        <v>17</v>
      </c>
      <c r="C1316">
        <v>0</v>
      </c>
      <c r="D1316">
        <v>0</v>
      </c>
      <c r="E1316">
        <v>0</v>
      </c>
      <c r="F1316">
        <v>1</v>
      </c>
      <c r="G1316">
        <v>1</v>
      </c>
      <c r="H1316">
        <v>0</v>
      </c>
      <c r="I1316">
        <v>2</v>
      </c>
      <c r="J1316">
        <v>1</v>
      </c>
      <c r="K1316">
        <v>1</v>
      </c>
      <c r="L1316">
        <v>0</v>
      </c>
    </row>
    <row r="1317" spans="1:12" x14ac:dyDescent="0.2">
      <c r="A1317" t="s">
        <v>1332</v>
      </c>
      <c r="B1317" t="s">
        <v>34</v>
      </c>
      <c r="C1317">
        <v>0</v>
      </c>
      <c r="D1317">
        <v>7</v>
      </c>
      <c r="E1317">
        <v>45</v>
      </c>
      <c r="F1317">
        <v>0</v>
      </c>
      <c r="G1317">
        <v>1</v>
      </c>
      <c r="H1317">
        <v>9</v>
      </c>
      <c r="I1317">
        <v>53</v>
      </c>
      <c r="J1317">
        <v>0</v>
      </c>
      <c r="K1317">
        <v>10</v>
      </c>
      <c r="L1317">
        <v>0</v>
      </c>
    </row>
    <row r="1318" spans="1:12" x14ac:dyDescent="0.2">
      <c r="A1318" t="s">
        <v>1333</v>
      </c>
      <c r="B1318" t="s">
        <v>17</v>
      </c>
      <c r="C1318">
        <v>0</v>
      </c>
      <c r="D1318">
        <v>2</v>
      </c>
      <c r="E1318">
        <v>1</v>
      </c>
      <c r="F1318">
        <v>0</v>
      </c>
      <c r="G1318">
        <v>0.5</v>
      </c>
      <c r="H1318">
        <v>5</v>
      </c>
      <c r="I1318">
        <v>8</v>
      </c>
      <c r="J1318">
        <v>1</v>
      </c>
      <c r="K1318">
        <v>3</v>
      </c>
      <c r="L1318">
        <v>0</v>
      </c>
    </row>
    <row r="1319" spans="1:12" x14ac:dyDescent="0.2">
      <c r="A1319" t="s">
        <v>1334</v>
      </c>
      <c r="B1319" t="s">
        <v>17</v>
      </c>
      <c r="C1319">
        <v>1</v>
      </c>
      <c r="D1319">
        <v>6</v>
      </c>
      <c r="E1319">
        <v>8</v>
      </c>
      <c r="F1319">
        <v>1</v>
      </c>
      <c r="G1319">
        <v>0.33300000000000002</v>
      </c>
      <c r="H1319">
        <v>8</v>
      </c>
      <c r="I1319">
        <v>29</v>
      </c>
      <c r="J1319">
        <v>7</v>
      </c>
      <c r="K1319">
        <v>7</v>
      </c>
      <c r="L1319">
        <v>6</v>
      </c>
    </row>
    <row r="1320" spans="1:12" x14ac:dyDescent="0.2">
      <c r="A1320" t="s">
        <v>1335</v>
      </c>
      <c r="B1320" t="s">
        <v>17</v>
      </c>
      <c r="C1320">
        <v>5</v>
      </c>
      <c r="D1320">
        <v>2</v>
      </c>
      <c r="E1320">
        <v>4</v>
      </c>
      <c r="F1320">
        <v>2</v>
      </c>
      <c r="G1320">
        <v>0.5</v>
      </c>
      <c r="H1320">
        <v>0</v>
      </c>
      <c r="I1320">
        <v>7</v>
      </c>
      <c r="J1320">
        <v>9</v>
      </c>
      <c r="K1320">
        <v>4</v>
      </c>
      <c r="L1320">
        <v>0</v>
      </c>
    </row>
    <row r="1321" spans="1:12" x14ac:dyDescent="0.2">
      <c r="A1321" t="s">
        <v>1336</v>
      </c>
      <c r="B1321" t="s">
        <v>17</v>
      </c>
      <c r="C1321">
        <v>0</v>
      </c>
      <c r="D1321">
        <v>2</v>
      </c>
      <c r="E1321">
        <v>1</v>
      </c>
      <c r="F1321">
        <v>0</v>
      </c>
      <c r="G1321">
        <v>1</v>
      </c>
      <c r="H1321">
        <v>4</v>
      </c>
      <c r="I1321">
        <v>16</v>
      </c>
      <c r="J1321">
        <v>1</v>
      </c>
      <c r="K1321">
        <v>3</v>
      </c>
      <c r="L1321">
        <v>0</v>
      </c>
    </row>
    <row r="1322" spans="1:12" x14ac:dyDescent="0.2">
      <c r="A1322" t="s">
        <v>1337</v>
      </c>
      <c r="B1322" t="s">
        <v>17</v>
      </c>
      <c r="C1322">
        <v>0</v>
      </c>
      <c r="D1322">
        <v>2</v>
      </c>
      <c r="E1322">
        <v>1</v>
      </c>
      <c r="F1322">
        <v>0</v>
      </c>
      <c r="G1322">
        <v>1</v>
      </c>
      <c r="H1322">
        <v>4</v>
      </c>
      <c r="I1322">
        <v>17</v>
      </c>
      <c r="J1322">
        <v>1</v>
      </c>
      <c r="K1322">
        <v>3</v>
      </c>
      <c r="L1322">
        <v>0</v>
      </c>
    </row>
    <row r="1323" spans="1:12" x14ac:dyDescent="0.2">
      <c r="A1323" t="s">
        <v>1338</v>
      </c>
      <c r="B1323" t="s">
        <v>17</v>
      </c>
      <c r="C1323">
        <v>0</v>
      </c>
      <c r="D1323">
        <v>2</v>
      </c>
      <c r="E1323">
        <v>1</v>
      </c>
      <c r="F1323">
        <v>0</v>
      </c>
      <c r="G1323">
        <v>1</v>
      </c>
      <c r="H1323">
        <v>4</v>
      </c>
      <c r="I1323">
        <v>12</v>
      </c>
      <c r="J1323">
        <v>1</v>
      </c>
      <c r="K1323">
        <v>2</v>
      </c>
      <c r="L1323">
        <v>0</v>
      </c>
    </row>
    <row r="1324" spans="1:12" x14ac:dyDescent="0.2">
      <c r="A1324" t="s">
        <v>1339</v>
      </c>
      <c r="B1324" t="s">
        <v>17</v>
      </c>
      <c r="C1324">
        <v>0</v>
      </c>
      <c r="D1324">
        <v>2</v>
      </c>
      <c r="E1324">
        <v>1</v>
      </c>
      <c r="F1324">
        <v>0</v>
      </c>
      <c r="G1324">
        <v>1</v>
      </c>
      <c r="H1324">
        <v>5</v>
      </c>
      <c r="I1324">
        <v>13</v>
      </c>
      <c r="J1324">
        <v>2</v>
      </c>
      <c r="K1324">
        <v>3</v>
      </c>
      <c r="L1324">
        <v>0</v>
      </c>
    </row>
    <row r="1325" spans="1:12" x14ac:dyDescent="0.2">
      <c r="A1325" t="s">
        <v>1340</v>
      </c>
      <c r="B1325" t="s">
        <v>17</v>
      </c>
      <c r="C1325">
        <v>0</v>
      </c>
      <c r="D1325">
        <v>2</v>
      </c>
      <c r="E1325">
        <v>1</v>
      </c>
      <c r="F1325">
        <v>0</v>
      </c>
      <c r="G1325">
        <v>1</v>
      </c>
      <c r="H1325">
        <v>4</v>
      </c>
      <c r="I1325">
        <v>16</v>
      </c>
      <c r="J1325">
        <v>1</v>
      </c>
      <c r="K1325">
        <v>2</v>
      </c>
      <c r="L1325">
        <v>0</v>
      </c>
    </row>
    <row r="1326" spans="1:12" x14ac:dyDescent="0.2">
      <c r="A1326" t="s">
        <v>1341</v>
      </c>
      <c r="B1326" t="s">
        <v>17</v>
      </c>
      <c r="C1326">
        <v>0</v>
      </c>
      <c r="D1326">
        <v>2</v>
      </c>
      <c r="E1326">
        <v>1</v>
      </c>
      <c r="F1326">
        <v>0</v>
      </c>
      <c r="G1326">
        <v>1</v>
      </c>
      <c r="H1326">
        <v>4</v>
      </c>
      <c r="I1326">
        <v>5</v>
      </c>
      <c r="J1326">
        <v>0</v>
      </c>
      <c r="K1326">
        <v>2</v>
      </c>
      <c r="L1326">
        <v>0</v>
      </c>
    </row>
    <row r="1327" spans="1:12" x14ac:dyDescent="0.2">
      <c r="A1327" t="s">
        <v>1342</v>
      </c>
      <c r="B1327" t="s">
        <v>34</v>
      </c>
      <c r="C1327">
        <v>0</v>
      </c>
      <c r="D1327">
        <v>31</v>
      </c>
      <c r="E1327">
        <v>370</v>
      </c>
      <c r="F1327">
        <v>1</v>
      </c>
      <c r="G1327">
        <v>0.2</v>
      </c>
      <c r="H1327">
        <v>21</v>
      </c>
      <c r="I1327">
        <v>81</v>
      </c>
      <c r="J1327">
        <v>74</v>
      </c>
      <c r="K1327">
        <v>32</v>
      </c>
      <c r="L1327">
        <v>0</v>
      </c>
    </row>
    <row r="1328" spans="1:12" x14ac:dyDescent="0.2">
      <c r="A1328" t="s">
        <v>1343</v>
      </c>
      <c r="B1328" t="s">
        <v>34</v>
      </c>
      <c r="C1328">
        <v>0</v>
      </c>
      <c r="D1328">
        <v>2</v>
      </c>
      <c r="E1328">
        <v>3</v>
      </c>
      <c r="F1328">
        <v>1</v>
      </c>
      <c r="G1328">
        <v>1</v>
      </c>
      <c r="H1328">
        <v>8</v>
      </c>
      <c r="I1328">
        <v>19</v>
      </c>
      <c r="J1328">
        <v>0</v>
      </c>
      <c r="K1328">
        <v>3</v>
      </c>
      <c r="L1328">
        <v>0</v>
      </c>
    </row>
    <row r="1329" spans="1:12" x14ac:dyDescent="0.2">
      <c r="A1329" t="s">
        <v>1344</v>
      </c>
      <c r="B1329" t="s">
        <v>34</v>
      </c>
      <c r="C1329">
        <v>0</v>
      </c>
      <c r="D1329">
        <v>6</v>
      </c>
      <c r="E1329">
        <v>1</v>
      </c>
      <c r="F1329">
        <v>1</v>
      </c>
      <c r="G1329">
        <v>0.5</v>
      </c>
      <c r="H1329">
        <v>3</v>
      </c>
      <c r="I1329">
        <v>14</v>
      </c>
      <c r="J1329">
        <v>12</v>
      </c>
      <c r="K1329">
        <v>7</v>
      </c>
      <c r="L1329">
        <v>0</v>
      </c>
    </row>
    <row r="1330" spans="1:12" x14ac:dyDescent="0.2">
      <c r="A1330" t="s">
        <v>1345</v>
      </c>
      <c r="B1330" t="s">
        <v>17</v>
      </c>
      <c r="C1330">
        <v>0</v>
      </c>
      <c r="D1330">
        <v>5</v>
      </c>
      <c r="E1330">
        <v>2</v>
      </c>
      <c r="F1330">
        <v>1</v>
      </c>
      <c r="G1330">
        <v>0.25</v>
      </c>
      <c r="H1330">
        <v>0</v>
      </c>
      <c r="I1330">
        <v>6</v>
      </c>
      <c r="J1330">
        <v>7</v>
      </c>
      <c r="K1330">
        <v>5</v>
      </c>
      <c r="L1330">
        <v>0</v>
      </c>
    </row>
    <row r="1331" spans="1:12" x14ac:dyDescent="0.2">
      <c r="A1331" t="s">
        <v>1346</v>
      </c>
      <c r="B1331" t="s">
        <v>34</v>
      </c>
      <c r="C1331">
        <v>0</v>
      </c>
      <c r="D1331">
        <v>16</v>
      </c>
      <c r="E1331">
        <v>72</v>
      </c>
      <c r="F1331">
        <v>1</v>
      </c>
      <c r="G1331">
        <v>0.33300000000000002</v>
      </c>
      <c r="H1331">
        <v>1</v>
      </c>
      <c r="I1331">
        <v>30</v>
      </c>
      <c r="J1331">
        <v>11</v>
      </c>
      <c r="K1331">
        <v>18</v>
      </c>
      <c r="L1331">
        <v>0</v>
      </c>
    </row>
    <row r="1332" spans="1:12" x14ac:dyDescent="0.2">
      <c r="A1332" t="s">
        <v>1347</v>
      </c>
      <c r="B1332" t="s">
        <v>34</v>
      </c>
      <c r="C1332">
        <v>0</v>
      </c>
      <c r="D1332">
        <v>6</v>
      </c>
      <c r="E1332">
        <v>5</v>
      </c>
      <c r="F1332">
        <v>0</v>
      </c>
      <c r="G1332">
        <v>0.33300000000000002</v>
      </c>
      <c r="H1332">
        <v>5</v>
      </c>
      <c r="I1332">
        <v>20</v>
      </c>
      <c r="J1332">
        <v>4</v>
      </c>
      <c r="K1332">
        <v>7</v>
      </c>
      <c r="L1332">
        <v>1</v>
      </c>
    </row>
    <row r="1333" spans="1:12" x14ac:dyDescent="0.2">
      <c r="A1333" t="s">
        <v>1348</v>
      </c>
      <c r="B1333" t="s">
        <v>34</v>
      </c>
      <c r="C1333">
        <v>0</v>
      </c>
      <c r="D1333">
        <v>3</v>
      </c>
      <c r="E1333">
        <v>0</v>
      </c>
      <c r="F1333">
        <v>0</v>
      </c>
      <c r="G1333">
        <v>1</v>
      </c>
      <c r="H1333">
        <v>7</v>
      </c>
      <c r="I1333">
        <v>21</v>
      </c>
      <c r="J1333">
        <v>0</v>
      </c>
      <c r="K1333">
        <v>4</v>
      </c>
      <c r="L1333">
        <v>0</v>
      </c>
    </row>
    <row r="1334" spans="1:12" x14ac:dyDescent="0.2">
      <c r="A1334" t="s">
        <v>1349</v>
      </c>
      <c r="B1334" t="s">
        <v>34</v>
      </c>
      <c r="C1334">
        <v>1</v>
      </c>
      <c r="D1334">
        <v>6</v>
      </c>
      <c r="E1334">
        <v>3</v>
      </c>
      <c r="F1334">
        <v>0</v>
      </c>
      <c r="G1334">
        <v>0.5</v>
      </c>
      <c r="H1334">
        <v>8</v>
      </c>
      <c r="I1334">
        <v>23</v>
      </c>
      <c r="J1334">
        <v>1</v>
      </c>
      <c r="K1334">
        <v>6</v>
      </c>
      <c r="L1334">
        <v>0</v>
      </c>
    </row>
    <row r="1335" spans="1:12" x14ac:dyDescent="0.2">
      <c r="A1335" t="s">
        <v>1350</v>
      </c>
      <c r="B1335" t="s">
        <v>34</v>
      </c>
      <c r="C1335">
        <v>0</v>
      </c>
      <c r="D1335">
        <v>5</v>
      </c>
      <c r="E1335">
        <v>19</v>
      </c>
      <c r="F1335">
        <v>0</v>
      </c>
      <c r="G1335">
        <v>1</v>
      </c>
      <c r="H1335">
        <v>16</v>
      </c>
      <c r="I1335">
        <v>39</v>
      </c>
      <c r="J1335">
        <v>0</v>
      </c>
      <c r="K1335">
        <v>7</v>
      </c>
      <c r="L1335">
        <v>0</v>
      </c>
    </row>
    <row r="1336" spans="1:12" x14ac:dyDescent="0.2">
      <c r="A1336" t="s">
        <v>1351</v>
      </c>
      <c r="B1336" t="s">
        <v>34</v>
      </c>
      <c r="C1336">
        <v>0</v>
      </c>
      <c r="D1336">
        <v>3</v>
      </c>
      <c r="E1336">
        <v>6</v>
      </c>
      <c r="F1336">
        <v>0</v>
      </c>
      <c r="G1336">
        <v>1</v>
      </c>
      <c r="H1336">
        <v>4</v>
      </c>
      <c r="I1336">
        <v>16</v>
      </c>
      <c r="J1336">
        <v>0</v>
      </c>
      <c r="K1336">
        <v>4</v>
      </c>
      <c r="L1336">
        <v>0</v>
      </c>
    </row>
    <row r="1337" spans="1:12" x14ac:dyDescent="0.2">
      <c r="A1337" t="s">
        <v>1352</v>
      </c>
      <c r="B1337" t="s">
        <v>34</v>
      </c>
      <c r="C1337">
        <v>0</v>
      </c>
      <c r="D1337">
        <v>2</v>
      </c>
      <c r="E1337">
        <v>1</v>
      </c>
      <c r="F1337">
        <v>0</v>
      </c>
      <c r="G1337">
        <v>1</v>
      </c>
      <c r="H1337">
        <v>2</v>
      </c>
      <c r="I1337">
        <v>3</v>
      </c>
      <c r="J1337">
        <v>0</v>
      </c>
      <c r="K1337">
        <v>2</v>
      </c>
      <c r="L1337">
        <v>0</v>
      </c>
    </row>
    <row r="1338" spans="1:12" x14ac:dyDescent="0.2">
      <c r="A1338" t="s">
        <v>1353</v>
      </c>
      <c r="B1338" t="s">
        <v>34</v>
      </c>
      <c r="C1338">
        <v>0</v>
      </c>
      <c r="D1338">
        <v>6</v>
      </c>
      <c r="E1338">
        <v>16</v>
      </c>
      <c r="F1338">
        <v>0</v>
      </c>
      <c r="G1338">
        <v>0.33300000000000002</v>
      </c>
      <c r="H1338">
        <v>13</v>
      </c>
      <c r="I1338">
        <v>65</v>
      </c>
      <c r="J1338">
        <v>0</v>
      </c>
      <c r="K1338">
        <v>8</v>
      </c>
      <c r="L1338">
        <v>0</v>
      </c>
    </row>
    <row r="1339" spans="1:12" x14ac:dyDescent="0.2">
      <c r="A1339" t="s">
        <v>1354</v>
      </c>
      <c r="B1339" t="s">
        <v>17</v>
      </c>
      <c r="C1339">
        <v>3</v>
      </c>
      <c r="D1339">
        <v>2</v>
      </c>
      <c r="E1339">
        <v>4</v>
      </c>
      <c r="F1339">
        <v>2</v>
      </c>
      <c r="G1339">
        <v>0.5</v>
      </c>
      <c r="H1339">
        <v>0</v>
      </c>
      <c r="I1339">
        <v>7</v>
      </c>
      <c r="J1339">
        <v>1</v>
      </c>
      <c r="K1339">
        <v>4</v>
      </c>
      <c r="L1339">
        <v>0</v>
      </c>
    </row>
    <row r="1340" spans="1:12" x14ac:dyDescent="0.2">
      <c r="A1340" t="s">
        <v>1355</v>
      </c>
      <c r="B1340" t="s">
        <v>17</v>
      </c>
      <c r="C1340">
        <v>0</v>
      </c>
      <c r="D1340">
        <v>2</v>
      </c>
      <c r="E1340">
        <v>0</v>
      </c>
      <c r="F1340">
        <v>1</v>
      </c>
      <c r="G1340">
        <v>1</v>
      </c>
      <c r="H1340">
        <v>3</v>
      </c>
      <c r="I1340">
        <v>3</v>
      </c>
      <c r="J1340">
        <v>7</v>
      </c>
      <c r="K1340">
        <v>2</v>
      </c>
      <c r="L1340">
        <v>3</v>
      </c>
    </row>
    <row r="1341" spans="1:12" x14ac:dyDescent="0.2">
      <c r="A1341" t="s">
        <v>1356</v>
      </c>
      <c r="B1341" t="s">
        <v>34</v>
      </c>
      <c r="C1341">
        <v>0</v>
      </c>
      <c r="D1341">
        <v>2</v>
      </c>
      <c r="E1341">
        <v>3</v>
      </c>
      <c r="F1341">
        <v>0</v>
      </c>
      <c r="G1341">
        <v>0.5</v>
      </c>
      <c r="H1341">
        <v>3</v>
      </c>
      <c r="I1341">
        <v>7</v>
      </c>
      <c r="J1341">
        <v>0</v>
      </c>
      <c r="K1341">
        <v>3</v>
      </c>
      <c r="L1341">
        <v>0</v>
      </c>
    </row>
    <row r="1342" spans="1:12" x14ac:dyDescent="0.2">
      <c r="A1342" t="s">
        <v>1357</v>
      </c>
      <c r="B1342" t="s">
        <v>34</v>
      </c>
      <c r="C1342">
        <v>0</v>
      </c>
      <c r="D1342">
        <v>4</v>
      </c>
      <c r="E1342">
        <v>0</v>
      </c>
      <c r="F1342">
        <v>0</v>
      </c>
      <c r="G1342">
        <v>0.5</v>
      </c>
      <c r="H1342">
        <v>5</v>
      </c>
      <c r="I1342">
        <v>15</v>
      </c>
      <c r="J1342">
        <v>5</v>
      </c>
      <c r="K1342">
        <v>4</v>
      </c>
      <c r="L1342">
        <v>0</v>
      </c>
    </row>
    <row r="1343" spans="1:12" x14ac:dyDescent="0.2">
      <c r="A1343" t="s">
        <v>1358</v>
      </c>
      <c r="B1343" t="s">
        <v>34</v>
      </c>
      <c r="C1343">
        <v>0</v>
      </c>
      <c r="D1343">
        <v>2</v>
      </c>
      <c r="E1343">
        <v>1</v>
      </c>
      <c r="F1343">
        <v>0</v>
      </c>
      <c r="G1343">
        <v>1</v>
      </c>
      <c r="H1343">
        <v>4</v>
      </c>
      <c r="I1343">
        <v>12</v>
      </c>
      <c r="J1343">
        <v>0</v>
      </c>
      <c r="K1343">
        <v>2</v>
      </c>
      <c r="L1343">
        <v>0</v>
      </c>
    </row>
    <row r="1344" spans="1:12" x14ac:dyDescent="0.2">
      <c r="A1344" t="s">
        <v>1359</v>
      </c>
      <c r="B1344" t="s">
        <v>34</v>
      </c>
      <c r="C1344">
        <v>0</v>
      </c>
      <c r="D1344">
        <v>2</v>
      </c>
      <c r="E1344">
        <v>1</v>
      </c>
      <c r="F1344">
        <v>0</v>
      </c>
      <c r="G1344">
        <v>1</v>
      </c>
      <c r="H1344">
        <v>4</v>
      </c>
      <c r="I1344">
        <v>7</v>
      </c>
      <c r="J1344">
        <v>0</v>
      </c>
      <c r="K1344">
        <v>2</v>
      </c>
      <c r="L1344">
        <v>0</v>
      </c>
    </row>
    <row r="1345" spans="1:12" x14ac:dyDescent="0.2">
      <c r="A1345" t="s">
        <v>1360</v>
      </c>
      <c r="B1345" t="s">
        <v>34</v>
      </c>
      <c r="C1345">
        <v>0</v>
      </c>
      <c r="D1345">
        <v>2</v>
      </c>
      <c r="E1345">
        <v>1</v>
      </c>
      <c r="F1345">
        <v>0</v>
      </c>
      <c r="G1345">
        <v>1</v>
      </c>
      <c r="H1345">
        <v>3</v>
      </c>
      <c r="I1345">
        <v>12</v>
      </c>
      <c r="J1345">
        <v>0</v>
      </c>
      <c r="K1345">
        <v>2</v>
      </c>
      <c r="L1345">
        <v>0</v>
      </c>
    </row>
    <row r="1346" spans="1:12" x14ac:dyDescent="0.2">
      <c r="A1346" t="s">
        <v>1361</v>
      </c>
      <c r="B1346" t="s">
        <v>34</v>
      </c>
      <c r="C1346">
        <v>0</v>
      </c>
      <c r="D1346">
        <v>4</v>
      </c>
      <c r="E1346">
        <v>4</v>
      </c>
      <c r="F1346">
        <v>0</v>
      </c>
      <c r="G1346">
        <v>0.5</v>
      </c>
      <c r="H1346">
        <v>3</v>
      </c>
      <c r="I1346">
        <v>12</v>
      </c>
      <c r="J1346">
        <v>0</v>
      </c>
      <c r="K1346">
        <v>4</v>
      </c>
      <c r="L1346">
        <v>0</v>
      </c>
    </row>
    <row r="1347" spans="1:12" x14ac:dyDescent="0.2">
      <c r="A1347" t="s">
        <v>1362</v>
      </c>
      <c r="B1347" t="s">
        <v>34</v>
      </c>
      <c r="C1347">
        <v>0</v>
      </c>
      <c r="D1347">
        <v>2</v>
      </c>
      <c r="E1347">
        <v>1</v>
      </c>
      <c r="F1347">
        <v>0</v>
      </c>
      <c r="G1347">
        <v>1</v>
      </c>
      <c r="H1347">
        <v>3</v>
      </c>
      <c r="I1347">
        <v>7</v>
      </c>
      <c r="J1347">
        <v>0</v>
      </c>
      <c r="K1347">
        <v>2</v>
      </c>
      <c r="L1347">
        <v>0</v>
      </c>
    </row>
    <row r="1348" spans="1:12" x14ac:dyDescent="0.2">
      <c r="A1348" t="s">
        <v>1363</v>
      </c>
      <c r="B1348" t="s">
        <v>34</v>
      </c>
      <c r="C1348">
        <v>0</v>
      </c>
      <c r="D1348">
        <v>2</v>
      </c>
      <c r="E1348">
        <v>1</v>
      </c>
      <c r="F1348">
        <v>0</v>
      </c>
      <c r="G1348">
        <v>0.5</v>
      </c>
      <c r="H1348">
        <v>4</v>
      </c>
      <c r="I1348">
        <v>13</v>
      </c>
      <c r="J1348">
        <v>0</v>
      </c>
      <c r="K1348">
        <v>3</v>
      </c>
      <c r="L1348">
        <v>0</v>
      </c>
    </row>
    <row r="1349" spans="1:12" x14ac:dyDescent="0.2">
      <c r="A1349" t="s">
        <v>1364</v>
      </c>
      <c r="B1349" t="s">
        <v>34</v>
      </c>
      <c r="C1349">
        <v>2</v>
      </c>
      <c r="D1349">
        <v>2</v>
      </c>
      <c r="E1349">
        <v>4</v>
      </c>
      <c r="F1349">
        <v>0</v>
      </c>
      <c r="G1349">
        <v>0.5</v>
      </c>
      <c r="H1349">
        <v>12</v>
      </c>
      <c r="I1349">
        <v>10</v>
      </c>
      <c r="J1349">
        <v>2</v>
      </c>
      <c r="K1349">
        <v>4</v>
      </c>
      <c r="L1349">
        <v>0</v>
      </c>
    </row>
    <row r="1350" spans="1:12" x14ac:dyDescent="0.2">
      <c r="A1350" t="s">
        <v>1365</v>
      </c>
      <c r="B1350" t="s">
        <v>34</v>
      </c>
      <c r="C1350">
        <v>0</v>
      </c>
      <c r="D1350">
        <v>1</v>
      </c>
      <c r="E1350">
        <v>0</v>
      </c>
      <c r="F1350">
        <v>0</v>
      </c>
      <c r="G1350">
        <v>1</v>
      </c>
      <c r="H1350">
        <v>9</v>
      </c>
      <c r="I1350">
        <v>5</v>
      </c>
      <c r="J1350">
        <v>1</v>
      </c>
      <c r="K1350">
        <v>2</v>
      </c>
      <c r="L1350">
        <v>0</v>
      </c>
    </row>
    <row r="1351" spans="1:12" x14ac:dyDescent="0.2">
      <c r="A1351" t="s">
        <v>1366</v>
      </c>
      <c r="B1351" t="s">
        <v>34</v>
      </c>
      <c r="C1351">
        <v>4</v>
      </c>
      <c r="D1351">
        <v>3</v>
      </c>
      <c r="E1351">
        <v>6</v>
      </c>
      <c r="F1351">
        <v>0</v>
      </c>
      <c r="G1351">
        <v>1</v>
      </c>
      <c r="H1351">
        <v>2</v>
      </c>
      <c r="I1351">
        <v>8</v>
      </c>
      <c r="J1351">
        <v>1</v>
      </c>
      <c r="K1351">
        <v>5</v>
      </c>
      <c r="L1351">
        <v>0</v>
      </c>
    </row>
    <row r="1352" spans="1:12" x14ac:dyDescent="0.2">
      <c r="A1352" t="s">
        <v>1367</v>
      </c>
      <c r="B1352" t="s">
        <v>34</v>
      </c>
      <c r="C1352">
        <v>0</v>
      </c>
      <c r="D1352">
        <v>5</v>
      </c>
      <c r="E1352">
        <v>10</v>
      </c>
      <c r="F1352">
        <v>0</v>
      </c>
      <c r="G1352">
        <v>0.5</v>
      </c>
      <c r="H1352">
        <v>20</v>
      </c>
      <c r="I1352">
        <v>51</v>
      </c>
      <c r="J1352">
        <v>6</v>
      </c>
      <c r="K1352">
        <v>5</v>
      </c>
      <c r="L1352">
        <v>0</v>
      </c>
    </row>
    <row r="1353" spans="1:12" x14ac:dyDescent="0.2">
      <c r="A1353" t="s">
        <v>1368</v>
      </c>
      <c r="B1353" t="s">
        <v>34</v>
      </c>
      <c r="C1353">
        <v>0</v>
      </c>
      <c r="D1353">
        <v>6</v>
      </c>
      <c r="E1353">
        <v>21</v>
      </c>
      <c r="F1353">
        <v>0</v>
      </c>
      <c r="G1353">
        <v>1</v>
      </c>
      <c r="H1353">
        <v>6</v>
      </c>
      <c r="I1353">
        <v>33</v>
      </c>
      <c r="J1353">
        <v>0</v>
      </c>
      <c r="K1353">
        <v>7</v>
      </c>
      <c r="L1353">
        <v>0</v>
      </c>
    </row>
    <row r="1354" spans="1:12" x14ac:dyDescent="0.2">
      <c r="A1354" t="s">
        <v>1369</v>
      </c>
      <c r="B1354" t="s">
        <v>34</v>
      </c>
      <c r="C1354">
        <v>0</v>
      </c>
      <c r="D1354">
        <v>2</v>
      </c>
      <c r="E1354">
        <v>1</v>
      </c>
      <c r="F1354">
        <v>0</v>
      </c>
      <c r="G1354">
        <v>1</v>
      </c>
      <c r="H1354">
        <v>6</v>
      </c>
      <c r="I1354">
        <v>7</v>
      </c>
      <c r="J1354">
        <v>0</v>
      </c>
      <c r="K1354">
        <v>2</v>
      </c>
      <c r="L1354">
        <v>0</v>
      </c>
    </row>
    <row r="1355" spans="1:12" x14ac:dyDescent="0.2">
      <c r="A1355" t="s">
        <v>1370</v>
      </c>
      <c r="B1355" t="s">
        <v>34</v>
      </c>
      <c r="C1355">
        <v>0</v>
      </c>
      <c r="D1355">
        <v>4</v>
      </c>
      <c r="E1355">
        <v>0</v>
      </c>
      <c r="F1355">
        <v>0</v>
      </c>
      <c r="G1355">
        <v>0.5</v>
      </c>
      <c r="H1355">
        <v>3</v>
      </c>
      <c r="I1355">
        <v>12</v>
      </c>
      <c r="J1355">
        <v>0</v>
      </c>
      <c r="K1355">
        <v>4</v>
      </c>
      <c r="L1355">
        <v>0</v>
      </c>
    </row>
    <row r="1356" spans="1:12" x14ac:dyDescent="0.2">
      <c r="A1356" t="s">
        <v>1371</v>
      </c>
      <c r="B1356" t="s">
        <v>34</v>
      </c>
      <c r="C1356">
        <v>0</v>
      </c>
      <c r="D1356">
        <v>5</v>
      </c>
      <c r="E1356">
        <v>0</v>
      </c>
      <c r="F1356">
        <v>0</v>
      </c>
      <c r="G1356">
        <v>0.5</v>
      </c>
      <c r="H1356">
        <v>5</v>
      </c>
      <c r="I1356">
        <v>25</v>
      </c>
      <c r="J1356">
        <v>0</v>
      </c>
      <c r="K1356">
        <v>5</v>
      </c>
      <c r="L1356">
        <v>0</v>
      </c>
    </row>
    <row r="1357" spans="1:12" x14ac:dyDescent="0.2">
      <c r="A1357" t="s">
        <v>1372</v>
      </c>
      <c r="B1357" t="s">
        <v>34</v>
      </c>
      <c r="C1357">
        <v>0</v>
      </c>
      <c r="D1357">
        <v>5</v>
      </c>
      <c r="E1357">
        <v>4</v>
      </c>
      <c r="F1357">
        <v>0</v>
      </c>
      <c r="G1357">
        <v>0.33300000000000002</v>
      </c>
      <c r="H1357">
        <v>5</v>
      </c>
      <c r="I1357">
        <v>40</v>
      </c>
      <c r="J1357">
        <v>6</v>
      </c>
      <c r="K1357">
        <v>5</v>
      </c>
      <c r="L1357">
        <v>0</v>
      </c>
    </row>
    <row r="1358" spans="1:12" x14ac:dyDescent="0.2">
      <c r="A1358" t="s">
        <v>1373</v>
      </c>
      <c r="B1358" t="s">
        <v>34</v>
      </c>
      <c r="C1358">
        <v>0</v>
      </c>
      <c r="D1358">
        <v>4</v>
      </c>
      <c r="E1358">
        <v>4</v>
      </c>
      <c r="F1358">
        <v>0</v>
      </c>
      <c r="G1358">
        <v>0.33300000000000002</v>
      </c>
      <c r="H1358">
        <v>5</v>
      </c>
      <c r="I1358">
        <v>30</v>
      </c>
      <c r="J1358">
        <v>0</v>
      </c>
      <c r="K1358">
        <v>5</v>
      </c>
      <c r="L1358">
        <v>0</v>
      </c>
    </row>
    <row r="1359" spans="1:12" x14ac:dyDescent="0.2">
      <c r="A1359" t="s">
        <v>1374</v>
      </c>
      <c r="B1359" t="s">
        <v>17</v>
      </c>
      <c r="C1359">
        <v>2</v>
      </c>
      <c r="D1359">
        <v>2</v>
      </c>
      <c r="E1359">
        <v>4</v>
      </c>
      <c r="F1359">
        <v>2</v>
      </c>
      <c r="G1359">
        <v>0.5</v>
      </c>
      <c r="H1359">
        <v>0</v>
      </c>
      <c r="I1359">
        <v>7</v>
      </c>
      <c r="J1359">
        <v>1</v>
      </c>
      <c r="K1359">
        <v>4</v>
      </c>
      <c r="L1359">
        <v>0</v>
      </c>
    </row>
    <row r="1360" spans="1:12" x14ac:dyDescent="0.2">
      <c r="A1360" t="s">
        <v>1375</v>
      </c>
      <c r="B1360" t="s">
        <v>34</v>
      </c>
      <c r="C1360">
        <v>0</v>
      </c>
      <c r="D1360">
        <v>4</v>
      </c>
      <c r="E1360">
        <v>8</v>
      </c>
      <c r="F1360">
        <v>0</v>
      </c>
      <c r="G1360">
        <v>0.33300000000000002</v>
      </c>
      <c r="H1360">
        <v>2</v>
      </c>
      <c r="I1360">
        <v>20</v>
      </c>
      <c r="J1360">
        <v>0</v>
      </c>
      <c r="K1360">
        <v>5</v>
      </c>
      <c r="L1360">
        <v>0</v>
      </c>
    </row>
    <row r="1361" spans="1:12" x14ac:dyDescent="0.2">
      <c r="A1361" t="s">
        <v>1376</v>
      </c>
      <c r="B1361" t="s">
        <v>34</v>
      </c>
      <c r="C1361">
        <v>0</v>
      </c>
      <c r="D1361">
        <v>2</v>
      </c>
      <c r="E1361">
        <v>3</v>
      </c>
      <c r="F1361">
        <v>0</v>
      </c>
      <c r="G1361">
        <v>0.5</v>
      </c>
      <c r="H1361">
        <v>3</v>
      </c>
      <c r="I1361">
        <v>7</v>
      </c>
      <c r="J1361">
        <v>0</v>
      </c>
      <c r="K1361">
        <v>3</v>
      </c>
      <c r="L1361">
        <v>0</v>
      </c>
    </row>
    <row r="1362" spans="1:12" x14ac:dyDescent="0.2">
      <c r="A1362" t="s">
        <v>1377</v>
      </c>
      <c r="B1362" t="s">
        <v>34</v>
      </c>
      <c r="C1362">
        <v>3</v>
      </c>
      <c r="D1362">
        <v>4</v>
      </c>
      <c r="E1362">
        <v>4</v>
      </c>
      <c r="F1362">
        <v>0</v>
      </c>
      <c r="G1362">
        <v>0.5</v>
      </c>
      <c r="H1362">
        <v>9</v>
      </c>
      <c r="I1362">
        <v>12</v>
      </c>
      <c r="J1362">
        <v>0</v>
      </c>
      <c r="K1362">
        <v>4</v>
      </c>
      <c r="L1362">
        <v>0</v>
      </c>
    </row>
    <row r="1363" spans="1:12" x14ac:dyDescent="0.2">
      <c r="A1363" t="s">
        <v>1378</v>
      </c>
      <c r="B1363" t="s">
        <v>34</v>
      </c>
      <c r="C1363">
        <v>1</v>
      </c>
      <c r="D1363">
        <v>5</v>
      </c>
      <c r="E1363">
        <v>4</v>
      </c>
      <c r="F1363">
        <v>0</v>
      </c>
      <c r="G1363">
        <v>0.33300000000000002</v>
      </c>
      <c r="H1363">
        <v>5</v>
      </c>
      <c r="I1363">
        <v>25</v>
      </c>
      <c r="J1363">
        <v>2</v>
      </c>
      <c r="K1363">
        <v>5</v>
      </c>
      <c r="L1363">
        <v>0</v>
      </c>
    </row>
    <row r="1364" spans="1:12" x14ac:dyDescent="0.2">
      <c r="A1364" t="s">
        <v>1379</v>
      </c>
      <c r="B1364" t="s">
        <v>34</v>
      </c>
      <c r="C1364">
        <v>0</v>
      </c>
      <c r="D1364">
        <v>2</v>
      </c>
      <c r="E1364">
        <v>1</v>
      </c>
      <c r="F1364">
        <v>0</v>
      </c>
      <c r="G1364">
        <v>1</v>
      </c>
      <c r="H1364">
        <v>5</v>
      </c>
      <c r="I1364">
        <v>7</v>
      </c>
      <c r="J1364">
        <v>0</v>
      </c>
      <c r="K1364">
        <v>2</v>
      </c>
      <c r="L1364">
        <v>0</v>
      </c>
    </row>
    <row r="1365" spans="1:12" x14ac:dyDescent="0.2">
      <c r="A1365" t="s">
        <v>1380</v>
      </c>
      <c r="B1365" t="s">
        <v>34</v>
      </c>
      <c r="C1365">
        <v>0</v>
      </c>
      <c r="D1365">
        <v>2</v>
      </c>
      <c r="E1365">
        <v>1</v>
      </c>
      <c r="F1365">
        <v>0</v>
      </c>
      <c r="G1365">
        <v>1</v>
      </c>
      <c r="H1365">
        <v>5</v>
      </c>
      <c r="I1365">
        <v>8</v>
      </c>
      <c r="J1365">
        <v>0</v>
      </c>
      <c r="K1365">
        <v>2</v>
      </c>
      <c r="L1365">
        <v>0</v>
      </c>
    </row>
    <row r="1366" spans="1:12" x14ac:dyDescent="0.2">
      <c r="A1366" t="s">
        <v>1381</v>
      </c>
      <c r="B1366" t="s">
        <v>34</v>
      </c>
      <c r="C1366">
        <v>0</v>
      </c>
      <c r="D1366">
        <v>22</v>
      </c>
      <c r="E1366">
        <v>354</v>
      </c>
      <c r="F1366">
        <v>1</v>
      </c>
      <c r="G1366">
        <v>0.16700000000000001</v>
      </c>
      <c r="H1366">
        <v>4</v>
      </c>
      <c r="I1366">
        <v>61</v>
      </c>
      <c r="J1366">
        <v>53</v>
      </c>
      <c r="K1366">
        <v>32</v>
      </c>
      <c r="L1366">
        <v>38</v>
      </c>
    </row>
    <row r="1367" spans="1:12" x14ac:dyDescent="0.2">
      <c r="A1367" t="s">
        <v>1382</v>
      </c>
      <c r="B1367" t="s">
        <v>34</v>
      </c>
      <c r="C1367">
        <v>0</v>
      </c>
      <c r="D1367">
        <v>2</v>
      </c>
      <c r="E1367">
        <v>6</v>
      </c>
      <c r="F1367">
        <v>0</v>
      </c>
      <c r="G1367">
        <v>0.5</v>
      </c>
      <c r="H1367">
        <v>4</v>
      </c>
      <c r="I1367">
        <v>13</v>
      </c>
      <c r="J1367">
        <v>0</v>
      </c>
      <c r="K1367">
        <v>4</v>
      </c>
      <c r="L1367">
        <v>0</v>
      </c>
    </row>
    <row r="1368" spans="1:12" x14ac:dyDescent="0.2">
      <c r="A1368" t="s">
        <v>1383</v>
      </c>
      <c r="B1368" t="s">
        <v>34</v>
      </c>
      <c r="C1368">
        <v>0</v>
      </c>
      <c r="D1368">
        <v>3</v>
      </c>
      <c r="E1368">
        <v>3</v>
      </c>
      <c r="F1368">
        <v>0</v>
      </c>
      <c r="G1368">
        <v>0.5</v>
      </c>
      <c r="H1368">
        <v>2</v>
      </c>
      <c r="I1368">
        <v>4</v>
      </c>
      <c r="J1368">
        <v>1</v>
      </c>
      <c r="K1368">
        <v>3</v>
      </c>
      <c r="L1368">
        <v>0</v>
      </c>
    </row>
    <row r="1369" spans="1:12" x14ac:dyDescent="0.2">
      <c r="A1369" t="s">
        <v>1384</v>
      </c>
      <c r="B1369" t="s">
        <v>34</v>
      </c>
      <c r="C1369">
        <v>0</v>
      </c>
      <c r="D1369">
        <v>4</v>
      </c>
      <c r="E1369">
        <v>0</v>
      </c>
      <c r="F1369">
        <v>0</v>
      </c>
      <c r="G1369">
        <v>0.5</v>
      </c>
      <c r="H1369">
        <v>7</v>
      </c>
      <c r="I1369">
        <v>19</v>
      </c>
      <c r="J1369">
        <v>0</v>
      </c>
      <c r="K1369">
        <v>4</v>
      </c>
      <c r="L1369">
        <v>0</v>
      </c>
    </row>
    <row r="1370" spans="1:12" x14ac:dyDescent="0.2">
      <c r="A1370" t="s">
        <v>1385</v>
      </c>
      <c r="B1370" t="s">
        <v>34</v>
      </c>
      <c r="C1370">
        <v>0</v>
      </c>
      <c r="D1370">
        <v>14</v>
      </c>
      <c r="E1370">
        <v>87</v>
      </c>
      <c r="F1370">
        <v>0</v>
      </c>
      <c r="G1370">
        <v>1</v>
      </c>
      <c r="H1370">
        <v>22</v>
      </c>
      <c r="I1370">
        <v>63</v>
      </c>
      <c r="J1370">
        <v>6</v>
      </c>
      <c r="K1370">
        <v>19</v>
      </c>
      <c r="L1370">
        <v>4</v>
      </c>
    </row>
    <row r="1371" spans="1:12" x14ac:dyDescent="0.2">
      <c r="A1371" t="s">
        <v>1386</v>
      </c>
      <c r="B1371" t="s">
        <v>34</v>
      </c>
      <c r="C1371">
        <v>0</v>
      </c>
      <c r="D1371">
        <v>4</v>
      </c>
      <c r="E1371">
        <v>0</v>
      </c>
      <c r="F1371">
        <v>0</v>
      </c>
      <c r="G1371">
        <v>1</v>
      </c>
      <c r="H1371">
        <v>15</v>
      </c>
      <c r="I1371">
        <v>28</v>
      </c>
      <c r="J1371">
        <v>0</v>
      </c>
      <c r="K1371">
        <v>5</v>
      </c>
      <c r="L1371">
        <v>0</v>
      </c>
    </row>
    <row r="1372" spans="1:12" x14ac:dyDescent="0.2">
      <c r="A1372" t="s">
        <v>1387</v>
      </c>
      <c r="B1372" t="s">
        <v>17</v>
      </c>
      <c r="C1372">
        <v>0</v>
      </c>
      <c r="D1372">
        <v>3</v>
      </c>
      <c r="E1372">
        <v>4</v>
      </c>
      <c r="F1372">
        <v>2</v>
      </c>
      <c r="G1372">
        <v>0.5</v>
      </c>
      <c r="H1372">
        <v>0</v>
      </c>
      <c r="I1372">
        <v>9</v>
      </c>
      <c r="J1372">
        <v>1</v>
      </c>
      <c r="K1372">
        <v>6</v>
      </c>
      <c r="L1372">
        <v>0</v>
      </c>
    </row>
    <row r="1373" spans="1:12" x14ac:dyDescent="0.2">
      <c r="A1373" t="s">
        <v>1388</v>
      </c>
      <c r="B1373" t="s">
        <v>34</v>
      </c>
      <c r="C1373">
        <v>0</v>
      </c>
      <c r="D1373">
        <v>2</v>
      </c>
      <c r="E1373">
        <v>1</v>
      </c>
      <c r="F1373">
        <v>0</v>
      </c>
      <c r="G1373">
        <v>1</v>
      </c>
      <c r="H1373">
        <v>3</v>
      </c>
      <c r="I1373">
        <v>8</v>
      </c>
      <c r="J1373">
        <v>0</v>
      </c>
      <c r="K1373">
        <v>2</v>
      </c>
      <c r="L1373">
        <v>0</v>
      </c>
    </row>
    <row r="1374" spans="1:12" x14ac:dyDescent="0.2">
      <c r="A1374" t="s">
        <v>1389</v>
      </c>
      <c r="B1374" t="s">
        <v>34</v>
      </c>
      <c r="C1374">
        <v>0</v>
      </c>
      <c r="D1374">
        <v>2</v>
      </c>
      <c r="E1374">
        <v>3</v>
      </c>
      <c r="F1374">
        <v>0</v>
      </c>
      <c r="G1374">
        <v>1</v>
      </c>
      <c r="H1374">
        <v>5</v>
      </c>
      <c r="I1374">
        <v>27</v>
      </c>
      <c r="J1374">
        <v>0</v>
      </c>
      <c r="K1374">
        <v>3</v>
      </c>
      <c r="L1374">
        <v>0</v>
      </c>
    </row>
    <row r="1375" spans="1:12" x14ac:dyDescent="0.2">
      <c r="A1375" t="s">
        <v>1390</v>
      </c>
      <c r="B1375" t="s">
        <v>34</v>
      </c>
      <c r="C1375">
        <v>0</v>
      </c>
      <c r="D1375">
        <v>1</v>
      </c>
      <c r="E1375">
        <v>24</v>
      </c>
      <c r="F1375">
        <v>0</v>
      </c>
      <c r="G1375">
        <v>0.33300000000000002</v>
      </c>
      <c r="H1375">
        <v>6</v>
      </c>
      <c r="I1375">
        <v>41</v>
      </c>
      <c r="J1375">
        <v>4</v>
      </c>
      <c r="K1375">
        <v>8</v>
      </c>
      <c r="L1375">
        <v>4</v>
      </c>
    </row>
    <row r="1376" spans="1:12" x14ac:dyDescent="0.2">
      <c r="A1376" t="s">
        <v>1391</v>
      </c>
      <c r="B1376" t="s">
        <v>34</v>
      </c>
      <c r="C1376">
        <v>0</v>
      </c>
      <c r="D1376">
        <v>2</v>
      </c>
      <c r="E1376">
        <v>1</v>
      </c>
      <c r="F1376">
        <v>0</v>
      </c>
      <c r="G1376">
        <v>1</v>
      </c>
      <c r="H1376">
        <v>6</v>
      </c>
      <c r="I1376">
        <v>31</v>
      </c>
      <c r="J1376">
        <v>0</v>
      </c>
      <c r="K1376">
        <v>3</v>
      </c>
      <c r="L1376">
        <v>0</v>
      </c>
    </row>
    <row r="1377" spans="1:12" x14ac:dyDescent="0.2">
      <c r="A1377" t="s">
        <v>1392</v>
      </c>
      <c r="B1377" t="s">
        <v>34</v>
      </c>
      <c r="C1377">
        <v>0</v>
      </c>
      <c r="D1377">
        <v>2</v>
      </c>
      <c r="E1377">
        <v>3</v>
      </c>
      <c r="F1377">
        <v>0</v>
      </c>
      <c r="G1377">
        <v>1</v>
      </c>
      <c r="H1377">
        <v>6</v>
      </c>
      <c r="I1377">
        <v>33</v>
      </c>
      <c r="J1377">
        <v>0</v>
      </c>
      <c r="K1377">
        <v>3</v>
      </c>
      <c r="L1377">
        <v>0</v>
      </c>
    </row>
    <row r="1378" spans="1:12" x14ac:dyDescent="0.2">
      <c r="A1378" t="s">
        <v>1393</v>
      </c>
      <c r="B1378" t="s">
        <v>34</v>
      </c>
      <c r="C1378">
        <v>0</v>
      </c>
      <c r="D1378">
        <v>2</v>
      </c>
      <c r="E1378">
        <v>3</v>
      </c>
      <c r="F1378">
        <v>0</v>
      </c>
      <c r="G1378">
        <v>1</v>
      </c>
      <c r="H1378">
        <v>6</v>
      </c>
      <c r="I1378">
        <v>31</v>
      </c>
      <c r="J1378">
        <v>1</v>
      </c>
      <c r="K1378">
        <v>3</v>
      </c>
      <c r="L1378">
        <v>0</v>
      </c>
    </row>
    <row r="1379" spans="1:12" x14ac:dyDescent="0.2">
      <c r="A1379" t="s">
        <v>1394</v>
      </c>
      <c r="B1379" t="s">
        <v>34</v>
      </c>
      <c r="C1379">
        <v>0</v>
      </c>
      <c r="D1379">
        <v>2</v>
      </c>
      <c r="E1379">
        <v>1</v>
      </c>
      <c r="F1379">
        <v>0</v>
      </c>
      <c r="G1379">
        <v>1</v>
      </c>
      <c r="H1379">
        <v>6</v>
      </c>
      <c r="I1379">
        <v>34</v>
      </c>
      <c r="J1379">
        <v>0</v>
      </c>
      <c r="K1379">
        <v>3</v>
      </c>
      <c r="L1379">
        <v>0</v>
      </c>
    </row>
    <row r="1380" spans="1:12" x14ac:dyDescent="0.2">
      <c r="A1380" t="s">
        <v>1395</v>
      </c>
      <c r="B1380" t="s">
        <v>34</v>
      </c>
      <c r="C1380">
        <v>0</v>
      </c>
      <c r="D1380">
        <v>4</v>
      </c>
      <c r="E1380">
        <v>0</v>
      </c>
      <c r="F1380">
        <v>0</v>
      </c>
      <c r="G1380">
        <v>1</v>
      </c>
      <c r="H1380">
        <v>6</v>
      </c>
      <c r="I1380">
        <v>36</v>
      </c>
      <c r="J1380">
        <v>3</v>
      </c>
      <c r="K1380">
        <v>5</v>
      </c>
      <c r="L1380">
        <v>2</v>
      </c>
    </row>
    <row r="1381" spans="1:12" x14ac:dyDescent="0.2">
      <c r="A1381" t="s">
        <v>1396</v>
      </c>
      <c r="B1381" t="s">
        <v>34</v>
      </c>
      <c r="C1381">
        <v>0</v>
      </c>
      <c r="D1381">
        <v>2</v>
      </c>
      <c r="E1381">
        <v>3</v>
      </c>
      <c r="F1381">
        <v>0</v>
      </c>
      <c r="G1381">
        <v>0.5</v>
      </c>
      <c r="H1381">
        <v>2</v>
      </c>
      <c r="I1381">
        <v>6</v>
      </c>
      <c r="J1381">
        <v>2</v>
      </c>
      <c r="K1381">
        <v>3</v>
      </c>
      <c r="L1381">
        <v>1</v>
      </c>
    </row>
    <row r="1382" spans="1:12" x14ac:dyDescent="0.2">
      <c r="A1382" t="s">
        <v>1397</v>
      </c>
      <c r="B1382" t="s">
        <v>34</v>
      </c>
      <c r="C1382">
        <v>0</v>
      </c>
      <c r="D1382">
        <v>2</v>
      </c>
      <c r="E1382">
        <v>1</v>
      </c>
      <c r="F1382">
        <v>0</v>
      </c>
      <c r="G1382">
        <v>1</v>
      </c>
      <c r="H1382">
        <v>2</v>
      </c>
      <c r="I1382">
        <v>5</v>
      </c>
      <c r="J1382">
        <v>0</v>
      </c>
      <c r="K1382">
        <v>2</v>
      </c>
      <c r="L1382">
        <v>0</v>
      </c>
    </row>
    <row r="1383" spans="1:12" x14ac:dyDescent="0.2">
      <c r="A1383" t="s">
        <v>1398</v>
      </c>
      <c r="B1383" t="s">
        <v>34</v>
      </c>
      <c r="C1383">
        <v>0</v>
      </c>
      <c r="D1383">
        <v>2</v>
      </c>
      <c r="E1383">
        <v>1</v>
      </c>
      <c r="F1383">
        <v>0</v>
      </c>
      <c r="G1383">
        <v>1</v>
      </c>
      <c r="H1383">
        <v>2</v>
      </c>
      <c r="I1383">
        <v>5</v>
      </c>
      <c r="J1383">
        <v>1</v>
      </c>
      <c r="K1383">
        <v>2</v>
      </c>
      <c r="L1383">
        <v>1</v>
      </c>
    </row>
    <row r="1384" spans="1:12" x14ac:dyDescent="0.2">
      <c r="A1384" t="s">
        <v>1399</v>
      </c>
      <c r="B1384" t="s">
        <v>34</v>
      </c>
      <c r="C1384">
        <v>0</v>
      </c>
      <c r="D1384">
        <v>2</v>
      </c>
      <c r="E1384">
        <v>1</v>
      </c>
      <c r="F1384">
        <v>0</v>
      </c>
      <c r="G1384">
        <v>1</v>
      </c>
      <c r="H1384">
        <v>5</v>
      </c>
      <c r="I1384">
        <v>10</v>
      </c>
      <c r="J1384">
        <v>0</v>
      </c>
      <c r="K1384">
        <v>2</v>
      </c>
      <c r="L1384">
        <v>0</v>
      </c>
    </row>
    <row r="1385" spans="1:12" x14ac:dyDescent="0.2">
      <c r="A1385" t="s">
        <v>1400</v>
      </c>
      <c r="B1385" t="s">
        <v>34</v>
      </c>
      <c r="C1385">
        <v>0</v>
      </c>
      <c r="D1385">
        <v>6</v>
      </c>
      <c r="E1385">
        <v>15</v>
      </c>
      <c r="F1385">
        <v>0</v>
      </c>
      <c r="G1385">
        <v>0.2</v>
      </c>
      <c r="H1385">
        <v>3</v>
      </c>
      <c r="I1385">
        <v>9</v>
      </c>
      <c r="J1385">
        <v>3</v>
      </c>
      <c r="K1385">
        <v>6</v>
      </c>
      <c r="L1385">
        <v>2</v>
      </c>
    </row>
    <row r="1386" spans="1:12" x14ac:dyDescent="0.2">
      <c r="A1386" t="s">
        <v>1401</v>
      </c>
      <c r="B1386" t="s">
        <v>34</v>
      </c>
      <c r="C1386">
        <v>0</v>
      </c>
      <c r="D1386">
        <v>5</v>
      </c>
      <c r="E1386">
        <v>9</v>
      </c>
      <c r="F1386">
        <v>0</v>
      </c>
      <c r="G1386">
        <v>0.33300000000000002</v>
      </c>
      <c r="H1386">
        <v>12</v>
      </c>
      <c r="I1386">
        <v>33</v>
      </c>
      <c r="J1386">
        <v>2</v>
      </c>
      <c r="K1386">
        <v>7</v>
      </c>
      <c r="L1386">
        <v>1</v>
      </c>
    </row>
    <row r="1387" spans="1:12" x14ac:dyDescent="0.2">
      <c r="A1387" t="s">
        <v>1402</v>
      </c>
      <c r="B1387" t="s">
        <v>34</v>
      </c>
      <c r="C1387">
        <v>0</v>
      </c>
      <c r="D1387">
        <v>1</v>
      </c>
      <c r="E1387">
        <v>0</v>
      </c>
      <c r="F1387">
        <v>0</v>
      </c>
      <c r="G1387">
        <v>1</v>
      </c>
      <c r="H1387">
        <v>9</v>
      </c>
      <c r="I1387">
        <v>5</v>
      </c>
      <c r="J1387">
        <v>1</v>
      </c>
      <c r="K1387">
        <v>2</v>
      </c>
      <c r="L1387">
        <v>0</v>
      </c>
    </row>
    <row r="1388" spans="1:12" x14ac:dyDescent="0.2">
      <c r="A1388" t="s">
        <v>1403</v>
      </c>
      <c r="B1388" t="s">
        <v>34</v>
      </c>
      <c r="C1388">
        <v>0</v>
      </c>
      <c r="D1388">
        <v>4</v>
      </c>
      <c r="E1388">
        <v>8</v>
      </c>
      <c r="F1388">
        <v>0</v>
      </c>
      <c r="G1388">
        <v>0.33300000000000002</v>
      </c>
      <c r="H1388">
        <v>6</v>
      </c>
      <c r="I1388">
        <v>15</v>
      </c>
      <c r="J1388">
        <v>0</v>
      </c>
      <c r="K1388">
        <v>5</v>
      </c>
      <c r="L1388">
        <v>0</v>
      </c>
    </row>
    <row r="1389" spans="1:12" x14ac:dyDescent="0.2">
      <c r="A1389" t="s">
        <v>1404</v>
      </c>
      <c r="B1389" t="s">
        <v>34</v>
      </c>
      <c r="C1389">
        <v>0</v>
      </c>
      <c r="D1389">
        <v>2</v>
      </c>
      <c r="E1389">
        <v>1</v>
      </c>
      <c r="F1389">
        <v>0</v>
      </c>
      <c r="G1389">
        <v>1</v>
      </c>
      <c r="H1389">
        <v>2</v>
      </c>
      <c r="I1389">
        <v>3</v>
      </c>
      <c r="J1389">
        <v>0</v>
      </c>
      <c r="K1389">
        <v>2</v>
      </c>
      <c r="L1389">
        <v>0</v>
      </c>
    </row>
    <row r="1390" spans="1:12" x14ac:dyDescent="0.2">
      <c r="A1390" t="s">
        <v>1405</v>
      </c>
      <c r="B1390" t="s">
        <v>34</v>
      </c>
      <c r="C1390">
        <v>0</v>
      </c>
      <c r="D1390">
        <v>5</v>
      </c>
      <c r="E1390">
        <v>11</v>
      </c>
      <c r="F1390">
        <v>0</v>
      </c>
      <c r="G1390">
        <v>0.25</v>
      </c>
      <c r="H1390">
        <v>8</v>
      </c>
      <c r="I1390">
        <v>27</v>
      </c>
      <c r="J1390">
        <v>1</v>
      </c>
      <c r="K1390">
        <v>7</v>
      </c>
      <c r="L1390">
        <v>0</v>
      </c>
    </row>
    <row r="1391" spans="1:12" x14ac:dyDescent="0.2">
      <c r="A1391" t="s">
        <v>1406</v>
      </c>
      <c r="B1391" t="s">
        <v>34</v>
      </c>
      <c r="C1391">
        <v>0</v>
      </c>
      <c r="D1391">
        <v>1</v>
      </c>
      <c r="E1391">
        <v>0</v>
      </c>
      <c r="F1391">
        <v>0</v>
      </c>
      <c r="G1391">
        <v>1</v>
      </c>
      <c r="H1391">
        <v>8</v>
      </c>
      <c r="I1391">
        <v>5</v>
      </c>
      <c r="J1391">
        <v>1</v>
      </c>
      <c r="K1391">
        <v>2</v>
      </c>
      <c r="L1391">
        <v>0</v>
      </c>
    </row>
    <row r="1392" spans="1:12" x14ac:dyDescent="0.2">
      <c r="A1392" t="s">
        <v>1407</v>
      </c>
      <c r="B1392" t="s">
        <v>34</v>
      </c>
      <c r="C1392">
        <v>0</v>
      </c>
      <c r="D1392">
        <v>9</v>
      </c>
      <c r="E1392">
        <v>30</v>
      </c>
      <c r="F1392">
        <v>0</v>
      </c>
      <c r="G1392">
        <v>0.14299999999999999</v>
      </c>
      <c r="H1392">
        <v>3</v>
      </c>
      <c r="I1392">
        <v>14</v>
      </c>
      <c r="J1392">
        <v>4</v>
      </c>
      <c r="K1392">
        <v>9</v>
      </c>
      <c r="L1392">
        <v>4</v>
      </c>
    </row>
    <row r="1393" spans="1:12" x14ac:dyDescent="0.2">
      <c r="A1393" t="s">
        <v>1408</v>
      </c>
      <c r="B1393" t="s">
        <v>34</v>
      </c>
      <c r="C1393">
        <v>0</v>
      </c>
      <c r="D1393">
        <v>8</v>
      </c>
      <c r="E1393">
        <v>34</v>
      </c>
      <c r="F1393">
        <v>0</v>
      </c>
      <c r="G1393">
        <v>0.16700000000000001</v>
      </c>
      <c r="H1393">
        <v>7</v>
      </c>
      <c r="I1393">
        <v>23</v>
      </c>
      <c r="J1393">
        <v>0</v>
      </c>
      <c r="K1393">
        <v>9</v>
      </c>
      <c r="L1393">
        <v>0</v>
      </c>
    </row>
    <row r="1394" spans="1:12" x14ac:dyDescent="0.2">
      <c r="A1394" t="s">
        <v>1409</v>
      </c>
      <c r="B1394" t="s">
        <v>34</v>
      </c>
      <c r="C1394">
        <v>0</v>
      </c>
      <c r="D1394">
        <v>11</v>
      </c>
      <c r="E1394">
        <v>43</v>
      </c>
      <c r="F1394">
        <v>0</v>
      </c>
      <c r="G1394">
        <v>0.14299999999999999</v>
      </c>
      <c r="H1394">
        <v>6</v>
      </c>
      <c r="I1394">
        <v>27</v>
      </c>
      <c r="J1394">
        <v>1</v>
      </c>
      <c r="K1394">
        <v>11</v>
      </c>
      <c r="L1394">
        <v>0</v>
      </c>
    </row>
    <row r="1395" spans="1:12" x14ac:dyDescent="0.2">
      <c r="A1395" t="s">
        <v>1410</v>
      </c>
      <c r="B1395" t="s">
        <v>34</v>
      </c>
      <c r="C1395">
        <v>0</v>
      </c>
      <c r="D1395">
        <v>2</v>
      </c>
      <c r="E1395">
        <v>1</v>
      </c>
      <c r="F1395">
        <v>0</v>
      </c>
      <c r="G1395">
        <v>1</v>
      </c>
      <c r="H1395">
        <v>7</v>
      </c>
      <c r="I1395">
        <v>12</v>
      </c>
      <c r="J1395">
        <v>0</v>
      </c>
      <c r="K1395">
        <v>2</v>
      </c>
      <c r="L1395">
        <v>0</v>
      </c>
    </row>
    <row r="1396" spans="1:12" x14ac:dyDescent="0.2">
      <c r="A1396" t="s">
        <v>1411</v>
      </c>
      <c r="B1396" t="s">
        <v>34</v>
      </c>
      <c r="C1396">
        <v>0</v>
      </c>
      <c r="D1396">
        <v>4</v>
      </c>
      <c r="E1396">
        <v>4</v>
      </c>
      <c r="F1396">
        <v>0</v>
      </c>
      <c r="G1396">
        <v>0.5</v>
      </c>
      <c r="H1396">
        <v>3</v>
      </c>
      <c r="I1396">
        <v>19</v>
      </c>
      <c r="J1396">
        <v>0</v>
      </c>
      <c r="K1396">
        <v>4</v>
      </c>
      <c r="L1396">
        <v>0</v>
      </c>
    </row>
    <row r="1397" spans="1:12" x14ac:dyDescent="0.2">
      <c r="A1397" t="s">
        <v>1412</v>
      </c>
      <c r="B1397" t="s">
        <v>34</v>
      </c>
      <c r="C1397">
        <v>1</v>
      </c>
      <c r="D1397">
        <v>17</v>
      </c>
      <c r="E1397">
        <v>135</v>
      </c>
      <c r="F1397">
        <v>0</v>
      </c>
      <c r="G1397">
        <v>0.25</v>
      </c>
      <c r="H1397">
        <v>11</v>
      </c>
      <c r="I1397">
        <v>87</v>
      </c>
      <c r="J1397">
        <v>6</v>
      </c>
      <c r="K1397">
        <v>32</v>
      </c>
      <c r="L1397">
        <v>0</v>
      </c>
    </row>
    <row r="1398" spans="1:12" x14ac:dyDescent="0.2">
      <c r="A1398" t="s">
        <v>1413</v>
      </c>
      <c r="B1398" t="s">
        <v>34</v>
      </c>
      <c r="C1398">
        <v>2</v>
      </c>
      <c r="D1398">
        <v>2</v>
      </c>
      <c r="E1398">
        <v>0</v>
      </c>
      <c r="F1398">
        <v>2</v>
      </c>
      <c r="G1398">
        <v>1</v>
      </c>
      <c r="H1398">
        <v>3</v>
      </c>
      <c r="I1398">
        <v>9</v>
      </c>
      <c r="J1398">
        <v>1</v>
      </c>
      <c r="K1398">
        <v>2</v>
      </c>
      <c r="L1398">
        <v>0</v>
      </c>
    </row>
    <row r="1399" spans="1:12" x14ac:dyDescent="0.2">
      <c r="A1399" t="s">
        <v>1414</v>
      </c>
      <c r="B1399" t="s">
        <v>34</v>
      </c>
      <c r="C1399">
        <v>0</v>
      </c>
      <c r="D1399">
        <v>4</v>
      </c>
      <c r="E1399">
        <v>0</v>
      </c>
      <c r="F1399">
        <v>2</v>
      </c>
      <c r="G1399">
        <v>1</v>
      </c>
      <c r="H1399">
        <v>1</v>
      </c>
      <c r="I1399">
        <v>8</v>
      </c>
      <c r="J1399">
        <v>1</v>
      </c>
      <c r="K1399">
        <v>4</v>
      </c>
      <c r="L1399">
        <v>0</v>
      </c>
    </row>
    <row r="1400" spans="1:12" x14ac:dyDescent="0.2">
      <c r="A1400" t="s">
        <v>1415</v>
      </c>
      <c r="B1400" t="s">
        <v>34</v>
      </c>
      <c r="C1400">
        <v>0</v>
      </c>
      <c r="D1400">
        <v>6</v>
      </c>
      <c r="E1400">
        <v>5</v>
      </c>
      <c r="F1400">
        <v>0</v>
      </c>
      <c r="G1400">
        <v>0.33300000000000002</v>
      </c>
      <c r="H1400">
        <v>6</v>
      </c>
      <c r="I1400">
        <v>25</v>
      </c>
      <c r="J1400">
        <v>0</v>
      </c>
      <c r="K1400">
        <v>7</v>
      </c>
      <c r="L1400">
        <v>0</v>
      </c>
    </row>
    <row r="1401" spans="1:12" x14ac:dyDescent="0.2">
      <c r="A1401" t="s">
        <v>1416</v>
      </c>
      <c r="B1401" t="s">
        <v>34</v>
      </c>
      <c r="C1401">
        <v>0</v>
      </c>
      <c r="D1401">
        <v>2</v>
      </c>
      <c r="E1401">
        <v>1</v>
      </c>
      <c r="F1401">
        <v>0</v>
      </c>
      <c r="G1401">
        <v>1</v>
      </c>
      <c r="H1401">
        <v>3</v>
      </c>
      <c r="I1401">
        <v>6</v>
      </c>
      <c r="J1401">
        <v>0</v>
      </c>
      <c r="K1401">
        <v>2</v>
      </c>
      <c r="L1401">
        <v>0</v>
      </c>
    </row>
    <row r="1402" spans="1:12" x14ac:dyDescent="0.2">
      <c r="A1402" t="s">
        <v>1417</v>
      </c>
      <c r="B1402" t="s">
        <v>34</v>
      </c>
      <c r="C1402">
        <v>0</v>
      </c>
      <c r="D1402">
        <v>4</v>
      </c>
      <c r="E1402">
        <v>4</v>
      </c>
      <c r="F1402">
        <v>0</v>
      </c>
      <c r="G1402">
        <v>0.5</v>
      </c>
      <c r="H1402">
        <v>2</v>
      </c>
      <c r="I1402">
        <v>12</v>
      </c>
      <c r="J1402">
        <v>0</v>
      </c>
      <c r="K1402">
        <v>4</v>
      </c>
      <c r="L1402">
        <v>0</v>
      </c>
    </row>
    <row r="1403" spans="1:12" x14ac:dyDescent="0.2">
      <c r="A1403" t="s">
        <v>1418</v>
      </c>
      <c r="B1403" t="s">
        <v>34</v>
      </c>
      <c r="C1403">
        <v>0</v>
      </c>
      <c r="D1403">
        <v>6</v>
      </c>
      <c r="E1403">
        <v>15</v>
      </c>
      <c r="F1403">
        <v>0</v>
      </c>
      <c r="G1403">
        <v>0.2</v>
      </c>
      <c r="H1403">
        <v>3</v>
      </c>
      <c r="I1403">
        <v>7</v>
      </c>
      <c r="J1403">
        <v>0</v>
      </c>
      <c r="K1403">
        <v>6</v>
      </c>
      <c r="L1403">
        <v>0</v>
      </c>
    </row>
    <row r="1404" spans="1:12" x14ac:dyDescent="0.2">
      <c r="A1404" t="s">
        <v>1419</v>
      </c>
      <c r="B1404" t="s">
        <v>34</v>
      </c>
      <c r="C1404">
        <v>0</v>
      </c>
      <c r="D1404">
        <v>3</v>
      </c>
      <c r="E1404">
        <v>0</v>
      </c>
      <c r="F1404">
        <v>0</v>
      </c>
      <c r="G1404">
        <v>0.5</v>
      </c>
      <c r="H1404">
        <v>5</v>
      </c>
      <c r="I1404">
        <v>23</v>
      </c>
      <c r="J1404">
        <v>1</v>
      </c>
      <c r="K1404">
        <v>4</v>
      </c>
      <c r="L1404">
        <v>0</v>
      </c>
    </row>
    <row r="1405" spans="1:12" x14ac:dyDescent="0.2">
      <c r="A1405" t="s">
        <v>1420</v>
      </c>
      <c r="B1405" t="s">
        <v>34</v>
      </c>
      <c r="C1405">
        <v>0</v>
      </c>
      <c r="D1405">
        <v>2</v>
      </c>
      <c r="E1405">
        <v>6</v>
      </c>
      <c r="F1405">
        <v>0</v>
      </c>
      <c r="G1405">
        <v>1</v>
      </c>
      <c r="H1405">
        <v>6</v>
      </c>
      <c r="I1405">
        <v>33</v>
      </c>
      <c r="J1405">
        <v>0</v>
      </c>
      <c r="K1405">
        <v>5</v>
      </c>
      <c r="L1405">
        <v>0</v>
      </c>
    </row>
    <row r="1406" spans="1:12" x14ac:dyDescent="0.2">
      <c r="A1406" t="s">
        <v>1421</v>
      </c>
      <c r="B1406" t="s">
        <v>19</v>
      </c>
      <c r="C1406">
        <v>0</v>
      </c>
      <c r="D1406">
        <v>2</v>
      </c>
      <c r="E1406">
        <v>0</v>
      </c>
      <c r="F1406">
        <v>0</v>
      </c>
      <c r="G1406">
        <v>1</v>
      </c>
      <c r="H1406">
        <v>5</v>
      </c>
      <c r="I1406">
        <v>8</v>
      </c>
      <c r="J1406">
        <v>0</v>
      </c>
      <c r="K1406">
        <v>2</v>
      </c>
      <c r="L1406">
        <v>0</v>
      </c>
    </row>
    <row r="1407" spans="1:12" x14ac:dyDescent="0.2">
      <c r="A1407" t="s">
        <v>1422</v>
      </c>
      <c r="B1407" t="s">
        <v>34</v>
      </c>
      <c r="C1407">
        <v>4</v>
      </c>
      <c r="D1407">
        <v>5</v>
      </c>
      <c r="E1407">
        <v>18</v>
      </c>
      <c r="F1407">
        <v>0</v>
      </c>
      <c r="G1407">
        <v>0.25</v>
      </c>
      <c r="H1407">
        <v>7</v>
      </c>
      <c r="I1407">
        <v>51</v>
      </c>
      <c r="J1407">
        <v>5</v>
      </c>
      <c r="K1407">
        <v>9</v>
      </c>
      <c r="L1407">
        <v>1</v>
      </c>
    </row>
    <row r="1408" spans="1:12" x14ac:dyDescent="0.2">
      <c r="A1408" t="s">
        <v>1423</v>
      </c>
      <c r="B1408" t="s">
        <v>34</v>
      </c>
      <c r="C1408">
        <v>0</v>
      </c>
      <c r="D1408">
        <v>11</v>
      </c>
      <c r="E1408">
        <v>118</v>
      </c>
      <c r="F1408">
        <v>0</v>
      </c>
      <c r="G1408">
        <v>1</v>
      </c>
      <c r="H1408">
        <v>8</v>
      </c>
      <c r="I1408">
        <v>58</v>
      </c>
      <c r="J1408">
        <v>2</v>
      </c>
      <c r="K1408">
        <v>16</v>
      </c>
      <c r="L1408">
        <v>0</v>
      </c>
    </row>
    <row r="1409" spans="1:12" x14ac:dyDescent="0.2">
      <c r="A1409" t="s">
        <v>1424</v>
      </c>
      <c r="B1409" t="s">
        <v>34</v>
      </c>
      <c r="C1409">
        <v>0</v>
      </c>
      <c r="D1409">
        <v>1</v>
      </c>
      <c r="E1409">
        <v>0</v>
      </c>
      <c r="F1409">
        <v>2</v>
      </c>
      <c r="G1409">
        <v>1</v>
      </c>
      <c r="H1409">
        <v>2</v>
      </c>
      <c r="I1409">
        <v>5</v>
      </c>
      <c r="J1409">
        <v>1</v>
      </c>
      <c r="K1409">
        <v>2</v>
      </c>
      <c r="L1409">
        <v>0</v>
      </c>
    </row>
    <row r="1410" spans="1:12" x14ac:dyDescent="0.2">
      <c r="A1410" t="s">
        <v>1425</v>
      </c>
      <c r="B1410" t="s">
        <v>19</v>
      </c>
      <c r="C1410">
        <v>0</v>
      </c>
      <c r="D1410">
        <v>2</v>
      </c>
      <c r="E1410">
        <v>1</v>
      </c>
      <c r="F1410">
        <v>0</v>
      </c>
      <c r="G1410">
        <v>1</v>
      </c>
      <c r="H1410">
        <v>2</v>
      </c>
      <c r="I1410">
        <v>4</v>
      </c>
      <c r="J1410">
        <v>0</v>
      </c>
      <c r="K1410">
        <v>2</v>
      </c>
      <c r="L1410">
        <v>0</v>
      </c>
    </row>
    <row r="1411" spans="1:12" x14ac:dyDescent="0.2">
      <c r="A1411" t="s">
        <v>1426</v>
      </c>
      <c r="B1411" t="s">
        <v>19</v>
      </c>
      <c r="C1411">
        <v>0</v>
      </c>
      <c r="D1411">
        <v>2</v>
      </c>
      <c r="E1411">
        <v>1</v>
      </c>
      <c r="F1411">
        <v>0</v>
      </c>
      <c r="G1411">
        <v>1</v>
      </c>
      <c r="H1411">
        <v>5</v>
      </c>
      <c r="I1411">
        <v>6</v>
      </c>
      <c r="J1411">
        <v>0</v>
      </c>
      <c r="K1411">
        <v>2</v>
      </c>
      <c r="L1411">
        <v>0</v>
      </c>
    </row>
    <row r="1412" spans="1:12" x14ac:dyDescent="0.2">
      <c r="A1412" t="s">
        <v>1427</v>
      </c>
      <c r="B1412" t="s">
        <v>19</v>
      </c>
      <c r="C1412">
        <v>0</v>
      </c>
      <c r="D1412">
        <v>2</v>
      </c>
      <c r="E1412">
        <v>1</v>
      </c>
      <c r="F1412">
        <v>0</v>
      </c>
      <c r="G1412">
        <v>1</v>
      </c>
      <c r="H1412">
        <v>5</v>
      </c>
      <c r="I1412">
        <v>6</v>
      </c>
      <c r="J1412">
        <v>0</v>
      </c>
      <c r="K1412">
        <v>2</v>
      </c>
      <c r="L1412">
        <v>0</v>
      </c>
    </row>
    <row r="1413" spans="1:12" x14ac:dyDescent="0.2">
      <c r="A1413" t="s">
        <v>1428</v>
      </c>
      <c r="B1413" t="s">
        <v>19</v>
      </c>
      <c r="C1413">
        <v>0</v>
      </c>
      <c r="D1413">
        <v>2</v>
      </c>
      <c r="E1413">
        <v>1</v>
      </c>
      <c r="F1413">
        <v>0</v>
      </c>
      <c r="G1413">
        <v>1</v>
      </c>
      <c r="H1413">
        <v>5</v>
      </c>
      <c r="I1413">
        <v>6</v>
      </c>
      <c r="J1413">
        <v>0</v>
      </c>
      <c r="K1413">
        <v>2</v>
      </c>
      <c r="L1413">
        <v>0</v>
      </c>
    </row>
    <row r="1414" spans="1:12" x14ac:dyDescent="0.2">
      <c r="A1414" t="s">
        <v>1429</v>
      </c>
      <c r="B1414" t="s">
        <v>19</v>
      </c>
      <c r="C1414">
        <v>0</v>
      </c>
      <c r="D1414">
        <v>2</v>
      </c>
      <c r="E1414">
        <v>1</v>
      </c>
      <c r="F1414">
        <v>0</v>
      </c>
      <c r="G1414">
        <v>1</v>
      </c>
      <c r="H1414">
        <v>5</v>
      </c>
      <c r="I1414">
        <v>6</v>
      </c>
      <c r="J1414">
        <v>0</v>
      </c>
      <c r="K1414">
        <v>2</v>
      </c>
      <c r="L1414">
        <v>0</v>
      </c>
    </row>
    <row r="1415" spans="1:12" x14ac:dyDescent="0.2">
      <c r="A1415" t="s">
        <v>1430</v>
      </c>
      <c r="B1415" t="s">
        <v>19</v>
      </c>
      <c r="C1415">
        <v>0</v>
      </c>
      <c r="D1415">
        <v>2</v>
      </c>
      <c r="E1415">
        <v>1</v>
      </c>
      <c r="F1415">
        <v>0</v>
      </c>
      <c r="G1415">
        <v>1</v>
      </c>
      <c r="H1415">
        <v>5</v>
      </c>
      <c r="I1415">
        <v>6</v>
      </c>
      <c r="J1415">
        <v>0</v>
      </c>
      <c r="K1415">
        <v>2</v>
      </c>
      <c r="L1415">
        <v>0</v>
      </c>
    </row>
    <row r="1416" spans="1:12" x14ac:dyDescent="0.2">
      <c r="A1416" t="s">
        <v>1431</v>
      </c>
      <c r="B1416" t="s">
        <v>19</v>
      </c>
      <c r="C1416">
        <v>0</v>
      </c>
      <c r="D1416">
        <v>2</v>
      </c>
      <c r="E1416">
        <v>1</v>
      </c>
      <c r="F1416">
        <v>0</v>
      </c>
      <c r="G1416">
        <v>1</v>
      </c>
      <c r="H1416">
        <v>5</v>
      </c>
      <c r="I1416">
        <v>11</v>
      </c>
      <c r="J1416">
        <v>0</v>
      </c>
      <c r="K1416">
        <v>2</v>
      </c>
      <c r="L1416">
        <v>0</v>
      </c>
    </row>
    <row r="1417" spans="1:12" x14ac:dyDescent="0.2">
      <c r="A1417" t="s">
        <v>1432</v>
      </c>
      <c r="B1417" t="s">
        <v>19</v>
      </c>
      <c r="C1417">
        <v>0</v>
      </c>
      <c r="D1417">
        <v>2</v>
      </c>
      <c r="E1417">
        <v>1</v>
      </c>
      <c r="F1417">
        <v>0</v>
      </c>
      <c r="G1417">
        <v>1</v>
      </c>
      <c r="H1417">
        <v>5</v>
      </c>
      <c r="I1417">
        <v>6</v>
      </c>
      <c r="J1417">
        <v>0</v>
      </c>
      <c r="K1417">
        <v>2</v>
      </c>
      <c r="L1417">
        <v>0</v>
      </c>
    </row>
    <row r="1418" spans="1:12" x14ac:dyDescent="0.2">
      <c r="A1418" t="s">
        <v>1433</v>
      </c>
      <c r="B1418" t="s">
        <v>34</v>
      </c>
      <c r="C1418">
        <v>0</v>
      </c>
      <c r="D1418">
        <v>26</v>
      </c>
      <c r="E1418">
        <v>498</v>
      </c>
      <c r="F1418">
        <v>0</v>
      </c>
      <c r="G1418">
        <v>0.33300000000000002</v>
      </c>
      <c r="H1418">
        <v>44</v>
      </c>
      <c r="I1418">
        <v>135</v>
      </c>
      <c r="J1418">
        <v>0</v>
      </c>
      <c r="K1418">
        <v>33</v>
      </c>
      <c r="L1418">
        <v>0</v>
      </c>
    </row>
    <row r="1419" spans="1:12" x14ac:dyDescent="0.2">
      <c r="A1419" t="s">
        <v>1434</v>
      </c>
      <c r="B1419" t="s">
        <v>34</v>
      </c>
      <c r="C1419">
        <v>0</v>
      </c>
      <c r="D1419">
        <v>1</v>
      </c>
      <c r="E1419">
        <v>0</v>
      </c>
      <c r="F1419">
        <v>0</v>
      </c>
      <c r="G1419">
        <v>1</v>
      </c>
      <c r="H1419">
        <v>1</v>
      </c>
      <c r="I1419">
        <v>2</v>
      </c>
      <c r="J1419">
        <v>1</v>
      </c>
      <c r="K1419">
        <v>1</v>
      </c>
      <c r="L1419">
        <v>0</v>
      </c>
    </row>
    <row r="1420" spans="1:12" x14ac:dyDescent="0.2">
      <c r="A1420" t="s">
        <v>1435</v>
      </c>
      <c r="B1420" t="s">
        <v>34</v>
      </c>
      <c r="C1420">
        <v>0</v>
      </c>
      <c r="D1420">
        <v>1</v>
      </c>
      <c r="E1420">
        <v>0</v>
      </c>
      <c r="F1420">
        <v>0</v>
      </c>
      <c r="G1420">
        <v>1</v>
      </c>
      <c r="H1420">
        <v>1</v>
      </c>
      <c r="I1420">
        <v>2</v>
      </c>
      <c r="J1420">
        <v>1</v>
      </c>
      <c r="K1420">
        <v>1</v>
      </c>
      <c r="L1420">
        <v>0</v>
      </c>
    </row>
    <row r="1421" spans="1:12" x14ac:dyDescent="0.2">
      <c r="A1421" t="s">
        <v>1436</v>
      </c>
      <c r="B1421" t="s">
        <v>34</v>
      </c>
      <c r="C1421">
        <v>0</v>
      </c>
      <c r="D1421">
        <v>4</v>
      </c>
      <c r="E1421">
        <v>4</v>
      </c>
      <c r="F1421">
        <v>0</v>
      </c>
      <c r="G1421">
        <v>0.5</v>
      </c>
      <c r="H1421">
        <v>8</v>
      </c>
      <c r="I1421">
        <v>47</v>
      </c>
      <c r="J1421">
        <v>1</v>
      </c>
      <c r="K1421">
        <v>5</v>
      </c>
      <c r="L1421">
        <v>0</v>
      </c>
    </row>
    <row r="1422" spans="1:12" x14ac:dyDescent="0.2">
      <c r="A1422" t="s">
        <v>1437</v>
      </c>
      <c r="B1422" t="s">
        <v>17</v>
      </c>
      <c r="C1422">
        <v>0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6</v>
      </c>
      <c r="J1422">
        <v>1</v>
      </c>
      <c r="K1422">
        <v>2</v>
      </c>
      <c r="L1422">
        <v>0</v>
      </c>
    </row>
    <row r="1423" spans="1:12" x14ac:dyDescent="0.2">
      <c r="A1423" t="s">
        <v>1438</v>
      </c>
      <c r="B1423" t="s">
        <v>17</v>
      </c>
      <c r="C1423">
        <v>0</v>
      </c>
      <c r="D1423">
        <v>3</v>
      </c>
      <c r="E1423">
        <v>3</v>
      </c>
      <c r="F1423">
        <v>0</v>
      </c>
      <c r="G1423">
        <v>0.5</v>
      </c>
      <c r="H1423">
        <v>3</v>
      </c>
      <c r="I1423">
        <v>4</v>
      </c>
      <c r="J1423">
        <v>0</v>
      </c>
      <c r="K1423">
        <v>3</v>
      </c>
      <c r="L1423">
        <v>0</v>
      </c>
    </row>
    <row r="1424" spans="1:12" x14ac:dyDescent="0.2">
      <c r="A1424" t="s">
        <v>1439</v>
      </c>
      <c r="B1424" t="s">
        <v>19</v>
      </c>
      <c r="C1424">
        <v>0</v>
      </c>
      <c r="D1424">
        <v>1</v>
      </c>
      <c r="E1424">
        <v>1</v>
      </c>
      <c r="F1424">
        <v>0</v>
      </c>
      <c r="G1424">
        <v>1</v>
      </c>
      <c r="H1424">
        <v>2</v>
      </c>
      <c r="I1424">
        <v>3</v>
      </c>
      <c r="J1424">
        <v>0</v>
      </c>
      <c r="K1424">
        <v>2</v>
      </c>
      <c r="L1424">
        <v>0</v>
      </c>
    </row>
    <row r="1425" spans="1:12" x14ac:dyDescent="0.2">
      <c r="A1425" t="s">
        <v>1440</v>
      </c>
      <c r="B1425" t="s">
        <v>34</v>
      </c>
      <c r="C1425">
        <v>0</v>
      </c>
      <c r="D1425">
        <v>4</v>
      </c>
      <c r="E1425">
        <v>1</v>
      </c>
      <c r="F1425">
        <v>1</v>
      </c>
      <c r="G1425">
        <v>0.33300000000000002</v>
      </c>
      <c r="H1425">
        <v>5</v>
      </c>
      <c r="I1425">
        <v>75</v>
      </c>
      <c r="J1425">
        <v>2</v>
      </c>
      <c r="K1425">
        <v>7</v>
      </c>
      <c r="L1425">
        <v>0</v>
      </c>
    </row>
    <row r="1426" spans="1:12" x14ac:dyDescent="0.2">
      <c r="A1426" t="s">
        <v>1441</v>
      </c>
      <c r="B1426" t="s">
        <v>19</v>
      </c>
      <c r="C1426">
        <v>0</v>
      </c>
      <c r="D1426">
        <v>6</v>
      </c>
      <c r="E1426">
        <v>5</v>
      </c>
      <c r="F1426">
        <v>1</v>
      </c>
      <c r="G1426">
        <v>0.5</v>
      </c>
      <c r="H1426">
        <v>5</v>
      </c>
      <c r="I1426">
        <v>24</v>
      </c>
      <c r="J1426">
        <v>3</v>
      </c>
      <c r="K1426">
        <v>12</v>
      </c>
      <c r="L1426">
        <v>0</v>
      </c>
    </row>
    <row r="1427" spans="1:12" x14ac:dyDescent="0.2">
      <c r="A1427" t="s">
        <v>1442</v>
      </c>
      <c r="B1427" t="s">
        <v>19</v>
      </c>
      <c r="C1427">
        <v>0</v>
      </c>
      <c r="D1427">
        <v>3</v>
      </c>
      <c r="E1427">
        <v>0</v>
      </c>
      <c r="F1427">
        <v>0</v>
      </c>
      <c r="G1427">
        <v>0.33300000000000002</v>
      </c>
      <c r="H1427">
        <v>8</v>
      </c>
      <c r="I1427">
        <v>22</v>
      </c>
      <c r="J1427">
        <v>1</v>
      </c>
      <c r="K1427">
        <v>5</v>
      </c>
      <c r="L1427">
        <v>0</v>
      </c>
    </row>
    <row r="1428" spans="1:12" x14ac:dyDescent="0.2">
      <c r="A1428" t="s">
        <v>1443</v>
      </c>
      <c r="B1428" t="s">
        <v>17</v>
      </c>
      <c r="C1428">
        <v>0</v>
      </c>
      <c r="D1428">
        <v>12</v>
      </c>
      <c r="E1428">
        <v>51</v>
      </c>
      <c r="F1428">
        <v>1</v>
      </c>
      <c r="G1428">
        <v>0.16700000000000001</v>
      </c>
      <c r="H1428">
        <v>1</v>
      </c>
      <c r="I1428">
        <v>79</v>
      </c>
      <c r="J1428">
        <v>51</v>
      </c>
      <c r="K1428">
        <v>18</v>
      </c>
      <c r="L1428">
        <v>0</v>
      </c>
    </row>
    <row r="1429" spans="1:12" x14ac:dyDescent="0.2">
      <c r="A1429" t="s">
        <v>1444</v>
      </c>
      <c r="B1429" t="s">
        <v>17</v>
      </c>
      <c r="C1429">
        <v>0</v>
      </c>
      <c r="D1429">
        <v>2</v>
      </c>
      <c r="E1429">
        <v>1</v>
      </c>
      <c r="F1429">
        <v>1</v>
      </c>
      <c r="G1429">
        <v>1</v>
      </c>
      <c r="H1429">
        <v>0</v>
      </c>
      <c r="I1429">
        <v>7</v>
      </c>
      <c r="J1429">
        <v>1</v>
      </c>
      <c r="K1429">
        <v>2</v>
      </c>
      <c r="L1429">
        <v>0</v>
      </c>
    </row>
    <row r="1430" spans="1:12" x14ac:dyDescent="0.2">
      <c r="A1430" t="s">
        <v>1445</v>
      </c>
      <c r="B1430" t="s">
        <v>17</v>
      </c>
      <c r="C1430">
        <v>0</v>
      </c>
      <c r="D1430">
        <v>8</v>
      </c>
      <c r="E1430">
        <v>8</v>
      </c>
      <c r="F1430">
        <v>1</v>
      </c>
      <c r="G1430">
        <v>0.33300000000000002</v>
      </c>
      <c r="H1430">
        <v>0</v>
      </c>
      <c r="I1430">
        <v>23</v>
      </c>
      <c r="J1430">
        <v>3</v>
      </c>
      <c r="K1430">
        <v>9</v>
      </c>
      <c r="L1430">
        <v>0</v>
      </c>
    </row>
    <row r="1431" spans="1:12" x14ac:dyDescent="0.2">
      <c r="A1431" t="s">
        <v>1446</v>
      </c>
      <c r="B1431" t="s">
        <v>17</v>
      </c>
      <c r="C1431">
        <v>1</v>
      </c>
      <c r="D1431">
        <v>3</v>
      </c>
      <c r="E1431">
        <v>8</v>
      </c>
      <c r="F1431">
        <v>1</v>
      </c>
      <c r="G1431">
        <v>1</v>
      </c>
      <c r="H1431">
        <v>1</v>
      </c>
      <c r="I1431">
        <v>19</v>
      </c>
      <c r="J1431">
        <v>6</v>
      </c>
      <c r="K1431">
        <v>5</v>
      </c>
      <c r="L1431">
        <v>0</v>
      </c>
    </row>
    <row r="1432" spans="1:12" x14ac:dyDescent="0.2">
      <c r="A1432" t="s">
        <v>1447</v>
      </c>
      <c r="B1432" t="s">
        <v>17</v>
      </c>
      <c r="C1432">
        <v>3</v>
      </c>
      <c r="D1432">
        <v>2</v>
      </c>
      <c r="E1432">
        <v>7</v>
      </c>
      <c r="F1432">
        <v>2</v>
      </c>
      <c r="G1432">
        <v>0.33300000000000002</v>
      </c>
      <c r="H1432">
        <v>4</v>
      </c>
      <c r="I1432">
        <v>17</v>
      </c>
      <c r="J1432">
        <v>2</v>
      </c>
      <c r="K1432">
        <v>8</v>
      </c>
      <c r="L1432">
        <v>0</v>
      </c>
    </row>
    <row r="1433" spans="1:12" x14ac:dyDescent="0.2">
      <c r="A1433" t="s">
        <v>1448</v>
      </c>
      <c r="B1433" t="s">
        <v>34</v>
      </c>
      <c r="C1433">
        <v>0</v>
      </c>
      <c r="D1433">
        <v>9</v>
      </c>
      <c r="E1433">
        <v>75</v>
      </c>
      <c r="F1433">
        <v>0</v>
      </c>
      <c r="G1433">
        <v>1</v>
      </c>
      <c r="H1433">
        <v>6</v>
      </c>
      <c r="I1433">
        <v>42</v>
      </c>
      <c r="J1433">
        <v>0</v>
      </c>
      <c r="K1433">
        <v>15</v>
      </c>
      <c r="L1433">
        <v>0</v>
      </c>
    </row>
    <row r="1434" spans="1:12" x14ac:dyDescent="0.2">
      <c r="A1434" t="s">
        <v>1449</v>
      </c>
      <c r="B1434" t="s">
        <v>34</v>
      </c>
      <c r="C1434">
        <v>0</v>
      </c>
      <c r="D1434">
        <v>2</v>
      </c>
      <c r="E1434">
        <v>1</v>
      </c>
      <c r="F1434">
        <v>0</v>
      </c>
      <c r="G1434">
        <v>1</v>
      </c>
      <c r="H1434">
        <v>2</v>
      </c>
      <c r="I1434">
        <v>8</v>
      </c>
      <c r="J1434">
        <v>0</v>
      </c>
      <c r="K1434">
        <v>2</v>
      </c>
      <c r="L1434">
        <v>0</v>
      </c>
    </row>
    <row r="1435" spans="1:12" x14ac:dyDescent="0.2">
      <c r="A1435" t="s">
        <v>1450</v>
      </c>
      <c r="B1435" t="s">
        <v>13</v>
      </c>
      <c r="C1435">
        <v>5</v>
      </c>
      <c r="D1435">
        <v>1</v>
      </c>
      <c r="E1435">
        <v>1</v>
      </c>
      <c r="F1435">
        <v>1</v>
      </c>
      <c r="G1435">
        <v>1</v>
      </c>
      <c r="H1435">
        <v>0</v>
      </c>
      <c r="I1435">
        <v>3</v>
      </c>
      <c r="J1435">
        <v>0</v>
      </c>
      <c r="K1435">
        <v>2</v>
      </c>
      <c r="L1435">
        <v>0</v>
      </c>
    </row>
    <row r="1436" spans="1:12" x14ac:dyDescent="0.2">
      <c r="A1436" t="s">
        <v>1451</v>
      </c>
      <c r="B1436" t="s">
        <v>13</v>
      </c>
      <c r="C1436">
        <v>0</v>
      </c>
      <c r="D1436">
        <v>3</v>
      </c>
      <c r="E1436">
        <v>0</v>
      </c>
      <c r="F1436">
        <v>1</v>
      </c>
      <c r="G1436">
        <v>1</v>
      </c>
      <c r="H1436">
        <v>1</v>
      </c>
      <c r="I1436">
        <v>3</v>
      </c>
      <c r="J1436">
        <v>4</v>
      </c>
      <c r="K1436">
        <v>3</v>
      </c>
      <c r="L1436">
        <v>0</v>
      </c>
    </row>
    <row r="1437" spans="1:12" x14ac:dyDescent="0.2">
      <c r="A1437" t="s">
        <v>1452</v>
      </c>
      <c r="B1437" t="s">
        <v>34</v>
      </c>
      <c r="C1437">
        <v>0</v>
      </c>
      <c r="D1437">
        <v>6</v>
      </c>
      <c r="E1437">
        <v>0</v>
      </c>
      <c r="F1437">
        <v>1</v>
      </c>
      <c r="G1437">
        <v>1</v>
      </c>
      <c r="H1437">
        <v>11</v>
      </c>
      <c r="I1437">
        <v>28</v>
      </c>
      <c r="J1437">
        <v>2</v>
      </c>
      <c r="K1437">
        <v>7</v>
      </c>
      <c r="L1437">
        <v>0</v>
      </c>
    </row>
    <row r="1438" spans="1:12" x14ac:dyDescent="0.2">
      <c r="A1438" t="s">
        <v>1453</v>
      </c>
      <c r="B1438" t="s">
        <v>17</v>
      </c>
      <c r="C1438">
        <v>0</v>
      </c>
      <c r="D1438">
        <v>6</v>
      </c>
      <c r="E1438">
        <v>2</v>
      </c>
      <c r="F1438">
        <v>1</v>
      </c>
      <c r="G1438">
        <v>0.33300000000000002</v>
      </c>
      <c r="H1438">
        <v>0</v>
      </c>
      <c r="I1438">
        <v>12</v>
      </c>
      <c r="J1438">
        <v>10</v>
      </c>
      <c r="K1438">
        <v>6</v>
      </c>
      <c r="L1438">
        <v>0</v>
      </c>
    </row>
    <row r="1439" spans="1:12" x14ac:dyDescent="0.2">
      <c r="A1439" t="s">
        <v>1454</v>
      </c>
      <c r="B1439" t="s">
        <v>13</v>
      </c>
      <c r="C1439">
        <v>0</v>
      </c>
      <c r="D1439">
        <v>1</v>
      </c>
      <c r="E1439">
        <v>0</v>
      </c>
      <c r="F1439">
        <v>1</v>
      </c>
      <c r="G1439">
        <v>1</v>
      </c>
      <c r="H1439">
        <v>3</v>
      </c>
      <c r="I1439">
        <v>1</v>
      </c>
      <c r="J1439">
        <v>4</v>
      </c>
      <c r="K1439">
        <v>1</v>
      </c>
      <c r="L1439">
        <v>0</v>
      </c>
    </row>
    <row r="1440" spans="1:12" x14ac:dyDescent="0.2">
      <c r="A1440" t="s">
        <v>1455</v>
      </c>
      <c r="B1440" t="s">
        <v>17</v>
      </c>
      <c r="C1440">
        <v>1</v>
      </c>
      <c r="D1440">
        <v>14</v>
      </c>
      <c r="E1440">
        <v>46</v>
      </c>
      <c r="F1440">
        <v>1</v>
      </c>
      <c r="G1440">
        <v>1</v>
      </c>
      <c r="H1440">
        <v>1</v>
      </c>
      <c r="I1440">
        <v>46</v>
      </c>
      <c r="J1440">
        <v>3</v>
      </c>
      <c r="K1440">
        <v>17</v>
      </c>
      <c r="L1440">
        <v>0</v>
      </c>
    </row>
    <row r="1441" spans="1:12" x14ac:dyDescent="0.2">
      <c r="A1441" t="s">
        <v>1456</v>
      </c>
      <c r="B1441" t="s">
        <v>17</v>
      </c>
      <c r="C1441">
        <v>0</v>
      </c>
      <c r="D1441">
        <v>2</v>
      </c>
      <c r="E1441">
        <v>3</v>
      </c>
      <c r="F1441">
        <v>1</v>
      </c>
      <c r="G1441">
        <v>0.5</v>
      </c>
      <c r="H1441">
        <v>0</v>
      </c>
      <c r="I1441">
        <v>5</v>
      </c>
      <c r="J1441">
        <v>1</v>
      </c>
      <c r="K1441">
        <v>4</v>
      </c>
      <c r="L1441">
        <v>0</v>
      </c>
    </row>
    <row r="1442" spans="1:12" x14ac:dyDescent="0.2">
      <c r="A1442" t="s">
        <v>1457</v>
      </c>
      <c r="B1442" t="s">
        <v>34</v>
      </c>
      <c r="C1442">
        <v>0</v>
      </c>
      <c r="D1442">
        <v>4</v>
      </c>
      <c r="E1442">
        <v>10</v>
      </c>
      <c r="F1442">
        <v>0</v>
      </c>
      <c r="G1442">
        <v>0.33300000000000002</v>
      </c>
      <c r="H1442">
        <v>16</v>
      </c>
      <c r="I1442">
        <v>48</v>
      </c>
      <c r="J1442">
        <v>0</v>
      </c>
      <c r="K1442">
        <v>5</v>
      </c>
      <c r="L1442">
        <v>0</v>
      </c>
    </row>
    <row r="1443" spans="1:12" x14ac:dyDescent="0.2">
      <c r="A1443" t="s">
        <v>1458</v>
      </c>
      <c r="B1443" t="s">
        <v>34</v>
      </c>
      <c r="C1443">
        <v>0</v>
      </c>
      <c r="D1443">
        <v>2</v>
      </c>
      <c r="E1443">
        <v>1</v>
      </c>
      <c r="F1443">
        <v>1</v>
      </c>
      <c r="G1443">
        <v>1</v>
      </c>
      <c r="H1443">
        <v>15</v>
      </c>
      <c r="I1443">
        <v>32</v>
      </c>
      <c r="J1443">
        <v>0</v>
      </c>
      <c r="K1443">
        <v>2</v>
      </c>
      <c r="L1443">
        <v>0</v>
      </c>
    </row>
    <row r="1444" spans="1:12" x14ac:dyDescent="0.2">
      <c r="A1444" t="s">
        <v>1459</v>
      </c>
      <c r="B1444" t="s">
        <v>17</v>
      </c>
      <c r="C1444">
        <v>0</v>
      </c>
      <c r="D1444">
        <v>2</v>
      </c>
      <c r="E1444">
        <v>0</v>
      </c>
      <c r="F1444">
        <v>1</v>
      </c>
      <c r="G1444">
        <v>1</v>
      </c>
      <c r="H1444">
        <v>1</v>
      </c>
      <c r="I1444">
        <v>17</v>
      </c>
      <c r="J1444">
        <v>0</v>
      </c>
      <c r="K1444">
        <v>2</v>
      </c>
      <c r="L1444">
        <v>0</v>
      </c>
    </row>
    <row r="1445" spans="1:12" x14ac:dyDescent="0.2">
      <c r="A1445" t="s">
        <v>1460</v>
      </c>
      <c r="B1445" t="s">
        <v>17</v>
      </c>
      <c r="C1445">
        <v>0</v>
      </c>
      <c r="D1445">
        <v>4</v>
      </c>
      <c r="E1445">
        <v>0</v>
      </c>
      <c r="F1445">
        <v>1</v>
      </c>
      <c r="G1445">
        <v>1</v>
      </c>
      <c r="H1445">
        <v>3</v>
      </c>
      <c r="I1445">
        <v>43</v>
      </c>
      <c r="J1445">
        <v>2</v>
      </c>
      <c r="K1445">
        <v>5</v>
      </c>
      <c r="L1445">
        <v>0</v>
      </c>
    </row>
    <row r="1446" spans="1:12" x14ac:dyDescent="0.2">
      <c r="A1446" t="s">
        <v>1461</v>
      </c>
      <c r="B1446" t="s">
        <v>17</v>
      </c>
      <c r="C1446">
        <v>0</v>
      </c>
      <c r="D1446">
        <v>2</v>
      </c>
      <c r="E1446">
        <v>0</v>
      </c>
      <c r="F1446">
        <v>1</v>
      </c>
      <c r="G1446">
        <v>1</v>
      </c>
      <c r="H1446">
        <v>0</v>
      </c>
      <c r="I1446">
        <v>10</v>
      </c>
      <c r="J1446">
        <v>1</v>
      </c>
      <c r="K1446">
        <v>5</v>
      </c>
      <c r="L1446">
        <v>0</v>
      </c>
    </row>
    <row r="1447" spans="1:12" x14ac:dyDescent="0.2">
      <c r="A1447" t="s">
        <v>1462</v>
      </c>
      <c r="B1447" t="s">
        <v>17</v>
      </c>
      <c r="C1447">
        <v>0</v>
      </c>
      <c r="D1447">
        <v>2</v>
      </c>
      <c r="E1447">
        <v>4</v>
      </c>
      <c r="F1447">
        <v>1</v>
      </c>
      <c r="G1447">
        <v>1</v>
      </c>
      <c r="H1447">
        <v>1</v>
      </c>
      <c r="I1447">
        <v>27</v>
      </c>
      <c r="J1447">
        <v>2</v>
      </c>
      <c r="K1447">
        <v>4</v>
      </c>
      <c r="L1447">
        <v>0</v>
      </c>
    </row>
    <row r="1448" spans="1:12" x14ac:dyDescent="0.2">
      <c r="A1448" t="s">
        <v>1463</v>
      </c>
      <c r="B1448" t="s">
        <v>34</v>
      </c>
      <c r="C1448">
        <v>0</v>
      </c>
      <c r="D1448">
        <v>2</v>
      </c>
      <c r="E1448">
        <v>1</v>
      </c>
      <c r="F1448">
        <v>1</v>
      </c>
      <c r="G1448">
        <v>1</v>
      </c>
      <c r="H1448">
        <v>4</v>
      </c>
      <c r="I1448">
        <v>10</v>
      </c>
      <c r="J1448">
        <v>3</v>
      </c>
      <c r="K1448">
        <v>3</v>
      </c>
      <c r="L1448">
        <v>0</v>
      </c>
    </row>
    <row r="1449" spans="1:12" x14ac:dyDescent="0.2">
      <c r="A1449" t="s">
        <v>1464</v>
      </c>
      <c r="B1449" t="s">
        <v>34</v>
      </c>
      <c r="C1449">
        <v>0</v>
      </c>
      <c r="D1449">
        <v>2</v>
      </c>
      <c r="E1449">
        <v>0</v>
      </c>
      <c r="F1449">
        <v>0</v>
      </c>
      <c r="G1449">
        <v>1</v>
      </c>
      <c r="H1449">
        <v>4</v>
      </c>
      <c r="I1449">
        <v>8</v>
      </c>
      <c r="J1449">
        <v>1</v>
      </c>
      <c r="K1449">
        <v>3</v>
      </c>
      <c r="L1449">
        <v>0</v>
      </c>
    </row>
    <row r="1450" spans="1:12" x14ac:dyDescent="0.2">
      <c r="A1450" t="s">
        <v>1465</v>
      </c>
      <c r="B1450" t="s">
        <v>34</v>
      </c>
      <c r="C1450">
        <v>0</v>
      </c>
      <c r="D1450">
        <v>1</v>
      </c>
      <c r="E1450">
        <v>7</v>
      </c>
      <c r="F1450">
        <v>1</v>
      </c>
      <c r="G1450">
        <v>0.5</v>
      </c>
      <c r="H1450">
        <v>11</v>
      </c>
      <c r="I1450">
        <v>32</v>
      </c>
      <c r="J1450">
        <v>0</v>
      </c>
      <c r="K1450">
        <v>6</v>
      </c>
      <c r="L1450">
        <v>0</v>
      </c>
    </row>
    <row r="1451" spans="1:12" x14ac:dyDescent="0.2">
      <c r="A1451" t="s">
        <v>1466</v>
      </c>
      <c r="B1451" t="s">
        <v>17</v>
      </c>
      <c r="C1451">
        <v>0</v>
      </c>
      <c r="D1451">
        <v>0</v>
      </c>
      <c r="E1451">
        <v>0</v>
      </c>
      <c r="F1451">
        <v>1</v>
      </c>
      <c r="G1451">
        <v>1</v>
      </c>
      <c r="H1451">
        <v>0</v>
      </c>
      <c r="I1451">
        <v>2</v>
      </c>
      <c r="J1451">
        <v>2</v>
      </c>
      <c r="K1451">
        <v>1</v>
      </c>
      <c r="L1451">
        <v>0</v>
      </c>
    </row>
    <row r="1452" spans="1:12" x14ac:dyDescent="0.2">
      <c r="A1452" t="s">
        <v>1467</v>
      </c>
      <c r="B1452" t="s">
        <v>19</v>
      </c>
      <c r="C1452">
        <v>0</v>
      </c>
      <c r="D1452">
        <v>0</v>
      </c>
      <c r="E1452">
        <v>1</v>
      </c>
      <c r="F1452">
        <v>0</v>
      </c>
      <c r="G1452">
        <v>1</v>
      </c>
      <c r="H1452">
        <v>2</v>
      </c>
      <c r="I1452">
        <v>4</v>
      </c>
      <c r="J1452">
        <v>1</v>
      </c>
      <c r="K1452">
        <v>3</v>
      </c>
      <c r="L1452">
        <v>0</v>
      </c>
    </row>
    <row r="1453" spans="1:12" x14ac:dyDescent="0.2">
      <c r="A1453" t="s">
        <v>1468</v>
      </c>
      <c r="B1453" t="s">
        <v>34</v>
      </c>
      <c r="C1453">
        <v>0</v>
      </c>
      <c r="D1453">
        <v>3</v>
      </c>
      <c r="E1453">
        <v>1</v>
      </c>
      <c r="F1453">
        <v>1</v>
      </c>
      <c r="G1453">
        <v>1</v>
      </c>
      <c r="H1453">
        <v>11</v>
      </c>
      <c r="I1453">
        <v>14</v>
      </c>
      <c r="J1453">
        <v>2</v>
      </c>
      <c r="K1453">
        <v>3</v>
      </c>
      <c r="L1453">
        <v>0</v>
      </c>
    </row>
    <row r="1454" spans="1:12" x14ac:dyDescent="0.2">
      <c r="A1454" t="s">
        <v>1469</v>
      </c>
      <c r="B1454" t="s">
        <v>34</v>
      </c>
      <c r="C1454">
        <v>0</v>
      </c>
      <c r="D1454">
        <v>3</v>
      </c>
      <c r="E1454">
        <v>2</v>
      </c>
      <c r="F1454">
        <v>1</v>
      </c>
      <c r="G1454">
        <v>0.5</v>
      </c>
      <c r="H1454">
        <v>5</v>
      </c>
      <c r="I1454">
        <v>24</v>
      </c>
      <c r="J1454">
        <v>3</v>
      </c>
      <c r="K1454">
        <v>5</v>
      </c>
      <c r="L1454">
        <v>0</v>
      </c>
    </row>
    <row r="1455" spans="1:12" x14ac:dyDescent="0.2">
      <c r="A1455" t="s">
        <v>1470</v>
      </c>
      <c r="B1455" t="s">
        <v>17</v>
      </c>
      <c r="C1455">
        <v>0</v>
      </c>
      <c r="D1455">
        <v>3</v>
      </c>
      <c r="E1455">
        <v>9</v>
      </c>
      <c r="F1455">
        <v>1</v>
      </c>
      <c r="G1455">
        <v>1</v>
      </c>
      <c r="H1455">
        <v>2</v>
      </c>
      <c r="I1455">
        <v>46</v>
      </c>
      <c r="J1455">
        <v>1</v>
      </c>
      <c r="K1455">
        <v>6</v>
      </c>
      <c r="L1455">
        <v>0</v>
      </c>
    </row>
    <row r="1456" spans="1:12" x14ac:dyDescent="0.2">
      <c r="A1456" t="s">
        <v>1471</v>
      </c>
      <c r="B1456" t="s">
        <v>17</v>
      </c>
      <c r="C1456">
        <v>0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5</v>
      </c>
      <c r="J1456">
        <v>1</v>
      </c>
      <c r="K1456">
        <v>2</v>
      </c>
      <c r="L1456">
        <v>0</v>
      </c>
    </row>
    <row r="1457" spans="1:12" x14ac:dyDescent="0.2">
      <c r="A1457" t="s">
        <v>1472</v>
      </c>
      <c r="B1457" t="s">
        <v>19</v>
      </c>
      <c r="C1457">
        <v>1</v>
      </c>
      <c r="D1457">
        <v>5</v>
      </c>
      <c r="E1457">
        <v>15</v>
      </c>
      <c r="F1457">
        <v>1</v>
      </c>
      <c r="G1457">
        <v>0.5</v>
      </c>
      <c r="H1457">
        <v>7</v>
      </c>
      <c r="I1457">
        <v>42</v>
      </c>
      <c r="J1457">
        <v>0</v>
      </c>
      <c r="K1457">
        <v>7</v>
      </c>
      <c r="L1457">
        <v>0</v>
      </c>
    </row>
    <row r="1458" spans="1:12" x14ac:dyDescent="0.2">
      <c r="A1458" t="s">
        <v>1473</v>
      </c>
      <c r="B1458" t="s">
        <v>17</v>
      </c>
      <c r="C1458">
        <v>0</v>
      </c>
      <c r="D1458">
        <v>3</v>
      </c>
      <c r="E1458">
        <v>0</v>
      </c>
      <c r="F1458">
        <v>1</v>
      </c>
      <c r="G1458">
        <v>0.5</v>
      </c>
      <c r="H1458">
        <v>0</v>
      </c>
      <c r="I1458">
        <v>4</v>
      </c>
      <c r="J1458">
        <v>4</v>
      </c>
      <c r="K1458">
        <v>3</v>
      </c>
      <c r="L1458">
        <v>0</v>
      </c>
    </row>
    <row r="1459" spans="1:12" x14ac:dyDescent="0.2">
      <c r="A1459" t="s">
        <v>1474</v>
      </c>
      <c r="B1459" t="s">
        <v>34</v>
      </c>
      <c r="C1459">
        <v>0</v>
      </c>
      <c r="D1459">
        <v>3</v>
      </c>
      <c r="E1459">
        <v>0</v>
      </c>
      <c r="F1459">
        <v>0</v>
      </c>
      <c r="G1459">
        <v>1</v>
      </c>
      <c r="H1459">
        <v>17</v>
      </c>
      <c r="I1459">
        <v>33</v>
      </c>
      <c r="J1459">
        <v>2</v>
      </c>
      <c r="K1459">
        <v>5</v>
      </c>
      <c r="L1459">
        <v>2</v>
      </c>
    </row>
    <row r="1460" spans="1:12" x14ac:dyDescent="0.2">
      <c r="A1460" t="s">
        <v>1475</v>
      </c>
      <c r="B1460" t="s">
        <v>13</v>
      </c>
      <c r="C1460">
        <v>0</v>
      </c>
      <c r="D1460">
        <v>2</v>
      </c>
      <c r="E1460">
        <v>0</v>
      </c>
      <c r="F1460">
        <v>1</v>
      </c>
      <c r="G1460">
        <v>1</v>
      </c>
      <c r="H1460">
        <v>3</v>
      </c>
      <c r="I1460">
        <v>2</v>
      </c>
      <c r="J1460">
        <v>5</v>
      </c>
      <c r="K1460">
        <v>2</v>
      </c>
      <c r="L1460">
        <v>0</v>
      </c>
    </row>
    <row r="1461" spans="1:12" x14ac:dyDescent="0.2">
      <c r="A1461" t="s">
        <v>1476</v>
      </c>
      <c r="B1461" t="s">
        <v>34</v>
      </c>
      <c r="C1461">
        <v>0</v>
      </c>
      <c r="D1461">
        <v>3</v>
      </c>
      <c r="E1461">
        <v>0</v>
      </c>
      <c r="F1461">
        <v>1</v>
      </c>
      <c r="G1461">
        <v>1</v>
      </c>
      <c r="H1461">
        <v>13</v>
      </c>
      <c r="I1461">
        <v>28</v>
      </c>
      <c r="J1461">
        <v>1</v>
      </c>
      <c r="K1461">
        <v>4</v>
      </c>
      <c r="L1461">
        <v>0</v>
      </c>
    </row>
    <row r="1462" spans="1:12" x14ac:dyDescent="0.2">
      <c r="A1462" t="s">
        <v>1477</v>
      </c>
      <c r="B1462" t="s">
        <v>34</v>
      </c>
      <c r="C1462">
        <v>0</v>
      </c>
      <c r="D1462">
        <v>2</v>
      </c>
      <c r="E1462">
        <v>1</v>
      </c>
      <c r="F1462">
        <v>0</v>
      </c>
      <c r="G1462">
        <v>1</v>
      </c>
      <c r="H1462">
        <v>5</v>
      </c>
      <c r="I1462">
        <v>7</v>
      </c>
      <c r="J1462">
        <v>0</v>
      </c>
      <c r="K1462">
        <v>2</v>
      </c>
      <c r="L1462">
        <v>0</v>
      </c>
    </row>
    <row r="1463" spans="1:12" x14ac:dyDescent="0.2">
      <c r="A1463" t="s">
        <v>1478</v>
      </c>
      <c r="B1463" t="s">
        <v>34</v>
      </c>
      <c r="C1463">
        <v>0</v>
      </c>
      <c r="D1463">
        <v>3</v>
      </c>
      <c r="E1463">
        <v>3</v>
      </c>
      <c r="F1463">
        <v>1</v>
      </c>
      <c r="G1463">
        <v>1</v>
      </c>
      <c r="H1463">
        <v>22</v>
      </c>
      <c r="I1463">
        <v>45</v>
      </c>
      <c r="J1463">
        <v>1</v>
      </c>
      <c r="K1463">
        <v>10</v>
      </c>
      <c r="L1463">
        <v>0</v>
      </c>
    </row>
    <row r="1464" spans="1:12" x14ac:dyDescent="0.2">
      <c r="A1464" t="s">
        <v>1479</v>
      </c>
      <c r="B1464" t="s">
        <v>34</v>
      </c>
      <c r="C1464">
        <v>0</v>
      </c>
      <c r="D1464">
        <v>3</v>
      </c>
      <c r="E1464">
        <v>3</v>
      </c>
      <c r="F1464">
        <v>0</v>
      </c>
      <c r="G1464">
        <v>1</v>
      </c>
      <c r="H1464">
        <v>6</v>
      </c>
      <c r="I1464">
        <v>9</v>
      </c>
      <c r="J1464">
        <v>1</v>
      </c>
      <c r="K1464">
        <v>3</v>
      </c>
      <c r="L1464">
        <v>0</v>
      </c>
    </row>
    <row r="1465" spans="1:12" x14ac:dyDescent="0.2">
      <c r="A1465" t="s">
        <v>1480</v>
      </c>
      <c r="B1465" t="s">
        <v>19</v>
      </c>
      <c r="C1465">
        <v>0</v>
      </c>
      <c r="D1465">
        <v>0</v>
      </c>
      <c r="E1465">
        <v>1</v>
      </c>
      <c r="F1465">
        <v>0</v>
      </c>
      <c r="G1465">
        <v>1</v>
      </c>
      <c r="H1465">
        <v>6</v>
      </c>
      <c r="I1465">
        <v>6</v>
      </c>
      <c r="J1465">
        <v>1</v>
      </c>
      <c r="K1465">
        <v>3</v>
      </c>
      <c r="L1465">
        <v>0</v>
      </c>
    </row>
    <row r="1466" spans="1:12" x14ac:dyDescent="0.2">
      <c r="A1466" t="s">
        <v>1481</v>
      </c>
      <c r="B1466" t="s">
        <v>34</v>
      </c>
      <c r="C1466">
        <v>0</v>
      </c>
      <c r="D1466">
        <v>2</v>
      </c>
      <c r="E1466">
        <v>0</v>
      </c>
      <c r="F1466">
        <v>1</v>
      </c>
      <c r="G1466">
        <v>1</v>
      </c>
      <c r="H1466">
        <v>18</v>
      </c>
      <c r="I1466">
        <v>35</v>
      </c>
      <c r="J1466">
        <v>1</v>
      </c>
      <c r="K1466">
        <v>2</v>
      </c>
      <c r="L1466">
        <v>0</v>
      </c>
    </row>
    <row r="1467" spans="1:12" x14ac:dyDescent="0.2">
      <c r="A1467" t="s">
        <v>1482</v>
      </c>
      <c r="B1467" t="s">
        <v>34</v>
      </c>
      <c r="C1467">
        <v>0</v>
      </c>
      <c r="D1467">
        <v>6</v>
      </c>
      <c r="E1467">
        <v>5</v>
      </c>
      <c r="F1467">
        <v>0</v>
      </c>
      <c r="G1467">
        <v>0.5</v>
      </c>
      <c r="H1467">
        <v>16</v>
      </c>
      <c r="I1467">
        <v>42</v>
      </c>
      <c r="J1467">
        <v>0</v>
      </c>
      <c r="K1467">
        <v>7</v>
      </c>
      <c r="L1467">
        <v>0</v>
      </c>
    </row>
    <row r="1468" spans="1:12" x14ac:dyDescent="0.2">
      <c r="A1468" t="s">
        <v>1483</v>
      </c>
      <c r="B1468" t="s">
        <v>34</v>
      </c>
      <c r="C1468">
        <v>0</v>
      </c>
      <c r="D1468">
        <v>2</v>
      </c>
      <c r="E1468">
        <v>0</v>
      </c>
      <c r="F1468">
        <v>0</v>
      </c>
      <c r="G1468">
        <v>1</v>
      </c>
      <c r="H1468">
        <v>5</v>
      </c>
      <c r="I1468">
        <v>5</v>
      </c>
      <c r="J1468">
        <v>0</v>
      </c>
      <c r="K1468">
        <v>2</v>
      </c>
      <c r="L1468">
        <v>0</v>
      </c>
    </row>
    <row r="1469" spans="1:12" x14ac:dyDescent="0.2">
      <c r="A1469" t="s">
        <v>1484</v>
      </c>
      <c r="B1469" t="s">
        <v>19</v>
      </c>
      <c r="C1469">
        <v>1</v>
      </c>
      <c r="D1469">
        <v>3</v>
      </c>
      <c r="E1469">
        <v>4</v>
      </c>
      <c r="F1469">
        <v>0</v>
      </c>
      <c r="G1469">
        <v>0.5</v>
      </c>
      <c r="H1469">
        <v>12</v>
      </c>
      <c r="I1469">
        <v>9</v>
      </c>
      <c r="J1469">
        <v>2</v>
      </c>
      <c r="K1469">
        <v>4</v>
      </c>
      <c r="L1469">
        <v>1</v>
      </c>
    </row>
    <row r="1470" spans="1:12" x14ac:dyDescent="0.2">
      <c r="A1470" t="s">
        <v>1485</v>
      </c>
      <c r="B1470" t="s">
        <v>34</v>
      </c>
      <c r="C1470">
        <v>0</v>
      </c>
      <c r="D1470">
        <v>2</v>
      </c>
      <c r="E1470">
        <v>0</v>
      </c>
      <c r="F1470">
        <v>0</v>
      </c>
      <c r="G1470">
        <v>1</v>
      </c>
      <c r="H1470">
        <v>5</v>
      </c>
      <c r="I1470">
        <v>5</v>
      </c>
      <c r="J1470">
        <v>1</v>
      </c>
      <c r="K1470">
        <v>2</v>
      </c>
      <c r="L1470">
        <v>0</v>
      </c>
    </row>
    <row r="1471" spans="1:12" x14ac:dyDescent="0.2">
      <c r="A1471" t="s">
        <v>1486</v>
      </c>
      <c r="B1471" t="s">
        <v>19</v>
      </c>
      <c r="C1471">
        <v>0</v>
      </c>
      <c r="D1471">
        <v>1</v>
      </c>
      <c r="E1471">
        <v>1</v>
      </c>
      <c r="F1471">
        <v>0</v>
      </c>
      <c r="G1471">
        <v>1</v>
      </c>
      <c r="H1471">
        <v>6</v>
      </c>
      <c r="I1471">
        <v>6</v>
      </c>
      <c r="J1471">
        <v>1</v>
      </c>
      <c r="K1471">
        <v>2</v>
      </c>
      <c r="L1471">
        <v>0</v>
      </c>
    </row>
    <row r="1472" spans="1:12" x14ac:dyDescent="0.2">
      <c r="A1472" t="s">
        <v>1487</v>
      </c>
      <c r="B1472" t="s">
        <v>19</v>
      </c>
      <c r="C1472">
        <v>0</v>
      </c>
      <c r="D1472">
        <v>1</v>
      </c>
      <c r="E1472">
        <v>6</v>
      </c>
      <c r="F1472">
        <v>0</v>
      </c>
      <c r="G1472">
        <v>0.33300000000000002</v>
      </c>
      <c r="H1472">
        <v>9</v>
      </c>
      <c r="I1472">
        <v>9</v>
      </c>
      <c r="J1472">
        <v>1</v>
      </c>
      <c r="K1472">
        <v>4</v>
      </c>
      <c r="L1472">
        <v>0</v>
      </c>
    </row>
    <row r="1473" spans="1:12" x14ac:dyDescent="0.2">
      <c r="A1473" t="s">
        <v>1488</v>
      </c>
      <c r="B1473" t="s">
        <v>19</v>
      </c>
      <c r="C1473">
        <v>0</v>
      </c>
      <c r="D1473">
        <v>1</v>
      </c>
      <c r="E1473">
        <v>10</v>
      </c>
      <c r="F1473">
        <v>0</v>
      </c>
      <c r="G1473">
        <v>0.25</v>
      </c>
      <c r="H1473">
        <v>6</v>
      </c>
      <c r="I1473">
        <v>8</v>
      </c>
      <c r="J1473">
        <v>1</v>
      </c>
      <c r="K1473">
        <v>5</v>
      </c>
      <c r="L1473">
        <v>0</v>
      </c>
    </row>
    <row r="1474" spans="1:12" x14ac:dyDescent="0.2">
      <c r="A1474" t="s">
        <v>1489</v>
      </c>
      <c r="B1474" t="s">
        <v>34</v>
      </c>
      <c r="C1474">
        <v>0</v>
      </c>
      <c r="D1474">
        <v>6</v>
      </c>
      <c r="E1474">
        <v>5</v>
      </c>
      <c r="F1474">
        <v>0</v>
      </c>
      <c r="G1474">
        <v>0.2</v>
      </c>
      <c r="H1474">
        <v>13</v>
      </c>
      <c r="I1474">
        <v>13</v>
      </c>
      <c r="J1474">
        <v>1</v>
      </c>
      <c r="K1474">
        <v>6</v>
      </c>
      <c r="L1474">
        <v>0</v>
      </c>
    </row>
    <row r="1475" spans="1:12" x14ac:dyDescent="0.2">
      <c r="A1475" t="s">
        <v>1490</v>
      </c>
      <c r="B1475" t="s">
        <v>34</v>
      </c>
      <c r="C1475">
        <v>0</v>
      </c>
      <c r="D1475">
        <v>3</v>
      </c>
      <c r="E1475">
        <v>0</v>
      </c>
      <c r="F1475">
        <v>0</v>
      </c>
      <c r="G1475">
        <v>1</v>
      </c>
      <c r="H1475">
        <v>10</v>
      </c>
      <c r="I1475">
        <v>14</v>
      </c>
      <c r="J1475">
        <v>2</v>
      </c>
      <c r="K1475">
        <v>4</v>
      </c>
      <c r="L1475">
        <v>0</v>
      </c>
    </row>
    <row r="1476" spans="1:12" x14ac:dyDescent="0.2">
      <c r="A1476" t="s">
        <v>1491</v>
      </c>
      <c r="B1476" t="s">
        <v>34</v>
      </c>
      <c r="C1476">
        <v>0</v>
      </c>
      <c r="D1476">
        <v>5</v>
      </c>
      <c r="E1476">
        <v>0</v>
      </c>
      <c r="F1476">
        <v>0</v>
      </c>
      <c r="G1476">
        <v>1</v>
      </c>
      <c r="H1476">
        <v>5</v>
      </c>
      <c r="I1476">
        <v>37</v>
      </c>
      <c r="J1476">
        <v>2</v>
      </c>
      <c r="K1476">
        <v>8</v>
      </c>
      <c r="L1476">
        <v>0</v>
      </c>
    </row>
    <row r="1477" spans="1:12" x14ac:dyDescent="0.2">
      <c r="A1477" t="s">
        <v>1492</v>
      </c>
      <c r="B1477" t="s">
        <v>19</v>
      </c>
      <c r="C1477">
        <v>0</v>
      </c>
      <c r="D1477">
        <v>5</v>
      </c>
      <c r="E1477">
        <v>0</v>
      </c>
      <c r="F1477">
        <v>0</v>
      </c>
      <c r="G1477">
        <v>1</v>
      </c>
      <c r="H1477">
        <v>11</v>
      </c>
      <c r="I1477">
        <v>21</v>
      </c>
      <c r="J1477">
        <v>2</v>
      </c>
      <c r="K1477">
        <v>7</v>
      </c>
      <c r="L1477">
        <v>0</v>
      </c>
    </row>
    <row r="1478" spans="1:12" x14ac:dyDescent="0.2">
      <c r="A1478" t="s">
        <v>1493</v>
      </c>
      <c r="B1478" t="s">
        <v>34</v>
      </c>
      <c r="C1478">
        <v>0</v>
      </c>
      <c r="D1478">
        <v>3</v>
      </c>
      <c r="E1478">
        <v>0</v>
      </c>
      <c r="F1478">
        <v>0</v>
      </c>
      <c r="G1478">
        <v>1</v>
      </c>
      <c r="H1478">
        <v>10</v>
      </c>
      <c r="I1478">
        <v>14</v>
      </c>
      <c r="J1478">
        <v>1</v>
      </c>
      <c r="K1478">
        <v>4</v>
      </c>
      <c r="L1478">
        <v>0</v>
      </c>
    </row>
    <row r="1479" spans="1:12" x14ac:dyDescent="0.2">
      <c r="A1479" t="s">
        <v>1494</v>
      </c>
      <c r="B1479" t="s">
        <v>19</v>
      </c>
      <c r="C1479">
        <v>0</v>
      </c>
      <c r="D1479">
        <v>3</v>
      </c>
      <c r="E1479">
        <v>0</v>
      </c>
      <c r="F1479">
        <v>0</v>
      </c>
      <c r="G1479">
        <v>1</v>
      </c>
      <c r="H1479">
        <v>8</v>
      </c>
      <c r="I1479">
        <v>9</v>
      </c>
      <c r="J1479">
        <v>2</v>
      </c>
      <c r="K1479">
        <v>3</v>
      </c>
      <c r="L1479">
        <v>0</v>
      </c>
    </row>
    <row r="1480" spans="1:12" x14ac:dyDescent="0.2">
      <c r="A1480" t="s">
        <v>1495</v>
      </c>
      <c r="B1480" t="s">
        <v>19</v>
      </c>
      <c r="C1480">
        <v>0</v>
      </c>
      <c r="D1480">
        <v>2</v>
      </c>
      <c r="E1480">
        <v>0</v>
      </c>
      <c r="F1480">
        <v>0</v>
      </c>
      <c r="G1480">
        <v>1</v>
      </c>
      <c r="H1480">
        <v>4</v>
      </c>
      <c r="I1480">
        <v>10</v>
      </c>
      <c r="J1480">
        <v>1</v>
      </c>
      <c r="K1480">
        <v>4</v>
      </c>
      <c r="L1480">
        <v>0</v>
      </c>
    </row>
    <row r="1481" spans="1:12" x14ac:dyDescent="0.2">
      <c r="A1481" t="s">
        <v>1496</v>
      </c>
      <c r="B1481" t="s">
        <v>19</v>
      </c>
      <c r="C1481">
        <v>0</v>
      </c>
      <c r="D1481">
        <v>5</v>
      </c>
      <c r="E1481">
        <v>0</v>
      </c>
      <c r="F1481">
        <v>0</v>
      </c>
      <c r="G1481">
        <v>1</v>
      </c>
      <c r="H1481">
        <v>3</v>
      </c>
      <c r="I1481">
        <v>16</v>
      </c>
      <c r="J1481">
        <v>1</v>
      </c>
      <c r="K1481">
        <v>7</v>
      </c>
      <c r="L1481">
        <v>0</v>
      </c>
    </row>
    <row r="1482" spans="1:12" x14ac:dyDescent="0.2">
      <c r="A1482" t="s">
        <v>1497</v>
      </c>
      <c r="B1482" t="s">
        <v>17</v>
      </c>
      <c r="C1482">
        <v>0</v>
      </c>
      <c r="D1482">
        <v>3</v>
      </c>
      <c r="E1482">
        <v>0</v>
      </c>
      <c r="F1482">
        <v>0</v>
      </c>
      <c r="G1482">
        <v>1</v>
      </c>
      <c r="H1482">
        <v>6</v>
      </c>
      <c r="I1482">
        <v>15</v>
      </c>
      <c r="J1482">
        <v>1</v>
      </c>
      <c r="K1482">
        <v>5</v>
      </c>
      <c r="L1482">
        <v>0</v>
      </c>
    </row>
    <row r="1483" spans="1:12" x14ac:dyDescent="0.2">
      <c r="A1483" t="s">
        <v>1498</v>
      </c>
      <c r="B1483" t="s">
        <v>17</v>
      </c>
      <c r="C1483">
        <v>0</v>
      </c>
      <c r="D1483">
        <v>4</v>
      </c>
      <c r="E1483">
        <v>0</v>
      </c>
      <c r="F1483">
        <v>0</v>
      </c>
      <c r="G1483">
        <v>1</v>
      </c>
      <c r="H1483">
        <v>9</v>
      </c>
      <c r="I1483">
        <v>20</v>
      </c>
      <c r="J1483">
        <v>1</v>
      </c>
      <c r="K1483">
        <v>6</v>
      </c>
      <c r="L1483">
        <v>0</v>
      </c>
    </row>
    <row r="1484" spans="1:12" x14ac:dyDescent="0.2">
      <c r="A1484" t="s">
        <v>1499</v>
      </c>
      <c r="B1484" t="s">
        <v>17</v>
      </c>
      <c r="C1484">
        <v>2</v>
      </c>
      <c r="D1484">
        <v>2</v>
      </c>
      <c r="E1484">
        <v>4</v>
      </c>
      <c r="F1484">
        <v>2</v>
      </c>
      <c r="G1484">
        <v>0.5</v>
      </c>
      <c r="H1484">
        <v>0</v>
      </c>
      <c r="I1484">
        <v>7</v>
      </c>
      <c r="J1484">
        <v>1</v>
      </c>
      <c r="K1484">
        <v>4</v>
      </c>
      <c r="L1484">
        <v>0</v>
      </c>
    </row>
    <row r="1485" spans="1:12" x14ac:dyDescent="0.2">
      <c r="A1485" t="s">
        <v>1500</v>
      </c>
      <c r="B1485" t="s">
        <v>17</v>
      </c>
      <c r="C1485">
        <v>3</v>
      </c>
      <c r="D1485">
        <v>2</v>
      </c>
      <c r="E1485">
        <v>4</v>
      </c>
      <c r="F1485">
        <v>2</v>
      </c>
      <c r="G1485">
        <v>0.5</v>
      </c>
      <c r="H1485">
        <v>0</v>
      </c>
      <c r="I1485">
        <v>7</v>
      </c>
      <c r="J1485">
        <v>1</v>
      </c>
      <c r="K1485">
        <v>4</v>
      </c>
      <c r="L1485">
        <v>0</v>
      </c>
    </row>
    <row r="1486" spans="1:12" x14ac:dyDescent="0.2">
      <c r="A1486" t="s">
        <v>1501</v>
      </c>
      <c r="B1486" t="s">
        <v>34</v>
      </c>
      <c r="C1486">
        <v>0</v>
      </c>
      <c r="D1486">
        <v>3</v>
      </c>
      <c r="E1486">
        <v>0</v>
      </c>
      <c r="F1486">
        <v>0</v>
      </c>
      <c r="G1486">
        <v>1</v>
      </c>
      <c r="H1486">
        <v>10</v>
      </c>
      <c r="I1486">
        <v>10</v>
      </c>
      <c r="J1486">
        <v>1</v>
      </c>
      <c r="K1486">
        <v>3</v>
      </c>
      <c r="L1486">
        <v>0</v>
      </c>
    </row>
    <row r="1487" spans="1:12" x14ac:dyDescent="0.2">
      <c r="A1487" t="s">
        <v>1502</v>
      </c>
      <c r="B1487" t="s">
        <v>19</v>
      </c>
      <c r="C1487">
        <v>0</v>
      </c>
      <c r="D1487">
        <v>3</v>
      </c>
      <c r="E1487">
        <v>0</v>
      </c>
      <c r="F1487">
        <v>0</v>
      </c>
      <c r="G1487">
        <v>1</v>
      </c>
      <c r="H1487">
        <v>2</v>
      </c>
      <c r="I1487">
        <v>11</v>
      </c>
      <c r="J1487">
        <v>1</v>
      </c>
      <c r="K1487">
        <v>5</v>
      </c>
      <c r="L1487">
        <v>0</v>
      </c>
    </row>
    <row r="1488" spans="1:12" x14ac:dyDescent="0.2">
      <c r="A1488" t="s">
        <v>1503</v>
      </c>
      <c r="B1488" t="s">
        <v>34</v>
      </c>
      <c r="C1488">
        <v>0</v>
      </c>
      <c r="D1488">
        <v>6</v>
      </c>
      <c r="E1488">
        <v>0</v>
      </c>
      <c r="F1488">
        <v>0</v>
      </c>
      <c r="G1488">
        <v>1</v>
      </c>
      <c r="H1488">
        <v>5</v>
      </c>
      <c r="I1488">
        <v>17</v>
      </c>
      <c r="J1488">
        <v>1</v>
      </c>
      <c r="K1488">
        <v>8</v>
      </c>
      <c r="L1488">
        <v>0</v>
      </c>
    </row>
    <row r="1489" spans="1:12" x14ac:dyDescent="0.2">
      <c r="A1489" t="s">
        <v>1504</v>
      </c>
      <c r="B1489" t="s">
        <v>17</v>
      </c>
      <c r="C1489">
        <v>3</v>
      </c>
      <c r="D1489">
        <v>2</v>
      </c>
      <c r="E1489">
        <v>4</v>
      </c>
      <c r="F1489">
        <v>2</v>
      </c>
      <c r="G1489">
        <v>0.5</v>
      </c>
      <c r="H1489">
        <v>0</v>
      </c>
      <c r="I1489">
        <v>7</v>
      </c>
      <c r="J1489">
        <v>1</v>
      </c>
      <c r="K1489">
        <v>4</v>
      </c>
      <c r="L1489">
        <v>0</v>
      </c>
    </row>
    <row r="1490" spans="1:12" x14ac:dyDescent="0.2">
      <c r="A1490" t="s">
        <v>1505</v>
      </c>
      <c r="B1490" t="s">
        <v>34</v>
      </c>
      <c r="C1490">
        <v>0</v>
      </c>
      <c r="D1490">
        <v>3</v>
      </c>
      <c r="E1490">
        <v>0</v>
      </c>
      <c r="F1490">
        <v>0</v>
      </c>
      <c r="G1490">
        <v>1</v>
      </c>
      <c r="H1490">
        <v>10</v>
      </c>
      <c r="I1490">
        <v>9</v>
      </c>
      <c r="J1490">
        <v>1</v>
      </c>
      <c r="K1490">
        <v>3</v>
      </c>
      <c r="L1490">
        <v>0</v>
      </c>
    </row>
    <row r="1491" spans="1:12" x14ac:dyDescent="0.2">
      <c r="A1491" t="s">
        <v>1506</v>
      </c>
      <c r="B1491" t="s">
        <v>19</v>
      </c>
      <c r="C1491">
        <v>0</v>
      </c>
      <c r="D1491">
        <v>3</v>
      </c>
      <c r="E1491">
        <v>0</v>
      </c>
      <c r="F1491">
        <v>0</v>
      </c>
      <c r="G1491">
        <v>1</v>
      </c>
      <c r="H1491">
        <v>3</v>
      </c>
      <c r="I1491">
        <v>9</v>
      </c>
      <c r="J1491">
        <v>1</v>
      </c>
      <c r="K1491">
        <v>4</v>
      </c>
      <c r="L1491">
        <v>0</v>
      </c>
    </row>
    <row r="1492" spans="1:12" x14ac:dyDescent="0.2">
      <c r="A1492" t="s">
        <v>1507</v>
      </c>
      <c r="B1492" t="s">
        <v>34</v>
      </c>
      <c r="C1492">
        <v>0</v>
      </c>
      <c r="D1492">
        <v>11</v>
      </c>
      <c r="E1492">
        <v>0</v>
      </c>
      <c r="F1492">
        <v>0</v>
      </c>
      <c r="G1492">
        <v>1</v>
      </c>
      <c r="H1492">
        <v>5</v>
      </c>
      <c r="I1492">
        <v>27</v>
      </c>
      <c r="J1492">
        <v>1</v>
      </c>
      <c r="K1492">
        <v>13</v>
      </c>
      <c r="L1492">
        <v>0</v>
      </c>
    </row>
    <row r="1493" spans="1:12" x14ac:dyDescent="0.2">
      <c r="A1493" t="s">
        <v>1508</v>
      </c>
      <c r="B1493" t="s">
        <v>17</v>
      </c>
      <c r="C1493">
        <v>3</v>
      </c>
      <c r="D1493">
        <v>2</v>
      </c>
      <c r="E1493">
        <v>4</v>
      </c>
      <c r="F1493">
        <v>2</v>
      </c>
      <c r="G1493">
        <v>0.5</v>
      </c>
      <c r="H1493">
        <v>0</v>
      </c>
      <c r="I1493">
        <v>7</v>
      </c>
      <c r="J1493">
        <v>1</v>
      </c>
      <c r="K1493">
        <v>4</v>
      </c>
      <c r="L1493">
        <v>0</v>
      </c>
    </row>
    <row r="1494" spans="1:12" x14ac:dyDescent="0.2">
      <c r="A1494" t="s">
        <v>1509</v>
      </c>
      <c r="B1494" t="s">
        <v>19</v>
      </c>
      <c r="C1494">
        <v>0</v>
      </c>
      <c r="D1494">
        <v>5</v>
      </c>
      <c r="E1494">
        <v>6</v>
      </c>
      <c r="F1494">
        <v>0</v>
      </c>
      <c r="G1494">
        <v>0.25</v>
      </c>
      <c r="H1494">
        <v>17</v>
      </c>
      <c r="I1494">
        <v>46</v>
      </c>
      <c r="J1494">
        <v>7</v>
      </c>
      <c r="K1494">
        <v>12</v>
      </c>
      <c r="L1494">
        <v>0</v>
      </c>
    </row>
    <row r="1495" spans="1:12" x14ac:dyDescent="0.2">
      <c r="A1495" t="s">
        <v>1510</v>
      </c>
      <c r="B1495" t="s">
        <v>17</v>
      </c>
      <c r="C1495">
        <v>0</v>
      </c>
      <c r="D1495">
        <v>6</v>
      </c>
      <c r="E1495">
        <v>0</v>
      </c>
      <c r="F1495">
        <v>0</v>
      </c>
      <c r="G1495">
        <v>0.5</v>
      </c>
      <c r="H1495">
        <v>2</v>
      </c>
      <c r="I1495">
        <v>11</v>
      </c>
      <c r="J1495">
        <v>1</v>
      </c>
      <c r="K1495">
        <v>6</v>
      </c>
      <c r="L1495">
        <v>0</v>
      </c>
    </row>
    <row r="1496" spans="1:12" x14ac:dyDescent="0.2">
      <c r="A1496" t="s">
        <v>1511</v>
      </c>
      <c r="B1496" t="s">
        <v>19</v>
      </c>
      <c r="C1496">
        <v>0</v>
      </c>
      <c r="D1496">
        <v>9</v>
      </c>
      <c r="E1496">
        <v>33</v>
      </c>
      <c r="F1496">
        <v>0</v>
      </c>
      <c r="G1496">
        <v>0.14299999999999999</v>
      </c>
      <c r="H1496">
        <v>7</v>
      </c>
      <c r="I1496">
        <v>20</v>
      </c>
      <c r="J1496">
        <v>2</v>
      </c>
      <c r="K1496">
        <v>12</v>
      </c>
      <c r="L1496">
        <v>0</v>
      </c>
    </row>
    <row r="1497" spans="1:12" x14ac:dyDescent="0.2">
      <c r="A1497" t="s">
        <v>1512</v>
      </c>
      <c r="B1497" t="s">
        <v>19</v>
      </c>
      <c r="C1497">
        <v>0</v>
      </c>
      <c r="D1497">
        <v>13</v>
      </c>
      <c r="E1497">
        <v>0</v>
      </c>
      <c r="F1497">
        <v>0</v>
      </c>
      <c r="G1497">
        <v>0.5</v>
      </c>
      <c r="H1497">
        <v>22</v>
      </c>
      <c r="I1497">
        <v>70</v>
      </c>
      <c r="J1497">
        <v>1</v>
      </c>
      <c r="K1497">
        <v>17</v>
      </c>
      <c r="L1497">
        <v>0</v>
      </c>
    </row>
    <row r="1498" spans="1:12" x14ac:dyDescent="0.2">
      <c r="A1498" t="s">
        <v>1513</v>
      </c>
      <c r="B1498" t="s">
        <v>19</v>
      </c>
      <c r="C1498">
        <v>3</v>
      </c>
      <c r="D1498">
        <v>3</v>
      </c>
      <c r="E1498">
        <v>1</v>
      </c>
      <c r="F1498">
        <v>0</v>
      </c>
      <c r="G1498">
        <v>0.5</v>
      </c>
      <c r="H1498">
        <v>19</v>
      </c>
      <c r="I1498">
        <v>29</v>
      </c>
      <c r="J1498">
        <v>6</v>
      </c>
      <c r="K1498">
        <v>7</v>
      </c>
      <c r="L1498">
        <v>0</v>
      </c>
    </row>
    <row r="1499" spans="1:12" x14ac:dyDescent="0.2">
      <c r="A1499" t="s">
        <v>1514</v>
      </c>
      <c r="B1499" t="s">
        <v>17</v>
      </c>
      <c r="C1499">
        <v>6</v>
      </c>
      <c r="D1499">
        <v>1</v>
      </c>
      <c r="E1499">
        <v>0</v>
      </c>
      <c r="F1499">
        <v>1</v>
      </c>
      <c r="G1499">
        <v>1</v>
      </c>
      <c r="H1499">
        <v>1</v>
      </c>
      <c r="I1499">
        <v>5</v>
      </c>
      <c r="J1499">
        <v>2</v>
      </c>
      <c r="K1499">
        <v>2</v>
      </c>
      <c r="L1499">
        <v>0</v>
      </c>
    </row>
    <row r="1500" spans="1:12" x14ac:dyDescent="0.2">
      <c r="A1500" t="s">
        <v>1515</v>
      </c>
      <c r="B1500" t="s">
        <v>17</v>
      </c>
      <c r="C1500">
        <v>2</v>
      </c>
      <c r="D1500">
        <v>0</v>
      </c>
      <c r="E1500">
        <v>0</v>
      </c>
      <c r="F1500">
        <v>1</v>
      </c>
      <c r="G1500">
        <v>1</v>
      </c>
      <c r="H1500">
        <v>2</v>
      </c>
      <c r="I1500">
        <v>4</v>
      </c>
      <c r="J1500">
        <v>1</v>
      </c>
      <c r="K1500">
        <v>2</v>
      </c>
      <c r="L1500">
        <v>0</v>
      </c>
    </row>
    <row r="1501" spans="1:12" x14ac:dyDescent="0.2">
      <c r="A1501" t="s">
        <v>1516</v>
      </c>
      <c r="B1501" t="s">
        <v>19</v>
      </c>
      <c r="C1501">
        <v>0</v>
      </c>
      <c r="D1501">
        <v>4</v>
      </c>
      <c r="E1501">
        <v>0</v>
      </c>
      <c r="F1501">
        <v>0</v>
      </c>
      <c r="G1501">
        <v>0.5</v>
      </c>
      <c r="H1501">
        <v>15</v>
      </c>
      <c r="I1501">
        <v>38</v>
      </c>
      <c r="J1501">
        <v>1</v>
      </c>
      <c r="K1501">
        <v>8</v>
      </c>
      <c r="L1501">
        <v>0</v>
      </c>
    </row>
    <row r="1502" spans="1:12" x14ac:dyDescent="0.2">
      <c r="A1502" t="s">
        <v>1517</v>
      </c>
      <c r="B1502" t="s">
        <v>19</v>
      </c>
      <c r="C1502">
        <v>0</v>
      </c>
      <c r="D1502">
        <v>5</v>
      </c>
      <c r="E1502">
        <v>16</v>
      </c>
      <c r="F1502">
        <v>0</v>
      </c>
      <c r="G1502">
        <v>0.16700000000000001</v>
      </c>
      <c r="H1502">
        <v>17</v>
      </c>
      <c r="I1502">
        <v>43</v>
      </c>
      <c r="J1502">
        <v>8</v>
      </c>
      <c r="K1502">
        <v>14</v>
      </c>
      <c r="L1502">
        <v>0</v>
      </c>
    </row>
    <row r="1503" spans="1:12" x14ac:dyDescent="0.2">
      <c r="A1503" t="s">
        <v>1518</v>
      </c>
      <c r="B1503" t="s">
        <v>19</v>
      </c>
      <c r="C1503">
        <v>0</v>
      </c>
      <c r="D1503">
        <v>1</v>
      </c>
      <c r="E1503">
        <v>0</v>
      </c>
      <c r="F1503">
        <v>1</v>
      </c>
      <c r="G1503">
        <v>1</v>
      </c>
      <c r="H1503">
        <v>3</v>
      </c>
      <c r="I1503">
        <v>6</v>
      </c>
      <c r="J1503">
        <v>2</v>
      </c>
      <c r="K1503">
        <v>3</v>
      </c>
      <c r="L1503">
        <v>0</v>
      </c>
    </row>
    <row r="1504" spans="1:12" x14ac:dyDescent="0.2">
      <c r="A1504" t="s">
        <v>1519</v>
      </c>
      <c r="B1504" t="s">
        <v>19</v>
      </c>
      <c r="C1504">
        <v>0</v>
      </c>
      <c r="D1504">
        <v>1</v>
      </c>
      <c r="E1504">
        <v>0</v>
      </c>
      <c r="F1504">
        <v>1</v>
      </c>
      <c r="G1504">
        <v>1</v>
      </c>
      <c r="H1504">
        <v>9</v>
      </c>
      <c r="I1504">
        <v>28</v>
      </c>
      <c r="J1504">
        <v>3</v>
      </c>
      <c r="K1504">
        <v>2</v>
      </c>
      <c r="L1504">
        <v>0</v>
      </c>
    </row>
    <row r="1505" spans="1:12" x14ac:dyDescent="0.2">
      <c r="A1505" t="s">
        <v>1520</v>
      </c>
      <c r="B1505" t="s">
        <v>19</v>
      </c>
      <c r="C1505">
        <v>0</v>
      </c>
      <c r="D1505">
        <v>6</v>
      </c>
      <c r="E1505">
        <v>0</v>
      </c>
      <c r="F1505">
        <v>0</v>
      </c>
      <c r="G1505">
        <v>1</v>
      </c>
      <c r="H1505">
        <v>6</v>
      </c>
      <c r="I1505">
        <v>21</v>
      </c>
      <c r="J1505">
        <v>1</v>
      </c>
      <c r="K1505">
        <v>7</v>
      </c>
      <c r="L1505">
        <v>0</v>
      </c>
    </row>
    <row r="1506" spans="1:12" x14ac:dyDescent="0.2">
      <c r="A1506" t="s">
        <v>1521</v>
      </c>
      <c r="B1506" t="s">
        <v>19</v>
      </c>
      <c r="C1506">
        <v>0</v>
      </c>
      <c r="D1506">
        <v>3</v>
      </c>
      <c r="E1506">
        <v>5</v>
      </c>
      <c r="F1506">
        <v>0</v>
      </c>
      <c r="G1506">
        <v>0.33300000000000002</v>
      </c>
      <c r="H1506">
        <v>15</v>
      </c>
      <c r="I1506">
        <v>24</v>
      </c>
      <c r="J1506">
        <v>6</v>
      </c>
      <c r="K1506">
        <v>7</v>
      </c>
      <c r="L1506">
        <v>0</v>
      </c>
    </row>
    <row r="1507" spans="1:12" x14ac:dyDescent="0.2">
      <c r="A1507" t="s">
        <v>1522</v>
      </c>
      <c r="B1507" t="s">
        <v>19</v>
      </c>
      <c r="C1507">
        <v>0</v>
      </c>
      <c r="D1507">
        <v>3</v>
      </c>
      <c r="E1507">
        <v>0</v>
      </c>
      <c r="F1507">
        <v>0</v>
      </c>
      <c r="G1507">
        <v>1</v>
      </c>
      <c r="H1507">
        <v>11</v>
      </c>
      <c r="I1507">
        <v>20</v>
      </c>
      <c r="J1507">
        <v>1</v>
      </c>
      <c r="K1507">
        <v>5</v>
      </c>
      <c r="L1507">
        <v>0</v>
      </c>
    </row>
    <row r="1508" spans="1:12" x14ac:dyDescent="0.2">
      <c r="A1508" t="s">
        <v>1523</v>
      </c>
      <c r="B1508" t="s">
        <v>17</v>
      </c>
      <c r="C1508">
        <v>0</v>
      </c>
      <c r="D1508">
        <v>5</v>
      </c>
      <c r="E1508">
        <v>0</v>
      </c>
      <c r="F1508">
        <v>1</v>
      </c>
      <c r="G1508">
        <v>1</v>
      </c>
      <c r="H1508">
        <v>2</v>
      </c>
      <c r="I1508">
        <v>6</v>
      </c>
      <c r="J1508">
        <v>9</v>
      </c>
      <c r="K1508">
        <v>5</v>
      </c>
      <c r="L1508">
        <v>2</v>
      </c>
    </row>
    <row r="1509" spans="1:12" x14ac:dyDescent="0.2">
      <c r="A1509" t="s">
        <v>1524</v>
      </c>
      <c r="B1509" t="s">
        <v>17</v>
      </c>
      <c r="C1509">
        <v>0</v>
      </c>
      <c r="D1509">
        <v>6</v>
      </c>
      <c r="E1509">
        <v>0</v>
      </c>
      <c r="F1509">
        <v>1</v>
      </c>
      <c r="G1509">
        <v>1</v>
      </c>
      <c r="H1509">
        <v>1</v>
      </c>
      <c r="I1509">
        <v>7</v>
      </c>
      <c r="J1509">
        <v>6</v>
      </c>
      <c r="K1509">
        <v>6</v>
      </c>
      <c r="L1509">
        <v>2</v>
      </c>
    </row>
    <row r="1510" spans="1:12" x14ac:dyDescent="0.2">
      <c r="A1510" t="s">
        <v>1525</v>
      </c>
      <c r="B1510" t="s">
        <v>17</v>
      </c>
      <c r="C1510">
        <v>0</v>
      </c>
      <c r="D1510">
        <v>2</v>
      </c>
      <c r="E1510">
        <v>0</v>
      </c>
      <c r="F1510">
        <v>1</v>
      </c>
      <c r="G1510">
        <v>1</v>
      </c>
      <c r="H1510">
        <v>2</v>
      </c>
      <c r="I1510">
        <v>3</v>
      </c>
      <c r="J1510">
        <v>11</v>
      </c>
      <c r="K1510">
        <v>2</v>
      </c>
      <c r="L1510">
        <v>2</v>
      </c>
    </row>
    <row r="1511" spans="1:12" x14ac:dyDescent="0.2">
      <c r="A1511" t="s">
        <v>1526</v>
      </c>
      <c r="B1511" t="s">
        <v>17</v>
      </c>
      <c r="C1511">
        <v>0</v>
      </c>
      <c r="D1511">
        <v>4</v>
      </c>
      <c r="E1511">
        <v>0</v>
      </c>
      <c r="F1511">
        <v>1</v>
      </c>
      <c r="G1511">
        <v>1</v>
      </c>
      <c r="H1511">
        <v>3</v>
      </c>
      <c r="I1511">
        <v>5</v>
      </c>
      <c r="J1511">
        <v>7</v>
      </c>
      <c r="K1511">
        <v>4</v>
      </c>
      <c r="L1511">
        <v>2</v>
      </c>
    </row>
    <row r="1512" spans="1:12" x14ac:dyDescent="0.2">
      <c r="A1512" t="s">
        <v>1527</v>
      </c>
      <c r="B1512" t="s">
        <v>34</v>
      </c>
      <c r="C1512">
        <v>0</v>
      </c>
      <c r="D1512">
        <v>1</v>
      </c>
      <c r="E1512">
        <v>0</v>
      </c>
      <c r="F1512">
        <v>0</v>
      </c>
      <c r="G1512">
        <v>1</v>
      </c>
      <c r="H1512">
        <v>5</v>
      </c>
      <c r="I1512">
        <v>5</v>
      </c>
      <c r="J1512">
        <v>0</v>
      </c>
      <c r="K1512">
        <v>2</v>
      </c>
      <c r="L1512">
        <v>0</v>
      </c>
    </row>
    <row r="1513" spans="1:12" x14ac:dyDescent="0.2">
      <c r="A1513" t="s">
        <v>1528</v>
      </c>
      <c r="B1513" t="s">
        <v>19</v>
      </c>
      <c r="C1513">
        <v>0</v>
      </c>
      <c r="D1513">
        <v>5</v>
      </c>
      <c r="E1513">
        <v>16</v>
      </c>
      <c r="F1513">
        <v>0</v>
      </c>
      <c r="G1513">
        <v>0.16700000000000001</v>
      </c>
      <c r="H1513">
        <v>15</v>
      </c>
      <c r="I1513">
        <v>38</v>
      </c>
      <c r="J1513">
        <v>2</v>
      </c>
      <c r="K1513">
        <v>11</v>
      </c>
      <c r="L1513">
        <v>0</v>
      </c>
    </row>
    <row r="1514" spans="1:12" x14ac:dyDescent="0.2">
      <c r="A1514" t="s">
        <v>1529</v>
      </c>
      <c r="B1514" t="s">
        <v>19</v>
      </c>
      <c r="C1514">
        <v>0</v>
      </c>
      <c r="D1514">
        <v>1</v>
      </c>
      <c r="E1514">
        <v>0</v>
      </c>
      <c r="F1514">
        <v>1</v>
      </c>
      <c r="G1514">
        <v>1</v>
      </c>
      <c r="H1514">
        <v>14</v>
      </c>
      <c r="I1514">
        <v>19</v>
      </c>
      <c r="J1514">
        <v>1</v>
      </c>
      <c r="K1514">
        <v>3</v>
      </c>
      <c r="L1514">
        <v>0</v>
      </c>
    </row>
    <row r="1515" spans="1:12" x14ac:dyDescent="0.2">
      <c r="A1515" t="s">
        <v>1530</v>
      </c>
      <c r="B1515" t="s">
        <v>19</v>
      </c>
      <c r="C1515">
        <v>0</v>
      </c>
      <c r="D1515">
        <v>6</v>
      </c>
      <c r="E1515">
        <v>6</v>
      </c>
      <c r="F1515">
        <v>0</v>
      </c>
      <c r="G1515">
        <v>0.33300000000000002</v>
      </c>
      <c r="H1515">
        <v>5</v>
      </c>
      <c r="I1515">
        <v>12</v>
      </c>
      <c r="J1515">
        <v>1</v>
      </c>
      <c r="K1515">
        <v>6</v>
      </c>
      <c r="L1515">
        <v>0</v>
      </c>
    </row>
    <row r="1516" spans="1:12" x14ac:dyDescent="0.2">
      <c r="A1516" t="s">
        <v>1531</v>
      </c>
      <c r="B1516" t="s">
        <v>19</v>
      </c>
      <c r="C1516">
        <v>0</v>
      </c>
      <c r="D1516">
        <v>3</v>
      </c>
      <c r="E1516">
        <v>5</v>
      </c>
      <c r="F1516">
        <v>0</v>
      </c>
      <c r="G1516">
        <v>0.33300000000000002</v>
      </c>
      <c r="H1516">
        <v>17</v>
      </c>
      <c r="I1516">
        <v>24</v>
      </c>
      <c r="J1516">
        <v>2</v>
      </c>
      <c r="K1516">
        <v>7</v>
      </c>
      <c r="L1516">
        <v>0</v>
      </c>
    </row>
    <row r="1517" spans="1:12" x14ac:dyDescent="0.2">
      <c r="A1517" t="s">
        <v>1532</v>
      </c>
      <c r="B1517" t="s">
        <v>19</v>
      </c>
      <c r="C1517">
        <v>0</v>
      </c>
      <c r="D1517">
        <v>3</v>
      </c>
      <c r="E1517">
        <v>0</v>
      </c>
      <c r="F1517">
        <v>0</v>
      </c>
      <c r="G1517">
        <v>1</v>
      </c>
      <c r="H1517">
        <v>4</v>
      </c>
      <c r="I1517">
        <v>4</v>
      </c>
      <c r="J1517">
        <v>1</v>
      </c>
      <c r="K1517">
        <v>3</v>
      </c>
      <c r="L1517">
        <v>0</v>
      </c>
    </row>
    <row r="1518" spans="1:12" x14ac:dyDescent="0.2">
      <c r="A1518" t="s">
        <v>1533</v>
      </c>
      <c r="B1518" t="s">
        <v>17</v>
      </c>
      <c r="C1518">
        <v>0</v>
      </c>
      <c r="D1518">
        <v>3</v>
      </c>
      <c r="E1518">
        <v>0</v>
      </c>
      <c r="F1518">
        <v>0</v>
      </c>
      <c r="G1518">
        <v>1</v>
      </c>
      <c r="H1518">
        <v>4</v>
      </c>
      <c r="I1518">
        <v>4</v>
      </c>
      <c r="J1518">
        <v>1</v>
      </c>
      <c r="K1518">
        <v>3</v>
      </c>
      <c r="L1518">
        <v>0</v>
      </c>
    </row>
    <row r="1519" spans="1:12" x14ac:dyDescent="0.2">
      <c r="A1519" t="s">
        <v>1534</v>
      </c>
      <c r="B1519" t="s">
        <v>19</v>
      </c>
      <c r="C1519">
        <v>0</v>
      </c>
      <c r="D1519">
        <v>4</v>
      </c>
      <c r="E1519">
        <v>0</v>
      </c>
      <c r="F1519">
        <v>0</v>
      </c>
      <c r="G1519">
        <v>1</v>
      </c>
      <c r="H1519">
        <v>16</v>
      </c>
      <c r="I1519">
        <v>22</v>
      </c>
      <c r="J1519">
        <v>1</v>
      </c>
      <c r="K1519">
        <v>5</v>
      </c>
      <c r="L1519">
        <v>0</v>
      </c>
    </row>
    <row r="1520" spans="1:12" x14ac:dyDescent="0.2">
      <c r="A1520" t="s">
        <v>1535</v>
      </c>
      <c r="B1520" t="s">
        <v>17</v>
      </c>
      <c r="C1520">
        <v>0</v>
      </c>
      <c r="D1520">
        <v>3</v>
      </c>
      <c r="E1520">
        <v>0</v>
      </c>
      <c r="F1520">
        <v>1</v>
      </c>
      <c r="G1520">
        <v>1</v>
      </c>
      <c r="H1520">
        <v>3</v>
      </c>
      <c r="I1520">
        <v>4</v>
      </c>
      <c r="J1520">
        <v>6</v>
      </c>
      <c r="K1520">
        <v>3</v>
      </c>
      <c r="L1520">
        <v>3</v>
      </c>
    </row>
    <row r="1521" spans="1:12" x14ac:dyDescent="0.2">
      <c r="A1521" t="s">
        <v>1536</v>
      </c>
      <c r="B1521" t="s">
        <v>19</v>
      </c>
      <c r="C1521">
        <v>4</v>
      </c>
      <c r="D1521">
        <v>2</v>
      </c>
      <c r="E1521">
        <v>2</v>
      </c>
      <c r="F1521">
        <v>0</v>
      </c>
      <c r="G1521">
        <v>1</v>
      </c>
      <c r="H1521">
        <v>2</v>
      </c>
      <c r="I1521">
        <v>15</v>
      </c>
      <c r="J1521">
        <v>15</v>
      </c>
      <c r="K1521">
        <v>4</v>
      </c>
      <c r="L1521">
        <v>4</v>
      </c>
    </row>
    <row r="1522" spans="1:12" x14ac:dyDescent="0.2">
      <c r="A1522" t="s">
        <v>1537</v>
      </c>
      <c r="B1522" t="s">
        <v>19</v>
      </c>
      <c r="C1522">
        <v>0</v>
      </c>
      <c r="D1522">
        <v>5</v>
      </c>
      <c r="E1522">
        <v>15</v>
      </c>
      <c r="F1522">
        <v>0</v>
      </c>
      <c r="G1522">
        <v>0.2</v>
      </c>
      <c r="H1522">
        <v>19</v>
      </c>
      <c r="I1522">
        <v>55</v>
      </c>
      <c r="J1522">
        <v>11</v>
      </c>
      <c r="K1522">
        <v>13</v>
      </c>
      <c r="L1522">
        <v>1</v>
      </c>
    </row>
    <row r="1523" spans="1:12" x14ac:dyDescent="0.2">
      <c r="A1523" t="s">
        <v>1538</v>
      </c>
      <c r="B1523" t="s">
        <v>19</v>
      </c>
      <c r="C1523">
        <v>0</v>
      </c>
      <c r="D1523">
        <v>11</v>
      </c>
      <c r="E1523">
        <v>56</v>
      </c>
      <c r="F1523">
        <v>0</v>
      </c>
      <c r="G1523">
        <v>0.111</v>
      </c>
      <c r="H1523">
        <v>17</v>
      </c>
      <c r="I1523">
        <v>32</v>
      </c>
      <c r="J1523">
        <v>6</v>
      </c>
      <c r="K1523">
        <v>15</v>
      </c>
      <c r="L1523">
        <v>0</v>
      </c>
    </row>
    <row r="1524" spans="1:12" x14ac:dyDescent="0.2">
      <c r="A1524" t="s">
        <v>1539</v>
      </c>
      <c r="B1524" t="s">
        <v>19</v>
      </c>
      <c r="C1524">
        <v>0</v>
      </c>
      <c r="D1524">
        <v>13</v>
      </c>
      <c r="E1524">
        <v>42</v>
      </c>
      <c r="F1524">
        <v>0</v>
      </c>
      <c r="G1524">
        <v>0.2</v>
      </c>
      <c r="H1524">
        <v>27</v>
      </c>
      <c r="I1524">
        <v>74</v>
      </c>
      <c r="J1524">
        <v>2</v>
      </c>
      <c r="K1524">
        <v>25</v>
      </c>
      <c r="L1524">
        <v>0</v>
      </c>
    </row>
    <row r="1525" spans="1:12" x14ac:dyDescent="0.2">
      <c r="A1525" t="s">
        <v>1540</v>
      </c>
      <c r="B1525" t="s">
        <v>19</v>
      </c>
      <c r="C1525">
        <v>0</v>
      </c>
      <c r="D1525">
        <v>7</v>
      </c>
      <c r="E1525">
        <v>0</v>
      </c>
      <c r="F1525">
        <v>1</v>
      </c>
      <c r="G1525">
        <v>1</v>
      </c>
      <c r="H1525">
        <v>15</v>
      </c>
      <c r="I1525">
        <v>49</v>
      </c>
      <c r="J1525">
        <v>1</v>
      </c>
      <c r="K1525">
        <v>14</v>
      </c>
      <c r="L1525">
        <v>0</v>
      </c>
    </row>
    <row r="1526" spans="1:12" x14ac:dyDescent="0.2">
      <c r="A1526" t="s">
        <v>1541</v>
      </c>
      <c r="B1526" t="s">
        <v>19</v>
      </c>
      <c r="C1526">
        <v>0</v>
      </c>
      <c r="D1526">
        <v>15</v>
      </c>
      <c r="E1526">
        <v>0</v>
      </c>
      <c r="F1526">
        <v>0</v>
      </c>
      <c r="G1526">
        <v>0.33300000000000002</v>
      </c>
      <c r="H1526">
        <v>24</v>
      </c>
      <c r="I1526">
        <v>97</v>
      </c>
      <c r="J1526">
        <v>2</v>
      </c>
      <c r="K1526">
        <v>30</v>
      </c>
      <c r="L1526">
        <v>0</v>
      </c>
    </row>
    <row r="1527" spans="1:12" x14ac:dyDescent="0.2">
      <c r="A1527" t="s">
        <v>1542</v>
      </c>
      <c r="B1527" t="s">
        <v>19</v>
      </c>
      <c r="C1527">
        <v>0</v>
      </c>
      <c r="D1527">
        <v>12</v>
      </c>
      <c r="E1527">
        <v>0</v>
      </c>
      <c r="F1527">
        <v>1</v>
      </c>
      <c r="G1527">
        <v>1</v>
      </c>
      <c r="H1527">
        <v>13</v>
      </c>
      <c r="I1527">
        <v>59</v>
      </c>
      <c r="J1527">
        <v>2</v>
      </c>
      <c r="K1527">
        <v>18</v>
      </c>
      <c r="L1527">
        <v>0</v>
      </c>
    </row>
    <row r="1528" spans="1:12" x14ac:dyDescent="0.2">
      <c r="A1528" t="s">
        <v>1543</v>
      </c>
      <c r="B1528" t="s">
        <v>19</v>
      </c>
      <c r="C1528">
        <v>18</v>
      </c>
      <c r="D1528">
        <v>1</v>
      </c>
      <c r="E1528">
        <v>0</v>
      </c>
      <c r="F1528">
        <v>1</v>
      </c>
      <c r="G1528">
        <v>1</v>
      </c>
      <c r="H1528">
        <v>5</v>
      </c>
      <c r="I1528">
        <v>27</v>
      </c>
      <c r="J1528">
        <v>3</v>
      </c>
      <c r="K1528">
        <v>7</v>
      </c>
      <c r="L1528">
        <v>0</v>
      </c>
    </row>
    <row r="1529" spans="1:12" x14ac:dyDescent="0.2">
      <c r="A1529" t="s">
        <v>1544</v>
      </c>
      <c r="B1529" t="s">
        <v>19</v>
      </c>
      <c r="C1529">
        <v>8</v>
      </c>
      <c r="D1529">
        <v>3</v>
      </c>
      <c r="E1529">
        <v>26</v>
      </c>
      <c r="F1529">
        <v>0</v>
      </c>
      <c r="G1529">
        <v>0.25</v>
      </c>
      <c r="H1529">
        <v>19</v>
      </c>
      <c r="I1529">
        <v>40</v>
      </c>
      <c r="J1529">
        <v>9</v>
      </c>
      <c r="K1529">
        <v>12</v>
      </c>
      <c r="L1529">
        <v>1</v>
      </c>
    </row>
    <row r="1530" spans="1:12" x14ac:dyDescent="0.2">
      <c r="A1530" t="s">
        <v>1545</v>
      </c>
      <c r="B1530" t="s">
        <v>19</v>
      </c>
      <c r="C1530">
        <v>7</v>
      </c>
      <c r="D1530">
        <v>1</v>
      </c>
      <c r="E1530">
        <v>0</v>
      </c>
      <c r="F1530">
        <v>1</v>
      </c>
      <c r="G1530">
        <v>1</v>
      </c>
      <c r="H1530">
        <v>2</v>
      </c>
      <c r="I1530">
        <v>10</v>
      </c>
      <c r="J1530">
        <v>2</v>
      </c>
      <c r="K1530">
        <v>2</v>
      </c>
      <c r="L1530">
        <v>0</v>
      </c>
    </row>
    <row r="1531" spans="1:12" x14ac:dyDescent="0.2">
      <c r="A1531" t="s">
        <v>1546</v>
      </c>
      <c r="B1531" t="s">
        <v>19</v>
      </c>
      <c r="C1531">
        <v>7</v>
      </c>
      <c r="D1531">
        <v>3</v>
      </c>
      <c r="E1531">
        <v>0</v>
      </c>
      <c r="F1531">
        <v>0</v>
      </c>
      <c r="G1531">
        <v>1</v>
      </c>
      <c r="H1531">
        <v>14</v>
      </c>
      <c r="I1531">
        <v>35</v>
      </c>
      <c r="J1531">
        <v>1</v>
      </c>
      <c r="K1531">
        <v>5</v>
      </c>
      <c r="L1531">
        <v>0</v>
      </c>
    </row>
    <row r="1532" spans="1:12" x14ac:dyDescent="0.2">
      <c r="A1532" t="s">
        <v>1547</v>
      </c>
      <c r="B1532" t="s">
        <v>17</v>
      </c>
      <c r="C1532">
        <v>1</v>
      </c>
      <c r="D1532">
        <v>0</v>
      </c>
      <c r="E1532">
        <v>0</v>
      </c>
      <c r="F1532">
        <v>1</v>
      </c>
      <c r="G1532">
        <v>1</v>
      </c>
      <c r="H1532">
        <v>0</v>
      </c>
      <c r="I1532">
        <v>2</v>
      </c>
      <c r="J1532">
        <v>3</v>
      </c>
      <c r="K1532">
        <v>1</v>
      </c>
      <c r="L1532">
        <v>2</v>
      </c>
    </row>
    <row r="1533" spans="1:12" x14ac:dyDescent="0.2">
      <c r="A1533" t="s">
        <v>1548</v>
      </c>
      <c r="B1533" t="s">
        <v>17</v>
      </c>
      <c r="C1533">
        <v>2</v>
      </c>
      <c r="D1533">
        <v>2</v>
      </c>
      <c r="E1533">
        <v>0</v>
      </c>
      <c r="F1533">
        <v>0</v>
      </c>
      <c r="G1533">
        <v>1</v>
      </c>
      <c r="H1533">
        <v>3</v>
      </c>
      <c r="I1533">
        <v>4</v>
      </c>
      <c r="J1533">
        <v>1</v>
      </c>
      <c r="K1533">
        <v>2</v>
      </c>
      <c r="L1533">
        <v>0</v>
      </c>
    </row>
    <row r="1534" spans="1:12" x14ac:dyDescent="0.2">
      <c r="A1534" t="s">
        <v>1549</v>
      </c>
      <c r="B1534" t="s">
        <v>19</v>
      </c>
      <c r="C1534">
        <v>0</v>
      </c>
      <c r="D1534">
        <v>4</v>
      </c>
      <c r="E1534">
        <v>0</v>
      </c>
      <c r="F1534">
        <v>0</v>
      </c>
      <c r="G1534">
        <v>0.33300000000000002</v>
      </c>
      <c r="H1534">
        <v>25</v>
      </c>
      <c r="I1534">
        <v>69</v>
      </c>
      <c r="J1534">
        <v>2</v>
      </c>
      <c r="K1534">
        <v>11</v>
      </c>
      <c r="L1534">
        <v>0</v>
      </c>
    </row>
    <row r="1535" spans="1:12" x14ac:dyDescent="0.2">
      <c r="A1535" t="s">
        <v>1550</v>
      </c>
      <c r="B1535" t="s">
        <v>19</v>
      </c>
      <c r="C1535">
        <v>0</v>
      </c>
      <c r="D1535">
        <v>1</v>
      </c>
      <c r="E1535">
        <v>1</v>
      </c>
      <c r="F1535">
        <v>0</v>
      </c>
      <c r="G1535">
        <v>1</v>
      </c>
      <c r="H1535">
        <v>8</v>
      </c>
      <c r="I1535">
        <v>9</v>
      </c>
      <c r="J1535">
        <v>1</v>
      </c>
      <c r="K1535">
        <v>3</v>
      </c>
      <c r="L1535">
        <v>0</v>
      </c>
    </row>
    <row r="1536" spans="1:12" x14ac:dyDescent="0.2">
      <c r="A1536" t="s">
        <v>1551</v>
      </c>
      <c r="B1536" t="s">
        <v>17</v>
      </c>
      <c r="C1536">
        <v>0</v>
      </c>
      <c r="D1536">
        <v>4</v>
      </c>
      <c r="E1536">
        <v>1</v>
      </c>
      <c r="F1536">
        <v>1</v>
      </c>
      <c r="G1536">
        <v>1</v>
      </c>
      <c r="H1536">
        <v>3</v>
      </c>
      <c r="I1536">
        <v>6</v>
      </c>
      <c r="J1536">
        <v>5</v>
      </c>
      <c r="K1536">
        <v>4</v>
      </c>
      <c r="L1536">
        <v>2</v>
      </c>
    </row>
    <row r="1537" spans="1:12" x14ac:dyDescent="0.2">
      <c r="A1537" t="s">
        <v>1552</v>
      </c>
      <c r="B1537" t="s">
        <v>19</v>
      </c>
      <c r="C1537">
        <v>2</v>
      </c>
      <c r="D1537">
        <v>5</v>
      </c>
      <c r="E1537">
        <v>3</v>
      </c>
      <c r="F1537">
        <v>0</v>
      </c>
      <c r="G1537">
        <v>0.5</v>
      </c>
      <c r="H1537">
        <v>9</v>
      </c>
      <c r="I1537">
        <v>17</v>
      </c>
      <c r="J1537">
        <v>4</v>
      </c>
      <c r="K1537">
        <v>6</v>
      </c>
      <c r="L1537">
        <v>0</v>
      </c>
    </row>
    <row r="1538" spans="1:12" x14ac:dyDescent="0.2">
      <c r="A1538" t="s">
        <v>1553</v>
      </c>
      <c r="B1538" t="s">
        <v>19</v>
      </c>
      <c r="C1538">
        <v>0</v>
      </c>
      <c r="D1538">
        <v>3</v>
      </c>
      <c r="E1538">
        <v>0</v>
      </c>
      <c r="F1538">
        <v>0</v>
      </c>
      <c r="G1538">
        <v>1</v>
      </c>
      <c r="H1538">
        <v>17</v>
      </c>
      <c r="I1538">
        <v>37</v>
      </c>
      <c r="J1538">
        <v>1</v>
      </c>
      <c r="K1538">
        <v>5</v>
      </c>
      <c r="L1538">
        <v>0</v>
      </c>
    </row>
    <row r="1539" spans="1:12" x14ac:dyDescent="0.2">
      <c r="A1539" t="s">
        <v>1554</v>
      </c>
      <c r="B1539" t="s">
        <v>17</v>
      </c>
      <c r="C1539">
        <v>0</v>
      </c>
      <c r="D1539">
        <v>6</v>
      </c>
      <c r="E1539">
        <v>0</v>
      </c>
      <c r="F1539">
        <v>0</v>
      </c>
      <c r="G1539">
        <v>1</v>
      </c>
      <c r="H1539">
        <v>17</v>
      </c>
      <c r="I1539">
        <v>27</v>
      </c>
      <c r="J1539">
        <v>3</v>
      </c>
      <c r="K1539">
        <v>6</v>
      </c>
      <c r="L1539">
        <v>0</v>
      </c>
    </row>
    <row r="1540" spans="1:12" x14ac:dyDescent="0.2">
      <c r="A1540" t="s">
        <v>1555</v>
      </c>
      <c r="B1540" t="s">
        <v>17</v>
      </c>
      <c r="C1540">
        <v>0</v>
      </c>
      <c r="D1540">
        <v>11</v>
      </c>
      <c r="E1540">
        <v>0</v>
      </c>
      <c r="F1540">
        <v>0</v>
      </c>
      <c r="G1540">
        <v>1</v>
      </c>
      <c r="H1540">
        <v>7</v>
      </c>
      <c r="I1540">
        <v>25</v>
      </c>
      <c r="J1540">
        <v>1</v>
      </c>
      <c r="K1540">
        <v>11</v>
      </c>
      <c r="L1540">
        <v>0</v>
      </c>
    </row>
    <row r="1541" spans="1:12" x14ac:dyDescent="0.2">
      <c r="A1541" t="s">
        <v>1556</v>
      </c>
      <c r="B1541" t="s">
        <v>17</v>
      </c>
      <c r="C1541">
        <v>0</v>
      </c>
      <c r="D1541">
        <v>12</v>
      </c>
      <c r="E1541">
        <v>66</v>
      </c>
      <c r="F1541">
        <v>0</v>
      </c>
      <c r="G1541">
        <v>1</v>
      </c>
      <c r="H1541">
        <v>10</v>
      </c>
      <c r="I1541">
        <v>30</v>
      </c>
      <c r="J1541">
        <v>1</v>
      </c>
      <c r="K1541">
        <v>16</v>
      </c>
      <c r="L1541">
        <v>0</v>
      </c>
    </row>
    <row r="1542" spans="1:12" x14ac:dyDescent="0.2">
      <c r="A1542" t="s">
        <v>1557</v>
      </c>
      <c r="B1542" t="s">
        <v>17</v>
      </c>
      <c r="C1542">
        <v>0</v>
      </c>
      <c r="D1542">
        <v>5</v>
      </c>
      <c r="E1542">
        <v>0</v>
      </c>
      <c r="F1542">
        <v>0</v>
      </c>
      <c r="G1542">
        <v>1</v>
      </c>
      <c r="H1542">
        <v>6</v>
      </c>
      <c r="I1542">
        <v>11</v>
      </c>
      <c r="J1542">
        <v>1</v>
      </c>
      <c r="K1542">
        <v>5</v>
      </c>
      <c r="L1542">
        <v>0</v>
      </c>
    </row>
    <row r="1543" spans="1:12" x14ac:dyDescent="0.2">
      <c r="A1543" t="s">
        <v>1558</v>
      </c>
      <c r="B1543" t="s">
        <v>17</v>
      </c>
      <c r="C1543">
        <v>0</v>
      </c>
      <c r="D1543">
        <v>3</v>
      </c>
      <c r="E1543">
        <v>3</v>
      </c>
      <c r="F1543">
        <v>0</v>
      </c>
      <c r="G1543">
        <v>0.5</v>
      </c>
      <c r="H1543">
        <v>5</v>
      </c>
      <c r="I1543">
        <v>7</v>
      </c>
      <c r="J1543">
        <v>1</v>
      </c>
      <c r="K1543">
        <v>3</v>
      </c>
      <c r="L1543">
        <v>0</v>
      </c>
    </row>
    <row r="1544" spans="1:12" x14ac:dyDescent="0.2">
      <c r="A1544" t="s">
        <v>1559</v>
      </c>
      <c r="B1544" t="s">
        <v>17</v>
      </c>
      <c r="C1544">
        <v>3</v>
      </c>
      <c r="D1544">
        <v>13</v>
      </c>
      <c r="E1544">
        <v>49</v>
      </c>
      <c r="F1544">
        <v>1</v>
      </c>
      <c r="G1544">
        <v>1</v>
      </c>
      <c r="H1544">
        <v>7</v>
      </c>
      <c r="I1544">
        <v>38</v>
      </c>
      <c r="J1544">
        <v>8</v>
      </c>
      <c r="K1544">
        <v>16</v>
      </c>
      <c r="L1544">
        <v>0</v>
      </c>
    </row>
    <row r="1545" spans="1:12" x14ac:dyDescent="0.2">
      <c r="A1545" t="s">
        <v>1560</v>
      </c>
      <c r="B1545" t="s">
        <v>17</v>
      </c>
      <c r="C1545">
        <v>2</v>
      </c>
      <c r="D1545">
        <v>2</v>
      </c>
      <c r="E1545">
        <v>4</v>
      </c>
      <c r="F1545">
        <v>2</v>
      </c>
      <c r="G1545">
        <v>0.5</v>
      </c>
      <c r="H1545">
        <v>0</v>
      </c>
      <c r="I1545">
        <v>7</v>
      </c>
      <c r="J1545">
        <v>2</v>
      </c>
      <c r="K1545">
        <v>4</v>
      </c>
      <c r="L1545">
        <v>0</v>
      </c>
    </row>
    <row r="1546" spans="1:12" x14ac:dyDescent="0.2">
      <c r="A1546" t="s">
        <v>1561</v>
      </c>
      <c r="B1546" t="s">
        <v>17</v>
      </c>
      <c r="C1546">
        <v>0</v>
      </c>
      <c r="D1546">
        <v>2</v>
      </c>
      <c r="E1546">
        <v>0</v>
      </c>
      <c r="F1546">
        <v>1</v>
      </c>
      <c r="G1546">
        <v>1</v>
      </c>
      <c r="H1546">
        <v>1</v>
      </c>
      <c r="I1546">
        <v>3</v>
      </c>
      <c r="J1546">
        <v>2</v>
      </c>
      <c r="K1546">
        <v>2</v>
      </c>
      <c r="L1546">
        <v>1</v>
      </c>
    </row>
    <row r="1547" spans="1:12" x14ac:dyDescent="0.2">
      <c r="A1547" t="s">
        <v>1562</v>
      </c>
      <c r="B1547" t="s">
        <v>17</v>
      </c>
      <c r="C1547">
        <v>1</v>
      </c>
      <c r="D1547">
        <v>3</v>
      </c>
      <c r="E1547">
        <v>6</v>
      </c>
      <c r="F1547">
        <v>0</v>
      </c>
      <c r="G1547">
        <v>1</v>
      </c>
      <c r="H1547">
        <v>2</v>
      </c>
      <c r="I1547">
        <v>6</v>
      </c>
      <c r="J1547">
        <v>1</v>
      </c>
      <c r="K1547">
        <v>5</v>
      </c>
      <c r="L1547">
        <v>0</v>
      </c>
    </row>
    <row r="1548" spans="1:12" x14ac:dyDescent="0.2">
      <c r="A1548" t="s">
        <v>1563</v>
      </c>
      <c r="B1548" t="s">
        <v>19</v>
      </c>
      <c r="C1548">
        <v>0</v>
      </c>
      <c r="D1548">
        <v>3</v>
      </c>
      <c r="E1548">
        <v>0</v>
      </c>
      <c r="F1548">
        <v>0</v>
      </c>
      <c r="G1548">
        <v>1</v>
      </c>
      <c r="H1548">
        <v>9</v>
      </c>
      <c r="I1548">
        <v>9</v>
      </c>
      <c r="J1548">
        <v>2</v>
      </c>
      <c r="K1548">
        <v>3</v>
      </c>
      <c r="L1548">
        <v>0</v>
      </c>
    </row>
    <row r="1549" spans="1:12" x14ac:dyDescent="0.2">
      <c r="A1549" t="s">
        <v>1564</v>
      </c>
      <c r="B1549" t="s">
        <v>17</v>
      </c>
      <c r="C1549">
        <v>0</v>
      </c>
      <c r="D1549">
        <v>2</v>
      </c>
      <c r="E1549">
        <v>3</v>
      </c>
      <c r="F1549">
        <v>0</v>
      </c>
      <c r="G1549">
        <v>0.5</v>
      </c>
      <c r="H1549">
        <v>4</v>
      </c>
      <c r="I1549">
        <v>5</v>
      </c>
      <c r="J1549">
        <v>1</v>
      </c>
      <c r="K1549">
        <v>3</v>
      </c>
      <c r="L1549">
        <v>0</v>
      </c>
    </row>
    <row r="1550" spans="1:12" x14ac:dyDescent="0.2">
      <c r="A1550" t="s">
        <v>1565</v>
      </c>
      <c r="B1550" t="s">
        <v>34</v>
      </c>
      <c r="C1550">
        <v>0</v>
      </c>
      <c r="D1550">
        <v>1</v>
      </c>
      <c r="E1550">
        <v>0</v>
      </c>
      <c r="F1550">
        <v>0</v>
      </c>
      <c r="G1550">
        <v>1</v>
      </c>
      <c r="H1550">
        <v>5</v>
      </c>
      <c r="I1550">
        <v>5</v>
      </c>
      <c r="J1550">
        <v>0</v>
      </c>
      <c r="K1550">
        <v>2</v>
      </c>
      <c r="L1550">
        <v>0</v>
      </c>
    </row>
    <row r="1551" spans="1:12" x14ac:dyDescent="0.2">
      <c r="A1551" t="s">
        <v>1566</v>
      </c>
      <c r="B1551" t="s">
        <v>34</v>
      </c>
      <c r="C1551">
        <v>0</v>
      </c>
      <c r="D1551">
        <v>6</v>
      </c>
      <c r="E1551">
        <v>5</v>
      </c>
      <c r="F1551">
        <v>0</v>
      </c>
      <c r="G1551">
        <v>0.2</v>
      </c>
      <c r="H1551">
        <v>13</v>
      </c>
      <c r="I1551">
        <v>13</v>
      </c>
      <c r="J1551">
        <v>1</v>
      </c>
      <c r="K1551">
        <v>6</v>
      </c>
      <c r="L1551">
        <v>0</v>
      </c>
    </row>
    <row r="1552" spans="1:12" x14ac:dyDescent="0.2">
      <c r="A1552" t="s">
        <v>1567</v>
      </c>
      <c r="B1552" t="s">
        <v>34</v>
      </c>
      <c r="C1552">
        <v>0</v>
      </c>
      <c r="D1552">
        <v>3</v>
      </c>
      <c r="E1552">
        <v>3</v>
      </c>
      <c r="F1552">
        <v>0</v>
      </c>
      <c r="G1552">
        <v>0.5</v>
      </c>
      <c r="H1552">
        <v>7</v>
      </c>
      <c r="I1552">
        <v>6</v>
      </c>
      <c r="J1552">
        <v>2</v>
      </c>
      <c r="K1552">
        <v>3</v>
      </c>
      <c r="L1552">
        <v>0</v>
      </c>
    </row>
    <row r="1553" spans="1:12" x14ac:dyDescent="0.2">
      <c r="A1553" t="s">
        <v>1568</v>
      </c>
      <c r="B1553" t="s">
        <v>19</v>
      </c>
      <c r="C1553">
        <v>0</v>
      </c>
      <c r="D1553">
        <v>5</v>
      </c>
      <c r="E1553">
        <v>7</v>
      </c>
      <c r="F1553">
        <v>0</v>
      </c>
      <c r="G1553">
        <v>0.5</v>
      </c>
      <c r="H1553">
        <v>27</v>
      </c>
      <c r="I1553">
        <v>44</v>
      </c>
      <c r="J1553">
        <v>7</v>
      </c>
      <c r="K1553">
        <v>12</v>
      </c>
      <c r="L1553">
        <v>0</v>
      </c>
    </row>
    <row r="1554" spans="1:12" x14ac:dyDescent="0.2">
      <c r="A1554" t="s">
        <v>1569</v>
      </c>
      <c r="B1554" t="s">
        <v>19</v>
      </c>
      <c r="C1554">
        <v>0</v>
      </c>
      <c r="D1554">
        <v>1</v>
      </c>
      <c r="E1554">
        <v>0</v>
      </c>
      <c r="F1554">
        <v>0</v>
      </c>
      <c r="G1554">
        <v>1</v>
      </c>
      <c r="H1554">
        <v>3</v>
      </c>
      <c r="I1554">
        <v>4</v>
      </c>
      <c r="J1554">
        <v>1</v>
      </c>
      <c r="K1554">
        <v>2</v>
      </c>
      <c r="L1554">
        <v>0</v>
      </c>
    </row>
    <row r="1555" spans="1:12" x14ac:dyDescent="0.2">
      <c r="A1555" t="s">
        <v>1570</v>
      </c>
      <c r="B1555" t="s">
        <v>19</v>
      </c>
      <c r="C1555">
        <v>0</v>
      </c>
      <c r="D1555">
        <v>1</v>
      </c>
      <c r="E1555">
        <v>0</v>
      </c>
      <c r="F1555">
        <v>0</v>
      </c>
      <c r="G1555">
        <v>1</v>
      </c>
      <c r="H1555">
        <v>5</v>
      </c>
      <c r="I1555">
        <v>6</v>
      </c>
      <c r="J1555">
        <v>1</v>
      </c>
      <c r="K1555">
        <v>2</v>
      </c>
      <c r="L1555">
        <v>0</v>
      </c>
    </row>
    <row r="1556" spans="1:12" x14ac:dyDescent="0.2">
      <c r="A1556" t="s">
        <v>1571</v>
      </c>
      <c r="B1556" t="s">
        <v>19</v>
      </c>
      <c r="C1556">
        <v>0</v>
      </c>
      <c r="D1556">
        <v>1</v>
      </c>
      <c r="E1556">
        <v>0</v>
      </c>
      <c r="F1556">
        <v>0</v>
      </c>
      <c r="G1556">
        <v>1</v>
      </c>
      <c r="H1556">
        <v>6</v>
      </c>
      <c r="I1556">
        <v>7</v>
      </c>
      <c r="J1556">
        <v>1</v>
      </c>
      <c r="K1556">
        <v>2</v>
      </c>
      <c r="L1556">
        <v>0</v>
      </c>
    </row>
    <row r="1557" spans="1:12" x14ac:dyDescent="0.2">
      <c r="A1557" t="s">
        <v>1572</v>
      </c>
      <c r="B1557" t="s">
        <v>19</v>
      </c>
      <c r="C1557">
        <v>0</v>
      </c>
      <c r="D1557">
        <v>3</v>
      </c>
      <c r="E1557">
        <v>0</v>
      </c>
      <c r="F1557">
        <v>0</v>
      </c>
      <c r="G1557">
        <v>0.33300000000000002</v>
      </c>
      <c r="H1557">
        <v>5</v>
      </c>
      <c r="I1557">
        <v>7</v>
      </c>
      <c r="J1557">
        <v>1</v>
      </c>
      <c r="K1557">
        <v>4</v>
      </c>
      <c r="L1557">
        <v>0</v>
      </c>
    </row>
    <row r="1558" spans="1:12" x14ac:dyDescent="0.2">
      <c r="A1558" t="s">
        <v>1573</v>
      </c>
      <c r="B1558" t="s">
        <v>19</v>
      </c>
      <c r="C1558">
        <v>0</v>
      </c>
      <c r="D1558">
        <v>4</v>
      </c>
      <c r="E1558">
        <v>0</v>
      </c>
      <c r="F1558">
        <v>0</v>
      </c>
      <c r="G1558">
        <v>0.33300000000000002</v>
      </c>
      <c r="H1558">
        <v>6</v>
      </c>
      <c r="I1558">
        <v>9</v>
      </c>
      <c r="J1558">
        <v>1</v>
      </c>
      <c r="K1558">
        <v>5</v>
      </c>
      <c r="L1558">
        <v>0</v>
      </c>
    </row>
    <row r="1559" spans="1:12" x14ac:dyDescent="0.2">
      <c r="A1559" t="s">
        <v>1574</v>
      </c>
      <c r="B1559" t="s">
        <v>17</v>
      </c>
      <c r="C1559">
        <v>0</v>
      </c>
      <c r="D1559">
        <v>0</v>
      </c>
      <c r="E1559">
        <v>0</v>
      </c>
      <c r="F1559">
        <v>1</v>
      </c>
      <c r="G1559">
        <v>1</v>
      </c>
      <c r="H1559">
        <v>0</v>
      </c>
      <c r="I1559">
        <v>2</v>
      </c>
      <c r="J1559">
        <v>3</v>
      </c>
      <c r="K1559">
        <v>1</v>
      </c>
      <c r="L1559">
        <v>0</v>
      </c>
    </row>
    <row r="1560" spans="1:12" x14ac:dyDescent="0.2">
      <c r="A1560" t="s">
        <v>1575</v>
      </c>
      <c r="B1560" t="s">
        <v>17</v>
      </c>
      <c r="C1560">
        <v>0</v>
      </c>
      <c r="D1560">
        <v>1</v>
      </c>
      <c r="E1560">
        <v>1</v>
      </c>
      <c r="F1560">
        <v>0</v>
      </c>
      <c r="G1560">
        <v>1</v>
      </c>
      <c r="H1560">
        <v>2</v>
      </c>
      <c r="I1560">
        <v>4</v>
      </c>
      <c r="J1560">
        <v>4</v>
      </c>
      <c r="K1560">
        <v>3</v>
      </c>
      <c r="L1560">
        <v>2</v>
      </c>
    </row>
    <row r="1561" spans="1:12" x14ac:dyDescent="0.2">
      <c r="A1561" t="s">
        <v>1576</v>
      </c>
      <c r="B1561" t="s">
        <v>17</v>
      </c>
      <c r="C1561">
        <v>0</v>
      </c>
      <c r="D1561">
        <v>1</v>
      </c>
      <c r="E1561">
        <v>1</v>
      </c>
      <c r="F1561">
        <v>0</v>
      </c>
      <c r="G1561">
        <v>1</v>
      </c>
      <c r="H1561">
        <v>1</v>
      </c>
      <c r="I1561">
        <v>4</v>
      </c>
      <c r="J1561">
        <v>3</v>
      </c>
      <c r="K1561">
        <v>3</v>
      </c>
      <c r="L1561">
        <v>1</v>
      </c>
    </row>
    <row r="1562" spans="1:12" x14ac:dyDescent="0.2">
      <c r="A1562" t="s">
        <v>1577</v>
      </c>
      <c r="B1562" t="s">
        <v>17</v>
      </c>
      <c r="C1562">
        <v>0</v>
      </c>
      <c r="D1562">
        <v>0</v>
      </c>
      <c r="E1562">
        <v>0</v>
      </c>
      <c r="F1562">
        <v>1</v>
      </c>
      <c r="G1562">
        <v>1</v>
      </c>
      <c r="H1562">
        <v>0</v>
      </c>
      <c r="I1562">
        <v>2</v>
      </c>
      <c r="J1562">
        <v>1</v>
      </c>
      <c r="K1562">
        <v>1</v>
      </c>
      <c r="L1562">
        <v>0</v>
      </c>
    </row>
    <row r="1563" spans="1:12" x14ac:dyDescent="0.2">
      <c r="A1563" t="s">
        <v>1578</v>
      </c>
      <c r="B1563" t="s">
        <v>34</v>
      </c>
      <c r="C1563">
        <v>0</v>
      </c>
      <c r="D1563">
        <v>3</v>
      </c>
      <c r="E1563">
        <v>3</v>
      </c>
      <c r="F1563">
        <v>0</v>
      </c>
      <c r="G1563">
        <v>0.5</v>
      </c>
      <c r="H1563">
        <v>7</v>
      </c>
      <c r="I1563">
        <v>6</v>
      </c>
      <c r="J1563">
        <v>1</v>
      </c>
      <c r="K1563">
        <v>3</v>
      </c>
      <c r="L1563">
        <v>0</v>
      </c>
    </row>
    <row r="1564" spans="1:12" x14ac:dyDescent="0.2">
      <c r="A1564" t="s">
        <v>1579</v>
      </c>
      <c r="B1564" t="s">
        <v>15</v>
      </c>
      <c r="C1564">
        <v>0</v>
      </c>
      <c r="D1564">
        <v>15</v>
      </c>
      <c r="E1564">
        <v>12</v>
      </c>
      <c r="F1564">
        <v>1</v>
      </c>
      <c r="G1564">
        <v>0.33300000000000002</v>
      </c>
      <c r="H1564">
        <v>10</v>
      </c>
      <c r="I1564">
        <v>24</v>
      </c>
      <c r="J1564">
        <v>123</v>
      </c>
      <c r="K1564">
        <v>17</v>
      </c>
      <c r="L1564">
        <v>6</v>
      </c>
    </row>
    <row r="1565" spans="1:12" x14ac:dyDescent="0.2">
      <c r="A1565" t="s">
        <v>1580</v>
      </c>
      <c r="B1565" t="s">
        <v>15</v>
      </c>
      <c r="C1565">
        <v>1</v>
      </c>
      <c r="D1565">
        <v>4</v>
      </c>
      <c r="E1565">
        <v>10</v>
      </c>
      <c r="F1565">
        <v>1</v>
      </c>
      <c r="G1565">
        <v>0.33300000000000002</v>
      </c>
      <c r="H1565">
        <v>6</v>
      </c>
      <c r="I1565">
        <v>22</v>
      </c>
      <c r="J1565">
        <v>61</v>
      </c>
      <c r="K1565">
        <v>5</v>
      </c>
      <c r="L1565">
        <v>0</v>
      </c>
    </row>
    <row r="1566" spans="1:12" x14ac:dyDescent="0.2">
      <c r="A1566" t="s">
        <v>1581</v>
      </c>
      <c r="B1566" t="s">
        <v>34</v>
      </c>
      <c r="C1566">
        <v>0</v>
      </c>
      <c r="D1566">
        <v>7</v>
      </c>
      <c r="E1566">
        <v>45</v>
      </c>
      <c r="F1566">
        <v>0</v>
      </c>
      <c r="G1566">
        <v>1</v>
      </c>
      <c r="H1566">
        <v>10</v>
      </c>
      <c r="I1566">
        <v>32</v>
      </c>
      <c r="J1566">
        <v>2</v>
      </c>
      <c r="K1566">
        <v>14</v>
      </c>
      <c r="L1566">
        <v>2</v>
      </c>
    </row>
    <row r="1567" spans="1:12" x14ac:dyDescent="0.2">
      <c r="A1567" t="s">
        <v>1582</v>
      </c>
      <c r="B1567" t="s">
        <v>34</v>
      </c>
      <c r="C1567">
        <v>0</v>
      </c>
      <c r="D1567">
        <v>5</v>
      </c>
      <c r="E1567">
        <v>10</v>
      </c>
      <c r="F1567">
        <v>0</v>
      </c>
      <c r="G1567">
        <v>1</v>
      </c>
      <c r="H1567">
        <v>2</v>
      </c>
      <c r="I1567">
        <v>21</v>
      </c>
      <c r="J1567">
        <v>2</v>
      </c>
      <c r="K1567">
        <v>5</v>
      </c>
      <c r="L1567">
        <v>2</v>
      </c>
    </row>
    <row r="1568" spans="1:12" x14ac:dyDescent="0.2">
      <c r="A1568" t="s">
        <v>1583</v>
      </c>
      <c r="B1568" t="s">
        <v>17</v>
      </c>
      <c r="C1568">
        <v>0</v>
      </c>
      <c r="D1568">
        <v>8</v>
      </c>
      <c r="E1568">
        <v>6</v>
      </c>
      <c r="F1568">
        <v>0</v>
      </c>
      <c r="G1568">
        <v>0.5</v>
      </c>
      <c r="H1568">
        <v>13</v>
      </c>
      <c r="I1568">
        <v>25</v>
      </c>
      <c r="J1568">
        <v>7</v>
      </c>
      <c r="K1568">
        <v>8</v>
      </c>
      <c r="L1568">
        <v>4</v>
      </c>
    </row>
    <row r="1569" spans="1:12" x14ac:dyDescent="0.2">
      <c r="A1569" t="s">
        <v>1584</v>
      </c>
      <c r="B1569" t="s">
        <v>34</v>
      </c>
      <c r="C1569">
        <v>0</v>
      </c>
      <c r="D1569">
        <v>5</v>
      </c>
      <c r="E1569">
        <v>0</v>
      </c>
      <c r="F1569">
        <v>0</v>
      </c>
      <c r="G1569">
        <v>1</v>
      </c>
      <c r="H1569">
        <v>10</v>
      </c>
      <c r="I1569">
        <v>17</v>
      </c>
      <c r="J1569">
        <v>3</v>
      </c>
      <c r="K1569">
        <v>5</v>
      </c>
      <c r="L1569">
        <v>2</v>
      </c>
    </row>
    <row r="1570" spans="1:12" x14ac:dyDescent="0.2">
      <c r="A1570" t="s">
        <v>1585</v>
      </c>
      <c r="B1570" t="s">
        <v>19</v>
      </c>
      <c r="C1570">
        <v>0</v>
      </c>
      <c r="D1570">
        <v>3</v>
      </c>
      <c r="E1570">
        <v>20</v>
      </c>
      <c r="F1570">
        <v>1</v>
      </c>
      <c r="G1570">
        <v>0.25</v>
      </c>
      <c r="H1570">
        <v>9</v>
      </c>
      <c r="I1570">
        <v>28</v>
      </c>
      <c r="J1570">
        <v>4</v>
      </c>
      <c r="K1570">
        <v>11</v>
      </c>
      <c r="L1570">
        <v>0</v>
      </c>
    </row>
    <row r="1571" spans="1:12" x14ac:dyDescent="0.2">
      <c r="A1571" t="s">
        <v>1586</v>
      </c>
      <c r="B1571" t="s">
        <v>19</v>
      </c>
      <c r="C1571">
        <v>0</v>
      </c>
      <c r="D1571">
        <v>1</v>
      </c>
      <c r="E1571">
        <v>0</v>
      </c>
      <c r="F1571">
        <v>1</v>
      </c>
      <c r="G1571">
        <v>0.5</v>
      </c>
      <c r="H1571">
        <v>5</v>
      </c>
      <c r="I1571">
        <v>25</v>
      </c>
      <c r="J1571">
        <v>2</v>
      </c>
      <c r="K1571">
        <v>8</v>
      </c>
      <c r="L1571">
        <v>0</v>
      </c>
    </row>
    <row r="1572" spans="1:12" x14ac:dyDescent="0.2">
      <c r="A1572" t="s">
        <v>1587</v>
      </c>
      <c r="B1572" t="s">
        <v>34</v>
      </c>
      <c r="C1572">
        <v>0</v>
      </c>
      <c r="D1572">
        <v>4</v>
      </c>
      <c r="E1572">
        <v>35</v>
      </c>
      <c r="F1572">
        <v>0</v>
      </c>
      <c r="G1572">
        <v>0.33300000000000002</v>
      </c>
      <c r="H1572">
        <v>26</v>
      </c>
      <c r="I1572">
        <v>76</v>
      </c>
      <c r="J1572">
        <v>3</v>
      </c>
      <c r="K1572">
        <v>17</v>
      </c>
      <c r="L1572">
        <v>0</v>
      </c>
    </row>
    <row r="1573" spans="1:12" x14ac:dyDescent="0.2">
      <c r="A1573" t="s">
        <v>1588</v>
      </c>
      <c r="B1573" t="s">
        <v>34</v>
      </c>
      <c r="C1573">
        <v>0</v>
      </c>
      <c r="D1573">
        <v>0</v>
      </c>
      <c r="E1573">
        <v>3</v>
      </c>
      <c r="F1573">
        <v>1</v>
      </c>
      <c r="G1573">
        <v>1</v>
      </c>
      <c r="H1573">
        <v>12</v>
      </c>
      <c r="I1573">
        <v>33</v>
      </c>
      <c r="J1573">
        <v>2</v>
      </c>
      <c r="K1573">
        <v>7</v>
      </c>
      <c r="L1573">
        <v>0</v>
      </c>
    </row>
    <row r="1574" spans="1:12" x14ac:dyDescent="0.2">
      <c r="A1574" t="s">
        <v>1589</v>
      </c>
      <c r="B1574" t="s">
        <v>34</v>
      </c>
      <c r="C1574">
        <v>0</v>
      </c>
      <c r="D1574">
        <v>8</v>
      </c>
      <c r="E1574">
        <v>13</v>
      </c>
      <c r="F1574">
        <v>0</v>
      </c>
      <c r="G1574">
        <v>0.5</v>
      </c>
      <c r="H1574">
        <v>31</v>
      </c>
      <c r="I1574">
        <v>83</v>
      </c>
      <c r="J1574">
        <v>2</v>
      </c>
      <c r="K1574">
        <v>15</v>
      </c>
      <c r="L1574">
        <v>0</v>
      </c>
    </row>
    <row r="1575" spans="1:12" x14ac:dyDescent="0.2">
      <c r="A1575" t="s">
        <v>1590</v>
      </c>
      <c r="B1575" t="s">
        <v>34</v>
      </c>
      <c r="C1575">
        <v>0</v>
      </c>
      <c r="D1575">
        <v>4</v>
      </c>
      <c r="E1575">
        <v>0</v>
      </c>
      <c r="F1575">
        <v>0</v>
      </c>
      <c r="G1575">
        <v>1</v>
      </c>
      <c r="H1575">
        <v>10</v>
      </c>
      <c r="I1575">
        <v>16</v>
      </c>
      <c r="J1575">
        <v>2</v>
      </c>
      <c r="K1575">
        <v>4</v>
      </c>
      <c r="L1575">
        <v>1</v>
      </c>
    </row>
    <row r="1576" spans="1:12" x14ac:dyDescent="0.2">
      <c r="A1576" t="s">
        <v>1591</v>
      </c>
      <c r="B1576" t="s">
        <v>34</v>
      </c>
      <c r="C1576">
        <v>0</v>
      </c>
      <c r="D1576">
        <v>4</v>
      </c>
      <c r="E1576">
        <v>51</v>
      </c>
      <c r="F1576">
        <v>1</v>
      </c>
      <c r="G1576">
        <v>0.25</v>
      </c>
      <c r="H1576">
        <v>26</v>
      </c>
      <c r="I1576">
        <v>64</v>
      </c>
      <c r="J1576">
        <v>5</v>
      </c>
      <c r="K1576">
        <v>16</v>
      </c>
      <c r="L1576">
        <v>0</v>
      </c>
    </row>
    <row r="1577" spans="1:12" x14ac:dyDescent="0.2">
      <c r="A1577" t="s">
        <v>1592</v>
      </c>
      <c r="B1577" t="s">
        <v>17</v>
      </c>
      <c r="C1577">
        <v>0</v>
      </c>
      <c r="D1577">
        <v>9</v>
      </c>
      <c r="E1577">
        <v>0</v>
      </c>
      <c r="F1577">
        <v>0</v>
      </c>
      <c r="G1577">
        <v>1</v>
      </c>
      <c r="H1577">
        <v>3</v>
      </c>
      <c r="I1577">
        <v>17</v>
      </c>
      <c r="J1577">
        <v>1</v>
      </c>
      <c r="K1577">
        <v>12</v>
      </c>
      <c r="L1577">
        <v>0</v>
      </c>
    </row>
    <row r="1578" spans="1:12" x14ac:dyDescent="0.2">
      <c r="A1578" t="s">
        <v>1593</v>
      </c>
      <c r="B1578" t="s">
        <v>34</v>
      </c>
      <c r="C1578">
        <v>0</v>
      </c>
      <c r="D1578">
        <v>4</v>
      </c>
      <c r="E1578">
        <v>2</v>
      </c>
      <c r="F1578">
        <v>0</v>
      </c>
      <c r="G1578">
        <v>0.5</v>
      </c>
      <c r="H1578">
        <v>8</v>
      </c>
      <c r="I1578">
        <v>16</v>
      </c>
      <c r="J1578">
        <v>2</v>
      </c>
      <c r="K1578">
        <v>8</v>
      </c>
      <c r="L1578">
        <v>0</v>
      </c>
    </row>
    <row r="1579" spans="1:12" x14ac:dyDescent="0.2">
      <c r="A1579" t="s">
        <v>1594</v>
      </c>
      <c r="B1579" t="s">
        <v>34</v>
      </c>
      <c r="C1579">
        <v>0</v>
      </c>
      <c r="D1579">
        <v>4</v>
      </c>
      <c r="E1579">
        <v>4</v>
      </c>
      <c r="F1579">
        <v>1</v>
      </c>
      <c r="G1579">
        <v>0.33300000000000002</v>
      </c>
      <c r="H1579">
        <v>4</v>
      </c>
      <c r="I1579">
        <v>12</v>
      </c>
      <c r="J1579">
        <v>1</v>
      </c>
      <c r="K1579">
        <v>5</v>
      </c>
      <c r="L1579">
        <v>0</v>
      </c>
    </row>
    <row r="1580" spans="1:12" x14ac:dyDescent="0.2">
      <c r="A1580" t="s">
        <v>1595</v>
      </c>
      <c r="B1580" t="s">
        <v>19</v>
      </c>
      <c r="C1580">
        <v>0</v>
      </c>
      <c r="D1580">
        <v>9</v>
      </c>
      <c r="E1580">
        <v>15</v>
      </c>
      <c r="F1580">
        <v>0</v>
      </c>
      <c r="G1580">
        <v>0.25</v>
      </c>
      <c r="H1580">
        <v>6</v>
      </c>
      <c r="I1580">
        <v>15</v>
      </c>
      <c r="J1580">
        <v>1</v>
      </c>
      <c r="K1580">
        <v>10</v>
      </c>
      <c r="L1580">
        <v>0</v>
      </c>
    </row>
    <row r="1581" spans="1:12" x14ac:dyDescent="0.2">
      <c r="A1581" t="s">
        <v>1596</v>
      </c>
      <c r="B1581" t="s">
        <v>19</v>
      </c>
      <c r="C1581">
        <v>0</v>
      </c>
      <c r="D1581">
        <v>10</v>
      </c>
      <c r="E1581">
        <v>26</v>
      </c>
      <c r="F1581">
        <v>0</v>
      </c>
      <c r="G1581">
        <v>0.33300000000000002</v>
      </c>
      <c r="H1581">
        <v>9</v>
      </c>
      <c r="I1581">
        <v>33</v>
      </c>
      <c r="J1581">
        <v>1</v>
      </c>
      <c r="K1581">
        <v>15</v>
      </c>
      <c r="L1581">
        <v>0</v>
      </c>
    </row>
    <row r="1582" spans="1:12" x14ac:dyDescent="0.2">
      <c r="A1582" t="s">
        <v>1597</v>
      </c>
      <c r="B1582" t="s">
        <v>34</v>
      </c>
      <c r="C1582">
        <v>0</v>
      </c>
      <c r="D1582">
        <v>13</v>
      </c>
      <c r="E1582">
        <v>4</v>
      </c>
      <c r="F1582">
        <v>0</v>
      </c>
      <c r="G1582">
        <v>0.33300000000000002</v>
      </c>
      <c r="H1582">
        <v>35</v>
      </c>
      <c r="I1582">
        <v>129</v>
      </c>
      <c r="J1582">
        <v>4</v>
      </c>
      <c r="K1582">
        <v>37</v>
      </c>
      <c r="L1582">
        <v>0</v>
      </c>
    </row>
    <row r="1583" spans="1:12" x14ac:dyDescent="0.2">
      <c r="A1583" t="s">
        <v>1598</v>
      </c>
      <c r="B1583" t="s">
        <v>34</v>
      </c>
      <c r="C1583">
        <v>0</v>
      </c>
      <c r="D1583">
        <v>0</v>
      </c>
      <c r="E1583">
        <v>0</v>
      </c>
      <c r="F1583">
        <v>1</v>
      </c>
      <c r="G1583">
        <v>1</v>
      </c>
      <c r="H1583">
        <v>2</v>
      </c>
      <c r="I1583">
        <v>8</v>
      </c>
      <c r="J1583">
        <v>1</v>
      </c>
      <c r="K1583">
        <v>2</v>
      </c>
      <c r="L1583">
        <v>0</v>
      </c>
    </row>
    <row r="1584" spans="1:12" x14ac:dyDescent="0.2">
      <c r="A1584" t="s">
        <v>1599</v>
      </c>
      <c r="B1584" t="s">
        <v>34</v>
      </c>
      <c r="C1584">
        <v>0</v>
      </c>
      <c r="D1584">
        <v>0</v>
      </c>
      <c r="E1584">
        <v>0</v>
      </c>
      <c r="F1584">
        <v>1</v>
      </c>
      <c r="G1584">
        <v>0.5</v>
      </c>
      <c r="H1584">
        <v>2</v>
      </c>
      <c r="I1584">
        <v>15</v>
      </c>
      <c r="J1584">
        <v>2</v>
      </c>
      <c r="K1584">
        <v>3</v>
      </c>
      <c r="L1584">
        <v>0</v>
      </c>
    </row>
    <row r="1585" spans="1:12" x14ac:dyDescent="0.2">
      <c r="A1585" t="s">
        <v>1600</v>
      </c>
      <c r="B1585" t="s">
        <v>19</v>
      </c>
      <c r="C1585">
        <v>3</v>
      </c>
      <c r="D1585">
        <v>2</v>
      </c>
      <c r="E1585">
        <v>1</v>
      </c>
      <c r="F1585">
        <v>1</v>
      </c>
      <c r="G1585">
        <v>1</v>
      </c>
      <c r="H1585">
        <v>6</v>
      </c>
      <c r="I1585">
        <v>11</v>
      </c>
      <c r="J1585">
        <v>24</v>
      </c>
      <c r="K1585">
        <v>5</v>
      </c>
      <c r="L1585">
        <v>4</v>
      </c>
    </row>
    <row r="1586" spans="1:12" x14ac:dyDescent="0.2">
      <c r="A1586" t="s">
        <v>1601</v>
      </c>
      <c r="B1586" t="s">
        <v>19</v>
      </c>
      <c r="C1586">
        <v>0</v>
      </c>
      <c r="D1586">
        <v>3</v>
      </c>
      <c r="E1586">
        <v>6</v>
      </c>
      <c r="F1586">
        <v>0</v>
      </c>
      <c r="G1586">
        <v>0.33300000000000002</v>
      </c>
      <c r="H1586">
        <v>4</v>
      </c>
      <c r="I1586">
        <v>7</v>
      </c>
      <c r="J1586">
        <v>1</v>
      </c>
      <c r="K1586">
        <v>4</v>
      </c>
      <c r="L1586">
        <v>0</v>
      </c>
    </row>
    <row r="1587" spans="1:12" x14ac:dyDescent="0.2">
      <c r="A1587" t="s">
        <v>1602</v>
      </c>
      <c r="B1587" t="s">
        <v>19</v>
      </c>
      <c r="C1587">
        <v>0</v>
      </c>
      <c r="D1587">
        <v>3</v>
      </c>
      <c r="E1587">
        <v>6</v>
      </c>
      <c r="F1587">
        <v>0</v>
      </c>
      <c r="G1587">
        <v>0.33300000000000002</v>
      </c>
      <c r="H1587">
        <v>5</v>
      </c>
      <c r="I1587">
        <v>7</v>
      </c>
      <c r="J1587">
        <v>1</v>
      </c>
      <c r="K1587">
        <v>4</v>
      </c>
      <c r="L1587">
        <v>0</v>
      </c>
    </row>
    <row r="1588" spans="1:12" x14ac:dyDescent="0.2">
      <c r="A1588" t="s">
        <v>1603</v>
      </c>
      <c r="B1588" t="s">
        <v>19</v>
      </c>
      <c r="C1588">
        <v>0</v>
      </c>
      <c r="D1588">
        <v>3</v>
      </c>
      <c r="E1588">
        <v>6</v>
      </c>
      <c r="F1588">
        <v>0</v>
      </c>
      <c r="G1588">
        <v>0.33300000000000002</v>
      </c>
      <c r="H1588">
        <v>4</v>
      </c>
      <c r="I1588">
        <v>7</v>
      </c>
      <c r="J1588">
        <v>1</v>
      </c>
      <c r="K1588">
        <v>4</v>
      </c>
      <c r="L1588">
        <v>0</v>
      </c>
    </row>
    <row r="1589" spans="1:12" x14ac:dyDescent="0.2">
      <c r="A1589" t="s">
        <v>1604</v>
      </c>
      <c r="B1589" t="s">
        <v>19</v>
      </c>
      <c r="C1589">
        <v>0</v>
      </c>
      <c r="D1589">
        <v>2</v>
      </c>
      <c r="E1589">
        <v>3</v>
      </c>
      <c r="F1589">
        <v>0</v>
      </c>
      <c r="G1589">
        <v>0.5</v>
      </c>
      <c r="H1589">
        <v>7</v>
      </c>
      <c r="I1589">
        <v>12</v>
      </c>
      <c r="J1589">
        <v>1</v>
      </c>
      <c r="K1589">
        <v>3</v>
      </c>
      <c r="L1589">
        <v>0</v>
      </c>
    </row>
    <row r="1590" spans="1:12" x14ac:dyDescent="0.2">
      <c r="A1590" t="s">
        <v>1605</v>
      </c>
      <c r="B1590" t="s">
        <v>17</v>
      </c>
      <c r="C1590">
        <v>0</v>
      </c>
      <c r="D1590">
        <v>1</v>
      </c>
      <c r="E1590">
        <v>0</v>
      </c>
      <c r="F1590">
        <v>0</v>
      </c>
      <c r="G1590">
        <v>1</v>
      </c>
      <c r="H1590">
        <v>3</v>
      </c>
      <c r="I1590">
        <v>17</v>
      </c>
      <c r="J1590">
        <v>1</v>
      </c>
      <c r="K1590">
        <v>3</v>
      </c>
      <c r="L1590">
        <v>0</v>
      </c>
    </row>
    <row r="1591" spans="1:12" x14ac:dyDescent="0.2">
      <c r="A1591" t="s">
        <v>1606</v>
      </c>
      <c r="B1591" t="s">
        <v>17</v>
      </c>
      <c r="C1591">
        <v>0</v>
      </c>
      <c r="D1591">
        <v>2</v>
      </c>
      <c r="E1591">
        <v>2</v>
      </c>
      <c r="F1591">
        <v>0</v>
      </c>
      <c r="G1591">
        <v>0.5</v>
      </c>
      <c r="H1591">
        <v>5</v>
      </c>
      <c r="I1591">
        <v>22</v>
      </c>
      <c r="J1591">
        <v>1</v>
      </c>
      <c r="K1591">
        <v>4</v>
      </c>
      <c r="L1591">
        <v>0</v>
      </c>
    </row>
    <row r="1592" spans="1:12" x14ac:dyDescent="0.2">
      <c r="A1592" t="s">
        <v>1607</v>
      </c>
      <c r="B1592" t="s">
        <v>17</v>
      </c>
      <c r="C1592">
        <v>0</v>
      </c>
      <c r="D1592">
        <v>1</v>
      </c>
      <c r="E1592">
        <v>0</v>
      </c>
      <c r="F1592">
        <v>0</v>
      </c>
      <c r="G1592">
        <v>1</v>
      </c>
      <c r="H1592">
        <v>4</v>
      </c>
      <c r="I1592">
        <v>5</v>
      </c>
      <c r="J1592">
        <v>1</v>
      </c>
      <c r="K1592">
        <v>2</v>
      </c>
      <c r="L1592">
        <v>0</v>
      </c>
    </row>
    <row r="1593" spans="1:12" x14ac:dyDescent="0.2">
      <c r="A1593" t="s">
        <v>1608</v>
      </c>
      <c r="B1593" t="s">
        <v>17</v>
      </c>
      <c r="C1593">
        <v>0</v>
      </c>
      <c r="D1593">
        <v>1</v>
      </c>
      <c r="E1593">
        <v>0</v>
      </c>
      <c r="F1593">
        <v>0</v>
      </c>
      <c r="G1593">
        <v>1</v>
      </c>
      <c r="H1593">
        <v>4</v>
      </c>
      <c r="I1593">
        <v>5</v>
      </c>
      <c r="J1593">
        <v>1</v>
      </c>
      <c r="K1593">
        <v>2</v>
      </c>
      <c r="L1593">
        <v>0</v>
      </c>
    </row>
    <row r="1594" spans="1:12" x14ac:dyDescent="0.2">
      <c r="A1594" t="s">
        <v>1609</v>
      </c>
      <c r="B1594" t="s">
        <v>17</v>
      </c>
      <c r="C1594">
        <v>0</v>
      </c>
      <c r="D1594">
        <v>1</v>
      </c>
      <c r="E1594">
        <v>0</v>
      </c>
      <c r="F1594">
        <v>1</v>
      </c>
      <c r="G1594">
        <v>1</v>
      </c>
      <c r="H1594">
        <v>1</v>
      </c>
      <c r="I1594">
        <v>3</v>
      </c>
      <c r="J1594">
        <v>14</v>
      </c>
      <c r="K1594">
        <v>2</v>
      </c>
      <c r="L1594">
        <v>4</v>
      </c>
    </row>
    <row r="1595" spans="1:12" x14ac:dyDescent="0.2">
      <c r="A1595" t="s">
        <v>1610</v>
      </c>
      <c r="B1595" t="s">
        <v>17</v>
      </c>
      <c r="C1595">
        <v>0</v>
      </c>
      <c r="D1595">
        <v>3</v>
      </c>
      <c r="E1595">
        <v>1</v>
      </c>
      <c r="F1595">
        <v>1</v>
      </c>
      <c r="G1595">
        <v>1</v>
      </c>
      <c r="H1595">
        <v>2</v>
      </c>
      <c r="I1595">
        <v>4</v>
      </c>
      <c r="J1595">
        <v>13</v>
      </c>
      <c r="K1595">
        <v>4</v>
      </c>
      <c r="L1595">
        <v>3</v>
      </c>
    </row>
    <row r="1596" spans="1:12" x14ac:dyDescent="0.2">
      <c r="A1596" t="s">
        <v>1611</v>
      </c>
      <c r="B1596" t="s">
        <v>19</v>
      </c>
      <c r="C1596">
        <v>1</v>
      </c>
      <c r="D1596">
        <v>2</v>
      </c>
      <c r="E1596">
        <v>1</v>
      </c>
      <c r="F1596">
        <v>0</v>
      </c>
      <c r="G1596">
        <v>1</v>
      </c>
      <c r="H1596">
        <v>7</v>
      </c>
      <c r="I1596">
        <v>10</v>
      </c>
      <c r="J1596">
        <v>3</v>
      </c>
      <c r="K1596">
        <v>5</v>
      </c>
      <c r="L1596">
        <v>0</v>
      </c>
    </row>
    <row r="1597" spans="1:12" x14ac:dyDescent="0.2">
      <c r="A1597" t="s">
        <v>1612</v>
      </c>
      <c r="B1597" t="s">
        <v>19</v>
      </c>
      <c r="C1597">
        <v>0</v>
      </c>
      <c r="D1597">
        <v>3</v>
      </c>
      <c r="E1597">
        <v>6</v>
      </c>
      <c r="F1597">
        <v>0</v>
      </c>
      <c r="G1597">
        <v>0.33300000000000002</v>
      </c>
      <c r="H1597">
        <v>4</v>
      </c>
      <c r="I1597">
        <v>7</v>
      </c>
      <c r="J1597">
        <v>1</v>
      </c>
      <c r="K1597">
        <v>4</v>
      </c>
      <c r="L1597">
        <v>0</v>
      </c>
    </row>
    <row r="1598" spans="1:12" x14ac:dyDescent="0.2">
      <c r="A1598" t="s">
        <v>1613</v>
      </c>
      <c r="B1598" t="s">
        <v>19</v>
      </c>
      <c r="C1598">
        <v>0</v>
      </c>
      <c r="D1598">
        <v>2</v>
      </c>
      <c r="E1598">
        <v>3</v>
      </c>
      <c r="F1598">
        <v>0</v>
      </c>
      <c r="G1598">
        <v>0.5</v>
      </c>
      <c r="H1598">
        <v>5</v>
      </c>
      <c r="I1598">
        <v>7</v>
      </c>
      <c r="J1598">
        <v>1</v>
      </c>
      <c r="K1598">
        <v>3</v>
      </c>
      <c r="L1598">
        <v>0</v>
      </c>
    </row>
    <row r="1599" spans="1:12" x14ac:dyDescent="0.2">
      <c r="A1599" t="s">
        <v>1614</v>
      </c>
      <c r="B1599" t="s">
        <v>17</v>
      </c>
      <c r="C1599">
        <v>0</v>
      </c>
      <c r="D1599">
        <v>1</v>
      </c>
      <c r="E1599">
        <v>1</v>
      </c>
      <c r="F1599">
        <v>0</v>
      </c>
      <c r="G1599">
        <v>1</v>
      </c>
      <c r="H1599">
        <v>2</v>
      </c>
      <c r="I1599">
        <v>4</v>
      </c>
      <c r="J1599">
        <v>1</v>
      </c>
      <c r="K1599">
        <v>2</v>
      </c>
      <c r="L1599">
        <v>0</v>
      </c>
    </row>
    <row r="1600" spans="1:12" x14ac:dyDescent="0.2">
      <c r="A1600" t="s">
        <v>1615</v>
      </c>
      <c r="B1600" t="s">
        <v>13</v>
      </c>
      <c r="C1600">
        <v>0</v>
      </c>
      <c r="D1600">
        <v>2</v>
      </c>
      <c r="E1600">
        <v>0</v>
      </c>
      <c r="F1600">
        <v>0</v>
      </c>
      <c r="G1600">
        <v>1</v>
      </c>
      <c r="H1600">
        <v>2</v>
      </c>
      <c r="I1600">
        <v>3</v>
      </c>
      <c r="J1600">
        <v>1</v>
      </c>
      <c r="K1600">
        <v>2</v>
      </c>
      <c r="L1600">
        <v>0</v>
      </c>
    </row>
    <row r="1601" spans="1:12" x14ac:dyDescent="0.2">
      <c r="A1601" t="s">
        <v>1616</v>
      </c>
      <c r="B1601" t="s">
        <v>13</v>
      </c>
      <c r="C1601">
        <v>0</v>
      </c>
      <c r="D1601">
        <v>2</v>
      </c>
      <c r="E1601">
        <v>0</v>
      </c>
      <c r="F1601">
        <v>0</v>
      </c>
      <c r="G1601">
        <v>1</v>
      </c>
      <c r="H1601">
        <v>2</v>
      </c>
      <c r="I1601">
        <v>3</v>
      </c>
      <c r="J1601">
        <v>1</v>
      </c>
      <c r="K1601">
        <v>2</v>
      </c>
      <c r="L1601">
        <v>0</v>
      </c>
    </row>
    <row r="1602" spans="1:12" x14ac:dyDescent="0.2">
      <c r="A1602" t="s">
        <v>1617</v>
      </c>
      <c r="B1602" t="s">
        <v>19</v>
      </c>
      <c r="C1602">
        <v>0</v>
      </c>
      <c r="D1602">
        <v>2</v>
      </c>
      <c r="E1602">
        <v>0</v>
      </c>
      <c r="F1602">
        <v>0</v>
      </c>
      <c r="G1602">
        <v>1</v>
      </c>
      <c r="H1602">
        <v>2</v>
      </c>
      <c r="I1602">
        <v>8</v>
      </c>
      <c r="J1602">
        <v>2</v>
      </c>
      <c r="K1602">
        <v>3</v>
      </c>
      <c r="L1602">
        <v>0</v>
      </c>
    </row>
    <row r="1603" spans="1:12" x14ac:dyDescent="0.2">
      <c r="A1603" t="s">
        <v>1618</v>
      </c>
      <c r="B1603" t="s">
        <v>13</v>
      </c>
      <c r="C1603">
        <v>0</v>
      </c>
      <c r="D1603">
        <v>2</v>
      </c>
      <c r="E1603">
        <v>0</v>
      </c>
      <c r="F1603">
        <v>0</v>
      </c>
      <c r="G1603">
        <v>1</v>
      </c>
      <c r="H1603">
        <v>2</v>
      </c>
      <c r="I1603">
        <v>3</v>
      </c>
      <c r="J1603">
        <v>1</v>
      </c>
      <c r="K1603">
        <v>2</v>
      </c>
      <c r="L1603">
        <v>0</v>
      </c>
    </row>
    <row r="1604" spans="1:12" x14ac:dyDescent="0.2">
      <c r="A1604" t="s">
        <v>1619</v>
      </c>
      <c r="B1604" t="s">
        <v>17</v>
      </c>
      <c r="C1604">
        <v>0</v>
      </c>
      <c r="D1604">
        <v>3</v>
      </c>
      <c r="E1604">
        <v>90</v>
      </c>
      <c r="F1604">
        <v>1</v>
      </c>
      <c r="G1604">
        <v>0.5</v>
      </c>
      <c r="H1604">
        <v>7</v>
      </c>
      <c r="I1604">
        <v>43</v>
      </c>
      <c r="J1604">
        <v>4</v>
      </c>
      <c r="K1604">
        <v>21</v>
      </c>
      <c r="L1604">
        <v>0</v>
      </c>
    </row>
    <row r="1605" spans="1:12" x14ac:dyDescent="0.2">
      <c r="A1605" t="s">
        <v>1620</v>
      </c>
      <c r="B1605" t="s">
        <v>17</v>
      </c>
      <c r="C1605">
        <v>0</v>
      </c>
      <c r="D1605">
        <v>0</v>
      </c>
      <c r="E1605">
        <v>1</v>
      </c>
      <c r="F1605">
        <v>1</v>
      </c>
      <c r="G1605">
        <v>1</v>
      </c>
      <c r="H1605">
        <v>2</v>
      </c>
      <c r="I1605">
        <v>11</v>
      </c>
      <c r="J1605">
        <v>2</v>
      </c>
      <c r="K1605">
        <v>4</v>
      </c>
      <c r="L1605">
        <v>0</v>
      </c>
    </row>
    <row r="1606" spans="1:12" x14ac:dyDescent="0.2">
      <c r="A1606" t="s">
        <v>1621</v>
      </c>
      <c r="B1606" t="s">
        <v>17</v>
      </c>
      <c r="C1606">
        <v>0</v>
      </c>
      <c r="D1606">
        <v>0</v>
      </c>
      <c r="E1606">
        <v>0</v>
      </c>
      <c r="F1606">
        <v>1</v>
      </c>
      <c r="G1606">
        <v>1</v>
      </c>
      <c r="H1606">
        <v>2</v>
      </c>
      <c r="I1606">
        <v>18</v>
      </c>
      <c r="J1606">
        <v>2</v>
      </c>
      <c r="K1606">
        <v>9</v>
      </c>
      <c r="L1606">
        <v>0</v>
      </c>
    </row>
    <row r="1607" spans="1:12" x14ac:dyDescent="0.2">
      <c r="A1607" t="s">
        <v>1622</v>
      </c>
      <c r="B1607" t="s">
        <v>17</v>
      </c>
      <c r="C1607">
        <v>0</v>
      </c>
      <c r="D1607">
        <v>0</v>
      </c>
      <c r="E1607">
        <v>1</v>
      </c>
      <c r="F1607">
        <v>1</v>
      </c>
      <c r="G1607">
        <v>1</v>
      </c>
      <c r="H1607">
        <v>0</v>
      </c>
      <c r="I1607">
        <v>5</v>
      </c>
      <c r="J1607">
        <v>2</v>
      </c>
      <c r="K1607">
        <v>4</v>
      </c>
      <c r="L1607">
        <v>0</v>
      </c>
    </row>
    <row r="1608" spans="1:12" x14ac:dyDescent="0.2">
      <c r="A1608" t="s">
        <v>1623</v>
      </c>
      <c r="B1608" t="s">
        <v>34</v>
      </c>
      <c r="C1608">
        <v>0</v>
      </c>
      <c r="D1608">
        <v>9</v>
      </c>
      <c r="E1608">
        <v>0</v>
      </c>
      <c r="F1608">
        <v>0</v>
      </c>
      <c r="G1608">
        <v>1</v>
      </c>
      <c r="H1608">
        <v>42</v>
      </c>
      <c r="I1608">
        <v>122</v>
      </c>
      <c r="J1608">
        <v>2</v>
      </c>
      <c r="K1608">
        <v>11</v>
      </c>
      <c r="L1608">
        <v>0</v>
      </c>
    </row>
    <row r="1609" spans="1:12" x14ac:dyDescent="0.2">
      <c r="A1609" t="s">
        <v>1624</v>
      </c>
      <c r="B1609" t="s">
        <v>34</v>
      </c>
      <c r="C1609">
        <v>0</v>
      </c>
      <c r="D1609">
        <v>1</v>
      </c>
      <c r="E1609">
        <v>0</v>
      </c>
      <c r="F1609">
        <v>2</v>
      </c>
      <c r="G1609">
        <v>1</v>
      </c>
      <c r="H1609">
        <v>9</v>
      </c>
      <c r="I1609">
        <v>19</v>
      </c>
      <c r="J1609">
        <v>1</v>
      </c>
      <c r="K1609">
        <v>2</v>
      </c>
      <c r="L1609">
        <v>0</v>
      </c>
    </row>
    <row r="1610" spans="1:12" x14ac:dyDescent="0.2">
      <c r="A1610" t="s">
        <v>1625</v>
      </c>
      <c r="B1610" t="s">
        <v>19</v>
      </c>
      <c r="C1610">
        <v>0</v>
      </c>
      <c r="D1610">
        <v>1</v>
      </c>
      <c r="E1610">
        <v>1</v>
      </c>
      <c r="F1610">
        <v>0</v>
      </c>
      <c r="G1610">
        <v>1</v>
      </c>
      <c r="H1610">
        <v>3</v>
      </c>
      <c r="I1610">
        <v>3</v>
      </c>
      <c r="J1610">
        <v>1</v>
      </c>
      <c r="K1610">
        <v>2</v>
      </c>
      <c r="L1610">
        <v>0</v>
      </c>
    </row>
    <row r="1611" spans="1:12" x14ac:dyDescent="0.2">
      <c r="A1611" t="s">
        <v>1626</v>
      </c>
      <c r="B1611" t="s">
        <v>34</v>
      </c>
      <c r="C1611">
        <v>0</v>
      </c>
      <c r="D1611">
        <v>1</v>
      </c>
      <c r="E1611">
        <v>1</v>
      </c>
      <c r="F1611">
        <v>0</v>
      </c>
      <c r="G1611">
        <v>1</v>
      </c>
      <c r="H1611">
        <v>3</v>
      </c>
      <c r="I1611">
        <v>5</v>
      </c>
      <c r="J1611">
        <v>0</v>
      </c>
      <c r="K1611">
        <v>2</v>
      </c>
      <c r="L1611">
        <v>0</v>
      </c>
    </row>
    <row r="1612" spans="1:12" x14ac:dyDescent="0.2">
      <c r="A1612" t="s">
        <v>1627</v>
      </c>
      <c r="B1612" t="s">
        <v>34</v>
      </c>
      <c r="C1612">
        <v>0</v>
      </c>
      <c r="D1612">
        <v>2</v>
      </c>
      <c r="E1612">
        <v>1</v>
      </c>
      <c r="F1612">
        <v>0</v>
      </c>
      <c r="G1612">
        <v>1</v>
      </c>
      <c r="H1612">
        <v>2</v>
      </c>
      <c r="I1612">
        <v>4</v>
      </c>
      <c r="J1612">
        <v>0</v>
      </c>
      <c r="K1612">
        <v>2</v>
      </c>
      <c r="L1612">
        <v>0</v>
      </c>
    </row>
    <row r="1613" spans="1:12" x14ac:dyDescent="0.2">
      <c r="A1613" t="s">
        <v>1628</v>
      </c>
      <c r="B1613" t="s">
        <v>34</v>
      </c>
      <c r="C1613">
        <v>0</v>
      </c>
      <c r="D1613">
        <v>3</v>
      </c>
      <c r="E1613">
        <v>3</v>
      </c>
      <c r="F1613">
        <v>0</v>
      </c>
      <c r="G1613">
        <v>0.5</v>
      </c>
      <c r="H1613">
        <v>3</v>
      </c>
      <c r="I1613">
        <v>9</v>
      </c>
      <c r="J1613">
        <v>0</v>
      </c>
      <c r="K1613">
        <v>3</v>
      </c>
      <c r="L1613">
        <v>0</v>
      </c>
    </row>
    <row r="1614" spans="1:12" x14ac:dyDescent="0.2">
      <c r="A1614" t="s">
        <v>1629</v>
      </c>
      <c r="B1614" t="s">
        <v>34</v>
      </c>
      <c r="C1614">
        <v>0</v>
      </c>
      <c r="D1614">
        <v>2</v>
      </c>
      <c r="E1614">
        <v>1</v>
      </c>
      <c r="F1614">
        <v>0</v>
      </c>
      <c r="G1614">
        <v>1</v>
      </c>
      <c r="H1614">
        <v>2</v>
      </c>
      <c r="I1614">
        <v>4</v>
      </c>
      <c r="J1614">
        <v>0</v>
      </c>
      <c r="K1614">
        <v>2</v>
      </c>
      <c r="L1614">
        <v>0</v>
      </c>
    </row>
    <row r="1615" spans="1:12" x14ac:dyDescent="0.2">
      <c r="A1615" t="s">
        <v>1630</v>
      </c>
      <c r="B1615" t="s">
        <v>34</v>
      </c>
      <c r="C1615">
        <v>0</v>
      </c>
      <c r="D1615">
        <v>6</v>
      </c>
      <c r="E1615">
        <v>0</v>
      </c>
      <c r="F1615">
        <v>0</v>
      </c>
      <c r="G1615">
        <v>1</v>
      </c>
      <c r="H1615">
        <v>14</v>
      </c>
      <c r="I1615">
        <v>31</v>
      </c>
      <c r="J1615">
        <v>3</v>
      </c>
      <c r="K1615">
        <v>6</v>
      </c>
      <c r="L1615">
        <v>0</v>
      </c>
    </row>
    <row r="1616" spans="1:12" x14ac:dyDescent="0.2">
      <c r="A1616" t="s">
        <v>1631</v>
      </c>
      <c r="B1616" t="s">
        <v>34</v>
      </c>
      <c r="C1616">
        <v>10</v>
      </c>
      <c r="D1616">
        <v>3</v>
      </c>
      <c r="E1616">
        <v>3</v>
      </c>
      <c r="F1616">
        <v>0</v>
      </c>
      <c r="G1616">
        <v>0.5</v>
      </c>
      <c r="H1616">
        <v>7</v>
      </c>
      <c r="I1616">
        <v>6</v>
      </c>
      <c r="J1616">
        <v>2</v>
      </c>
      <c r="K1616">
        <v>3</v>
      </c>
      <c r="L1616">
        <v>0</v>
      </c>
    </row>
    <row r="1617" spans="1:12" x14ac:dyDescent="0.2">
      <c r="A1617" t="s">
        <v>1632</v>
      </c>
      <c r="B1617" t="s">
        <v>19</v>
      </c>
      <c r="C1617">
        <v>0</v>
      </c>
      <c r="D1617">
        <v>5</v>
      </c>
      <c r="E1617">
        <v>0</v>
      </c>
      <c r="F1617">
        <v>0</v>
      </c>
      <c r="G1617">
        <v>0.5</v>
      </c>
      <c r="H1617">
        <v>28</v>
      </c>
      <c r="I1617">
        <v>44</v>
      </c>
      <c r="J1617">
        <v>6</v>
      </c>
      <c r="K1617">
        <v>12</v>
      </c>
      <c r="L1617">
        <v>0</v>
      </c>
    </row>
    <row r="1618" spans="1:12" x14ac:dyDescent="0.2">
      <c r="A1618" t="s">
        <v>1633</v>
      </c>
      <c r="B1618" t="s">
        <v>19</v>
      </c>
      <c r="C1618">
        <v>0</v>
      </c>
      <c r="D1618">
        <v>1</v>
      </c>
      <c r="E1618">
        <v>0</v>
      </c>
      <c r="F1618">
        <v>0</v>
      </c>
      <c r="G1618">
        <v>1</v>
      </c>
      <c r="H1618">
        <v>3</v>
      </c>
      <c r="I1618">
        <v>4</v>
      </c>
      <c r="J1618">
        <v>1</v>
      </c>
      <c r="K1618">
        <v>2</v>
      </c>
      <c r="L1618">
        <v>0</v>
      </c>
    </row>
    <row r="1619" spans="1:12" x14ac:dyDescent="0.2">
      <c r="A1619" t="s">
        <v>1634</v>
      </c>
      <c r="B1619" t="s">
        <v>19</v>
      </c>
      <c r="C1619">
        <v>0</v>
      </c>
      <c r="D1619">
        <v>1</v>
      </c>
      <c r="E1619">
        <v>0</v>
      </c>
      <c r="F1619">
        <v>0</v>
      </c>
      <c r="G1619">
        <v>1</v>
      </c>
      <c r="H1619">
        <v>5</v>
      </c>
      <c r="I1619">
        <v>6</v>
      </c>
      <c r="J1619">
        <v>1</v>
      </c>
      <c r="K1619">
        <v>2</v>
      </c>
      <c r="L1619">
        <v>0</v>
      </c>
    </row>
    <row r="1620" spans="1:12" x14ac:dyDescent="0.2">
      <c r="A1620" t="s">
        <v>1635</v>
      </c>
      <c r="B1620" t="s">
        <v>19</v>
      </c>
      <c r="C1620">
        <v>0</v>
      </c>
      <c r="D1620">
        <v>1</v>
      </c>
      <c r="E1620">
        <v>0</v>
      </c>
      <c r="F1620">
        <v>0</v>
      </c>
      <c r="G1620">
        <v>1</v>
      </c>
      <c r="H1620">
        <v>6</v>
      </c>
      <c r="I1620">
        <v>7</v>
      </c>
      <c r="J1620">
        <v>1</v>
      </c>
      <c r="K1620">
        <v>2</v>
      </c>
      <c r="L1620">
        <v>0</v>
      </c>
    </row>
    <row r="1621" spans="1:12" x14ac:dyDescent="0.2">
      <c r="A1621" t="s">
        <v>1636</v>
      </c>
      <c r="B1621" t="s">
        <v>19</v>
      </c>
      <c r="C1621">
        <v>0</v>
      </c>
      <c r="D1621">
        <v>3</v>
      </c>
      <c r="E1621">
        <v>0</v>
      </c>
      <c r="F1621">
        <v>0</v>
      </c>
      <c r="G1621">
        <v>0.33300000000000002</v>
      </c>
      <c r="H1621">
        <v>5</v>
      </c>
      <c r="I1621">
        <v>7</v>
      </c>
      <c r="J1621">
        <v>1</v>
      </c>
      <c r="K1621">
        <v>4</v>
      </c>
      <c r="L1621">
        <v>0</v>
      </c>
    </row>
    <row r="1622" spans="1:12" x14ac:dyDescent="0.2">
      <c r="A1622" t="s">
        <v>1637</v>
      </c>
      <c r="B1622" t="s">
        <v>19</v>
      </c>
      <c r="C1622">
        <v>0</v>
      </c>
      <c r="D1622">
        <v>4</v>
      </c>
      <c r="E1622">
        <v>0</v>
      </c>
      <c r="F1622">
        <v>0</v>
      </c>
      <c r="G1622">
        <v>0.33300000000000002</v>
      </c>
      <c r="H1622">
        <v>6</v>
      </c>
      <c r="I1622">
        <v>9</v>
      </c>
      <c r="J1622">
        <v>1</v>
      </c>
      <c r="K1622">
        <v>5</v>
      </c>
      <c r="L1622">
        <v>0</v>
      </c>
    </row>
    <row r="1623" spans="1:12" x14ac:dyDescent="0.2">
      <c r="A1623" t="s">
        <v>1638</v>
      </c>
      <c r="B1623" t="s">
        <v>17</v>
      </c>
      <c r="C1623">
        <v>0</v>
      </c>
      <c r="D1623">
        <v>0</v>
      </c>
      <c r="E1623">
        <v>0</v>
      </c>
      <c r="F1623">
        <v>1</v>
      </c>
      <c r="G1623">
        <v>1</v>
      </c>
      <c r="H1623">
        <v>0</v>
      </c>
      <c r="I1623">
        <v>2</v>
      </c>
      <c r="J1623">
        <v>3</v>
      </c>
      <c r="K1623">
        <v>1</v>
      </c>
      <c r="L1623">
        <v>0</v>
      </c>
    </row>
    <row r="1624" spans="1:12" x14ac:dyDescent="0.2">
      <c r="A1624" t="s">
        <v>1639</v>
      </c>
      <c r="B1624" t="s">
        <v>17</v>
      </c>
      <c r="C1624">
        <v>0</v>
      </c>
      <c r="D1624">
        <v>1</v>
      </c>
      <c r="E1624">
        <v>1</v>
      </c>
      <c r="F1624">
        <v>0</v>
      </c>
      <c r="G1624">
        <v>1</v>
      </c>
      <c r="H1624">
        <v>2</v>
      </c>
      <c r="I1624">
        <v>4</v>
      </c>
      <c r="J1624">
        <v>4</v>
      </c>
      <c r="K1624">
        <v>3</v>
      </c>
      <c r="L1624">
        <v>2</v>
      </c>
    </row>
    <row r="1625" spans="1:12" x14ac:dyDescent="0.2">
      <c r="A1625" t="s">
        <v>1640</v>
      </c>
      <c r="B1625" t="s">
        <v>17</v>
      </c>
      <c r="C1625">
        <v>0</v>
      </c>
      <c r="D1625">
        <v>1</v>
      </c>
      <c r="E1625">
        <v>1</v>
      </c>
      <c r="F1625">
        <v>0</v>
      </c>
      <c r="G1625">
        <v>1</v>
      </c>
      <c r="H1625">
        <v>1</v>
      </c>
      <c r="I1625">
        <v>4</v>
      </c>
      <c r="J1625">
        <v>3</v>
      </c>
      <c r="K1625">
        <v>3</v>
      </c>
      <c r="L1625">
        <v>1</v>
      </c>
    </row>
    <row r="1626" spans="1:12" x14ac:dyDescent="0.2">
      <c r="A1626" t="s">
        <v>1641</v>
      </c>
      <c r="B1626" t="s">
        <v>17</v>
      </c>
      <c r="C1626">
        <v>0</v>
      </c>
      <c r="D1626">
        <v>0</v>
      </c>
      <c r="E1626">
        <v>0</v>
      </c>
      <c r="F1626">
        <v>1</v>
      </c>
      <c r="G1626">
        <v>1</v>
      </c>
      <c r="H1626">
        <v>0</v>
      </c>
      <c r="I1626">
        <v>2</v>
      </c>
      <c r="J1626">
        <v>1</v>
      </c>
      <c r="K1626">
        <v>1</v>
      </c>
      <c r="L1626">
        <v>0</v>
      </c>
    </row>
    <row r="1627" spans="1:12" x14ac:dyDescent="0.2">
      <c r="A1627" t="s">
        <v>1642</v>
      </c>
      <c r="B1627" t="s">
        <v>34</v>
      </c>
      <c r="C1627">
        <v>0</v>
      </c>
      <c r="D1627">
        <v>1</v>
      </c>
      <c r="E1627">
        <v>0</v>
      </c>
      <c r="F1627">
        <v>0</v>
      </c>
      <c r="G1627">
        <v>1</v>
      </c>
      <c r="H1627">
        <v>5</v>
      </c>
      <c r="I1627">
        <v>5</v>
      </c>
      <c r="J1627">
        <v>0</v>
      </c>
      <c r="K1627">
        <v>2</v>
      </c>
      <c r="L1627">
        <v>0</v>
      </c>
    </row>
    <row r="1628" spans="1:12" x14ac:dyDescent="0.2">
      <c r="A1628" t="s">
        <v>1643</v>
      </c>
      <c r="B1628" t="s">
        <v>1644</v>
      </c>
      <c r="C1628">
        <v>0</v>
      </c>
      <c r="D1628">
        <v>8</v>
      </c>
      <c r="E1628">
        <v>15</v>
      </c>
      <c r="F1628">
        <v>1</v>
      </c>
      <c r="G1628">
        <v>0.25</v>
      </c>
      <c r="H1628">
        <v>19</v>
      </c>
      <c r="I1628">
        <v>35</v>
      </c>
      <c r="J1628">
        <v>50</v>
      </c>
      <c r="K1628">
        <v>10</v>
      </c>
      <c r="L1628">
        <v>8</v>
      </c>
    </row>
    <row r="1629" spans="1:12" x14ac:dyDescent="0.2">
      <c r="A1629" t="s">
        <v>1645</v>
      </c>
      <c r="B1629" t="s">
        <v>1644</v>
      </c>
      <c r="C1629">
        <v>0</v>
      </c>
      <c r="D1629">
        <v>1</v>
      </c>
      <c r="E1629">
        <v>0</v>
      </c>
      <c r="F1629">
        <v>1</v>
      </c>
      <c r="G1629">
        <v>1</v>
      </c>
      <c r="H1629">
        <v>3</v>
      </c>
      <c r="I1629">
        <v>4</v>
      </c>
      <c r="J1629">
        <v>2</v>
      </c>
      <c r="K1629">
        <v>2</v>
      </c>
      <c r="L1629">
        <v>0</v>
      </c>
    </row>
    <row r="1630" spans="1:12" x14ac:dyDescent="0.2">
      <c r="A1630" t="s">
        <v>1646</v>
      </c>
      <c r="B1630" t="s">
        <v>1644</v>
      </c>
      <c r="C1630">
        <v>0</v>
      </c>
      <c r="D1630">
        <v>4</v>
      </c>
      <c r="E1630">
        <v>6</v>
      </c>
      <c r="F1630">
        <v>1</v>
      </c>
      <c r="G1630">
        <v>0.33300000000000002</v>
      </c>
      <c r="H1630">
        <v>6</v>
      </c>
      <c r="I1630">
        <v>16</v>
      </c>
      <c r="J1630">
        <v>1</v>
      </c>
      <c r="K1630">
        <v>6</v>
      </c>
      <c r="L1630">
        <v>0</v>
      </c>
    </row>
    <row r="1631" spans="1:12" x14ac:dyDescent="0.2">
      <c r="A1631" t="s">
        <v>1647</v>
      </c>
      <c r="B1631" t="s">
        <v>1644</v>
      </c>
      <c r="C1631">
        <v>0</v>
      </c>
      <c r="D1631">
        <v>1</v>
      </c>
      <c r="E1631">
        <v>0</v>
      </c>
      <c r="F1631">
        <v>1</v>
      </c>
      <c r="G1631">
        <v>1</v>
      </c>
      <c r="H1631">
        <v>3</v>
      </c>
      <c r="I1631">
        <v>4</v>
      </c>
      <c r="J1631">
        <v>2</v>
      </c>
      <c r="K1631">
        <v>2</v>
      </c>
      <c r="L1631">
        <v>0</v>
      </c>
    </row>
    <row r="1632" spans="1:12" x14ac:dyDescent="0.2">
      <c r="A1632" t="s">
        <v>1648</v>
      </c>
      <c r="B1632" t="s">
        <v>1644</v>
      </c>
      <c r="C1632">
        <v>0</v>
      </c>
      <c r="D1632">
        <v>4</v>
      </c>
      <c r="E1632">
        <v>6</v>
      </c>
      <c r="F1632">
        <v>1</v>
      </c>
      <c r="G1632">
        <v>0.33300000000000002</v>
      </c>
      <c r="H1632">
        <v>7</v>
      </c>
      <c r="I1632">
        <v>16</v>
      </c>
      <c r="J1632">
        <v>1</v>
      </c>
      <c r="K1632">
        <v>6</v>
      </c>
      <c r="L1632">
        <v>0</v>
      </c>
    </row>
    <row r="1633" spans="1:12" x14ac:dyDescent="0.2">
      <c r="A1633" t="s">
        <v>1649</v>
      </c>
      <c r="B1633" t="s">
        <v>15</v>
      </c>
      <c r="C1633">
        <v>0</v>
      </c>
      <c r="D1633">
        <v>1</v>
      </c>
      <c r="E1633">
        <v>0</v>
      </c>
      <c r="F1633">
        <v>1</v>
      </c>
      <c r="G1633">
        <v>1</v>
      </c>
      <c r="H1633">
        <v>4</v>
      </c>
      <c r="I1633">
        <v>4</v>
      </c>
      <c r="J1633">
        <v>2</v>
      </c>
      <c r="K1633">
        <v>2</v>
      </c>
      <c r="L1633">
        <v>0</v>
      </c>
    </row>
    <row r="1634" spans="1:12" x14ac:dyDescent="0.2">
      <c r="A1634" t="s">
        <v>1650</v>
      </c>
      <c r="B1634" t="s">
        <v>15</v>
      </c>
      <c r="C1634">
        <v>0</v>
      </c>
      <c r="D1634">
        <v>4</v>
      </c>
      <c r="E1634">
        <v>4</v>
      </c>
      <c r="F1634">
        <v>1</v>
      </c>
      <c r="G1634">
        <v>0.33300000000000002</v>
      </c>
      <c r="H1634">
        <v>4</v>
      </c>
      <c r="I1634">
        <v>12</v>
      </c>
      <c r="J1634">
        <v>1</v>
      </c>
      <c r="K1634">
        <v>5</v>
      </c>
      <c r="L1634">
        <v>0</v>
      </c>
    </row>
    <row r="1635" spans="1:12" x14ac:dyDescent="0.2">
      <c r="A1635" t="s">
        <v>1651</v>
      </c>
      <c r="B1635" t="s">
        <v>1644</v>
      </c>
      <c r="C1635">
        <v>0</v>
      </c>
      <c r="D1635">
        <v>1</v>
      </c>
      <c r="E1635">
        <v>0</v>
      </c>
      <c r="F1635">
        <v>1</v>
      </c>
      <c r="G1635">
        <v>1</v>
      </c>
      <c r="H1635">
        <v>5</v>
      </c>
      <c r="I1635">
        <v>4</v>
      </c>
      <c r="J1635">
        <v>2</v>
      </c>
      <c r="K1635">
        <v>2</v>
      </c>
      <c r="L1635">
        <v>0</v>
      </c>
    </row>
    <row r="1636" spans="1:12" x14ac:dyDescent="0.2">
      <c r="A1636" t="s">
        <v>1652</v>
      </c>
      <c r="B1636" t="s">
        <v>1644</v>
      </c>
      <c r="C1636">
        <v>0</v>
      </c>
      <c r="D1636">
        <v>4</v>
      </c>
      <c r="E1636">
        <v>6</v>
      </c>
      <c r="F1636">
        <v>1</v>
      </c>
      <c r="G1636">
        <v>0.33300000000000002</v>
      </c>
      <c r="H1636">
        <v>6</v>
      </c>
      <c r="I1636">
        <v>15</v>
      </c>
      <c r="J1636">
        <v>1</v>
      </c>
      <c r="K1636">
        <v>6</v>
      </c>
      <c r="L1636">
        <v>0</v>
      </c>
    </row>
    <row r="1637" spans="1:12" x14ac:dyDescent="0.2">
      <c r="A1637" t="s">
        <v>1653</v>
      </c>
      <c r="B1637" t="s">
        <v>15</v>
      </c>
      <c r="C1637">
        <v>0</v>
      </c>
      <c r="D1637">
        <v>1</v>
      </c>
      <c r="E1637">
        <v>0</v>
      </c>
      <c r="F1637">
        <v>1</v>
      </c>
      <c r="G1637">
        <v>1</v>
      </c>
      <c r="H1637">
        <v>4</v>
      </c>
      <c r="I1637">
        <v>4</v>
      </c>
      <c r="J1637">
        <v>2</v>
      </c>
      <c r="K1637">
        <v>2</v>
      </c>
      <c r="L1637">
        <v>0</v>
      </c>
    </row>
    <row r="1638" spans="1:12" x14ac:dyDescent="0.2">
      <c r="A1638" t="s">
        <v>1654</v>
      </c>
      <c r="B1638" t="s">
        <v>15</v>
      </c>
      <c r="C1638">
        <v>0</v>
      </c>
      <c r="D1638">
        <v>4</v>
      </c>
      <c r="E1638">
        <v>4</v>
      </c>
      <c r="F1638">
        <v>1</v>
      </c>
      <c r="G1638">
        <v>0.33300000000000002</v>
      </c>
      <c r="H1638">
        <v>4</v>
      </c>
      <c r="I1638">
        <v>12</v>
      </c>
      <c r="J1638">
        <v>1</v>
      </c>
      <c r="K1638">
        <v>5</v>
      </c>
      <c r="L1638">
        <v>0</v>
      </c>
    </row>
    <row r="1639" spans="1:12" x14ac:dyDescent="0.2">
      <c r="A1639" t="s">
        <v>1655</v>
      </c>
      <c r="B1639" t="s">
        <v>1644</v>
      </c>
      <c r="C1639">
        <v>0</v>
      </c>
      <c r="D1639">
        <v>1</v>
      </c>
      <c r="E1639">
        <v>0</v>
      </c>
      <c r="F1639">
        <v>1</v>
      </c>
      <c r="G1639">
        <v>1</v>
      </c>
      <c r="H1639">
        <v>4</v>
      </c>
      <c r="I1639">
        <v>4</v>
      </c>
      <c r="J1639">
        <v>2</v>
      </c>
      <c r="K1639">
        <v>2</v>
      </c>
      <c r="L1639">
        <v>0</v>
      </c>
    </row>
    <row r="1640" spans="1:12" x14ac:dyDescent="0.2">
      <c r="A1640" t="s">
        <v>1656</v>
      </c>
      <c r="B1640" t="s">
        <v>1644</v>
      </c>
      <c r="C1640">
        <v>0</v>
      </c>
      <c r="D1640">
        <v>4</v>
      </c>
      <c r="E1640">
        <v>6</v>
      </c>
      <c r="F1640">
        <v>1</v>
      </c>
      <c r="G1640">
        <v>0.33300000000000002</v>
      </c>
      <c r="H1640">
        <v>5</v>
      </c>
      <c r="I1640">
        <v>15</v>
      </c>
      <c r="J1640">
        <v>1</v>
      </c>
      <c r="K1640">
        <v>6</v>
      </c>
      <c r="L1640">
        <v>0</v>
      </c>
    </row>
    <row r="1641" spans="1:12" x14ac:dyDescent="0.2">
      <c r="A1641" t="s">
        <v>1657</v>
      </c>
      <c r="B1641" t="s">
        <v>1644</v>
      </c>
      <c r="C1641">
        <v>0</v>
      </c>
      <c r="D1641">
        <v>1</v>
      </c>
      <c r="E1641">
        <v>0</v>
      </c>
      <c r="F1641">
        <v>1</v>
      </c>
      <c r="G1641">
        <v>1</v>
      </c>
      <c r="H1641">
        <v>5</v>
      </c>
      <c r="I1641">
        <v>4</v>
      </c>
      <c r="J1641">
        <v>2</v>
      </c>
      <c r="K1641">
        <v>2</v>
      </c>
      <c r="L1641">
        <v>0</v>
      </c>
    </row>
    <row r="1642" spans="1:12" x14ac:dyDescent="0.2">
      <c r="A1642" t="s">
        <v>1658</v>
      </c>
      <c r="B1642" t="s">
        <v>1644</v>
      </c>
      <c r="C1642">
        <v>0</v>
      </c>
      <c r="D1642">
        <v>4</v>
      </c>
      <c r="E1642">
        <v>6</v>
      </c>
      <c r="F1642">
        <v>1</v>
      </c>
      <c r="G1642">
        <v>0.33300000000000002</v>
      </c>
      <c r="H1642">
        <v>7</v>
      </c>
      <c r="I1642">
        <v>17</v>
      </c>
      <c r="J1642">
        <v>1</v>
      </c>
      <c r="K1642">
        <v>6</v>
      </c>
      <c r="L1642">
        <v>0</v>
      </c>
    </row>
    <row r="1643" spans="1:12" x14ac:dyDescent="0.2">
      <c r="A1643" t="s">
        <v>1659</v>
      </c>
      <c r="B1643" t="s">
        <v>15</v>
      </c>
      <c r="C1643">
        <v>0</v>
      </c>
      <c r="D1643">
        <v>0</v>
      </c>
      <c r="E1643">
        <v>0</v>
      </c>
      <c r="F1643">
        <v>0</v>
      </c>
      <c r="G1643">
        <v>1</v>
      </c>
      <c r="H1643">
        <v>5</v>
      </c>
      <c r="I1643">
        <v>8</v>
      </c>
      <c r="J1643">
        <v>1</v>
      </c>
      <c r="K1643">
        <v>3</v>
      </c>
      <c r="L1643">
        <v>0</v>
      </c>
    </row>
    <row r="1644" spans="1:12" x14ac:dyDescent="0.2">
      <c r="A1644" t="s">
        <v>1660</v>
      </c>
      <c r="B1644" t="s">
        <v>15</v>
      </c>
      <c r="C1644">
        <v>0</v>
      </c>
      <c r="D1644">
        <v>7</v>
      </c>
      <c r="E1644">
        <v>3</v>
      </c>
      <c r="F1644">
        <v>1</v>
      </c>
      <c r="G1644">
        <v>0.5</v>
      </c>
      <c r="H1644">
        <v>6</v>
      </c>
      <c r="I1644">
        <v>19</v>
      </c>
      <c r="J1644">
        <v>35</v>
      </c>
      <c r="K1644">
        <v>9</v>
      </c>
      <c r="L1644">
        <v>9</v>
      </c>
    </row>
    <row r="1645" spans="1:12" x14ac:dyDescent="0.2">
      <c r="A1645" t="s">
        <v>1661</v>
      </c>
      <c r="B1645" t="s">
        <v>15</v>
      </c>
      <c r="C1645">
        <v>0</v>
      </c>
      <c r="D1645">
        <v>4</v>
      </c>
      <c r="E1645">
        <v>0</v>
      </c>
      <c r="F1645">
        <v>1</v>
      </c>
      <c r="G1645">
        <v>1</v>
      </c>
      <c r="H1645">
        <v>5</v>
      </c>
      <c r="I1645">
        <v>6</v>
      </c>
      <c r="J1645">
        <v>27</v>
      </c>
      <c r="K1645">
        <v>5</v>
      </c>
      <c r="L1645">
        <v>9</v>
      </c>
    </row>
    <row r="1646" spans="1:12" x14ac:dyDescent="0.2">
      <c r="A1646" t="s">
        <v>1662</v>
      </c>
      <c r="B1646" t="s">
        <v>15</v>
      </c>
      <c r="C1646">
        <v>0</v>
      </c>
      <c r="D1646">
        <v>2</v>
      </c>
      <c r="E1646">
        <v>0</v>
      </c>
      <c r="F1646">
        <v>1</v>
      </c>
      <c r="G1646">
        <v>1</v>
      </c>
      <c r="H1646">
        <v>2</v>
      </c>
      <c r="I1646">
        <v>4</v>
      </c>
      <c r="J1646">
        <v>21</v>
      </c>
      <c r="K1646">
        <v>3</v>
      </c>
      <c r="L1646">
        <v>4</v>
      </c>
    </row>
    <row r="1647" spans="1:12" x14ac:dyDescent="0.2">
      <c r="A1647" t="s">
        <v>1663</v>
      </c>
      <c r="B1647" t="s">
        <v>15</v>
      </c>
      <c r="C1647">
        <v>0</v>
      </c>
      <c r="D1647">
        <v>1</v>
      </c>
      <c r="E1647">
        <v>0</v>
      </c>
      <c r="F1647">
        <v>1</v>
      </c>
      <c r="G1647">
        <v>1</v>
      </c>
      <c r="H1647">
        <v>3</v>
      </c>
      <c r="I1647">
        <v>3</v>
      </c>
      <c r="J1647">
        <v>16</v>
      </c>
      <c r="K1647">
        <v>2</v>
      </c>
      <c r="L1647">
        <v>5</v>
      </c>
    </row>
    <row r="1648" spans="1:12" x14ac:dyDescent="0.2">
      <c r="A1648" t="s">
        <v>1664</v>
      </c>
      <c r="B1648" t="s">
        <v>15</v>
      </c>
      <c r="C1648">
        <v>0</v>
      </c>
      <c r="D1648">
        <v>1</v>
      </c>
      <c r="E1648">
        <v>0</v>
      </c>
      <c r="F1648">
        <v>1</v>
      </c>
      <c r="G1648">
        <v>1</v>
      </c>
      <c r="H1648">
        <v>3</v>
      </c>
      <c r="I1648">
        <v>3</v>
      </c>
      <c r="J1648">
        <v>15</v>
      </c>
      <c r="K1648">
        <v>2</v>
      </c>
      <c r="L1648">
        <v>4</v>
      </c>
    </row>
    <row r="1649" spans="1:12" x14ac:dyDescent="0.2">
      <c r="A1649" t="s">
        <v>1665</v>
      </c>
      <c r="B1649" t="s">
        <v>15</v>
      </c>
      <c r="C1649">
        <v>0</v>
      </c>
      <c r="D1649">
        <v>3</v>
      </c>
      <c r="E1649">
        <v>1</v>
      </c>
      <c r="F1649">
        <v>1</v>
      </c>
      <c r="G1649">
        <v>1</v>
      </c>
      <c r="H1649">
        <v>8</v>
      </c>
      <c r="I1649">
        <v>19</v>
      </c>
      <c r="J1649">
        <v>39</v>
      </c>
      <c r="K1649">
        <v>5</v>
      </c>
      <c r="L1649">
        <v>9</v>
      </c>
    </row>
    <row r="1650" spans="1:12" x14ac:dyDescent="0.2">
      <c r="A1650" t="s">
        <v>1666</v>
      </c>
      <c r="B1650" t="s">
        <v>15</v>
      </c>
      <c r="C1650">
        <v>0</v>
      </c>
      <c r="D1650">
        <v>1</v>
      </c>
      <c r="E1650">
        <v>0</v>
      </c>
      <c r="F1650">
        <v>1</v>
      </c>
      <c r="G1650">
        <v>1</v>
      </c>
      <c r="H1650">
        <v>1</v>
      </c>
      <c r="I1650">
        <v>3</v>
      </c>
      <c r="J1650">
        <v>35</v>
      </c>
      <c r="K1650">
        <v>2</v>
      </c>
      <c r="L1650">
        <v>10</v>
      </c>
    </row>
    <row r="1651" spans="1:12" x14ac:dyDescent="0.2">
      <c r="A1651" t="s">
        <v>1667</v>
      </c>
      <c r="B1651" t="s">
        <v>19</v>
      </c>
      <c r="C1651">
        <v>0</v>
      </c>
      <c r="D1651">
        <v>8</v>
      </c>
      <c r="E1651">
        <v>0</v>
      </c>
      <c r="F1651">
        <v>0</v>
      </c>
      <c r="G1651">
        <v>1</v>
      </c>
      <c r="H1651">
        <v>9</v>
      </c>
      <c r="I1651">
        <v>18</v>
      </c>
      <c r="J1651">
        <v>6</v>
      </c>
      <c r="K1651">
        <v>9</v>
      </c>
      <c r="L1651">
        <v>6</v>
      </c>
    </row>
    <row r="1652" spans="1:12" x14ac:dyDescent="0.2">
      <c r="A1652" t="s">
        <v>1668</v>
      </c>
      <c r="B1652" t="s">
        <v>17</v>
      </c>
      <c r="C1652">
        <v>0</v>
      </c>
      <c r="D1652">
        <v>4</v>
      </c>
      <c r="E1652">
        <v>0</v>
      </c>
      <c r="F1652">
        <v>0</v>
      </c>
      <c r="G1652">
        <v>0.5</v>
      </c>
      <c r="H1652">
        <v>7</v>
      </c>
      <c r="I1652">
        <v>11</v>
      </c>
      <c r="J1652">
        <v>2</v>
      </c>
      <c r="K1652">
        <v>5</v>
      </c>
      <c r="L1652">
        <v>1</v>
      </c>
    </row>
    <row r="1653" spans="1:12" x14ac:dyDescent="0.2">
      <c r="A1653" t="s">
        <v>1669</v>
      </c>
      <c r="B1653" t="s">
        <v>13</v>
      </c>
      <c r="C1653">
        <v>0</v>
      </c>
      <c r="D1653">
        <v>1</v>
      </c>
      <c r="E1653">
        <v>0</v>
      </c>
      <c r="F1653">
        <v>1</v>
      </c>
      <c r="G1653">
        <v>1</v>
      </c>
      <c r="H1653">
        <v>0</v>
      </c>
      <c r="I1653">
        <v>1</v>
      </c>
      <c r="J1653">
        <v>4</v>
      </c>
      <c r="K1653">
        <v>1</v>
      </c>
      <c r="L1653">
        <v>0</v>
      </c>
    </row>
    <row r="1654" spans="1:12" x14ac:dyDescent="0.2">
      <c r="A1654" t="s">
        <v>1670</v>
      </c>
      <c r="B1654" t="s">
        <v>17</v>
      </c>
      <c r="C1654">
        <v>0</v>
      </c>
      <c r="D1654">
        <v>6</v>
      </c>
      <c r="E1654">
        <v>7</v>
      </c>
      <c r="F1654">
        <v>0</v>
      </c>
      <c r="G1654">
        <v>0.5</v>
      </c>
      <c r="H1654">
        <v>5</v>
      </c>
      <c r="I1654">
        <v>19</v>
      </c>
      <c r="J1654">
        <v>1</v>
      </c>
      <c r="K1654">
        <v>9</v>
      </c>
      <c r="L1654">
        <v>0</v>
      </c>
    </row>
    <row r="1655" spans="1:12" x14ac:dyDescent="0.2">
      <c r="A1655" t="s">
        <v>1671</v>
      </c>
      <c r="B1655" t="s">
        <v>17</v>
      </c>
      <c r="C1655">
        <v>0</v>
      </c>
      <c r="D1655">
        <v>2</v>
      </c>
      <c r="E1655">
        <v>0</v>
      </c>
      <c r="F1655">
        <v>0</v>
      </c>
      <c r="G1655">
        <v>1</v>
      </c>
      <c r="H1655">
        <v>3</v>
      </c>
      <c r="I1655">
        <v>10</v>
      </c>
      <c r="J1655">
        <v>2</v>
      </c>
      <c r="K1655">
        <v>4</v>
      </c>
      <c r="L1655">
        <v>0</v>
      </c>
    </row>
    <row r="1656" spans="1:12" x14ac:dyDescent="0.2">
      <c r="A1656" t="s">
        <v>1672</v>
      </c>
      <c r="B1656" t="s">
        <v>17</v>
      </c>
      <c r="C1656">
        <v>0</v>
      </c>
      <c r="D1656">
        <v>3</v>
      </c>
      <c r="E1656">
        <v>0</v>
      </c>
      <c r="F1656">
        <v>0</v>
      </c>
      <c r="G1656">
        <v>0.5</v>
      </c>
      <c r="H1656">
        <v>4</v>
      </c>
      <c r="I1656">
        <v>10</v>
      </c>
      <c r="J1656">
        <v>2</v>
      </c>
      <c r="K1656">
        <v>6</v>
      </c>
      <c r="L1656">
        <v>1</v>
      </c>
    </row>
    <row r="1657" spans="1:12" x14ac:dyDescent="0.2">
      <c r="A1657" t="s">
        <v>1673</v>
      </c>
      <c r="B1657" t="s">
        <v>17</v>
      </c>
      <c r="C1657">
        <v>0</v>
      </c>
      <c r="D1657">
        <v>4</v>
      </c>
      <c r="E1657">
        <v>1</v>
      </c>
      <c r="F1657">
        <v>0</v>
      </c>
      <c r="G1657">
        <v>1</v>
      </c>
      <c r="H1657">
        <v>3</v>
      </c>
      <c r="I1657">
        <v>19</v>
      </c>
      <c r="J1657">
        <v>1</v>
      </c>
      <c r="K1657">
        <v>7</v>
      </c>
      <c r="L1657">
        <v>0</v>
      </c>
    </row>
    <row r="1658" spans="1:12" x14ac:dyDescent="0.2">
      <c r="A1658" t="s">
        <v>1674</v>
      </c>
      <c r="B1658" t="s">
        <v>34</v>
      </c>
      <c r="C1658">
        <v>0</v>
      </c>
      <c r="D1658">
        <v>1</v>
      </c>
      <c r="E1658">
        <v>0</v>
      </c>
      <c r="F1658">
        <v>0</v>
      </c>
      <c r="G1658">
        <v>1</v>
      </c>
      <c r="H1658">
        <v>5</v>
      </c>
      <c r="I1658">
        <v>5</v>
      </c>
      <c r="J1658">
        <v>0</v>
      </c>
      <c r="K1658">
        <v>2</v>
      </c>
      <c r="L1658">
        <v>0</v>
      </c>
    </row>
    <row r="1659" spans="1:12" x14ac:dyDescent="0.2">
      <c r="A1659" t="s">
        <v>1675</v>
      </c>
      <c r="B1659" t="s">
        <v>34</v>
      </c>
      <c r="C1659">
        <v>0</v>
      </c>
      <c r="D1659">
        <v>3</v>
      </c>
      <c r="E1659">
        <v>3</v>
      </c>
      <c r="F1659">
        <v>0</v>
      </c>
      <c r="G1659">
        <v>1</v>
      </c>
      <c r="H1659">
        <v>9</v>
      </c>
      <c r="I1659">
        <v>18</v>
      </c>
      <c r="J1659">
        <v>0</v>
      </c>
      <c r="K1659">
        <v>3</v>
      </c>
      <c r="L1659">
        <v>0</v>
      </c>
    </row>
    <row r="1660" spans="1:12" x14ac:dyDescent="0.2">
      <c r="A1660" t="s">
        <v>1676</v>
      </c>
      <c r="B1660" t="s">
        <v>34</v>
      </c>
      <c r="C1660">
        <v>0</v>
      </c>
      <c r="D1660">
        <v>1</v>
      </c>
      <c r="E1660">
        <v>0</v>
      </c>
      <c r="F1660">
        <v>0</v>
      </c>
      <c r="G1660">
        <v>1</v>
      </c>
      <c r="H1660">
        <v>5</v>
      </c>
      <c r="I1660">
        <v>5</v>
      </c>
      <c r="J1660">
        <v>0</v>
      </c>
      <c r="K1660">
        <v>2</v>
      </c>
      <c r="L1660">
        <v>0</v>
      </c>
    </row>
    <row r="1661" spans="1:12" x14ac:dyDescent="0.2">
      <c r="A1661" t="s">
        <v>1677</v>
      </c>
      <c r="B1661" t="s">
        <v>17</v>
      </c>
      <c r="C1661">
        <v>0</v>
      </c>
      <c r="D1661">
        <v>3</v>
      </c>
      <c r="E1661">
        <v>0</v>
      </c>
      <c r="F1661">
        <v>0</v>
      </c>
      <c r="G1661">
        <v>0.5</v>
      </c>
      <c r="H1661">
        <v>7</v>
      </c>
      <c r="I1661">
        <v>11</v>
      </c>
      <c r="J1661">
        <v>2</v>
      </c>
      <c r="K1661">
        <v>5</v>
      </c>
      <c r="L1661">
        <v>1</v>
      </c>
    </row>
    <row r="1662" spans="1:12" x14ac:dyDescent="0.2">
      <c r="A1662" t="s">
        <v>1678</v>
      </c>
      <c r="B1662" t="s">
        <v>13</v>
      </c>
      <c r="C1662">
        <v>0</v>
      </c>
      <c r="D1662">
        <v>2</v>
      </c>
      <c r="E1662">
        <v>0</v>
      </c>
      <c r="F1662">
        <v>1</v>
      </c>
      <c r="G1662">
        <v>1</v>
      </c>
      <c r="H1662">
        <v>0</v>
      </c>
      <c r="I1662">
        <v>2</v>
      </c>
      <c r="J1662">
        <v>4</v>
      </c>
      <c r="K1662">
        <v>2</v>
      </c>
      <c r="L1662">
        <v>0</v>
      </c>
    </row>
    <row r="1663" spans="1:12" x14ac:dyDescent="0.2">
      <c r="A1663" t="s">
        <v>1679</v>
      </c>
      <c r="B1663" t="s">
        <v>17</v>
      </c>
      <c r="C1663">
        <v>0</v>
      </c>
      <c r="D1663">
        <v>6</v>
      </c>
      <c r="E1663">
        <v>3</v>
      </c>
      <c r="F1663">
        <v>0</v>
      </c>
      <c r="G1663">
        <v>0.5</v>
      </c>
      <c r="H1663">
        <v>5</v>
      </c>
      <c r="I1663">
        <v>16</v>
      </c>
      <c r="J1663">
        <v>1</v>
      </c>
      <c r="K1663">
        <v>8</v>
      </c>
      <c r="L1663">
        <v>0</v>
      </c>
    </row>
    <row r="1664" spans="1:12" x14ac:dyDescent="0.2">
      <c r="A1664" t="s">
        <v>1680</v>
      </c>
      <c r="B1664" t="s">
        <v>17</v>
      </c>
      <c r="C1664">
        <v>1</v>
      </c>
      <c r="D1664">
        <v>2</v>
      </c>
      <c r="E1664">
        <v>0</v>
      </c>
      <c r="F1664">
        <v>0</v>
      </c>
      <c r="G1664">
        <v>1</v>
      </c>
      <c r="H1664">
        <v>3</v>
      </c>
      <c r="I1664">
        <v>15</v>
      </c>
      <c r="J1664">
        <v>2</v>
      </c>
      <c r="K1664">
        <v>5</v>
      </c>
      <c r="L1664">
        <v>0</v>
      </c>
    </row>
    <row r="1665" spans="1:12" x14ac:dyDescent="0.2">
      <c r="A1665" t="s">
        <v>1681</v>
      </c>
      <c r="B1665" t="s">
        <v>17</v>
      </c>
      <c r="C1665">
        <v>0</v>
      </c>
      <c r="D1665">
        <v>3</v>
      </c>
      <c r="E1665">
        <v>2</v>
      </c>
      <c r="F1665">
        <v>0</v>
      </c>
      <c r="G1665">
        <v>0.5</v>
      </c>
      <c r="H1665">
        <v>4</v>
      </c>
      <c r="I1665">
        <v>13</v>
      </c>
      <c r="J1665">
        <v>2</v>
      </c>
      <c r="K1665">
        <v>7</v>
      </c>
      <c r="L1665">
        <v>1</v>
      </c>
    </row>
    <row r="1666" spans="1:12" x14ac:dyDescent="0.2">
      <c r="A1666" t="s">
        <v>1682</v>
      </c>
      <c r="B1666" t="s">
        <v>17</v>
      </c>
      <c r="C1666">
        <v>0</v>
      </c>
      <c r="D1666">
        <v>3</v>
      </c>
      <c r="E1666">
        <v>2</v>
      </c>
      <c r="F1666">
        <v>0</v>
      </c>
      <c r="G1666">
        <v>1</v>
      </c>
      <c r="H1666">
        <v>3</v>
      </c>
      <c r="I1666">
        <v>13</v>
      </c>
      <c r="J1666">
        <v>1</v>
      </c>
      <c r="K1666">
        <v>6</v>
      </c>
      <c r="L1666">
        <v>0</v>
      </c>
    </row>
    <row r="1667" spans="1:12" x14ac:dyDescent="0.2">
      <c r="A1667" t="s">
        <v>1683</v>
      </c>
      <c r="B1667" t="s">
        <v>15</v>
      </c>
      <c r="C1667">
        <v>0</v>
      </c>
      <c r="D1667">
        <v>5</v>
      </c>
      <c r="E1667">
        <v>0</v>
      </c>
      <c r="F1667">
        <v>1</v>
      </c>
      <c r="G1667">
        <v>1</v>
      </c>
      <c r="H1667">
        <v>5</v>
      </c>
      <c r="I1667">
        <v>7</v>
      </c>
      <c r="J1667">
        <v>14</v>
      </c>
      <c r="K1667">
        <v>6</v>
      </c>
      <c r="L1667">
        <v>2</v>
      </c>
    </row>
    <row r="1668" spans="1:12" x14ac:dyDescent="0.2">
      <c r="A1668" t="s">
        <v>1684</v>
      </c>
      <c r="B1668" t="s">
        <v>15</v>
      </c>
      <c r="C1668">
        <v>0</v>
      </c>
      <c r="D1668">
        <v>10</v>
      </c>
      <c r="E1668">
        <v>29</v>
      </c>
      <c r="F1668">
        <v>0</v>
      </c>
      <c r="G1668">
        <v>0.111</v>
      </c>
      <c r="H1668">
        <v>19</v>
      </c>
      <c r="I1668">
        <v>25</v>
      </c>
      <c r="J1668">
        <v>6</v>
      </c>
      <c r="K1668">
        <v>10</v>
      </c>
      <c r="L1668">
        <v>1</v>
      </c>
    </row>
    <row r="1669" spans="1:12" x14ac:dyDescent="0.2">
      <c r="A1669" t="s">
        <v>1685</v>
      </c>
      <c r="B1669" t="s">
        <v>15</v>
      </c>
      <c r="C1669">
        <v>0</v>
      </c>
      <c r="D1669">
        <v>2</v>
      </c>
      <c r="E1669">
        <v>3</v>
      </c>
      <c r="F1669">
        <v>0</v>
      </c>
      <c r="G1669">
        <v>0.5</v>
      </c>
      <c r="H1669">
        <v>6</v>
      </c>
      <c r="I1669">
        <v>5</v>
      </c>
      <c r="J1669">
        <v>1</v>
      </c>
      <c r="K1669">
        <v>3</v>
      </c>
      <c r="L1669">
        <v>0</v>
      </c>
    </row>
    <row r="1670" spans="1:12" x14ac:dyDescent="0.2">
      <c r="A1670" t="s">
        <v>1686</v>
      </c>
      <c r="B1670" t="s">
        <v>15</v>
      </c>
      <c r="C1670">
        <v>0</v>
      </c>
      <c r="D1670">
        <v>2</v>
      </c>
      <c r="E1670">
        <v>1</v>
      </c>
      <c r="F1670">
        <v>0</v>
      </c>
      <c r="G1670">
        <v>0.5</v>
      </c>
      <c r="H1670">
        <v>4</v>
      </c>
      <c r="I1670">
        <v>6</v>
      </c>
      <c r="J1670">
        <v>2</v>
      </c>
      <c r="K1670">
        <v>3</v>
      </c>
      <c r="L1670">
        <v>1</v>
      </c>
    </row>
    <row r="1671" spans="1:12" x14ac:dyDescent="0.2">
      <c r="A1671" t="s">
        <v>1687</v>
      </c>
      <c r="B1671" t="s">
        <v>15</v>
      </c>
      <c r="C1671">
        <v>0</v>
      </c>
      <c r="D1671">
        <v>1</v>
      </c>
      <c r="E1671">
        <v>1</v>
      </c>
      <c r="F1671">
        <v>0</v>
      </c>
      <c r="G1671">
        <v>1</v>
      </c>
      <c r="H1671">
        <v>14</v>
      </c>
      <c r="I1671">
        <v>24</v>
      </c>
      <c r="J1671">
        <v>1</v>
      </c>
      <c r="K1671">
        <v>2</v>
      </c>
      <c r="L1671">
        <v>0</v>
      </c>
    </row>
    <row r="1672" spans="1:12" x14ac:dyDescent="0.2">
      <c r="A1672" t="s">
        <v>1688</v>
      </c>
      <c r="B1672" t="s">
        <v>15</v>
      </c>
      <c r="C1672">
        <v>4</v>
      </c>
      <c r="D1672">
        <v>6</v>
      </c>
      <c r="E1672">
        <v>18</v>
      </c>
      <c r="F1672">
        <v>0</v>
      </c>
      <c r="G1672">
        <v>0.33300000000000002</v>
      </c>
      <c r="H1672">
        <v>13</v>
      </c>
      <c r="I1672">
        <v>35</v>
      </c>
      <c r="J1672">
        <v>6</v>
      </c>
      <c r="K1672">
        <v>11</v>
      </c>
      <c r="L1672">
        <v>1</v>
      </c>
    </row>
    <row r="1673" spans="1:12" x14ac:dyDescent="0.2">
      <c r="A1673" t="s">
        <v>1689</v>
      </c>
      <c r="B1673" t="s">
        <v>15</v>
      </c>
      <c r="C1673">
        <v>0</v>
      </c>
      <c r="D1673">
        <v>9</v>
      </c>
      <c r="E1673">
        <v>10</v>
      </c>
      <c r="F1673">
        <v>0</v>
      </c>
      <c r="G1673">
        <v>0.25</v>
      </c>
      <c r="H1673">
        <v>9</v>
      </c>
      <c r="I1673">
        <v>26</v>
      </c>
      <c r="J1673">
        <v>1</v>
      </c>
      <c r="K1673">
        <v>12</v>
      </c>
      <c r="L1673">
        <v>0</v>
      </c>
    </row>
    <row r="1674" spans="1:12" x14ac:dyDescent="0.2">
      <c r="A1674" t="s">
        <v>1690</v>
      </c>
      <c r="B1674" t="s">
        <v>15</v>
      </c>
      <c r="C1674">
        <v>0</v>
      </c>
      <c r="D1674">
        <v>5</v>
      </c>
      <c r="E1674">
        <v>0</v>
      </c>
      <c r="F1674">
        <v>0</v>
      </c>
      <c r="G1674">
        <v>0.5</v>
      </c>
      <c r="H1674">
        <v>8</v>
      </c>
      <c r="I1674">
        <v>17</v>
      </c>
      <c r="J1674">
        <v>1</v>
      </c>
      <c r="K1674">
        <v>7</v>
      </c>
      <c r="L1674">
        <v>0</v>
      </c>
    </row>
    <row r="1675" spans="1:12" x14ac:dyDescent="0.2">
      <c r="A1675" t="s">
        <v>1691</v>
      </c>
      <c r="B1675" t="s">
        <v>15</v>
      </c>
      <c r="C1675">
        <v>0</v>
      </c>
      <c r="D1675">
        <v>9</v>
      </c>
      <c r="E1675">
        <v>29</v>
      </c>
      <c r="F1675">
        <v>0</v>
      </c>
      <c r="G1675">
        <v>0.2</v>
      </c>
      <c r="H1675">
        <v>7</v>
      </c>
      <c r="I1675">
        <v>22</v>
      </c>
      <c r="J1675">
        <v>1</v>
      </c>
      <c r="K1675">
        <v>11</v>
      </c>
      <c r="L1675">
        <v>0</v>
      </c>
    </row>
    <row r="1676" spans="1:12" x14ac:dyDescent="0.2">
      <c r="A1676" t="s">
        <v>1692</v>
      </c>
      <c r="B1676" t="s">
        <v>15</v>
      </c>
      <c r="C1676">
        <v>0</v>
      </c>
      <c r="D1676">
        <v>10</v>
      </c>
      <c r="E1676">
        <v>68</v>
      </c>
      <c r="F1676">
        <v>0</v>
      </c>
      <c r="G1676">
        <v>0.25</v>
      </c>
      <c r="H1676">
        <v>17</v>
      </c>
      <c r="I1676">
        <v>60</v>
      </c>
      <c r="J1676">
        <v>1</v>
      </c>
      <c r="K1676">
        <v>22</v>
      </c>
      <c r="L1676">
        <v>0</v>
      </c>
    </row>
    <row r="1677" spans="1:12" x14ac:dyDescent="0.2">
      <c r="A1677" t="s">
        <v>1693</v>
      </c>
      <c r="B1677" t="s">
        <v>15</v>
      </c>
      <c r="C1677">
        <v>0</v>
      </c>
      <c r="D1677">
        <v>2</v>
      </c>
      <c r="E1677">
        <v>3</v>
      </c>
      <c r="F1677">
        <v>0</v>
      </c>
      <c r="G1677">
        <v>0.5</v>
      </c>
      <c r="H1677">
        <v>10</v>
      </c>
      <c r="I1677">
        <v>6</v>
      </c>
      <c r="J1677">
        <v>3</v>
      </c>
      <c r="K1677">
        <v>3</v>
      </c>
      <c r="L1677">
        <v>1</v>
      </c>
    </row>
    <row r="1678" spans="1:12" x14ac:dyDescent="0.2">
      <c r="A1678" t="s">
        <v>1694</v>
      </c>
      <c r="B1678" t="s">
        <v>15</v>
      </c>
      <c r="C1678">
        <v>0</v>
      </c>
      <c r="D1678">
        <v>6</v>
      </c>
      <c r="E1678">
        <v>20</v>
      </c>
      <c r="F1678">
        <v>0</v>
      </c>
      <c r="G1678">
        <v>0.25</v>
      </c>
      <c r="H1678">
        <v>16</v>
      </c>
      <c r="I1678">
        <v>46</v>
      </c>
      <c r="J1678">
        <v>2</v>
      </c>
      <c r="K1678">
        <v>9</v>
      </c>
      <c r="L1678">
        <v>0</v>
      </c>
    </row>
    <row r="1679" spans="1:12" x14ac:dyDescent="0.2">
      <c r="A1679" t="s">
        <v>1695</v>
      </c>
      <c r="B1679" t="s">
        <v>15</v>
      </c>
      <c r="C1679">
        <v>0</v>
      </c>
      <c r="D1679">
        <v>1</v>
      </c>
      <c r="E1679">
        <v>0</v>
      </c>
      <c r="F1679">
        <v>1</v>
      </c>
      <c r="G1679">
        <v>1</v>
      </c>
      <c r="H1679">
        <v>4</v>
      </c>
      <c r="I1679">
        <v>8</v>
      </c>
      <c r="J1679">
        <v>2</v>
      </c>
      <c r="K1679">
        <v>2</v>
      </c>
      <c r="L1679">
        <v>0</v>
      </c>
    </row>
    <row r="1680" spans="1:12" x14ac:dyDescent="0.2">
      <c r="A1680" t="s">
        <v>1696</v>
      </c>
      <c r="B1680" t="s">
        <v>15</v>
      </c>
      <c r="C1680">
        <v>0</v>
      </c>
      <c r="D1680">
        <v>1</v>
      </c>
      <c r="E1680">
        <v>0</v>
      </c>
      <c r="F1680">
        <v>0</v>
      </c>
      <c r="G1680">
        <v>1</v>
      </c>
      <c r="H1680">
        <v>2</v>
      </c>
      <c r="I1680">
        <v>3</v>
      </c>
      <c r="J1680">
        <v>1</v>
      </c>
      <c r="K1680">
        <v>2</v>
      </c>
      <c r="L1680">
        <v>0</v>
      </c>
    </row>
    <row r="1681" spans="1:12" x14ac:dyDescent="0.2">
      <c r="A1681" t="s">
        <v>1697</v>
      </c>
      <c r="B1681" t="s">
        <v>15</v>
      </c>
      <c r="C1681">
        <v>4</v>
      </c>
      <c r="D1681">
        <v>3</v>
      </c>
      <c r="E1681">
        <v>3</v>
      </c>
      <c r="F1681">
        <v>0</v>
      </c>
      <c r="G1681">
        <v>0.5</v>
      </c>
      <c r="H1681">
        <v>10</v>
      </c>
      <c r="I1681">
        <v>6</v>
      </c>
      <c r="J1681">
        <v>2</v>
      </c>
      <c r="K1681">
        <v>3</v>
      </c>
      <c r="L1681">
        <v>1</v>
      </c>
    </row>
    <row r="1682" spans="1:12" x14ac:dyDescent="0.2">
      <c r="A1682" t="s">
        <v>1698</v>
      </c>
      <c r="B1682" t="s">
        <v>15</v>
      </c>
      <c r="C1682">
        <v>12</v>
      </c>
      <c r="D1682">
        <v>6</v>
      </c>
      <c r="E1682">
        <v>13</v>
      </c>
      <c r="F1682">
        <v>0</v>
      </c>
      <c r="G1682">
        <v>0.2</v>
      </c>
      <c r="H1682">
        <v>5</v>
      </c>
      <c r="I1682">
        <v>18</v>
      </c>
      <c r="J1682">
        <v>10</v>
      </c>
      <c r="K1682">
        <v>7</v>
      </c>
      <c r="L1682">
        <v>1</v>
      </c>
    </row>
    <row r="1683" spans="1:12" x14ac:dyDescent="0.2">
      <c r="A1683" t="s">
        <v>1699</v>
      </c>
      <c r="B1683" t="s">
        <v>15</v>
      </c>
      <c r="C1683">
        <v>0</v>
      </c>
      <c r="D1683">
        <v>3</v>
      </c>
      <c r="E1683">
        <v>19</v>
      </c>
      <c r="F1683">
        <v>0</v>
      </c>
      <c r="G1683">
        <v>0.5</v>
      </c>
      <c r="H1683">
        <v>17</v>
      </c>
      <c r="I1683">
        <v>64</v>
      </c>
      <c r="J1683">
        <v>2</v>
      </c>
      <c r="K1683">
        <v>7</v>
      </c>
      <c r="L1683">
        <v>0</v>
      </c>
    </row>
    <row r="1684" spans="1:12" x14ac:dyDescent="0.2">
      <c r="A1684" t="s">
        <v>1700</v>
      </c>
      <c r="B1684" t="s">
        <v>15</v>
      </c>
      <c r="C1684">
        <v>0</v>
      </c>
      <c r="D1684">
        <v>5</v>
      </c>
      <c r="E1684">
        <v>0</v>
      </c>
      <c r="F1684">
        <v>0</v>
      </c>
      <c r="G1684">
        <v>1</v>
      </c>
      <c r="H1684">
        <v>2</v>
      </c>
      <c r="I1684">
        <v>15</v>
      </c>
      <c r="J1684">
        <v>1</v>
      </c>
      <c r="K1684">
        <v>8</v>
      </c>
      <c r="L1684">
        <v>0</v>
      </c>
    </row>
    <row r="1685" spans="1:12" x14ac:dyDescent="0.2">
      <c r="A1685" t="s">
        <v>1701</v>
      </c>
      <c r="B1685" t="s">
        <v>15</v>
      </c>
      <c r="C1685">
        <v>0</v>
      </c>
      <c r="D1685">
        <v>2</v>
      </c>
      <c r="E1685">
        <v>3</v>
      </c>
      <c r="F1685">
        <v>0</v>
      </c>
      <c r="G1685">
        <v>0.5</v>
      </c>
      <c r="H1685">
        <v>8</v>
      </c>
      <c r="I1685">
        <v>6</v>
      </c>
      <c r="J1685">
        <v>2</v>
      </c>
      <c r="K1685">
        <v>3</v>
      </c>
      <c r="L1685">
        <v>1</v>
      </c>
    </row>
    <row r="1686" spans="1:12" x14ac:dyDescent="0.2">
      <c r="A1686" t="s">
        <v>1702</v>
      </c>
      <c r="B1686" t="s">
        <v>15</v>
      </c>
      <c r="C1686">
        <v>8</v>
      </c>
      <c r="D1686">
        <v>6</v>
      </c>
      <c r="E1686">
        <v>23</v>
      </c>
      <c r="F1686">
        <v>1</v>
      </c>
      <c r="G1686">
        <v>0.33300000000000002</v>
      </c>
      <c r="H1686">
        <v>18</v>
      </c>
      <c r="I1686">
        <v>56</v>
      </c>
      <c r="J1686">
        <v>2</v>
      </c>
      <c r="K1686">
        <v>13</v>
      </c>
      <c r="L1686">
        <v>0</v>
      </c>
    </row>
    <row r="1687" spans="1:12" x14ac:dyDescent="0.2">
      <c r="A1687" t="s">
        <v>1703</v>
      </c>
      <c r="B1687" t="s">
        <v>15</v>
      </c>
      <c r="C1687">
        <v>0</v>
      </c>
      <c r="D1687">
        <v>2</v>
      </c>
      <c r="E1687">
        <v>3</v>
      </c>
      <c r="F1687">
        <v>0</v>
      </c>
      <c r="G1687">
        <v>0.5</v>
      </c>
      <c r="H1687">
        <v>11</v>
      </c>
      <c r="I1687">
        <v>13</v>
      </c>
      <c r="J1687">
        <v>2</v>
      </c>
      <c r="K1687">
        <v>3</v>
      </c>
      <c r="L1687">
        <v>1</v>
      </c>
    </row>
    <row r="1688" spans="1:12" x14ac:dyDescent="0.2">
      <c r="A1688" t="s">
        <v>1704</v>
      </c>
      <c r="B1688" t="s">
        <v>15</v>
      </c>
      <c r="C1688">
        <v>7</v>
      </c>
      <c r="D1688">
        <v>4</v>
      </c>
      <c r="E1688">
        <v>10</v>
      </c>
      <c r="F1688">
        <v>0</v>
      </c>
      <c r="G1688">
        <v>0.33300000000000002</v>
      </c>
      <c r="H1688">
        <v>16</v>
      </c>
      <c r="I1688">
        <v>38</v>
      </c>
      <c r="J1688">
        <v>6</v>
      </c>
      <c r="K1688">
        <v>14</v>
      </c>
      <c r="L1688">
        <v>1</v>
      </c>
    </row>
    <row r="1689" spans="1:12" x14ac:dyDescent="0.2">
      <c r="A1689" t="s">
        <v>1705</v>
      </c>
      <c r="B1689" t="s">
        <v>15</v>
      </c>
      <c r="C1689">
        <v>0</v>
      </c>
      <c r="D1689">
        <v>0</v>
      </c>
      <c r="E1689">
        <v>0</v>
      </c>
      <c r="F1689">
        <v>1</v>
      </c>
      <c r="G1689">
        <v>1</v>
      </c>
      <c r="H1689">
        <v>1</v>
      </c>
      <c r="I1689">
        <v>2</v>
      </c>
      <c r="J1689">
        <v>4</v>
      </c>
      <c r="K1689">
        <v>1</v>
      </c>
      <c r="L1689">
        <v>0</v>
      </c>
    </row>
    <row r="1690" spans="1:12" x14ac:dyDescent="0.2">
      <c r="A1690" t="s">
        <v>1706</v>
      </c>
      <c r="B1690" t="s">
        <v>15</v>
      </c>
      <c r="C1690">
        <v>0</v>
      </c>
      <c r="D1690">
        <v>9</v>
      </c>
      <c r="E1690">
        <v>21</v>
      </c>
      <c r="F1690">
        <v>0</v>
      </c>
      <c r="G1690">
        <v>0.5</v>
      </c>
      <c r="H1690">
        <v>4</v>
      </c>
      <c r="I1690">
        <v>16</v>
      </c>
      <c r="J1690">
        <v>1</v>
      </c>
      <c r="K1690">
        <v>12</v>
      </c>
      <c r="L1690">
        <v>0</v>
      </c>
    </row>
    <row r="1691" spans="1:12" x14ac:dyDescent="0.2">
      <c r="A1691" t="s">
        <v>1707</v>
      </c>
      <c r="B1691" t="s">
        <v>15</v>
      </c>
      <c r="C1691">
        <v>0</v>
      </c>
      <c r="D1691">
        <v>5</v>
      </c>
      <c r="E1691">
        <v>1</v>
      </c>
      <c r="F1691">
        <v>0</v>
      </c>
      <c r="G1691">
        <v>1</v>
      </c>
      <c r="H1691">
        <v>3</v>
      </c>
      <c r="I1691">
        <v>9</v>
      </c>
      <c r="J1691">
        <v>1</v>
      </c>
      <c r="K1691">
        <v>7</v>
      </c>
      <c r="L1691">
        <v>0</v>
      </c>
    </row>
    <row r="1692" spans="1:12" x14ac:dyDescent="0.2">
      <c r="A1692" t="s">
        <v>1708</v>
      </c>
      <c r="B1692" t="s">
        <v>15</v>
      </c>
      <c r="C1692">
        <v>0</v>
      </c>
      <c r="D1692">
        <v>4</v>
      </c>
      <c r="E1692">
        <v>4</v>
      </c>
      <c r="F1692">
        <v>0</v>
      </c>
      <c r="G1692">
        <v>0.33300000000000002</v>
      </c>
      <c r="H1692">
        <v>8</v>
      </c>
      <c r="I1692">
        <v>26</v>
      </c>
      <c r="J1692">
        <v>2</v>
      </c>
      <c r="K1692">
        <v>7</v>
      </c>
      <c r="L1692">
        <v>0</v>
      </c>
    </row>
    <row r="1693" spans="1:12" x14ac:dyDescent="0.2">
      <c r="A1693" t="s">
        <v>1709</v>
      </c>
      <c r="B1693" t="s">
        <v>15</v>
      </c>
      <c r="C1693">
        <v>0</v>
      </c>
      <c r="D1693">
        <v>4</v>
      </c>
      <c r="E1693">
        <v>4</v>
      </c>
      <c r="F1693">
        <v>1</v>
      </c>
      <c r="G1693">
        <v>0.33300000000000002</v>
      </c>
      <c r="H1693">
        <v>4</v>
      </c>
      <c r="I1693">
        <v>11</v>
      </c>
      <c r="J1693">
        <v>1</v>
      </c>
      <c r="K1693">
        <v>5</v>
      </c>
      <c r="L1693">
        <v>0</v>
      </c>
    </row>
    <row r="1694" spans="1:12" x14ac:dyDescent="0.2">
      <c r="A1694" t="s">
        <v>1710</v>
      </c>
      <c r="B1694" t="s">
        <v>15</v>
      </c>
      <c r="C1694">
        <v>0</v>
      </c>
      <c r="D1694">
        <v>10</v>
      </c>
      <c r="E1694">
        <v>21</v>
      </c>
      <c r="F1694">
        <v>0</v>
      </c>
      <c r="G1694">
        <v>0.25</v>
      </c>
      <c r="H1694">
        <v>6</v>
      </c>
      <c r="I1694">
        <v>22</v>
      </c>
      <c r="J1694">
        <v>1</v>
      </c>
      <c r="K1694">
        <v>10</v>
      </c>
      <c r="L1694">
        <v>0</v>
      </c>
    </row>
    <row r="1695" spans="1:12" x14ac:dyDescent="0.2">
      <c r="A1695" t="s">
        <v>1711</v>
      </c>
      <c r="B1695" t="s">
        <v>15</v>
      </c>
      <c r="C1695">
        <v>0</v>
      </c>
      <c r="D1695">
        <v>13</v>
      </c>
      <c r="E1695">
        <v>27</v>
      </c>
      <c r="F1695">
        <v>0</v>
      </c>
      <c r="G1695">
        <v>0.2</v>
      </c>
      <c r="H1695">
        <v>12</v>
      </c>
      <c r="I1695">
        <v>34</v>
      </c>
      <c r="J1695">
        <v>2</v>
      </c>
      <c r="K1695">
        <v>14</v>
      </c>
      <c r="L1695">
        <v>0</v>
      </c>
    </row>
    <row r="1696" spans="1:12" x14ac:dyDescent="0.2">
      <c r="A1696" t="s">
        <v>1712</v>
      </c>
      <c r="B1696" t="s">
        <v>15</v>
      </c>
      <c r="C1696">
        <v>0</v>
      </c>
      <c r="D1696">
        <v>2</v>
      </c>
      <c r="E1696">
        <v>1</v>
      </c>
      <c r="F1696">
        <v>1</v>
      </c>
      <c r="G1696">
        <v>1</v>
      </c>
      <c r="H1696">
        <v>3</v>
      </c>
      <c r="I1696">
        <v>5</v>
      </c>
      <c r="J1696">
        <v>1</v>
      </c>
      <c r="K1696">
        <v>3</v>
      </c>
      <c r="L1696">
        <v>0</v>
      </c>
    </row>
    <row r="1697" spans="1:12" x14ac:dyDescent="0.2">
      <c r="A1697" t="s">
        <v>1713</v>
      </c>
      <c r="B1697" t="s">
        <v>34</v>
      </c>
      <c r="C1697">
        <v>0</v>
      </c>
      <c r="D1697">
        <v>7</v>
      </c>
      <c r="E1697">
        <v>9</v>
      </c>
      <c r="F1697">
        <v>0</v>
      </c>
      <c r="G1697">
        <v>0.16700000000000001</v>
      </c>
      <c r="H1697">
        <v>15</v>
      </c>
      <c r="I1697">
        <v>20</v>
      </c>
      <c r="J1697">
        <v>6</v>
      </c>
      <c r="K1697">
        <v>7</v>
      </c>
      <c r="L1697">
        <v>0</v>
      </c>
    </row>
    <row r="1698" spans="1:12" x14ac:dyDescent="0.2">
      <c r="A1698" t="s">
        <v>1714</v>
      </c>
      <c r="B1698" t="s">
        <v>19</v>
      </c>
      <c r="C1698">
        <v>0</v>
      </c>
      <c r="D1698">
        <v>2</v>
      </c>
      <c r="E1698">
        <v>3</v>
      </c>
      <c r="F1698">
        <v>0</v>
      </c>
      <c r="G1698">
        <v>0.5</v>
      </c>
      <c r="H1698">
        <v>5</v>
      </c>
      <c r="I1698">
        <v>6</v>
      </c>
      <c r="J1698">
        <v>1</v>
      </c>
      <c r="K1698">
        <v>3</v>
      </c>
      <c r="L1698">
        <v>0</v>
      </c>
    </row>
    <row r="1699" spans="1:12" x14ac:dyDescent="0.2">
      <c r="A1699" t="s">
        <v>1715</v>
      </c>
      <c r="B1699" t="s">
        <v>19</v>
      </c>
      <c r="C1699">
        <v>0</v>
      </c>
      <c r="D1699">
        <v>2</v>
      </c>
      <c r="E1699">
        <v>3</v>
      </c>
      <c r="F1699">
        <v>0</v>
      </c>
      <c r="G1699">
        <v>0.5</v>
      </c>
      <c r="H1699">
        <v>14</v>
      </c>
      <c r="I1699">
        <v>25</v>
      </c>
      <c r="J1699">
        <v>1</v>
      </c>
      <c r="K1699">
        <v>3</v>
      </c>
      <c r="L1699">
        <v>0</v>
      </c>
    </row>
    <row r="1700" spans="1:12" x14ac:dyDescent="0.2">
      <c r="A1700" t="s">
        <v>1716</v>
      </c>
      <c r="B1700" t="s">
        <v>19</v>
      </c>
      <c r="C1700">
        <v>0</v>
      </c>
      <c r="D1700">
        <v>1</v>
      </c>
      <c r="E1700">
        <v>1</v>
      </c>
      <c r="F1700">
        <v>0</v>
      </c>
      <c r="G1700">
        <v>1</v>
      </c>
      <c r="H1700">
        <v>10</v>
      </c>
      <c r="I1700">
        <v>25</v>
      </c>
      <c r="J1700">
        <v>1</v>
      </c>
      <c r="K1700">
        <v>3</v>
      </c>
      <c r="L1700">
        <v>0</v>
      </c>
    </row>
    <row r="1701" spans="1:12" x14ac:dyDescent="0.2">
      <c r="A1701" t="s">
        <v>1717</v>
      </c>
      <c r="B1701" t="s">
        <v>19</v>
      </c>
      <c r="C1701">
        <v>0</v>
      </c>
      <c r="D1701">
        <v>3</v>
      </c>
      <c r="E1701">
        <v>2</v>
      </c>
      <c r="F1701">
        <v>0</v>
      </c>
      <c r="G1701">
        <v>0.5</v>
      </c>
      <c r="H1701">
        <v>15</v>
      </c>
      <c r="I1701">
        <v>24</v>
      </c>
      <c r="J1701">
        <v>3</v>
      </c>
      <c r="K1701">
        <v>9</v>
      </c>
      <c r="L1701">
        <v>0</v>
      </c>
    </row>
    <row r="1702" spans="1:12" x14ac:dyDescent="0.2">
      <c r="A1702" t="s">
        <v>1718</v>
      </c>
      <c r="B1702" t="s">
        <v>19</v>
      </c>
      <c r="C1702">
        <v>0</v>
      </c>
      <c r="D1702">
        <v>5</v>
      </c>
      <c r="E1702">
        <v>4</v>
      </c>
      <c r="F1702">
        <v>0</v>
      </c>
      <c r="G1702">
        <v>0.33300000000000002</v>
      </c>
      <c r="H1702">
        <v>12</v>
      </c>
      <c r="I1702">
        <v>23</v>
      </c>
      <c r="J1702">
        <v>2</v>
      </c>
      <c r="K1702">
        <v>8</v>
      </c>
      <c r="L1702">
        <v>0</v>
      </c>
    </row>
    <row r="1703" spans="1:12" x14ac:dyDescent="0.2">
      <c r="A1703" t="s">
        <v>1719</v>
      </c>
      <c r="B1703" t="s">
        <v>19</v>
      </c>
      <c r="C1703">
        <v>0</v>
      </c>
      <c r="D1703">
        <v>4</v>
      </c>
      <c r="E1703">
        <v>5</v>
      </c>
      <c r="F1703">
        <v>0</v>
      </c>
      <c r="G1703">
        <v>0.5</v>
      </c>
      <c r="H1703">
        <v>8</v>
      </c>
      <c r="I1703">
        <v>28</v>
      </c>
      <c r="J1703">
        <v>1</v>
      </c>
      <c r="K1703">
        <v>7</v>
      </c>
      <c r="L1703">
        <v>0</v>
      </c>
    </row>
    <row r="1704" spans="1:12" x14ac:dyDescent="0.2">
      <c r="A1704" t="s">
        <v>1720</v>
      </c>
      <c r="B1704" t="s">
        <v>34</v>
      </c>
      <c r="C1704">
        <v>0</v>
      </c>
      <c r="D1704">
        <v>6</v>
      </c>
      <c r="E1704">
        <v>11</v>
      </c>
      <c r="F1704">
        <v>0</v>
      </c>
      <c r="G1704">
        <v>0.25</v>
      </c>
      <c r="H1704">
        <v>7</v>
      </c>
      <c r="I1704">
        <v>28</v>
      </c>
      <c r="J1704">
        <v>1</v>
      </c>
      <c r="K1704">
        <v>7</v>
      </c>
      <c r="L1704">
        <v>0</v>
      </c>
    </row>
    <row r="1705" spans="1:12" x14ac:dyDescent="0.2">
      <c r="A1705" t="s">
        <v>1721</v>
      </c>
      <c r="B1705" t="s">
        <v>34</v>
      </c>
      <c r="C1705">
        <v>0</v>
      </c>
      <c r="D1705">
        <v>1</v>
      </c>
      <c r="E1705">
        <v>1</v>
      </c>
      <c r="F1705">
        <v>0</v>
      </c>
      <c r="G1705">
        <v>1</v>
      </c>
      <c r="H1705">
        <v>7</v>
      </c>
      <c r="I1705">
        <v>4</v>
      </c>
      <c r="J1705">
        <v>1</v>
      </c>
      <c r="K1705">
        <v>2</v>
      </c>
      <c r="L1705">
        <v>0</v>
      </c>
    </row>
    <row r="1706" spans="1:12" x14ac:dyDescent="0.2">
      <c r="A1706" t="s">
        <v>1722</v>
      </c>
      <c r="B1706" t="s">
        <v>34</v>
      </c>
      <c r="C1706">
        <v>0</v>
      </c>
      <c r="D1706">
        <v>3</v>
      </c>
      <c r="E1706">
        <v>3</v>
      </c>
      <c r="F1706">
        <v>0</v>
      </c>
      <c r="G1706">
        <v>0.5</v>
      </c>
      <c r="H1706">
        <v>11</v>
      </c>
      <c r="I1706">
        <v>6</v>
      </c>
      <c r="J1706">
        <v>2</v>
      </c>
      <c r="K1706">
        <v>3</v>
      </c>
      <c r="L1706">
        <v>0</v>
      </c>
    </row>
    <row r="1707" spans="1:12" x14ac:dyDescent="0.2">
      <c r="A1707" t="s">
        <v>1723</v>
      </c>
      <c r="B1707" t="s">
        <v>34</v>
      </c>
      <c r="C1707">
        <v>0</v>
      </c>
      <c r="D1707">
        <v>0</v>
      </c>
      <c r="E1707">
        <v>1</v>
      </c>
      <c r="F1707">
        <v>0</v>
      </c>
      <c r="G1707">
        <v>1</v>
      </c>
      <c r="H1707">
        <v>7</v>
      </c>
      <c r="I1707">
        <v>8</v>
      </c>
      <c r="J1707">
        <v>1</v>
      </c>
      <c r="K1707">
        <v>2</v>
      </c>
      <c r="L1707">
        <v>0</v>
      </c>
    </row>
    <row r="1708" spans="1:12" x14ac:dyDescent="0.2">
      <c r="A1708" t="s">
        <v>1724</v>
      </c>
      <c r="B1708" t="s">
        <v>19</v>
      </c>
      <c r="C1708">
        <v>0</v>
      </c>
      <c r="D1708">
        <v>1</v>
      </c>
      <c r="E1708">
        <v>0</v>
      </c>
      <c r="F1708">
        <v>0</v>
      </c>
      <c r="G1708">
        <v>1</v>
      </c>
      <c r="H1708">
        <v>3</v>
      </c>
      <c r="I1708">
        <v>4</v>
      </c>
      <c r="J1708">
        <v>1</v>
      </c>
      <c r="K1708">
        <v>2</v>
      </c>
      <c r="L1708">
        <v>0</v>
      </c>
    </row>
    <row r="1709" spans="1:12" x14ac:dyDescent="0.2">
      <c r="A1709" t="s">
        <v>1725</v>
      </c>
      <c r="B1709" t="s">
        <v>19</v>
      </c>
      <c r="C1709">
        <v>0</v>
      </c>
      <c r="D1709">
        <v>1</v>
      </c>
      <c r="E1709">
        <v>1</v>
      </c>
      <c r="F1709">
        <v>0</v>
      </c>
      <c r="G1709">
        <v>1</v>
      </c>
      <c r="H1709">
        <v>6</v>
      </c>
      <c r="I1709">
        <v>4</v>
      </c>
      <c r="J1709">
        <v>1</v>
      </c>
      <c r="K1709">
        <v>2</v>
      </c>
      <c r="L1709">
        <v>0</v>
      </c>
    </row>
    <row r="1710" spans="1:12" x14ac:dyDescent="0.2">
      <c r="A1710" t="s">
        <v>1726</v>
      </c>
      <c r="B1710" t="s">
        <v>19</v>
      </c>
      <c r="C1710">
        <v>0</v>
      </c>
      <c r="D1710">
        <v>3</v>
      </c>
      <c r="E1710">
        <v>0</v>
      </c>
      <c r="F1710">
        <v>0</v>
      </c>
      <c r="G1710">
        <v>1</v>
      </c>
      <c r="H1710">
        <v>2</v>
      </c>
      <c r="I1710">
        <v>10</v>
      </c>
      <c r="J1710">
        <v>3</v>
      </c>
      <c r="K1710">
        <v>4</v>
      </c>
      <c r="L1710">
        <v>0</v>
      </c>
    </row>
    <row r="1711" spans="1:12" x14ac:dyDescent="0.2">
      <c r="A1711" t="s">
        <v>1727</v>
      </c>
      <c r="B1711" t="s">
        <v>34</v>
      </c>
      <c r="C1711">
        <v>0</v>
      </c>
      <c r="D1711">
        <v>1</v>
      </c>
      <c r="E1711">
        <v>1</v>
      </c>
      <c r="F1711">
        <v>0</v>
      </c>
      <c r="G1711">
        <v>1</v>
      </c>
      <c r="H1711">
        <v>6</v>
      </c>
      <c r="I1711">
        <v>4</v>
      </c>
      <c r="J1711">
        <v>1</v>
      </c>
      <c r="K1711">
        <v>2</v>
      </c>
      <c r="L1711">
        <v>0</v>
      </c>
    </row>
    <row r="1712" spans="1:12" x14ac:dyDescent="0.2">
      <c r="A1712" t="s">
        <v>1728</v>
      </c>
      <c r="B1712" t="s">
        <v>34</v>
      </c>
      <c r="C1712">
        <v>0</v>
      </c>
      <c r="D1712">
        <v>6</v>
      </c>
      <c r="E1712">
        <v>0</v>
      </c>
      <c r="F1712">
        <v>0</v>
      </c>
      <c r="G1712">
        <v>1</v>
      </c>
      <c r="H1712">
        <v>10</v>
      </c>
      <c r="I1712">
        <v>41</v>
      </c>
      <c r="J1712">
        <v>1</v>
      </c>
      <c r="K1712">
        <v>7</v>
      </c>
      <c r="L1712">
        <v>0</v>
      </c>
    </row>
    <row r="1713" spans="1:12" x14ac:dyDescent="0.2">
      <c r="A1713" t="s">
        <v>1729</v>
      </c>
      <c r="B1713" t="s">
        <v>34</v>
      </c>
      <c r="C1713">
        <v>0</v>
      </c>
      <c r="D1713">
        <v>2</v>
      </c>
      <c r="E1713">
        <v>3</v>
      </c>
      <c r="F1713">
        <v>0</v>
      </c>
      <c r="G1713">
        <v>0.5</v>
      </c>
      <c r="H1713">
        <v>9</v>
      </c>
      <c r="I1713">
        <v>6</v>
      </c>
      <c r="J1713">
        <v>2</v>
      </c>
      <c r="K1713">
        <v>3</v>
      </c>
      <c r="L1713">
        <v>0</v>
      </c>
    </row>
    <row r="1714" spans="1:12" x14ac:dyDescent="0.2">
      <c r="A1714" t="s">
        <v>1730</v>
      </c>
      <c r="B1714" t="s">
        <v>34</v>
      </c>
      <c r="C1714">
        <v>0</v>
      </c>
      <c r="D1714">
        <v>0</v>
      </c>
      <c r="E1714">
        <v>1</v>
      </c>
      <c r="F1714">
        <v>0</v>
      </c>
      <c r="G1714">
        <v>1</v>
      </c>
      <c r="H1714">
        <v>8</v>
      </c>
      <c r="I1714">
        <v>8</v>
      </c>
      <c r="J1714">
        <v>1</v>
      </c>
      <c r="K1714">
        <v>2</v>
      </c>
      <c r="L1714">
        <v>0</v>
      </c>
    </row>
    <row r="1715" spans="1:12" x14ac:dyDescent="0.2">
      <c r="A1715" t="s">
        <v>1731</v>
      </c>
      <c r="B1715" t="s">
        <v>34</v>
      </c>
      <c r="C1715">
        <v>0</v>
      </c>
      <c r="D1715">
        <v>9</v>
      </c>
      <c r="E1715">
        <v>3</v>
      </c>
      <c r="F1715">
        <v>0</v>
      </c>
      <c r="G1715">
        <v>0.5</v>
      </c>
      <c r="H1715">
        <v>11</v>
      </c>
      <c r="I1715">
        <v>40</v>
      </c>
      <c r="J1715">
        <v>1</v>
      </c>
      <c r="K1715">
        <v>10</v>
      </c>
      <c r="L1715">
        <v>0</v>
      </c>
    </row>
    <row r="1716" spans="1:12" x14ac:dyDescent="0.2">
      <c r="A1716" t="s">
        <v>1732</v>
      </c>
      <c r="B1716" t="s">
        <v>15</v>
      </c>
      <c r="C1716">
        <v>0</v>
      </c>
      <c r="D1716">
        <v>10</v>
      </c>
      <c r="E1716">
        <v>12</v>
      </c>
      <c r="F1716">
        <v>1</v>
      </c>
      <c r="G1716">
        <v>0.5</v>
      </c>
      <c r="H1716">
        <v>10</v>
      </c>
      <c r="I1716">
        <v>40</v>
      </c>
      <c r="J1716">
        <v>2</v>
      </c>
      <c r="K1716">
        <v>15</v>
      </c>
      <c r="L1716">
        <v>1</v>
      </c>
    </row>
    <row r="1717" spans="1:12" x14ac:dyDescent="0.2">
      <c r="A1717" t="s">
        <v>1733</v>
      </c>
      <c r="B1717" t="s">
        <v>15</v>
      </c>
      <c r="C1717">
        <v>3</v>
      </c>
      <c r="D1717">
        <v>4</v>
      </c>
      <c r="E1717">
        <v>8</v>
      </c>
      <c r="F1717">
        <v>1</v>
      </c>
      <c r="G1717">
        <v>0.5</v>
      </c>
      <c r="H1717">
        <v>9</v>
      </c>
      <c r="I1717">
        <v>42</v>
      </c>
      <c r="J1717">
        <v>8</v>
      </c>
      <c r="K1717">
        <v>15</v>
      </c>
      <c r="L1717">
        <v>0</v>
      </c>
    </row>
    <row r="1718" spans="1:12" x14ac:dyDescent="0.2">
      <c r="A1718" t="s">
        <v>1734</v>
      </c>
      <c r="B1718" t="s">
        <v>15</v>
      </c>
      <c r="C1718">
        <v>0</v>
      </c>
      <c r="D1718">
        <v>8</v>
      </c>
      <c r="E1718">
        <v>26</v>
      </c>
      <c r="F1718">
        <v>0</v>
      </c>
      <c r="G1718">
        <v>0.5</v>
      </c>
      <c r="H1718">
        <v>8</v>
      </c>
      <c r="I1718">
        <v>31</v>
      </c>
      <c r="J1718">
        <v>1</v>
      </c>
      <c r="K1718">
        <v>16</v>
      </c>
      <c r="L1718">
        <v>0</v>
      </c>
    </row>
    <row r="1719" spans="1:12" x14ac:dyDescent="0.2">
      <c r="A1719" t="s">
        <v>1735</v>
      </c>
      <c r="B1719" t="s">
        <v>15</v>
      </c>
      <c r="C1719">
        <v>0</v>
      </c>
      <c r="D1719">
        <v>6</v>
      </c>
      <c r="E1719">
        <v>0</v>
      </c>
      <c r="F1719">
        <v>1</v>
      </c>
      <c r="G1719">
        <v>0.5</v>
      </c>
      <c r="H1719">
        <v>5</v>
      </c>
      <c r="I1719">
        <v>34</v>
      </c>
      <c r="J1719">
        <v>1</v>
      </c>
      <c r="K1719">
        <v>10</v>
      </c>
      <c r="L1719">
        <v>0</v>
      </c>
    </row>
    <row r="1720" spans="1:12" x14ac:dyDescent="0.2">
      <c r="A1720" t="s">
        <v>1736</v>
      </c>
      <c r="B1720" t="s">
        <v>15</v>
      </c>
      <c r="C1720">
        <v>4</v>
      </c>
      <c r="D1720">
        <v>5</v>
      </c>
      <c r="E1720">
        <v>0</v>
      </c>
      <c r="F1720">
        <v>1</v>
      </c>
      <c r="G1720">
        <v>1</v>
      </c>
      <c r="H1720">
        <v>0</v>
      </c>
      <c r="I1720">
        <v>6</v>
      </c>
      <c r="J1720">
        <v>9</v>
      </c>
      <c r="K1720">
        <v>5</v>
      </c>
      <c r="L1720">
        <v>1</v>
      </c>
    </row>
    <row r="1721" spans="1:12" x14ac:dyDescent="0.2">
      <c r="A1721" t="s">
        <v>1737</v>
      </c>
      <c r="B1721" t="s">
        <v>15</v>
      </c>
      <c r="C1721">
        <v>0</v>
      </c>
      <c r="D1721">
        <v>6</v>
      </c>
      <c r="E1721">
        <v>68</v>
      </c>
      <c r="F1721">
        <v>1</v>
      </c>
      <c r="G1721">
        <v>1</v>
      </c>
      <c r="H1721">
        <v>18</v>
      </c>
      <c r="I1721">
        <v>60</v>
      </c>
      <c r="J1721">
        <v>6</v>
      </c>
      <c r="K1721">
        <v>19</v>
      </c>
      <c r="L1721">
        <v>0</v>
      </c>
    </row>
    <row r="1722" spans="1:12" x14ac:dyDescent="0.2">
      <c r="A1722" t="s">
        <v>1738</v>
      </c>
      <c r="B1722" t="s">
        <v>15</v>
      </c>
      <c r="C1722">
        <v>0</v>
      </c>
      <c r="D1722">
        <v>5</v>
      </c>
      <c r="E1722">
        <v>0</v>
      </c>
      <c r="F1722">
        <v>0</v>
      </c>
      <c r="G1722">
        <v>0.5</v>
      </c>
      <c r="H1722">
        <v>2</v>
      </c>
      <c r="I1722">
        <v>7</v>
      </c>
      <c r="J1722">
        <v>1</v>
      </c>
      <c r="K1722">
        <v>5</v>
      </c>
      <c r="L1722">
        <v>0</v>
      </c>
    </row>
    <row r="1723" spans="1:12" x14ac:dyDescent="0.2">
      <c r="A1723" t="s">
        <v>1739</v>
      </c>
      <c r="B1723" t="s">
        <v>15</v>
      </c>
      <c r="C1723">
        <v>0</v>
      </c>
      <c r="D1723">
        <v>1</v>
      </c>
      <c r="E1723">
        <v>0</v>
      </c>
      <c r="F1723">
        <v>0</v>
      </c>
      <c r="G1723">
        <v>1</v>
      </c>
      <c r="H1723">
        <v>1</v>
      </c>
      <c r="I1723">
        <v>5</v>
      </c>
      <c r="J1723">
        <v>1</v>
      </c>
      <c r="K1723">
        <v>2</v>
      </c>
      <c r="L1723">
        <v>0</v>
      </c>
    </row>
    <row r="1724" spans="1:12" x14ac:dyDescent="0.2">
      <c r="A1724" t="s">
        <v>1740</v>
      </c>
      <c r="B1724" t="s">
        <v>15</v>
      </c>
      <c r="C1724">
        <v>0</v>
      </c>
      <c r="D1724">
        <v>0</v>
      </c>
      <c r="E1724">
        <v>0</v>
      </c>
      <c r="F1724">
        <v>1</v>
      </c>
      <c r="G1724">
        <v>1</v>
      </c>
      <c r="H1724">
        <v>1</v>
      </c>
      <c r="I1724">
        <v>3</v>
      </c>
      <c r="J1724">
        <v>1</v>
      </c>
      <c r="K1724">
        <v>2</v>
      </c>
      <c r="L1724">
        <v>0</v>
      </c>
    </row>
    <row r="1725" spans="1:12" x14ac:dyDescent="0.2">
      <c r="A1725" t="s">
        <v>1741</v>
      </c>
      <c r="B1725" t="s">
        <v>15</v>
      </c>
      <c r="C1725">
        <v>0</v>
      </c>
      <c r="D1725">
        <v>0</v>
      </c>
      <c r="E1725">
        <v>4</v>
      </c>
      <c r="F1725">
        <v>1</v>
      </c>
      <c r="G1725">
        <v>0.33300000000000002</v>
      </c>
      <c r="H1725">
        <v>12</v>
      </c>
      <c r="I1725">
        <v>52</v>
      </c>
      <c r="J1725">
        <v>2</v>
      </c>
      <c r="K1725">
        <v>9</v>
      </c>
      <c r="L1725">
        <v>0</v>
      </c>
    </row>
    <row r="1726" spans="1:12" x14ac:dyDescent="0.2">
      <c r="A1726" t="s">
        <v>1742</v>
      </c>
      <c r="B1726" t="s">
        <v>19</v>
      </c>
      <c r="C1726">
        <v>3</v>
      </c>
      <c r="D1726">
        <v>2</v>
      </c>
      <c r="E1726">
        <v>2</v>
      </c>
      <c r="F1726">
        <v>1</v>
      </c>
      <c r="G1726">
        <v>1</v>
      </c>
      <c r="H1726">
        <v>11</v>
      </c>
      <c r="I1726">
        <v>40</v>
      </c>
      <c r="J1726">
        <v>3</v>
      </c>
      <c r="K1726">
        <v>10</v>
      </c>
      <c r="L1726">
        <v>0</v>
      </c>
    </row>
    <row r="1727" spans="1:12" x14ac:dyDescent="0.2">
      <c r="A1727" t="s">
        <v>1743</v>
      </c>
      <c r="B1727" t="s">
        <v>34</v>
      </c>
      <c r="C1727">
        <v>0</v>
      </c>
      <c r="D1727">
        <v>2</v>
      </c>
      <c r="E1727">
        <v>1</v>
      </c>
      <c r="F1727">
        <v>0</v>
      </c>
      <c r="G1727">
        <v>1</v>
      </c>
      <c r="H1727">
        <v>3</v>
      </c>
      <c r="I1727">
        <v>5</v>
      </c>
      <c r="J1727">
        <v>0</v>
      </c>
      <c r="K1727">
        <v>2</v>
      </c>
      <c r="L1727">
        <v>0</v>
      </c>
    </row>
    <row r="1728" spans="1:12" x14ac:dyDescent="0.2">
      <c r="A1728" t="s">
        <v>1744</v>
      </c>
      <c r="B1728" t="s">
        <v>34</v>
      </c>
      <c r="C1728">
        <v>0</v>
      </c>
      <c r="D1728">
        <v>2</v>
      </c>
      <c r="E1728">
        <v>1</v>
      </c>
      <c r="F1728">
        <v>0</v>
      </c>
      <c r="G1728">
        <v>0.5</v>
      </c>
      <c r="H1728">
        <v>4</v>
      </c>
      <c r="I1728">
        <v>5</v>
      </c>
      <c r="J1728">
        <v>0</v>
      </c>
      <c r="K1728">
        <v>3</v>
      </c>
      <c r="L1728">
        <v>0</v>
      </c>
    </row>
    <row r="1729" spans="1:12" x14ac:dyDescent="0.2">
      <c r="A1729" t="s">
        <v>1745</v>
      </c>
      <c r="B1729" t="s">
        <v>34</v>
      </c>
      <c r="C1729">
        <v>0</v>
      </c>
      <c r="D1729">
        <v>2</v>
      </c>
      <c r="E1729">
        <v>6</v>
      </c>
      <c r="F1729">
        <v>0</v>
      </c>
      <c r="G1729">
        <v>0.33300000000000002</v>
      </c>
      <c r="H1729">
        <v>5</v>
      </c>
      <c r="I1729">
        <v>8</v>
      </c>
      <c r="J1729">
        <v>0</v>
      </c>
      <c r="K1729">
        <v>4</v>
      </c>
      <c r="L1729">
        <v>0</v>
      </c>
    </row>
    <row r="1730" spans="1:12" x14ac:dyDescent="0.2">
      <c r="A1730" t="s">
        <v>1746</v>
      </c>
      <c r="B1730" t="s">
        <v>34</v>
      </c>
      <c r="C1730">
        <v>0</v>
      </c>
      <c r="D1730">
        <v>3</v>
      </c>
      <c r="E1730">
        <v>31</v>
      </c>
      <c r="F1730">
        <v>0</v>
      </c>
      <c r="G1730">
        <v>0.33300000000000002</v>
      </c>
      <c r="H1730">
        <v>26</v>
      </c>
      <c r="I1730">
        <v>83</v>
      </c>
      <c r="J1730">
        <v>0</v>
      </c>
      <c r="K1730">
        <v>10</v>
      </c>
      <c r="L1730">
        <v>0</v>
      </c>
    </row>
    <row r="1731" spans="1:12" x14ac:dyDescent="0.2">
      <c r="A1731" t="s">
        <v>1747</v>
      </c>
      <c r="B1731" t="s">
        <v>19</v>
      </c>
      <c r="C1731">
        <v>0</v>
      </c>
      <c r="D1731">
        <v>2</v>
      </c>
      <c r="E1731">
        <v>3</v>
      </c>
      <c r="F1731">
        <v>1</v>
      </c>
      <c r="G1731">
        <v>1</v>
      </c>
      <c r="H1731">
        <v>2</v>
      </c>
      <c r="I1731">
        <v>12</v>
      </c>
      <c r="J1731">
        <v>1</v>
      </c>
      <c r="K1731">
        <v>5</v>
      </c>
      <c r="L1731">
        <v>0</v>
      </c>
    </row>
    <row r="1732" spans="1:12" x14ac:dyDescent="0.2">
      <c r="A1732" t="s">
        <v>1748</v>
      </c>
      <c r="B1732" t="s">
        <v>34</v>
      </c>
      <c r="C1732">
        <v>0</v>
      </c>
      <c r="D1732">
        <v>6</v>
      </c>
      <c r="E1732">
        <v>23</v>
      </c>
      <c r="F1732">
        <v>0</v>
      </c>
      <c r="G1732">
        <v>1</v>
      </c>
      <c r="H1732">
        <v>42</v>
      </c>
      <c r="I1732">
        <v>86</v>
      </c>
      <c r="J1732">
        <v>0</v>
      </c>
      <c r="K1732">
        <v>10</v>
      </c>
      <c r="L1732">
        <v>0</v>
      </c>
    </row>
    <row r="1733" spans="1:12" x14ac:dyDescent="0.2">
      <c r="A1733" t="s">
        <v>1749</v>
      </c>
      <c r="B1733" t="s">
        <v>15</v>
      </c>
      <c r="C1733">
        <v>4</v>
      </c>
      <c r="D1733">
        <v>17</v>
      </c>
      <c r="E1733">
        <v>0</v>
      </c>
      <c r="F1733">
        <v>1</v>
      </c>
      <c r="G1733">
        <v>0.33300000000000002</v>
      </c>
      <c r="H1733">
        <v>10</v>
      </c>
      <c r="I1733">
        <v>53</v>
      </c>
      <c r="J1733">
        <v>2</v>
      </c>
      <c r="K1733">
        <v>28</v>
      </c>
      <c r="L1733">
        <v>0</v>
      </c>
    </row>
    <row r="1734" spans="1:12" x14ac:dyDescent="0.2">
      <c r="A1734" t="s">
        <v>1750</v>
      </c>
      <c r="B1734" t="s">
        <v>34</v>
      </c>
      <c r="C1734">
        <v>0</v>
      </c>
      <c r="D1734">
        <v>10</v>
      </c>
      <c r="E1734">
        <v>27</v>
      </c>
      <c r="F1734">
        <v>0</v>
      </c>
      <c r="G1734">
        <v>0.111</v>
      </c>
      <c r="H1734">
        <v>17</v>
      </c>
      <c r="I1734">
        <v>20</v>
      </c>
      <c r="J1734">
        <v>4</v>
      </c>
      <c r="K1734">
        <v>10</v>
      </c>
      <c r="L1734">
        <v>1</v>
      </c>
    </row>
    <row r="1735" spans="1:12" x14ac:dyDescent="0.2">
      <c r="A1735" t="s">
        <v>1751</v>
      </c>
      <c r="B1735" t="s">
        <v>34</v>
      </c>
      <c r="C1735">
        <v>0</v>
      </c>
      <c r="D1735">
        <v>1</v>
      </c>
      <c r="E1735">
        <v>0</v>
      </c>
      <c r="F1735">
        <v>0</v>
      </c>
      <c r="G1735">
        <v>1</v>
      </c>
      <c r="H1735">
        <v>3</v>
      </c>
      <c r="I1735">
        <v>4</v>
      </c>
      <c r="J1735">
        <v>1</v>
      </c>
      <c r="K1735">
        <v>2</v>
      </c>
      <c r="L1735">
        <v>0</v>
      </c>
    </row>
    <row r="1736" spans="1:12" x14ac:dyDescent="0.2">
      <c r="A1736" t="s">
        <v>1752</v>
      </c>
      <c r="B1736" t="s">
        <v>19</v>
      </c>
      <c r="C1736">
        <v>0</v>
      </c>
      <c r="D1736">
        <v>3</v>
      </c>
      <c r="E1736">
        <v>3</v>
      </c>
      <c r="F1736">
        <v>0</v>
      </c>
      <c r="G1736">
        <v>0.5</v>
      </c>
      <c r="H1736">
        <v>9</v>
      </c>
      <c r="I1736">
        <v>7</v>
      </c>
      <c r="J1736">
        <v>3</v>
      </c>
      <c r="K1736">
        <v>3</v>
      </c>
      <c r="L1736">
        <v>1</v>
      </c>
    </row>
    <row r="1737" spans="1:12" x14ac:dyDescent="0.2">
      <c r="A1737" t="s">
        <v>1753</v>
      </c>
      <c r="B1737" t="s">
        <v>19</v>
      </c>
      <c r="C1737">
        <v>0</v>
      </c>
      <c r="D1737">
        <v>5</v>
      </c>
      <c r="E1737">
        <v>0</v>
      </c>
      <c r="F1737">
        <v>0</v>
      </c>
      <c r="G1737">
        <v>0.5</v>
      </c>
      <c r="H1737">
        <v>37</v>
      </c>
      <c r="I1737">
        <v>78</v>
      </c>
      <c r="J1737">
        <v>17</v>
      </c>
      <c r="K1737">
        <v>21</v>
      </c>
      <c r="L1737">
        <v>0</v>
      </c>
    </row>
    <row r="1738" spans="1:12" x14ac:dyDescent="0.2">
      <c r="A1738" t="s">
        <v>1754</v>
      </c>
      <c r="B1738" t="s">
        <v>17</v>
      </c>
      <c r="C1738">
        <v>0</v>
      </c>
      <c r="D1738">
        <v>1</v>
      </c>
      <c r="E1738">
        <v>0</v>
      </c>
      <c r="F1738">
        <v>0</v>
      </c>
      <c r="G1738">
        <v>1</v>
      </c>
      <c r="H1738">
        <v>2</v>
      </c>
      <c r="I1738">
        <v>3</v>
      </c>
      <c r="J1738">
        <v>1</v>
      </c>
      <c r="K1738">
        <v>2</v>
      </c>
      <c r="L1738">
        <v>0</v>
      </c>
    </row>
    <row r="1739" spans="1:12" x14ac:dyDescent="0.2">
      <c r="A1739" t="s">
        <v>1755</v>
      </c>
      <c r="B1739" t="s">
        <v>17</v>
      </c>
      <c r="C1739">
        <v>0</v>
      </c>
      <c r="D1739">
        <v>1</v>
      </c>
      <c r="E1739">
        <v>0</v>
      </c>
      <c r="F1739">
        <v>0</v>
      </c>
      <c r="G1739">
        <v>1</v>
      </c>
      <c r="H1739">
        <v>5</v>
      </c>
      <c r="I1739">
        <v>5</v>
      </c>
      <c r="J1739">
        <v>1</v>
      </c>
      <c r="K1739">
        <v>2</v>
      </c>
      <c r="L1739">
        <v>0</v>
      </c>
    </row>
    <row r="1740" spans="1:12" x14ac:dyDescent="0.2">
      <c r="A1740" t="s">
        <v>1756</v>
      </c>
      <c r="B1740" t="s">
        <v>17</v>
      </c>
      <c r="C1740">
        <v>0</v>
      </c>
      <c r="D1740">
        <v>1</v>
      </c>
      <c r="E1740">
        <v>0</v>
      </c>
      <c r="F1740">
        <v>0</v>
      </c>
      <c r="G1740">
        <v>1</v>
      </c>
      <c r="H1740">
        <v>5</v>
      </c>
      <c r="I1740">
        <v>5</v>
      </c>
      <c r="J1740">
        <v>1</v>
      </c>
      <c r="K1740">
        <v>2</v>
      </c>
      <c r="L1740">
        <v>0</v>
      </c>
    </row>
    <row r="1741" spans="1:12" x14ac:dyDescent="0.2">
      <c r="A1741" t="s">
        <v>1757</v>
      </c>
      <c r="B1741" t="s">
        <v>17</v>
      </c>
      <c r="C1741">
        <v>0</v>
      </c>
      <c r="D1741">
        <v>1</v>
      </c>
      <c r="E1741">
        <v>0</v>
      </c>
      <c r="F1741">
        <v>0</v>
      </c>
      <c r="G1741">
        <v>1</v>
      </c>
      <c r="H1741">
        <v>5</v>
      </c>
      <c r="I1741">
        <v>6</v>
      </c>
      <c r="J1741">
        <v>1</v>
      </c>
      <c r="K1741">
        <v>2</v>
      </c>
      <c r="L1741">
        <v>0</v>
      </c>
    </row>
    <row r="1742" spans="1:12" x14ac:dyDescent="0.2">
      <c r="A1742" t="s">
        <v>1758</v>
      </c>
      <c r="B1742" t="s">
        <v>17</v>
      </c>
      <c r="C1742">
        <v>0</v>
      </c>
      <c r="D1742">
        <v>3</v>
      </c>
      <c r="E1742">
        <v>0</v>
      </c>
      <c r="F1742">
        <v>0</v>
      </c>
      <c r="G1742">
        <v>0.33300000000000002</v>
      </c>
      <c r="H1742">
        <v>5</v>
      </c>
      <c r="I1742">
        <v>7</v>
      </c>
      <c r="J1742">
        <v>1</v>
      </c>
      <c r="K1742">
        <v>4</v>
      </c>
      <c r="L1742">
        <v>0</v>
      </c>
    </row>
    <row r="1743" spans="1:12" x14ac:dyDescent="0.2">
      <c r="A1743" t="s">
        <v>1759</v>
      </c>
      <c r="B1743" t="s">
        <v>17</v>
      </c>
      <c r="C1743">
        <v>0</v>
      </c>
      <c r="D1743">
        <v>3</v>
      </c>
      <c r="E1743">
        <v>0</v>
      </c>
      <c r="F1743">
        <v>0</v>
      </c>
      <c r="G1743">
        <v>0.33300000000000002</v>
      </c>
      <c r="H1743">
        <v>5</v>
      </c>
      <c r="I1743">
        <v>7</v>
      </c>
      <c r="J1743">
        <v>1</v>
      </c>
      <c r="K1743">
        <v>4</v>
      </c>
      <c r="L1743">
        <v>0</v>
      </c>
    </row>
    <row r="1744" spans="1:12" x14ac:dyDescent="0.2">
      <c r="A1744" t="s">
        <v>1760</v>
      </c>
      <c r="B1744" t="s">
        <v>17</v>
      </c>
      <c r="C1744">
        <v>0</v>
      </c>
      <c r="D1744">
        <v>3</v>
      </c>
      <c r="E1744">
        <v>0</v>
      </c>
      <c r="F1744">
        <v>0</v>
      </c>
      <c r="G1744">
        <v>1</v>
      </c>
      <c r="H1744">
        <v>3</v>
      </c>
      <c r="I1744">
        <v>8</v>
      </c>
      <c r="J1744">
        <v>1</v>
      </c>
      <c r="K1744">
        <v>4</v>
      </c>
      <c r="L1744">
        <v>0</v>
      </c>
    </row>
    <row r="1745" spans="1:12" x14ac:dyDescent="0.2">
      <c r="A1745" t="s">
        <v>1761</v>
      </c>
      <c r="B1745" t="s">
        <v>17</v>
      </c>
      <c r="C1745">
        <v>0</v>
      </c>
      <c r="D1745">
        <v>1</v>
      </c>
      <c r="E1745">
        <v>0</v>
      </c>
      <c r="F1745">
        <v>0</v>
      </c>
      <c r="G1745">
        <v>1</v>
      </c>
      <c r="H1745">
        <v>3</v>
      </c>
      <c r="I1745">
        <v>4</v>
      </c>
      <c r="J1745">
        <v>1</v>
      </c>
      <c r="K1745">
        <v>2</v>
      </c>
      <c r="L1745">
        <v>0</v>
      </c>
    </row>
    <row r="1746" spans="1:12" x14ac:dyDescent="0.2">
      <c r="A1746" t="s">
        <v>1762</v>
      </c>
      <c r="B1746" t="s">
        <v>17</v>
      </c>
      <c r="C1746">
        <v>0</v>
      </c>
      <c r="D1746">
        <v>1</v>
      </c>
      <c r="E1746">
        <v>0</v>
      </c>
      <c r="F1746">
        <v>0</v>
      </c>
      <c r="G1746">
        <v>1</v>
      </c>
      <c r="H1746">
        <v>2</v>
      </c>
      <c r="I1746">
        <v>3</v>
      </c>
      <c r="J1746">
        <v>1</v>
      </c>
      <c r="K1746">
        <v>2</v>
      </c>
      <c r="L1746">
        <v>0</v>
      </c>
    </row>
    <row r="1747" spans="1:12" x14ac:dyDescent="0.2">
      <c r="A1747" t="s">
        <v>1763</v>
      </c>
      <c r="B1747" t="s">
        <v>17</v>
      </c>
      <c r="C1747">
        <v>0</v>
      </c>
      <c r="D1747">
        <v>1</v>
      </c>
      <c r="E1747">
        <v>0</v>
      </c>
      <c r="F1747">
        <v>0</v>
      </c>
      <c r="G1747">
        <v>1</v>
      </c>
      <c r="H1747">
        <v>2</v>
      </c>
      <c r="I1747">
        <v>3</v>
      </c>
      <c r="J1747">
        <v>1</v>
      </c>
      <c r="K1747">
        <v>2</v>
      </c>
      <c r="L1747">
        <v>0</v>
      </c>
    </row>
    <row r="1748" spans="1:12" x14ac:dyDescent="0.2">
      <c r="A1748" t="s">
        <v>1764</v>
      </c>
      <c r="B1748" t="s">
        <v>17</v>
      </c>
      <c r="C1748">
        <v>0</v>
      </c>
      <c r="D1748">
        <v>1</v>
      </c>
      <c r="E1748">
        <v>0</v>
      </c>
      <c r="F1748">
        <v>0</v>
      </c>
      <c r="G1748">
        <v>1</v>
      </c>
      <c r="H1748">
        <v>2</v>
      </c>
      <c r="I1748">
        <v>3</v>
      </c>
      <c r="J1748">
        <v>1</v>
      </c>
      <c r="K1748">
        <v>2</v>
      </c>
      <c r="L1748">
        <v>0</v>
      </c>
    </row>
    <row r="1749" spans="1:12" x14ac:dyDescent="0.2">
      <c r="A1749" t="s">
        <v>1765</v>
      </c>
      <c r="B1749" t="s">
        <v>17</v>
      </c>
      <c r="C1749">
        <v>0</v>
      </c>
      <c r="D1749">
        <v>1</v>
      </c>
      <c r="E1749">
        <v>0</v>
      </c>
      <c r="F1749">
        <v>0</v>
      </c>
      <c r="G1749">
        <v>1</v>
      </c>
      <c r="H1749">
        <v>2</v>
      </c>
      <c r="I1749">
        <v>3</v>
      </c>
      <c r="J1749">
        <v>1</v>
      </c>
      <c r="K1749">
        <v>2</v>
      </c>
      <c r="L1749">
        <v>0</v>
      </c>
    </row>
    <row r="1750" spans="1:12" x14ac:dyDescent="0.2">
      <c r="A1750" t="s">
        <v>1766</v>
      </c>
      <c r="B1750" t="s">
        <v>17</v>
      </c>
      <c r="C1750">
        <v>0</v>
      </c>
      <c r="D1750">
        <v>1</v>
      </c>
      <c r="E1750">
        <v>0</v>
      </c>
      <c r="F1750">
        <v>0</v>
      </c>
      <c r="G1750">
        <v>1</v>
      </c>
      <c r="H1750">
        <v>2</v>
      </c>
      <c r="I1750">
        <v>3</v>
      </c>
      <c r="J1750">
        <v>1</v>
      </c>
      <c r="K1750">
        <v>2</v>
      </c>
      <c r="L1750">
        <v>0</v>
      </c>
    </row>
    <row r="1751" spans="1:12" x14ac:dyDescent="0.2">
      <c r="A1751" t="s">
        <v>1767</v>
      </c>
      <c r="B1751" t="s">
        <v>17</v>
      </c>
      <c r="C1751">
        <v>0</v>
      </c>
      <c r="D1751">
        <v>1</v>
      </c>
      <c r="E1751">
        <v>0</v>
      </c>
      <c r="F1751">
        <v>0</v>
      </c>
      <c r="G1751">
        <v>1</v>
      </c>
      <c r="H1751">
        <v>2</v>
      </c>
      <c r="I1751">
        <v>3</v>
      </c>
      <c r="J1751">
        <v>1</v>
      </c>
      <c r="K1751">
        <v>2</v>
      </c>
      <c r="L1751">
        <v>0</v>
      </c>
    </row>
    <row r="1752" spans="1:12" x14ac:dyDescent="0.2">
      <c r="A1752" t="s">
        <v>1768</v>
      </c>
      <c r="B1752" t="s">
        <v>17</v>
      </c>
      <c r="C1752">
        <v>0</v>
      </c>
      <c r="D1752">
        <v>1</v>
      </c>
      <c r="E1752">
        <v>0</v>
      </c>
      <c r="F1752">
        <v>0</v>
      </c>
      <c r="G1752">
        <v>1</v>
      </c>
      <c r="H1752">
        <v>4</v>
      </c>
      <c r="I1752">
        <v>4</v>
      </c>
      <c r="J1752">
        <v>1</v>
      </c>
      <c r="K1752">
        <v>2</v>
      </c>
      <c r="L1752">
        <v>0</v>
      </c>
    </row>
    <row r="1753" spans="1:12" x14ac:dyDescent="0.2">
      <c r="A1753" t="s">
        <v>1769</v>
      </c>
      <c r="B1753" t="s">
        <v>34</v>
      </c>
      <c r="C1753">
        <v>0</v>
      </c>
      <c r="D1753">
        <v>5</v>
      </c>
      <c r="E1753">
        <v>0</v>
      </c>
      <c r="F1753">
        <v>0</v>
      </c>
      <c r="G1753">
        <v>0.5</v>
      </c>
      <c r="H1753">
        <v>16</v>
      </c>
      <c r="I1753">
        <v>74</v>
      </c>
      <c r="J1753">
        <v>2</v>
      </c>
      <c r="K1753">
        <v>18</v>
      </c>
      <c r="L1753">
        <v>0</v>
      </c>
    </row>
    <row r="1754" spans="1:12" x14ac:dyDescent="0.2">
      <c r="A1754" t="s">
        <v>1770</v>
      </c>
      <c r="B1754" t="s">
        <v>19</v>
      </c>
      <c r="C1754">
        <v>0</v>
      </c>
      <c r="D1754">
        <v>3</v>
      </c>
      <c r="E1754">
        <v>1</v>
      </c>
      <c r="F1754">
        <v>0</v>
      </c>
      <c r="G1754">
        <v>0.5</v>
      </c>
      <c r="H1754">
        <v>4</v>
      </c>
      <c r="I1754">
        <v>6</v>
      </c>
      <c r="J1754">
        <v>4</v>
      </c>
      <c r="K1754">
        <v>3</v>
      </c>
      <c r="L1754">
        <v>2</v>
      </c>
    </row>
    <row r="1755" spans="1:12" x14ac:dyDescent="0.2">
      <c r="A1755" t="s">
        <v>1771</v>
      </c>
      <c r="B1755" t="s">
        <v>19</v>
      </c>
      <c r="C1755">
        <v>0</v>
      </c>
      <c r="D1755">
        <v>2</v>
      </c>
      <c r="E1755">
        <v>4</v>
      </c>
      <c r="F1755">
        <v>0</v>
      </c>
      <c r="G1755">
        <v>1</v>
      </c>
      <c r="H1755">
        <v>14</v>
      </c>
      <c r="I1755">
        <v>31</v>
      </c>
      <c r="J1755">
        <v>6</v>
      </c>
      <c r="K1755">
        <v>4</v>
      </c>
      <c r="L1755">
        <v>0</v>
      </c>
    </row>
    <row r="1756" spans="1:12" x14ac:dyDescent="0.2">
      <c r="A1756" t="s">
        <v>1772</v>
      </c>
      <c r="B1756" t="s">
        <v>19</v>
      </c>
      <c r="C1756">
        <v>14</v>
      </c>
      <c r="D1756">
        <v>2</v>
      </c>
      <c r="E1756">
        <v>4</v>
      </c>
      <c r="F1756">
        <v>2</v>
      </c>
      <c r="G1756">
        <v>0.5</v>
      </c>
      <c r="H1756">
        <v>1</v>
      </c>
      <c r="I1756">
        <v>7</v>
      </c>
      <c r="J1756">
        <v>4</v>
      </c>
      <c r="K1756">
        <v>4</v>
      </c>
      <c r="L1756">
        <v>0</v>
      </c>
    </row>
    <row r="1757" spans="1:12" x14ac:dyDescent="0.2">
      <c r="A1757" t="s">
        <v>1773</v>
      </c>
      <c r="B1757" t="s">
        <v>19</v>
      </c>
      <c r="C1757">
        <v>0</v>
      </c>
      <c r="D1757">
        <v>3</v>
      </c>
      <c r="E1757">
        <v>0</v>
      </c>
      <c r="F1757">
        <v>0</v>
      </c>
      <c r="G1757">
        <v>1</v>
      </c>
      <c r="H1757">
        <v>14</v>
      </c>
      <c r="I1757">
        <v>32</v>
      </c>
      <c r="J1757">
        <v>2</v>
      </c>
      <c r="K1757">
        <v>4</v>
      </c>
      <c r="L1757">
        <v>0</v>
      </c>
    </row>
    <row r="1758" spans="1:12" x14ac:dyDescent="0.2">
      <c r="A1758" t="s">
        <v>1774</v>
      </c>
      <c r="B1758" t="s">
        <v>15</v>
      </c>
      <c r="C1758">
        <v>0</v>
      </c>
      <c r="D1758">
        <v>6</v>
      </c>
      <c r="E1758">
        <v>9</v>
      </c>
      <c r="F1758">
        <v>0</v>
      </c>
      <c r="G1758">
        <v>0.33300000000000002</v>
      </c>
      <c r="H1758">
        <v>9</v>
      </c>
      <c r="I1758">
        <v>29</v>
      </c>
      <c r="J1758">
        <v>4</v>
      </c>
      <c r="K1758">
        <v>7</v>
      </c>
      <c r="L1758">
        <v>0</v>
      </c>
    </row>
    <row r="1759" spans="1:12" x14ac:dyDescent="0.2">
      <c r="A1759" t="s">
        <v>1775</v>
      </c>
      <c r="B1759" t="s">
        <v>19</v>
      </c>
      <c r="C1759">
        <v>0</v>
      </c>
      <c r="D1759">
        <v>3</v>
      </c>
      <c r="E1759">
        <v>3</v>
      </c>
      <c r="F1759">
        <v>0</v>
      </c>
      <c r="G1759">
        <v>0.5</v>
      </c>
      <c r="H1759">
        <v>9</v>
      </c>
      <c r="I1759">
        <v>7</v>
      </c>
      <c r="J1759">
        <v>3</v>
      </c>
      <c r="K1759">
        <v>3</v>
      </c>
      <c r="L1759">
        <v>1</v>
      </c>
    </row>
    <row r="1760" spans="1:12" x14ac:dyDescent="0.2">
      <c r="A1760" t="s">
        <v>1776</v>
      </c>
      <c r="B1760" t="s">
        <v>19</v>
      </c>
      <c r="C1760">
        <v>0</v>
      </c>
      <c r="D1760">
        <v>3</v>
      </c>
      <c r="E1760">
        <v>3</v>
      </c>
      <c r="F1760">
        <v>0</v>
      </c>
      <c r="G1760">
        <v>0.5</v>
      </c>
      <c r="H1760">
        <v>10</v>
      </c>
      <c r="I1760">
        <v>6</v>
      </c>
      <c r="J1760">
        <v>0</v>
      </c>
      <c r="K1760">
        <v>3</v>
      </c>
      <c r="L1760">
        <v>0</v>
      </c>
    </row>
    <row r="1761" spans="1:12" x14ac:dyDescent="0.2">
      <c r="A1761" t="s">
        <v>1777</v>
      </c>
      <c r="B1761" t="s">
        <v>19</v>
      </c>
      <c r="C1761">
        <v>0</v>
      </c>
      <c r="D1761">
        <v>4</v>
      </c>
      <c r="E1761">
        <v>6</v>
      </c>
      <c r="F1761">
        <v>0</v>
      </c>
      <c r="G1761">
        <v>0.33300000000000002</v>
      </c>
      <c r="H1761">
        <v>12</v>
      </c>
      <c r="I1761">
        <v>19</v>
      </c>
      <c r="J1761">
        <v>1</v>
      </c>
      <c r="K1761">
        <v>6</v>
      </c>
      <c r="L1761">
        <v>1</v>
      </c>
    </row>
    <row r="1762" spans="1:12" x14ac:dyDescent="0.2">
      <c r="A1762" t="s">
        <v>1778</v>
      </c>
      <c r="B1762" t="s">
        <v>19</v>
      </c>
      <c r="C1762">
        <v>0</v>
      </c>
      <c r="D1762">
        <v>8</v>
      </c>
      <c r="E1762">
        <v>21</v>
      </c>
      <c r="F1762">
        <v>0</v>
      </c>
      <c r="G1762">
        <v>0.33300000000000002</v>
      </c>
      <c r="H1762">
        <v>24</v>
      </c>
      <c r="I1762">
        <v>41</v>
      </c>
      <c r="J1762">
        <v>8</v>
      </c>
      <c r="K1762">
        <v>11</v>
      </c>
      <c r="L1762">
        <v>0</v>
      </c>
    </row>
    <row r="1763" spans="1:12" x14ac:dyDescent="0.2">
      <c r="A1763" t="s">
        <v>1779</v>
      </c>
      <c r="B1763" t="s">
        <v>19</v>
      </c>
      <c r="C1763">
        <v>0</v>
      </c>
      <c r="D1763">
        <v>1</v>
      </c>
      <c r="E1763">
        <v>1</v>
      </c>
      <c r="F1763">
        <v>0</v>
      </c>
      <c r="G1763">
        <v>1</v>
      </c>
      <c r="H1763">
        <v>4</v>
      </c>
      <c r="I1763">
        <v>12</v>
      </c>
      <c r="J1763">
        <v>1</v>
      </c>
      <c r="K1763">
        <v>6</v>
      </c>
      <c r="L1763">
        <v>0</v>
      </c>
    </row>
    <row r="1764" spans="1:12" x14ac:dyDescent="0.2">
      <c r="A1764" t="s">
        <v>1780</v>
      </c>
      <c r="B1764" t="s">
        <v>19</v>
      </c>
      <c r="C1764">
        <v>0</v>
      </c>
      <c r="D1764">
        <v>1</v>
      </c>
      <c r="E1764">
        <v>1</v>
      </c>
      <c r="F1764">
        <v>0</v>
      </c>
      <c r="G1764">
        <v>1</v>
      </c>
      <c r="H1764">
        <v>4</v>
      </c>
      <c r="I1764">
        <v>13</v>
      </c>
      <c r="J1764">
        <v>1</v>
      </c>
      <c r="K1764">
        <v>6</v>
      </c>
      <c r="L1764">
        <v>0</v>
      </c>
    </row>
    <row r="1765" spans="1:12" x14ac:dyDescent="0.2">
      <c r="A1765" t="s">
        <v>1781</v>
      </c>
      <c r="B1765" t="s">
        <v>19</v>
      </c>
      <c r="C1765">
        <v>0</v>
      </c>
      <c r="D1765">
        <v>10</v>
      </c>
      <c r="E1765">
        <v>19</v>
      </c>
      <c r="F1765">
        <v>0</v>
      </c>
      <c r="G1765">
        <v>0.25</v>
      </c>
      <c r="H1765">
        <v>9</v>
      </c>
      <c r="I1765">
        <v>31</v>
      </c>
      <c r="J1765">
        <v>1</v>
      </c>
      <c r="K1765">
        <v>11</v>
      </c>
      <c r="L1765">
        <v>0</v>
      </c>
    </row>
    <row r="1766" spans="1:12" x14ac:dyDescent="0.2">
      <c r="A1766" t="s">
        <v>1782</v>
      </c>
      <c r="B1766" t="s">
        <v>19</v>
      </c>
      <c r="C1766">
        <v>0</v>
      </c>
      <c r="D1766">
        <v>3</v>
      </c>
      <c r="E1766">
        <v>18</v>
      </c>
      <c r="F1766">
        <v>0</v>
      </c>
      <c r="G1766">
        <v>0.5</v>
      </c>
      <c r="H1766">
        <v>8</v>
      </c>
      <c r="I1766">
        <v>32</v>
      </c>
      <c r="J1766">
        <v>3</v>
      </c>
      <c r="K1766">
        <v>15</v>
      </c>
      <c r="L1766">
        <v>2</v>
      </c>
    </row>
    <row r="1767" spans="1:12" x14ac:dyDescent="0.2">
      <c r="A1767" t="s">
        <v>1783</v>
      </c>
      <c r="B1767" t="s">
        <v>19</v>
      </c>
      <c r="C1767">
        <v>0</v>
      </c>
      <c r="D1767">
        <v>10</v>
      </c>
      <c r="E1767">
        <v>0</v>
      </c>
      <c r="F1767">
        <v>0</v>
      </c>
      <c r="G1767">
        <v>1</v>
      </c>
      <c r="H1767">
        <v>9</v>
      </c>
      <c r="I1767">
        <v>37</v>
      </c>
      <c r="J1767">
        <v>1</v>
      </c>
      <c r="K1767">
        <v>11</v>
      </c>
      <c r="L1767">
        <v>0</v>
      </c>
    </row>
    <row r="1768" spans="1:12" x14ac:dyDescent="0.2">
      <c r="A1768" t="s">
        <v>1784</v>
      </c>
      <c r="B1768" t="s">
        <v>19</v>
      </c>
      <c r="C1768">
        <v>0</v>
      </c>
      <c r="D1768">
        <v>4</v>
      </c>
      <c r="E1768">
        <v>4</v>
      </c>
      <c r="F1768">
        <v>0</v>
      </c>
      <c r="G1768">
        <v>0.5</v>
      </c>
      <c r="H1768">
        <v>3</v>
      </c>
      <c r="I1768">
        <v>13</v>
      </c>
      <c r="J1768">
        <v>4</v>
      </c>
      <c r="K1768">
        <v>6</v>
      </c>
      <c r="L1768">
        <v>0</v>
      </c>
    </row>
    <row r="1769" spans="1:12" x14ac:dyDescent="0.2">
      <c r="A1769" t="s">
        <v>1785</v>
      </c>
      <c r="B1769" t="s">
        <v>19</v>
      </c>
      <c r="C1769">
        <v>0</v>
      </c>
      <c r="D1769">
        <v>11</v>
      </c>
      <c r="E1769">
        <v>0</v>
      </c>
      <c r="F1769">
        <v>0</v>
      </c>
      <c r="G1769">
        <v>0.5</v>
      </c>
      <c r="H1769">
        <v>19</v>
      </c>
      <c r="I1769">
        <v>54</v>
      </c>
      <c r="J1769">
        <v>2</v>
      </c>
      <c r="K1769">
        <v>12</v>
      </c>
      <c r="L1769">
        <v>0</v>
      </c>
    </row>
    <row r="1770" spans="1:12" x14ac:dyDescent="0.2">
      <c r="A1770" t="s">
        <v>1786</v>
      </c>
      <c r="B1770" t="s">
        <v>17</v>
      </c>
      <c r="C1770">
        <v>3</v>
      </c>
      <c r="D1770">
        <v>1</v>
      </c>
      <c r="E1770">
        <v>0</v>
      </c>
      <c r="F1770">
        <v>1</v>
      </c>
      <c r="G1770">
        <v>1</v>
      </c>
      <c r="H1770">
        <v>0</v>
      </c>
      <c r="I1770">
        <v>2</v>
      </c>
      <c r="J1770">
        <v>1</v>
      </c>
      <c r="K1770">
        <v>1</v>
      </c>
      <c r="L1770">
        <v>0</v>
      </c>
    </row>
    <row r="1771" spans="1:12" x14ac:dyDescent="0.2">
      <c r="A1771" t="s">
        <v>1787</v>
      </c>
      <c r="B1771" t="s">
        <v>34</v>
      </c>
      <c r="C1771">
        <v>0</v>
      </c>
      <c r="D1771">
        <v>4</v>
      </c>
      <c r="E1771">
        <v>0</v>
      </c>
      <c r="F1771">
        <v>0</v>
      </c>
      <c r="G1771">
        <v>0.33300000000000002</v>
      </c>
      <c r="H1771">
        <v>7</v>
      </c>
      <c r="I1771">
        <v>8</v>
      </c>
      <c r="J1771">
        <v>5</v>
      </c>
      <c r="K1771">
        <v>4</v>
      </c>
      <c r="L1771">
        <v>0</v>
      </c>
    </row>
    <row r="1772" spans="1:12" x14ac:dyDescent="0.2">
      <c r="A1772" t="s">
        <v>1788</v>
      </c>
      <c r="B1772" t="s">
        <v>19</v>
      </c>
      <c r="C1772">
        <v>0</v>
      </c>
      <c r="D1772">
        <v>1</v>
      </c>
      <c r="E1772">
        <v>1</v>
      </c>
      <c r="F1772">
        <v>0</v>
      </c>
      <c r="G1772">
        <v>1</v>
      </c>
      <c r="H1772">
        <v>4</v>
      </c>
      <c r="I1772">
        <v>4</v>
      </c>
      <c r="J1772">
        <v>1</v>
      </c>
      <c r="K1772">
        <v>2</v>
      </c>
      <c r="L1772">
        <v>0</v>
      </c>
    </row>
    <row r="1773" spans="1:12" x14ac:dyDescent="0.2">
      <c r="A1773" t="s">
        <v>1789</v>
      </c>
      <c r="B1773" t="s">
        <v>34</v>
      </c>
      <c r="C1773">
        <v>0</v>
      </c>
      <c r="D1773">
        <v>2</v>
      </c>
      <c r="E1773">
        <v>1</v>
      </c>
      <c r="F1773">
        <v>0</v>
      </c>
      <c r="G1773">
        <v>1</v>
      </c>
      <c r="H1773">
        <v>7</v>
      </c>
      <c r="I1773">
        <v>5</v>
      </c>
      <c r="J1773">
        <v>2</v>
      </c>
      <c r="K1773">
        <v>2</v>
      </c>
      <c r="L1773">
        <v>0</v>
      </c>
    </row>
    <row r="1774" spans="1:12" x14ac:dyDescent="0.2">
      <c r="A1774" t="s">
        <v>1790</v>
      </c>
      <c r="B1774" t="s">
        <v>34</v>
      </c>
      <c r="C1774">
        <v>0</v>
      </c>
      <c r="D1774">
        <v>2</v>
      </c>
      <c r="E1774">
        <v>1</v>
      </c>
      <c r="F1774">
        <v>0</v>
      </c>
      <c r="G1774">
        <v>1</v>
      </c>
      <c r="H1774">
        <v>7</v>
      </c>
      <c r="I1774">
        <v>5</v>
      </c>
      <c r="J1774">
        <v>2</v>
      </c>
      <c r="K1774">
        <v>2</v>
      </c>
      <c r="L1774">
        <v>0</v>
      </c>
    </row>
    <row r="1775" spans="1:12" x14ac:dyDescent="0.2">
      <c r="A1775" t="s">
        <v>1791</v>
      </c>
      <c r="B1775" t="s">
        <v>19</v>
      </c>
      <c r="C1775">
        <v>0</v>
      </c>
      <c r="D1775">
        <v>2</v>
      </c>
      <c r="E1775">
        <v>1</v>
      </c>
      <c r="F1775">
        <v>0</v>
      </c>
      <c r="G1775">
        <v>1</v>
      </c>
      <c r="H1775">
        <v>6</v>
      </c>
      <c r="I1775">
        <v>6</v>
      </c>
      <c r="J1775">
        <v>2</v>
      </c>
      <c r="K1775">
        <v>2</v>
      </c>
      <c r="L1775">
        <v>0</v>
      </c>
    </row>
    <row r="1776" spans="1:12" x14ac:dyDescent="0.2">
      <c r="A1776" t="s">
        <v>1792</v>
      </c>
      <c r="B1776" t="s">
        <v>19</v>
      </c>
      <c r="C1776">
        <v>1</v>
      </c>
      <c r="D1776">
        <v>3</v>
      </c>
      <c r="E1776">
        <v>0</v>
      </c>
      <c r="F1776">
        <v>0</v>
      </c>
      <c r="G1776">
        <v>0.5</v>
      </c>
      <c r="H1776">
        <v>5</v>
      </c>
      <c r="I1776">
        <v>6</v>
      </c>
      <c r="J1776">
        <v>3</v>
      </c>
      <c r="K1776">
        <v>3</v>
      </c>
      <c r="L1776">
        <v>0</v>
      </c>
    </row>
    <row r="1777" spans="1:12" x14ac:dyDescent="0.2">
      <c r="A1777" t="s">
        <v>1793</v>
      </c>
      <c r="B1777" t="s">
        <v>19</v>
      </c>
      <c r="C1777">
        <v>0</v>
      </c>
      <c r="D1777">
        <v>2</v>
      </c>
      <c r="E1777">
        <v>1</v>
      </c>
      <c r="F1777">
        <v>0</v>
      </c>
      <c r="G1777">
        <v>1</v>
      </c>
      <c r="H1777">
        <v>11</v>
      </c>
      <c r="I1777">
        <v>25</v>
      </c>
      <c r="J1777">
        <v>1</v>
      </c>
      <c r="K1777">
        <v>2</v>
      </c>
      <c r="L1777">
        <v>0</v>
      </c>
    </row>
    <row r="1778" spans="1:12" x14ac:dyDescent="0.2">
      <c r="A1778" t="s">
        <v>1794</v>
      </c>
      <c r="B1778" t="s">
        <v>19</v>
      </c>
      <c r="C1778">
        <v>0</v>
      </c>
      <c r="D1778">
        <v>2</v>
      </c>
      <c r="E1778">
        <v>1</v>
      </c>
      <c r="F1778">
        <v>0</v>
      </c>
      <c r="G1778">
        <v>1</v>
      </c>
      <c r="H1778">
        <v>10</v>
      </c>
      <c r="I1778">
        <v>21</v>
      </c>
      <c r="J1778">
        <v>1</v>
      </c>
      <c r="K1778">
        <v>2</v>
      </c>
      <c r="L1778">
        <v>0</v>
      </c>
    </row>
    <row r="1779" spans="1:12" x14ac:dyDescent="0.2">
      <c r="A1779" t="s">
        <v>1795</v>
      </c>
      <c r="B1779" t="s">
        <v>17</v>
      </c>
      <c r="C1779">
        <v>0</v>
      </c>
      <c r="D1779">
        <v>6</v>
      </c>
      <c r="E1779">
        <v>0</v>
      </c>
      <c r="F1779">
        <v>0</v>
      </c>
      <c r="G1779">
        <v>1</v>
      </c>
      <c r="H1779">
        <v>2</v>
      </c>
      <c r="I1779">
        <v>16</v>
      </c>
      <c r="J1779">
        <v>3</v>
      </c>
      <c r="K1779">
        <v>9</v>
      </c>
      <c r="L1779">
        <v>0</v>
      </c>
    </row>
    <row r="1780" spans="1:12" x14ac:dyDescent="0.2">
      <c r="A1780" t="s">
        <v>1796</v>
      </c>
      <c r="B1780" t="s">
        <v>17</v>
      </c>
      <c r="C1780">
        <v>0</v>
      </c>
      <c r="D1780">
        <v>3</v>
      </c>
      <c r="E1780">
        <v>0</v>
      </c>
      <c r="F1780">
        <v>0</v>
      </c>
      <c r="G1780">
        <v>1</v>
      </c>
      <c r="H1780">
        <v>2</v>
      </c>
      <c r="I1780">
        <v>13</v>
      </c>
      <c r="J1780">
        <v>1</v>
      </c>
      <c r="K1780">
        <v>5</v>
      </c>
      <c r="L1780">
        <v>0</v>
      </c>
    </row>
    <row r="1781" spans="1:12" x14ac:dyDescent="0.2">
      <c r="A1781" t="s">
        <v>1797</v>
      </c>
      <c r="B1781" t="s">
        <v>34</v>
      </c>
      <c r="C1781">
        <v>0</v>
      </c>
      <c r="D1781">
        <v>3</v>
      </c>
      <c r="E1781">
        <v>3</v>
      </c>
      <c r="F1781">
        <v>0</v>
      </c>
      <c r="G1781">
        <v>0.5</v>
      </c>
      <c r="H1781">
        <v>9</v>
      </c>
      <c r="I1781">
        <v>6</v>
      </c>
      <c r="J1781">
        <v>2</v>
      </c>
      <c r="K1781">
        <v>3</v>
      </c>
      <c r="L1781">
        <v>0</v>
      </c>
    </row>
    <row r="1782" spans="1:12" x14ac:dyDescent="0.2">
      <c r="A1782" t="s">
        <v>1798</v>
      </c>
      <c r="B1782" t="s">
        <v>34</v>
      </c>
      <c r="C1782">
        <v>0</v>
      </c>
      <c r="D1782">
        <v>7</v>
      </c>
      <c r="E1782">
        <v>18</v>
      </c>
      <c r="F1782">
        <v>1</v>
      </c>
      <c r="G1782">
        <v>0.33300000000000002</v>
      </c>
      <c r="H1782">
        <v>16</v>
      </c>
      <c r="I1782">
        <v>51</v>
      </c>
      <c r="J1782">
        <v>2</v>
      </c>
      <c r="K1782">
        <v>14</v>
      </c>
      <c r="L1782">
        <v>0</v>
      </c>
    </row>
    <row r="1783" spans="1:12" x14ac:dyDescent="0.2">
      <c r="A1783" t="s">
        <v>1799</v>
      </c>
      <c r="B1783" t="s">
        <v>34</v>
      </c>
      <c r="C1783">
        <v>2</v>
      </c>
      <c r="D1783">
        <v>8</v>
      </c>
      <c r="E1783">
        <v>13</v>
      </c>
      <c r="F1783">
        <v>0</v>
      </c>
      <c r="G1783">
        <v>1</v>
      </c>
      <c r="H1783">
        <v>22</v>
      </c>
      <c r="I1783">
        <v>61</v>
      </c>
      <c r="J1783">
        <v>2</v>
      </c>
      <c r="K1783">
        <v>11</v>
      </c>
      <c r="L1783">
        <v>0</v>
      </c>
    </row>
    <row r="1784" spans="1:12" x14ac:dyDescent="0.2">
      <c r="A1784" t="s">
        <v>1800</v>
      </c>
      <c r="B1784" t="s">
        <v>34</v>
      </c>
      <c r="C1784">
        <v>0</v>
      </c>
      <c r="D1784">
        <v>3</v>
      </c>
      <c r="E1784">
        <v>3</v>
      </c>
      <c r="F1784">
        <v>0</v>
      </c>
      <c r="G1784">
        <v>0.5</v>
      </c>
      <c r="H1784">
        <v>9</v>
      </c>
      <c r="I1784">
        <v>6</v>
      </c>
      <c r="J1784">
        <v>4</v>
      </c>
      <c r="K1784">
        <v>3</v>
      </c>
      <c r="L1784">
        <v>0</v>
      </c>
    </row>
    <row r="1785" spans="1:12" x14ac:dyDescent="0.2">
      <c r="A1785" t="s">
        <v>1801</v>
      </c>
      <c r="B1785" t="s">
        <v>19</v>
      </c>
      <c r="C1785">
        <v>0</v>
      </c>
      <c r="D1785">
        <v>4</v>
      </c>
      <c r="E1785">
        <v>0</v>
      </c>
      <c r="F1785">
        <v>1</v>
      </c>
      <c r="G1785">
        <v>1</v>
      </c>
      <c r="H1785">
        <v>12</v>
      </c>
      <c r="I1785">
        <v>32</v>
      </c>
      <c r="J1785">
        <v>6</v>
      </c>
      <c r="K1785">
        <v>15</v>
      </c>
      <c r="L1785">
        <v>0</v>
      </c>
    </row>
    <row r="1786" spans="1:12" x14ac:dyDescent="0.2">
      <c r="A1786" t="s">
        <v>1802</v>
      </c>
      <c r="B1786" t="s">
        <v>17</v>
      </c>
      <c r="C1786">
        <v>0</v>
      </c>
      <c r="D1786">
        <v>9</v>
      </c>
      <c r="E1786">
        <v>13</v>
      </c>
      <c r="F1786">
        <v>0</v>
      </c>
      <c r="G1786">
        <v>1</v>
      </c>
      <c r="H1786">
        <v>3</v>
      </c>
      <c r="I1786">
        <v>17</v>
      </c>
      <c r="J1786">
        <v>1</v>
      </c>
      <c r="K1786">
        <v>12</v>
      </c>
      <c r="L1786">
        <v>0</v>
      </c>
    </row>
    <row r="1787" spans="1:12" x14ac:dyDescent="0.2">
      <c r="A1787" t="s">
        <v>1803</v>
      </c>
      <c r="B1787" t="s">
        <v>17</v>
      </c>
      <c r="C1787">
        <v>0</v>
      </c>
      <c r="D1787">
        <v>5</v>
      </c>
      <c r="E1787">
        <v>1</v>
      </c>
      <c r="F1787">
        <v>0</v>
      </c>
      <c r="G1787">
        <v>1</v>
      </c>
      <c r="H1787">
        <v>2</v>
      </c>
      <c r="I1787">
        <v>9</v>
      </c>
      <c r="J1787">
        <v>1</v>
      </c>
      <c r="K1787">
        <v>7</v>
      </c>
      <c r="L1787">
        <v>0</v>
      </c>
    </row>
    <row r="1788" spans="1:12" x14ac:dyDescent="0.2">
      <c r="A1788" t="s">
        <v>1804</v>
      </c>
      <c r="B1788" t="s">
        <v>19</v>
      </c>
      <c r="C1788">
        <v>0</v>
      </c>
      <c r="D1788">
        <v>4</v>
      </c>
      <c r="E1788">
        <v>4</v>
      </c>
      <c r="F1788">
        <v>0</v>
      </c>
      <c r="G1788">
        <v>0.33300000000000002</v>
      </c>
      <c r="H1788">
        <v>8</v>
      </c>
      <c r="I1788">
        <v>26</v>
      </c>
      <c r="J1788">
        <v>2</v>
      </c>
      <c r="K1788">
        <v>7</v>
      </c>
      <c r="L1788">
        <v>0</v>
      </c>
    </row>
    <row r="1789" spans="1:12" x14ac:dyDescent="0.2">
      <c r="A1789" t="s">
        <v>1805</v>
      </c>
      <c r="B1789" t="s">
        <v>19</v>
      </c>
      <c r="C1789">
        <v>0</v>
      </c>
      <c r="D1789">
        <v>4</v>
      </c>
      <c r="E1789">
        <v>4</v>
      </c>
      <c r="F1789">
        <v>1</v>
      </c>
      <c r="G1789">
        <v>0.33300000000000002</v>
      </c>
      <c r="H1789">
        <v>4</v>
      </c>
      <c r="I1789">
        <v>11</v>
      </c>
      <c r="J1789">
        <v>1</v>
      </c>
      <c r="K1789">
        <v>5</v>
      </c>
      <c r="L1789">
        <v>0</v>
      </c>
    </row>
    <row r="1790" spans="1:12" x14ac:dyDescent="0.2">
      <c r="A1790" t="s">
        <v>1806</v>
      </c>
      <c r="B1790" t="s">
        <v>19</v>
      </c>
      <c r="C1790">
        <v>0</v>
      </c>
      <c r="D1790">
        <v>10</v>
      </c>
      <c r="E1790">
        <v>21</v>
      </c>
      <c r="F1790">
        <v>0</v>
      </c>
      <c r="G1790">
        <v>0.25</v>
      </c>
      <c r="H1790">
        <v>6</v>
      </c>
      <c r="I1790">
        <v>20</v>
      </c>
      <c r="J1790">
        <v>1</v>
      </c>
      <c r="K1790">
        <v>10</v>
      </c>
      <c r="L1790">
        <v>0</v>
      </c>
    </row>
    <row r="1791" spans="1:12" x14ac:dyDescent="0.2">
      <c r="A1791" t="s">
        <v>1807</v>
      </c>
      <c r="B1791" t="s">
        <v>19</v>
      </c>
      <c r="C1791">
        <v>0</v>
      </c>
      <c r="D1791">
        <v>13</v>
      </c>
      <c r="E1791">
        <v>59</v>
      </c>
      <c r="F1791">
        <v>0</v>
      </c>
      <c r="G1791">
        <v>0.16700000000000001</v>
      </c>
      <c r="H1791">
        <v>10</v>
      </c>
      <c r="I1791">
        <v>32</v>
      </c>
      <c r="J1791">
        <v>1</v>
      </c>
      <c r="K1791">
        <v>14</v>
      </c>
      <c r="L1791">
        <v>0</v>
      </c>
    </row>
    <row r="1792" spans="1:12" x14ac:dyDescent="0.2">
      <c r="A1792" t="s">
        <v>1808</v>
      </c>
      <c r="B1792" t="s">
        <v>34</v>
      </c>
      <c r="C1792">
        <v>0</v>
      </c>
      <c r="D1792">
        <v>13</v>
      </c>
      <c r="E1792">
        <v>31</v>
      </c>
      <c r="F1792">
        <v>0</v>
      </c>
      <c r="G1792">
        <v>0.5</v>
      </c>
      <c r="H1792">
        <v>23</v>
      </c>
      <c r="I1792">
        <v>67</v>
      </c>
      <c r="J1792">
        <v>1</v>
      </c>
      <c r="K1792">
        <v>18</v>
      </c>
      <c r="L1792">
        <v>0</v>
      </c>
    </row>
    <row r="1793" spans="1:12" x14ac:dyDescent="0.2">
      <c r="A1793" t="s">
        <v>1809</v>
      </c>
      <c r="B1793" t="s">
        <v>34</v>
      </c>
      <c r="C1793">
        <v>0</v>
      </c>
      <c r="D1793">
        <v>10</v>
      </c>
      <c r="E1793">
        <v>136</v>
      </c>
      <c r="F1793">
        <v>0</v>
      </c>
      <c r="G1793">
        <v>1</v>
      </c>
      <c r="H1793">
        <v>8</v>
      </c>
      <c r="I1793">
        <v>44</v>
      </c>
      <c r="J1793">
        <v>0</v>
      </c>
      <c r="K1793">
        <v>17</v>
      </c>
      <c r="L1793">
        <v>0</v>
      </c>
    </row>
    <row r="1794" spans="1:12" x14ac:dyDescent="0.2">
      <c r="A1794" t="s">
        <v>1810</v>
      </c>
      <c r="B1794" t="s">
        <v>34</v>
      </c>
      <c r="C1794">
        <v>0</v>
      </c>
      <c r="D1794">
        <v>1</v>
      </c>
      <c r="E1794">
        <v>0</v>
      </c>
      <c r="F1794">
        <v>0</v>
      </c>
      <c r="G1794">
        <v>1</v>
      </c>
      <c r="H1794">
        <v>3</v>
      </c>
      <c r="I1794">
        <v>4</v>
      </c>
      <c r="J1794">
        <v>0</v>
      </c>
      <c r="K1794">
        <v>2</v>
      </c>
      <c r="L1794">
        <v>0</v>
      </c>
    </row>
    <row r="1795" spans="1:12" x14ac:dyDescent="0.2">
      <c r="A1795" t="s">
        <v>1811</v>
      </c>
      <c r="B1795" t="s">
        <v>34</v>
      </c>
      <c r="C1795">
        <v>0</v>
      </c>
      <c r="D1795">
        <v>1</v>
      </c>
      <c r="E1795">
        <v>0</v>
      </c>
      <c r="F1795">
        <v>0</v>
      </c>
      <c r="G1795">
        <v>1</v>
      </c>
      <c r="H1795">
        <v>3</v>
      </c>
      <c r="I1795">
        <v>4</v>
      </c>
      <c r="J1795">
        <v>0</v>
      </c>
      <c r="K1795">
        <v>2</v>
      </c>
      <c r="L1795">
        <v>0</v>
      </c>
    </row>
    <row r="1796" spans="1:12" x14ac:dyDescent="0.2">
      <c r="A1796" t="s">
        <v>1812</v>
      </c>
      <c r="B1796" t="s">
        <v>34</v>
      </c>
      <c r="C1796">
        <v>0</v>
      </c>
      <c r="D1796">
        <v>2</v>
      </c>
      <c r="E1796">
        <v>4</v>
      </c>
      <c r="F1796">
        <v>0</v>
      </c>
      <c r="G1796">
        <v>1</v>
      </c>
      <c r="H1796">
        <v>18</v>
      </c>
      <c r="I1796">
        <v>43</v>
      </c>
      <c r="J1796">
        <v>0</v>
      </c>
      <c r="K1796">
        <v>5</v>
      </c>
      <c r="L1796">
        <v>0</v>
      </c>
    </row>
    <row r="1797" spans="1:12" x14ac:dyDescent="0.2">
      <c r="A1797" t="s">
        <v>1813</v>
      </c>
      <c r="B1797" t="s">
        <v>34</v>
      </c>
      <c r="C1797">
        <v>0</v>
      </c>
      <c r="D1797">
        <v>1</v>
      </c>
      <c r="E1797">
        <v>1</v>
      </c>
      <c r="F1797">
        <v>0</v>
      </c>
      <c r="G1797">
        <v>1</v>
      </c>
      <c r="H1797">
        <v>3</v>
      </c>
      <c r="I1797">
        <v>4</v>
      </c>
      <c r="J1797">
        <v>0</v>
      </c>
      <c r="K1797">
        <v>2</v>
      </c>
      <c r="L1797">
        <v>0</v>
      </c>
    </row>
    <row r="1798" spans="1:12" x14ac:dyDescent="0.2">
      <c r="A1798" t="s">
        <v>1814</v>
      </c>
      <c r="B1798" t="s">
        <v>34</v>
      </c>
      <c r="C1798">
        <v>0</v>
      </c>
      <c r="D1798">
        <v>6</v>
      </c>
      <c r="E1798">
        <v>9</v>
      </c>
      <c r="F1798">
        <v>0</v>
      </c>
      <c r="G1798">
        <v>1</v>
      </c>
      <c r="H1798">
        <v>24</v>
      </c>
      <c r="I1798">
        <v>47</v>
      </c>
      <c r="J1798">
        <v>0</v>
      </c>
      <c r="K1798">
        <v>6</v>
      </c>
      <c r="L1798">
        <v>0</v>
      </c>
    </row>
    <row r="1799" spans="1:12" x14ac:dyDescent="0.2">
      <c r="A1799" t="s">
        <v>1815</v>
      </c>
      <c r="B1799" t="s">
        <v>19</v>
      </c>
      <c r="C1799">
        <v>0</v>
      </c>
      <c r="D1799">
        <v>0</v>
      </c>
      <c r="E1799">
        <v>0</v>
      </c>
      <c r="F1799">
        <v>1</v>
      </c>
      <c r="G1799">
        <v>0.5</v>
      </c>
      <c r="H1799">
        <v>9</v>
      </c>
      <c r="I1799">
        <v>43</v>
      </c>
      <c r="J1799">
        <v>6</v>
      </c>
      <c r="K1799">
        <v>10</v>
      </c>
      <c r="L1799">
        <v>0</v>
      </c>
    </row>
    <row r="1800" spans="1:12" x14ac:dyDescent="0.2">
      <c r="A1800" t="s">
        <v>1816</v>
      </c>
      <c r="B1800" t="s">
        <v>34</v>
      </c>
      <c r="C1800">
        <v>0</v>
      </c>
      <c r="D1800">
        <v>10</v>
      </c>
      <c r="E1800">
        <v>27</v>
      </c>
      <c r="F1800">
        <v>0</v>
      </c>
      <c r="G1800">
        <v>0.111</v>
      </c>
      <c r="H1800">
        <v>18</v>
      </c>
      <c r="I1800">
        <v>20</v>
      </c>
      <c r="J1800">
        <v>3</v>
      </c>
      <c r="K1800">
        <v>10</v>
      </c>
      <c r="L1800">
        <v>1</v>
      </c>
    </row>
    <row r="1801" spans="1:12" x14ac:dyDescent="0.2">
      <c r="A1801" t="s">
        <v>1817</v>
      </c>
      <c r="B1801" t="s">
        <v>34</v>
      </c>
      <c r="C1801">
        <v>0</v>
      </c>
      <c r="D1801">
        <v>1</v>
      </c>
      <c r="E1801">
        <v>1</v>
      </c>
      <c r="F1801">
        <v>0</v>
      </c>
      <c r="G1801">
        <v>1</v>
      </c>
      <c r="H1801">
        <v>7</v>
      </c>
      <c r="I1801">
        <v>4</v>
      </c>
      <c r="J1801">
        <v>1</v>
      </c>
      <c r="K1801">
        <v>2</v>
      </c>
      <c r="L1801">
        <v>0</v>
      </c>
    </row>
    <row r="1802" spans="1:12" x14ac:dyDescent="0.2">
      <c r="A1802" t="s">
        <v>1818</v>
      </c>
      <c r="B1802" t="s">
        <v>34</v>
      </c>
      <c r="C1802">
        <v>0</v>
      </c>
      <c r="D1802">
        <v>1</v>
      </c>
      <c r="E1802">
        <v>0</v>
      </c>
      <c r="F1802">
        <v>0</v>
      </c>
      <c r="G1802">
        <v>1</v>
      </c>
      <c r="H1802">
        <v>3</v>
      </c>
      <c r="I1802">
        <v>4</v>
      </c>
      <c r="J1802">
        <v>1</v>
      </c>
      <c r="K1802">
        <v>2</v>
      </c>
      <c r="L1802">
        <v>0</v>
      </c>
    </row>
    <row r="1803" spans="1:12" x14ac:dyDescent="0.2">
      <c r="A1803" t="s">
        <v>1819</v>
      </c>
      <c r="B1803" t="s">
        <v>19</v>
      </c>
      <c r="C1803">
        <v>0</v>
      </c>
      <c r="D1803">
        <v>3</v>
      </c>
      <c r="E1803">
        <v>3</v>
      </c>
      <c r="F1803">
        <v>0</v>
      </c>
      <c r="G1803">
        <v>0.5</v>
      </c>
      <c r="H1803">
        <v>11</v>
      </c>
      <c r="I1803">
        <v>6</v>
      </c>
      <c r="J1803">
        <v>1</v>
      </c>
      <c r="K1803">
        <v>3</v>
      </c>
      <c r="L1803">
        <v>0</v>
      </c>
    </row>
    <row r="1804" spans="1:12" x14ac:dyDescent="0.2">
      <c r="A1804" t="s">
        <v>1820</v>
      </c>
      <c r="B1804" t="s">
        <v>19</v>
      </c>
      <c r="C1804">
        <v>4</v>
      </c>
      <c r="D1804">
        <v>5</v>
      </c>
      <c r="E1804">
        <v>6</v>
      </c>
      <c r="F1804">
        <v>0</v>
      </c>
      <c r="G1804">
        <v>0.33300000000000002</v>
      </c>
      <c r="H1804">
        <v>16</v>
      </c>
      <c r="I1804">
        <v>20</v>
      </c>
      <c r="J1804">
        <v>15</v>
      </c>
      <c r="K1804">
        <v>6</v>
      </c>
      <c r="L1804">
        <v>0</v>
      </c>
    </row>
    <row r="1805" spans="1:12" x14ac:dyDescent="0.2">
      <c r="A1805" t="s">
        <v>1821</v>
      </c>
      <c r="B1805" t="s">
        <v>19</v>
      </c>
      <c r="C1805">
        <v>0</v>
      </c>
      <c r="D1805">
        <v>9</v>
      </c>
      <c r="E1805">
        <v>24</v>
      </c>
      <c r="F1805">
        <v>0</v>
      </c>
      <c r="G1805">
        <v>0.16700000000000001</v>
      </c>
      <c r="H1805">
        <v>23</v>
      </c>
      <c r="I1805">
        <v>48</v>
      </c>
      <c r="J1805">
        <v>8</v>
      </c>
      <c r="K1805">
        <v>14</v>
      </c>
      <c r="L1805">
        <v>0</v>
      </c>
    </row>
    <row r="1806" spans="1:12" x14ac:dyDescent="0.2">
      <c r="A1806" t="s">
        <v>1822</v>
      </c>
      <c r="B1806" t="s">
        <v>19</v>
      </c>
      <c r="C1806">
        <v>0</v>
      </c>
      <c r="D1806">
        <v>11</v>
      </c>
      <c r="E1806">
        <v>25</v>
      </c>
      <c r="F1806">
        <v>0</v>
      </c>
      <c r="G1806">
        <v>0.25</v>
      </c>
      <c r="H1806">
        <v>10</v>
      </c>
      <c r="I1806">
        <v>44</v>
      </c>
      <c r="J1806">
        <v>1</v>
      </c>
      <c r="K1806">
        <v>15</v>
      </c>
      <c r="L1806">
        <v>0</v>
      </c>
    </row>
    <row r="1807" spans="1:12" x14ac:dyDescent="0.2">
      <c r="A1807" t="s">
        <v>1823</v>
      </c>
      <c r="B1807" t="s">
        <v>19</v>
      </c>
      <c r="C1807">
        <v>0</v>
      </c>
      <c r="D1807">
        <v>7</v>
      </c>
      <c r="E1807">
        <v>0</v>
      </c>
      <c r="F1807">
        <v>0</v>
      </c>
      <c r="G1807">
        <v>1</v>
      </c>
      <c r="H1807">
        <v>9</v>
      </c>
      <c r="I1807">
        <v>34</v>
      </c>
      <c r="J1807">
        <v>1</v>
      </c>
      <c r="K1807">
        <v>9</v>
      </c>
      <c r="L1807">
        <v>0</v>
      </c>
    </row>
    <row r="1808" spans="1:12" x14ac:dyDescent="0.2">
      <c r="A1808" t="s">
        <v>1824</v>
      </c>
      <c r="B1808" t="s">
        <v>19</v>
      </c>
      <c r="C1808">
        <v>0</v>
      </c>
      <c r="D1808">
        <v>11</v>
      </c>
      <c r="E1808">
        <v>9</v>
      </c>
      <c r="F1808">
        <v>0</v>
      </c>
      <c r="G1808">
        <v>1</v>
      </c>
      <c r="H1808">
        <v>11</v>
      </c>
      <c r="I1808">
        <v>50</v>
      </c>
      <c r="J1808">
        <v>1</v>
      </c>
      <c r="K1808">
        <v>15</v>
      </c>
      <c r="L1808">
        <v>0</v>
      </c>
    </row>
    <row r="1809" spans="1:12" x14ac:dyDescent="0.2">
      <c r="A1809" t="s">
        <v>1825</v>
      </c>
      <c r="B1809" t="s">
        <v>19</v>
      </c>
      <c r="C1809">
        <v>0</v>
      </c>
      <c r="D1809">
        <v>4</v>
      </c>
      <c r="E1809">
        <v>4</v>
      </c>
      <c r="F1809">
        <v>0</v>
      </c>
      <c r="G1809">
        <v>0.5</v>
      </c>
      <c r="H1809">
        <v>3</v>
      </c>
      <c r="I1809">
        <v>14</v>
      </c>
      <c r="J1809">
        <v>4</v>
      </c>
      <c r="K1809">
        <v>6</v>
      </c>
      <c r="L1809">
        <v>0</v>
      </c>
    </row>
    <row r="1810" spans="1:12" x14ac:dyDescent="0.2">
      <c r="A1810" t="s">
        <v>1826</v>
      </c>
      <c r="B1810" t="s">
        <v>19</v>
      </c>
      <c r="C1810">
        <v>0</v>
      </c>
      <c r="D1810">
        <v>11</v>
      </c>
      <c r="E1810">
        <v>1</v>
      </c>
      <c r="F1810">
        <v>0</v>
      </c>
      <c r="G1810">
        <v>1</v>
      </c>
      <c r="H1810">
        <v>21</v>
      </c>
      <c r="I1810">
        <v>61</v>
      </c>
      <c r="J1810">
        <v>5</v>
      </c>
      <c r="K1810">
        <v>12</v>
      </c>
      <c r="L1810">
        <v>0</v>
      </c>
    </row>
    <row r="1811" spans="1:12" x14ac:dyDescent="0.2">
      <c r="A1811" t="s">
        <v>1827</v>
      </c>
      <c r="B1811" t="s">
        <v>17</v>
      </c>
      <c r="C1811">
        <v>6</v>
      </c>
      <c r="D1811">
        <v>1</v>
      </c>
      <c r="E1811">
        <v>0</v>
      </c>
      <c r="F1811">
        <v>1</v>
      </c>
      <c r="G1811">
        <v>1</v>
      </c>
      <c r="H1811">
        <v>0</v>
      </c>
      <c r="I1811">
        <v>2</v>
      </c>
      <c r="J1811">
        <v>1</v>
      </c>
      <c r="K1811">
        <v>1</v>
      </c>
      <c r="L1811">
        <v>0</v>
      </c>
    </row>
    <row r="1812" spans="1:12" x14ac:dyDescent="0.2">
      <c r="A1812" t="s">
        <v>1828</v>
      </c>
      <c r="B1812" t="s">
        <v>34</v>
      </c>
      <c r="C1812">
        <v>0</v>
      </c>
      <c r="D1812">
        <v>5</v>
      </c>
      <c r="E1812">
        <v>2</v>
      </c>
      <c r="F1812">
        <v>0</v>
      </c>
      <c r="G1812">
        <v>0.25</v>
      </c>
      <c r="H1812">
        <v>9</v>
      </c>
      <c r="I1812">
        <v>10</v>
      </c>
      <c r="J1812">
        <v>2</v>
      </c>
      <c r="K1812">
        <v>5</v>
      </c>
      <c r="L1812">
        <v>0</v>
      </c>
    </row>
    <row r="1813" spans="1:12" x14ac:dyDescent="0.2">
      <c r="A1813" t="s">
        <v>1829</v>
      </c>
      <c r="B1813" t="s">
        <v>19</v>
      </c>
      <c r="C1813">
        <v>0</v>
      </c>
      <c r="D1813">
        <v>1</v>
      </c>
      <c r="E1813">
        <v>1</v>
      </c>
      <c r="F1813">
        <v>0</v>
      </c>
      <c r="G1813">
        <v>1</v>
      </c>
      <c r="H1813">
        <v>4</v>
      </c>
      <c r="I1813">
        <v>4</v>
      </c>
      <c r="J1813">
        <v>1</v>
      </c>
      <c r="K1813">
        <v>2</v>
      </c>
      <c r="L1813">
        <v>0</v>
      </c>
    </row>
    <row r="1814" spans="1:12" x14ac:dyDescent="0.2">
      <c r="A1814" t="s">
        <v>1830</v>
      </c>
      <c r="B1814" t="s">
        <v>17</v>
      </c>
      <c r="C1814">
        <v>0</v>
      </c>
      <c r="D1814">
        <v>8</v>
      </c>
      <c r="E1814">
        <v>28</v>
      </c>
      <c r="F1814">
        <v>0</v>
      </c>
      <c r="G1814">
        <v>0.33300000000000002</v>
      </c>
      <c r="H1814">
        <v>2</v>
      </c>
      <c r="I1814">
        <v>21</v>
      </c>
      <c r="J1814">
        <v>3</v>
      </c>
      <c r="K1814">
        <v>13</v>
      </c>
      <c r="L1814">
        <v>0</v>
      </c>
    </row>
    <row r="1815" spans="1:12" x14ac:dyDescent="0.2">
      <c r="A1815" t="s">
        <v>1831</v>
      </c>
      <c r="B1815" t="s">
        <v>19</v>
      </c>
      <c r="C1815">
        <v>0</v>
      </c>
      <c r="D1815">
        <v>4</v>
      </c>
      <c r="E1815">
        <v>0</v>
      </c>
      <c r="F1815">
        <v>0</v>
      </c>
      <c r="G1815">
        <v>1</v>
      </c>
      <c r="H1815">
        <v>2</v>
      </c>
      <c r="I1815">
        <v>12</v>
      </c>
      <c r="J1815">
        <v>1</v>
      </c>
      <c r="K1815">
        <v>5</v>
      </c>
      <c r="L1815">
        <v>0</v>
      </c>
    </row>
    <row r="1816" spans="1:12" x14ac:dyDescent="0.2">
      <c r="A1816" t="s">
        <v>1832</v>
      </c>
      <c r="B1816" t="s">
        <v>34</v>
      </c>
      <c r="C1816">
        <v>0</v>
      </c>
      <c r="D1816">
        <v>1</v>
      </c>
      <c r="E1816">
        <v>0</v>
      </c>
      <c r="F1816">
        <v>0</v>
      </c>
      <c r="G1816">
        <v>1</v>
      </c>
      <c r="H1816">
        <v>2</v>
      </c>
      <c r="I1816">
        <v>2</v>
      </c>
      <c r="J1816">
        <v>3</v>
      </c>
      <c r="K1816">
        <v>1</v>
      </c>
      <c r="L1816">
        <v>0</v>
      </c>
    </row>
    <row r="1817" spans="1:12" x14ac:dyDescent="0.2">
      <c r="A1817" t="s">
        <v>1833</v>
      </c>
      <c r="B1817" t="s">
        <v>34</v>
      </c>
      <c r="C1817">
        <v>0</v>
      </c>
      <c r="D1817">
        <v>1</v>
      </c>
      <c r="E1817">
        <v>0</v>
      </c>
      <c r="F1817">
        <v>0</v>
      </c>
      <c r="G1817">
        <v>1</v>
      </c>
      <c r="H1817">
        <v>5</v>
      </c>
      <c r="I1817">
        <v>5</v>
      </c>
      <c r="J1817">
        <v>0</v>
      </c>
      <c r="K1817">
        <v>2</v>
      </c>
      <c r="L1817">
        <v>0</v>
      </c>
    </row>
    <row r="1818" spans="1:12" x14ac:dyDescent="0.2">
      <c r="A1818" t="s">
        <v>1834</v>
      </c>
      <c r="B1818" t="s">
        <v>34</v>
      </c>
      <c r="C1818">
        <v>0</v>
      </c>
      <c r="D1818">
        <v>7</v>
      </c>
      <c r="E1818">
        <v>0</v>
      </c>
      <c r="F1818">
        <v>0</v>
      </c>
      <c r="G1818">
        <v>0.5</v>
      </c>
      <c r="H1818">
        <v>21</v>
      </c>
      <c r="I1818">
        <v>51</v>
      </c>
      <c r="J1818">
        <v>0</v>
      </c>
      <c r="K1818">
        <v>8</v>
      </c>
      <c r="L1818">
        <v>0</v>
      </c>
    </row>
    <row r="1819" spans="1:12" x14ac:dyDescent="0.2">
      <c r="A1819" t="s">
        <v>1835</v>
      </c>
      <c r="B1819" t="s">
        <v>34</v>
      </c>
      <c r="C1819">
        <v>0</v>
      </c>
      <c r="D1819">
        <v>10</v>
      </c>
      <c r="E1819">
        <v>76</v>
      </c>
      <c r="F1819">
        <v>0</v>
      </c>
      <c r="G1819">
        <v>1</v>
      </c>
      <c r="H1819">
        <v>40</v>
      </c>
      <c r="I1819">
        <v>111</v>
      </c>
      <c r="J1819">
        <v>1</v>
      </c>
      <c r="K1819">
        <v>13</v>
      </c>
      <c r="L1819">
        <v>0</v>
      </c>
    </row>
    <row r="1820" spans="1:12" x14ac:dyDescent="0.2">
      <c r="A1820" t="s">
        <v>1836</v>
      </c>
      <c r="B1820" t="s">
        <v>19</v>
      </c>
      <c r="C1820">
        <v>0</v>
      </c>
      <c r="D1820">
        <v>0</v>
      </c>
      <c r="E1820">
        <v>1</v>
      </c>
      <c r="F1820">
        <v>0</v>
      </c>
      <c r="G1820">
        <v>1</v>
      </c>
      <c r="H1820">
        <v>9</v>
      </c>
      <c r="I1820">
        <v>10</v>
      </c>
      <c r="J1820">
        <v>1</v>
      </c>
      <c r="K1820">
        <v>2</v>
      </c>
      <c r="L1820">
        <v>0</v>
      </c>
    </row>
    <row r="1821" spans="1:12" x14ac:dyDescent="0.2">
      <c r="A1821" t="s">
        <v>1837</v>
      </c>
      <c r="B1821" t="s">
        <v>19</v>
      </c>
      <c r="C1821">
        <v>0</v>
      </c>
      <c r="D1821">
        <v>2</v>
      </c>
      <c r="E1821">
        <v>0</v>
      </c>
      <c r="F1821">
        <v>1</v>
      </c>
      <c r="G1821">
        <v>1</v>
      </c>
      <c r="H1821">
        <v>2</v>
      </c>
      <c r="I1821">
        <v>9</v>
      </c>
      <c r="J1821">
        <v>1</v>
      </c>
      <c r="K1821">
        <v>3</v>
      </c>
      <c r="L1821">
        <v>0</v>
      </c>
    </row>
    <row r="1822" spans="1:12" x14ac:dyDescent="0.2">
      <c r="A1822" t="s">
        <v>1838</v>
      </c>
      <c r="B1822" t="s">
        <v>34</v>
      </c>
      <c r="C1822">
        <v>0</v>
      </c>
      <c r="D1822">
        <v>2</v>
      </c>
      <c r="E1822">
        <v>1</v>
      </c>
      <c r="F1822">
        <v>0</v>
      </c>
      <c r="G1822">
        <v>1</v>
      </c>
      <c r="H1822">
        <v>11</v>
      </c>
      <c r="I1822">
        <v>25</v>
      </c>
      <c r="J1822">
        <v>0</v>
      </c>
      <c r="K1822">
        <v>2</v>
      </c>
      <c r="L1822">
        <v>0</v>
      </c>
    </row>
    <row r="1823" spans="1:12" x14ac:dyDescent="0.2">
      <c r="A1823" t="s">
        <v>1839</v>
      </c>
      <c r="B1823" t="s">
        <v>19</v>
      </c>
      <c r="C1823">
        <v>1</v>
      </c>
      <c r="D1823">
        <v>3</v>
      </c>
      <c r="E1823">
        <v>3</v>
      </c>
      <c r="F1823">
        <v>0</v>
      </c>
      <c r="G1823">
        <v>0.5</v>
      </c>
      <c r="H1823">
        <v>20</v>
      </c>
      <c r="I1823">
        <v>15</v>
      </c>
      <c r="J1823">
        <v>2</v>
      </c>
      <c r="K1823">
        <v>3</v>
      </c>
      <c r="L1823">
        <v>0</v>
      </c>
    </row>
    <row r="1824" spans="1:12" x14ac:dyDescent="0.2">
      <c r="A1824" t="s">
        <v>1840</v>
      </c>
      <c r="B1824" t="s">
        <v>34</v>
      </c>
      <c r="C1824">
        <v>0</v>
      </c>
      <c r="D1824">
        <v>11</v>
      </c>
      <c r="E1824">
        <v>35</v>
      </c>
      <c r="F1824">
        <v>0</v>
      </c>
      <c r="G1824">
        <v>0.1</v>
      </c>
      <c r="H1824">
        <v>17</v>
      </c>
      <c r="I1824">
        <v>22</v>
      </c>
      <c r="J1824">
        <v>20</v>
      </c>
      <c r="K1824">
        <v>11</v>
      </c>
      <c r="L1824">
        <v>12</v>
      </c>
    </row>
    <row r="1825" spans="1:12" x14ac:dyDescent="0.2">
      <c r="A1825" t="s">
        <v>1841</v>
      </c>
      <c r="B1825" t="s">
        <v>34</v>
      </c>
      <c r="C1825">
        <v>0</v>
      </c>
      <c r="D1825">
        <v>1</v>
      </c>
      <c r="E1825">
        <v>0</v>
      </c>
      <c r="F1825">
        <v>0</v>
      </c>
      <c r="G1825">
        <v>1</v>
      </c>
      <c r="H1825">
        <v>3</v>
      </c>
      <c r="I1825">
        <v>4</v>
      </c>
      <c r="J1825">
        <v>1</v>
      </c>
      <c r="K1825">
        <v>2</v>
      </c>
      <c r="L1825">
        <v>0</v>
      </c>
    </row>
    <row r="1826" spans="1:12" x14ac:dyDescent="0.2">
      <c r="A1826" t="s">
        <v>1842</v>
      </c>
      <c r="B1826" t="s">
        <v>34</v>
      </c>
      <c r="C1826">
        <v>0</v>
      </c>
      <c r="D1826">
        <v>1</v>
      </c>
      <c r="E1826">
        <v>0</v>
      </c>
      <c r="F1826">
        <v>0</v>
      </c>
      <c r="G1826">
        <v>1</v>
      </c>
      <c r="H1826">
        <v>3</v>
      </c>
      <c r="I1826">
        <v>4</v>
      </c>
      <c r="J1826">
        <v>1</v>
      </c>
      <c r="K1826">
        <v>2</v>
      </c>
      <c r="L1826">
        <v>0</v>
      </c>
    </row>
    <row r="1827" spans="1:12" x14ac:dyDescent="0.2">
      <c r="A1827" t="s">
        <v>1843</v>
      </c>
      <c r="B1827" t="s">
        <v>34</v>
      </c>
      <c r="C1827">
        <v>0</v>
      </c>
      <c r="D1827">
        <v>5</v>
      </c>
      <c r="E1827">
        <v>1</v>
      </c>
      <c r="F1827">
        <v>0</v>
      </c>
      <c r="G1827">
        <v>1</v>
      </c>
      <c r="H1827">
        <v>26</v>
      </c>
      <c r="I1827">
        <v>59</v>
      </c>
      <c r="J1827">
        <v>3</v>
      </c>
      <c r="K1827">
        <v>7</v>
      </c>
      <c r="L1827">
        <v>0</v>
      </c>
    </row>
    <row r="1828" spans="1:12" x14ac:dyDescent="0.2">
      <c r="A1828" t="s">
        <v>1844</v>
      </c>
      <c r="B1828" t="s">
        <v>19</v>
      </c>
      <c r="C1828">
        <v>0</v>
      </c>
      <c r="D1828">
        <v>1</v>
      </c>
      <c r="E1828">
        <v>0</v>
      </c>
      <c r="F1828">
        <v>1</v>
      </c>
      <c r="G1828">
        <v>1</v>
      </c>
      <c r="H1828">
        <v>2</v>
      </c>
      <c r="I1828">
        <v>5</v>
      </c>
      <c r="J1828">
        <v>1</v>
      </c>
      <c r="K1828">
        <v>2</v>
      </c>
      <c r="L1828">
        <v>0</v>
      </c>
    </row>
    <row r="1829" spans="1:12" x14ac:dyDescent="0.2">
      <c r="A1829" t="s">
        <v>1845</v>
      </c>
      <c r="B1829" t="s">
        <v>19</v>
      </c>
      <c r="C1829">
        <v>0</v>
      </c>
      <c r="D1829">
        <v>4</v>
      </c>
      <c r="E1829">
        <v>6</v>
      </c>
      <c r="F1829">
        <v>1</v>
      </c>
      <c r="G1829">
        <v>0.25</v>
      </c>
      <c r="H1829">
        <v>3</v>
      </c>
      <c r="I1829">
        <v>19</v>
      </c>
      <c r="J1829">
        <v>1</v>
      </c>
      <c r="K1829">
        <v>6</v>
      </c>
      <c r="L1829">
        <v>0</v>
      </c>
    </row>
    <row r="1830" spans="1:12" x14ac:dyDescent="0.2">
      <c r="A1830" t="s">
        <v>1846</v>
      </c>
      <c r="B1830" t="s">
        <v>34</v>
      </c>
      <c r="C1830">
        <v>0</v>
      </c>
      <c r="D1830">
        <v>3</v>
      </c>
      <c r="E1830">
        <v>3</v>
      </c>
      <c r="F1830">
        <v>0</v>
      </c>
      <c r="G1830">
        <v>0.5</v>
      </c>
      <c r="H1830">
        <v>7</v>
      </c>
      <c r="I1830">
        <v>6</v>
      </c>
      <c r="J1830">
        <v>2</v>
      </c>
      <c r="K1830">
        <v>3</v>
      </c>
      <c r="L1830">
        <v>0</v>
      </c>
    </row>
    <row r="1831" spans="1:12" x14ac:dyDescent="0.2">
      <c r="A1831" t="s">
        <v>1847</v>
      </c>
      <c r="B1831" t="s">
        <v>19</v>
      </c>
      <c r="C1831">
        <v>0</v>
      </c>
      <c r="D1831">
        <v>5</v>
      </c>
      <c r="E1831">
        <v>0</v>
      </c>
      <c r="F1831">
        <v>0</v>
      </c>
      <c r="G1831">
        <v>0.33300000000000002</v>
      </c>
      <c r="H1831">
        <v>43</v>
      </c>
      <c r="I1831">
        <v>59</v>
      </c>
      <c r="J1831">
        <v>9</v>
      </c>
      <c r="K1831">
        <v>9</v>
      </c>
      <c r="L1831">
        <v>0</v>
      </c>
    </row>
    <row r="1832" spans="1:12" x14ac:dyDescent="0.2">
      <c r="A1832" t="s">
        <v>1848</v>
      </c>
      <c r="B1832" t="s">
        <v>19</v>
      </c>
      <c r="C1832">
        <v>0</v>
      </c>
      <c r="D1832">
        <v>1</v>
      </c>
      <c r="E1832">
        <v>0</v>
      </c>
      <c r="F1832">
        <v>0</v>
      </c>
      <c r="G1832">
        <v>1</v>
      </c>
      <c r="H1832">
        <v>3</v>
      </c>
      <c r="I1832">
        <v>4</v>
      </c>
      <c r="J1832">
        <v>1</v>
      </c>
      <c r="K1832">
        <v>2</v>
      </c>
      <c r="L1832">
        <v>0</v>
      </c>
    </row>
    <row r="1833" spans="1:12" x14ac:dyDescent="0.2">
      <c r="A1833" t="s">
        <v>1849</v>
      </c>
      <c r="B1833" t="s">
        <v>19</v>
      </c>
      <c r="C1833">
        <v>0</v>
      </c>
      <c r="D1833">
        <v>1</v>
      </c>
      <c r="E1833">
        <v>0</v>
      </c>
      <c r="F1833">
        <v>0</v>
      </c>
      <c r="G1833">
        <v>1</v>
      </c>
      <c r="H1833">
        <v>3</v>
      </c>
      <c r="I1833">
        <v>4</v>
      </c>
      <c r="J1833">
        <v>1</v>
      </c>
      <c r="K1833">
        <v>2</v>
      </c>
      <c r="L1833">
        <v>0</v>
      </c>
    </row>
    <row r="1834" spans="1:12" x14ac:dyDescent="0.2">
      <c r="A1834" t="s">
        <v>1850</v>
      </c>
      <c r="B1834" t="s">
        <v>19</v>
      </c>
      <c r="C1834">
        <v>0</v>
      </c>
      <c r="D1834">
        <v>1</v>
      </c>
      <c r="E1834">
        <v>0</v>
      </c>
      <c r="F1834">
        <v>0</v>
      </c>
      <c r="G1834">
        <v>1</v>
      </c>
      <c r="H1834">
        <v>2</v>
      </c>
      <c r="I1834">
        <v>3</v>
      </c>
      <c r="J1834">
        <v>1</v>
      </c>
      <c r="K1834">
        <v>2</v>
      </c>
      <c r="L1834">
        <v>0</v>
      </c>
    </row>
    <row r="1835" spans="1:12" x14ac:dyDescent="0.2">
      <c r="A1835" t="s">
        <v>1851</v>
      </c>
      <c r="B1835" t="s">
        <v>19</v>
      </c>
      <c r="C1835">
        <v>0</v>
      </c>
      <c r="D1835">
        <v>1</v>
      </c>
      <c r="E1835">
        <v>0</v>
      </c>
      <c r="F1835">
        <v>0</v>
      </c>
      <c r="G1835">
        <v>1</v>
      </c>
      <c r="H1835">
        <v>4</v>
      </c>
      <c r="I1835">
        <v>4</v>
      </c>
      <c r="J1835">
        <v>1</v>
      </c>
      <c r="K1835">
        <v>2</v>
      </c>
      <c r="L1835">
        <v>0</v>
      </c>
    </row>
    <row r="1836" spans="1:12" x14ac:dyDescent="0.2">
      <c r="A1836" t="s">
        <v>1852</v>
      </c>
      <c r="B1836" t="s">
        <v>19</v>
      </c>
      <c r="C1836">
        <v>0</v>
      </c>
      <c r="D1836">
        <v>1</v>
      </c>
      <c r="E1836">
        <v>0</v>
      </c>
      <c r="F1836">
        <v>0</v>
      </c>
      <c r="G1836">
        <v>1</v>
      </c>
      <c r="H1836">
        <v>5</v>
      </c>
      <c r="I1836">
        <v>5</v>
      </c>
      <c r="J1836">
        <v>1</v>
      </c>
      <c r="K1836">
        <v>2</v>
      </c>
      <c r="L1836">
        <v>0</v>
      </c>
    </row>
    <row r="1837" spans="1:12" x14ac:dyDescent="0.2">
      <c r="A1837" t="s">
        <v>1853</v>
      </c>
      <c r="B1837" t="s">
        <v>19</v>
      </c>
      <c r="C1837">
        <v>0</v>
      </c>
      <c r="D1837">
        <v>4</v>
      </c>
      <c r="E1837">
        <v>2</v>
      </c>
      <c r="F1837">
        <v>0</v>
      </c>
      <c r="G1837">
        <v>0.33300000000000002</v>
      </c>
      <c r="H1837">
        <v>12</v>
      </c>
      <c r="I1837">
        <v>16</v>
      </c>
      <c r="J1837">
        <v>1</v>
      </c>
      <c r="K1837">
        <v>5</v>
      </c>
      <c r="L1837">
        <v>0</v>
      </c>
    </row>
    <row r="1838" spans="1:12" x14ac:dyDescent="0.2">
      <c r="A1838" t="s">
        <v>1854</v>
      </c>
      <c r="B1838" t="s">
        <v>19</v>
      </c>
      <c r="C1838">
        <v>0</v>
      </c>
      <c r="D1838">
        <v>5</v>
      </c>
      <c r="E1838">
        <v>3</v>
      </c>
      <c r="F1838">
        <v>0</v>
      </c>
      <c r="G1838">
        <v>0.33300000000000002</v>
      </c>
      <c r="H1838">
        <v>13</v>
      </c>
      <c r="I1838">
        <v>20</v>
      </c>
      <c r="J1838">
        <v>1</v>
      </c>
      <c r="K1838">
        <v>6</v>
      </c>
      <c r="L1838">
        <v>0</v>
      </c>
    </row>
    <row r="1839" spans="1:12" x14ac:dyDescent="0.2">
      <c r="A1839" t="s">
        <v>1855</v>
      </c>
      <c r="B1839" t="s">
        <v>17</v>
      </c>
      <c r="C1839">
        <v>0</v>
      </c>
      <c r="D1839">
        <v>0</v>
      </c>
      <c r="E1839">
        <v>0</v>
      </c>
      <c r="F1839">
        <v>1</v>
      </c>
      <c r="G1839">
        <v>1</v>
      </c>
      <c r="H1839">
        <v>0</v>
      </c>
      <c r="I1839">
        <v>2</v>
      </c>
      <c r="J1839">
        <v>1</v>
      </c>
      <c r="K1839">
        <v>1</v>
      </c>
      <c r="L1839">
        <v>0</v>
      </c>
    </row>
    <row r="1840" spans="1:12" x14ac:dyDescent="0.2">
      <c r="A1840" t="s">
        <v>1856</v>
      </c>
      <c r="B1840" t="s">
        <v>17</v>
      </c>
      <c r="C1840">
        <v>0</v>
      </c>
      <c r="D1840">
        <v>0</v>
      </c>
      <c r="E1840">
        <v>0</v>
      </c>
      <c r="F1840">
        <v>1</v>
      </c>
      <c r="G1840">
        <v>1</v>
      </c>
      <c r="H1840">
        <v>0</v>
      </c>
      <c r="I1840">
        <v>2</v>
      </c>
      <c r="J1840">
        <v>3</v>
      </c>
      <c r="K1840">
        <v>1</v>
      </c>
      <c r="L1840">
        <v>0</v>
      </c>
    </row>
    <row r="1841" spans="1:12" x14ac:dyDescent="0.2">
      <c r="A1841" t="s">
        <v>1857</v>
      </c>
      <c r="B1841" t="s">
        <v>17</v>
      </c>
      <c r="C1841">
        <v>0</v>
      </c>
      <c r="D1841">
        <v>0</v>
      </c>
      <c r="E1841">
        <v>0</v>
      </c>
      <c r="F1841">
        <v>1</v>
      </c>
      <c r="G1841">
        <v>1</v>
      </c>
      <c r="H1841">
        <v>0</v>
      </c>
      <c r="I1841">
        <v>2</v>
      </c>
      <c r="J1841">
        <v>1</v>
      </c>
      <c r="K1841">
        <v>1</v>
      </c>
      <c r="L1841">
        <v>0</v>
      </c>
    </row>
    <row r="1842" spans="1:12" x14ac:dyDescent="0.2">
      <c r="A1842" t="s">
        <v>1858</v>
      </c>
      <c r="B1842" t="s">
        <v>19</v>
      </c>
      <c r="C1842">
        <v>0</v>
      </c>
      <c r="D1842">
        <v>3</v>
      </c>
      <c r="E1842">
        <v>0</v>
      </c>
      <c r="F1842">
        <v>0</v>
      </c>
      <c r="G1842">
        <v>0.5</v>
      </c>
      <c r="H1842">
        <v>5</v>
      </c>
      <c r="I1842">
        <v>6</v>
      </c>
      <c r="J1842">
        <v>1</v>
      </c>
      <c r="K1842">
        <v>3</v>
      </c>
      <c r="L1842">
        <v>0</v>
      </c>
    </row>
    <row r="1843" spans="1:12" x14ac:dyDescent="0.2">
      <c r="A1843" t="s">
        <v>1859</v>
      </c>
      <c r="B1843" t="s">
        <v>19</v>
      </c>
      <c r="C1843">
        <v>0</v>
      </c>
      <c r="D1843">
        <v>2</v>
      </c>
      <c r="E1843">
        <v>3</v>
      </c>
      <c r="F1843">
        <v>0</v>
      </c>
      <c r="G1843">
        <v>1</v>
      </c>
      <c r="H1843">
        <v>13</v>
      </c>
      <c r="I1843">
        <v>25</v>
      </c>
      <c r="J1843">
        <v>1</v>
      </c>
      <c r="K1843">
        <v>3</v>
      </c>
      <c r="L1843">
        <v>0</v>
      </c>
    </row>
    <row r="1844" spans="1:12" x14ac:dyDescent="0.2">
      <c r="A1844" t="s">
        <v>1860</v>
      </c>
      <c r="B1844" t="s">
        <v>19</v>
      </c>
      <c r="C1844">
        <v>0</v>
      </c>
      <c r="D1844">
        <v>2</v>
      </c>
      <c r="E1844">
        <v>4</v>
      </c>
      <c r="F1844">
        <v>0</v>
      </c>
      <c r="G1844">
        <v>1</v>
      </c>
      <c r="H1844">
        <v>12</v>
      </c>
      <c r="I1844">
        <v>29</v>
      </c>
      <c r="J1844">
        <v>1</v>
      </c>
      <c r="K1844">
        <v>4</v>
      </c>
      <c r="L1844">
        <v>0</v>
      </c>
    </row>
    <row r="1845" spans="1:12" x14ac:dyDescent="0.2">
      <c r="A1845" t="s">
        <v>1861</v>
      </c>
      <c r="B1845" t="s">
        <v>34</v>
      </c>
      <c r="C1845">
        <v>0</v>
      </c>
      <c r="D1845">
        <v>3</v>
      </c>
      <c r="E1845">
        <v>3</v>
      </c>
      <c r="F1845">
        <v>0</v>
      </c>
      <c r="G1845">
        <v>0.5</v>
      </c>
      <c r="H1845">
        <v>7</v>
      </c>
      <c r="I1845">
        <v>6</v>
      </c>
      <c r="J1845">
        <v>2</v>
      </c>
      <c r="K1845">
        <v>3</v>
      </c>
      <c r="L1845">
        <v>0</v>
      </c>
    </row>
    <row r="1846" spans="1:12" x14ac:dyDescent="0.2">
      <c r="A1846" t="s">
        <v>1862</v>
      </c>
      <c r="B1846" t="s">
        <v>34</v>
      </c>
      <c r="C1846">
        <v>0</v>
      </c>
      <c r="D1846">
        <v>1</v>
      </c>
      <c r="E1846">
        <v>0</v>
      </c>
      <c r="F1846">
        <v>0</v>
      </c>
      <c r="G1846">
        <v>1</v>
      </c>
      <c r="H1846">
        <v>2</v>
      </c>
      <c r="I1846">
        <v>2</v>
      </c>
      <c r="J1846">
        <v>1</v>
      </c>
      <c r="K1846">
        <v>1</v>
      </c>
      <c r="L1846">
        <v>0</v>
      </c>
    </row>
    <row r="1847" spans="1:12" x14ac:dyDescent="0.2">
      <c r="A1847" t="s">
        <v>1863</v>
      </c>
      <c r="B1847" t="s">
        <v>34</v>
      </c>
      <c r="C1847">
        <v>0</v>
      </c>
      <c r="D1847">
        <v>1</v>
      </c>
      <c r="E1847">
        <v>0</v>
      </c>
      <c r="F1847">
        <v>0</v>
      </c>
      <c r="G1847">
        <v>1</v>
      </c>
      <c r="H1847">
        <v>3</v>
      </c>
      <c r="I1847">
        <v>4</v>
      </c>
      <c r="J1847">
        <v>0</v>
      </c>
      <c r="K1847">
        <v>2</v>
      </c>
      <c r="L1847">
        <v>0</v>
      </c>
    </row>
    <row r="1848" spans="1:12" x14ac:dyDescent="0.2">
      <c r="A1848" t="s">
        <v>1864</v>
      </c>
      <c r="B1848" t="s">
        <v>15</v>
      </c>
      <c r="C1848">
        <v>0</v>
      </c>
      <c r="D1848">
        <v>12</v>
      </c>
      <c r="E1848">
        <v>20</v>
      </c>
      <c r="F1848">
        <v>0</v>
      </c>
      <c r="G1848">
        <v>0.5</v>
      </c>
      <c r="H1848">
        <v>7</v>
      </c>
      <c r="I1848">
        <v>24</v>
      </c>
      <c r="J1848">
        <v>1</v>
      </c>
      <c r="K1848">
        <v>13</v>
      </c>
      <c r="L1848">
        <v>0</v>
      </c>
    </row>
    <row r="1849" spans="1:12" x14ac:dyDescent="0.2">
      <c r="A1849" t="s">
        <v>1865</v>
      </c>
      <c r="B1849" t="s">
        <v>15</v>
      </c>
      <c r="C1849">
        <v>0</v>
      </c>
      <c r="D1849">
        <v>8</v>
      </c>
      <c r="E1849">
        <v>21</v>
      </c>
      <c r="F1849">
        <v>0</v>
      </c>
      <c r="G1849">
        <v>0.5</v>
      </c>
      <c r="H1849">
        <v>6</v>
      </c>
      <c r="I1849">
        <v>24</v>
      </c>
      <c r="J1849">
        <v>1</v>
      </c>
      <c r="K1849">
        <v>10</v>
      </c>
      <c r="L1849">
        <v>0</v>
      </c>
    </row>
    <row r="1850" spans="1:12" x14ac:dyDescent="0.2">
      <c r="A1850" t="s">
        <v>1866</v>
      </c>
      <c r="B1850" t="s">
        <v>19</v>
      </c>
      <c r="C1850">
        <v>0</v>
      </c>
      <c r="D1850">
        <v>4</v>
      </c>
      <c r="E1850">
        <v>1</v>
      </c>
      <c r="F1850">
        <v>0</v>
      </c>
      <c r="G1850">
        <v>0.5</v>
      </c>
      <c r="H1850">
        <v>9</v>
      </c>
      <c r="I1850">
        <v>10</v>
      </c>
      <c r="J1850">
        <v>2</v>
      </c>
      <c r="K1850">
        <v>4</v>
      </c>
      <c r="L1850">
        <v>0</v>
      </c>
    </row>
    <row r="1851" spans="1:12" x14ac:dyDescent="0.2">
      <c r="A1851" t="s">
        <v>1867</v>
      </c>
      <c r="B1851" t="s">
        <v>17</v>
      </c>
      <c r="C1851">
        <v>0</v>
      </c>
      <c r="D1851">
        <v>11</v>
      </c>
      <c r="E1851">
        <v>74</v>
      </c>
      <c r="F1851">
        <v>0</v>
      </c>
      <c r="G1851">
        <v>0.111</v>
      </c>
      <c r="H1851">
        <v>19</v>
      </c>
      <c r="I1851">
        <v>70</v>
      </c>
      <c r="J1851">
        <v>3</v>
      </c>
      <c r="K1851">
        <v>26</v>
      </c>
      <c r="L1851">
        <v>0</v>
      </c>
    </row>
    <row r="1852" spans="1:12" x14ac:dyDescent="0.2">
      <c r="A1852" t="s">
        <v>1868</v>
      </c>
      <c r="B1852" t="s">
        <v>17</v>
      </c>
      <c r="C1852">
        <v>0</v>
      </c>
      <c r="D1852">
        <v>12</v>
      </c>
      <c r="E1852">
        <v>23</v>
      </c>
      <c r="F1852">
        <v>0</v>
      </c>
      <c r="G1852">
        <v>0.25</v>
      </c>
      <c r="H1852">
        <v>23</v>
      </c>
      <c r="I1852">
        <v>58</v>
      </c>
      <c r="J1852">
        <v>2</v>
      </c>
      <c r="K1852">
        <v>14</v>
      </c>
      <c r="L1852">
        <v>0</v>
      </c>
    </row>
    <row r="1853" spans="1:12" x14ac:dyDescent="0.2">
      <c r="A1853" t="s">
        <v>1869</v>
      </c>
      <c r="B1853" t="s">
        <v>17</v>
      </c>
      <c r="C1853">
        <v>0</v>
      </c>
      <c r="D1853">
        <v>0</v>
      </c>
      <c r="E1853">
        <v>0</v>
      </c>
      <c r="F1853">
        <v>1</v>
      </c>
      <c r="G1853">
        <v>1</v>
      </c>
      <c r="H1853">
        <v>2</v>
      </c>
      <c r="I1853">
        <v>3</v>
      </c>
      <c r="J1853">
        <v>1</v>
      </c>
      <c r="K1853">
        <v>2</v>
      </c>
      <c r="L1853">
        <v>0</v>
      </c>
    </row>
    <row r="1854" spans="1:12" x14ac:dyDescent="0.2">
      <c r="A1854" t="s">
        <v>1870</v>
      </c>
      <c r="B1854" t="s">
        <v>17</v>
      </c>
      <c r="C1854">
        <v>0</v>
      </c>
      <c r="D1854">
        <v>14</v>
      </c>
      <c r="E1854">
        <v>0</v>
      </c>
      <c r="F1854">
        <v>0</v>
      </c>
      <c r="G1854">
        <v>0.5</v>
      </c>
      <c r="H1854">
        <v>18</v>
      </c>
      <c r="I1854">
        <v>51</v>
      </c>
      <c r="J1854">
        <v>1</v>
      </c>
      <c r="K1854">
        <v>20</v>
      </c>
      <c r="L1854">
        <v>0</v>
      </c>
    </row>
    <row r="1855" spans="1:12" x14ac:dyDescent="0.2">
      <c r="A1855" t="s">
        <v>1871</v>
      </c>
      <c r="B1855" t="s">
        <v>17</v>
      </c>
      <c r="C1855">
        <v>5</v>
      </c>
      <c r="D1855">
        <v>1</v>
      </c>
      <c r="E1855">
        <v>0</v>
      </c>
      <c r="F1855">
        <v>0</v>
      </c>
      <c r="G1855">
        <v>1</v>
      </c>
      <c r="H1855">
        <v>1</v>
      </c>
      <c r="I1855">
        <v>2</v>
      </c>
      <c r="J1855">
        <v>3</v>
      </c>
      <c r="K1855">
        <v>1</v>
      </c>
      <c r="L1855">
        <v>0</v>
      </c>
    </row>
    <row r="1856" spans="1:12" x14ac:dyDescent="0.2">
      <c r="A1856" t="s">
        <v>1872</v>
      </c>
      <c r="B1856" t="s">
        <v>17</v>
      </c>
      <c r="C1856">
        <v>0</v>
      </c>
      <c r="D1856">
        <v>2</v>
      </c>
      <c r="E1856">
        <v>1</v>
      </c>
      <c r="F1856">
        <v>1</v>
      </c>
      <c r="G1856">
        <v>1</v>
      </c>
      <c r="H1856">
        <v>1</v>
      </c>
      <c r="I1856">
        <v>7</v>
      </c>
      <c r="J1856">
        <v>1</v>
      </c>
      <c r="K1856">
        <v>4</v>
      </c>
      <c r="L1856">
        <v>0</v>
      </c>
    </row>
    <row r="1857" spans="1:12" x14ac:dyDescent="0.2">
      <c r="A1857" t="s">
        <v>1873</v>
      </c>
      <c r="B1857" t="s">
        <v>17</v>
      </c>
      <c r="C1857">
        <v>4</v>
      </c>
      <c r="D1857">
        <v>1</v>
      </c>
      <c r="E1857">
        <v>0</v>
      </c>
      <c r="F1857">
        <v>0</v>
      </c>
      <c r="G1857">
        <v>1</v>
      </c>
      <c r="H1857">
        <v>1</v>
      </c>
      <c r="I1857">
        <v>2</v>
      </c>
      <c r="J1857">
        <v>3</v>
      </c>
      <c r="K1857">
        <v>1</v>
      </c>
      <c r="L1857">
        <v>0</v>
      </c>
    </row>
    <row r="1858" spans="1:12" x14ac:dyDescent="0.2">
      <c r="A1858" t="s">
        <v>1874</v>
      </c>
      <c r="B1858" t="s">
        <v>17</v>
      </c>
      <c r="C1858">
        <v>1</v>
      </c>
      <c r="D1858">
        <v>0</v>
      </c>
      <c r="E1858">
        <v>0</v>
      </c>
      <c r="F1858">
        <v>1</v>
      </c>
      <c r="G1858">
        <v>1</v>
      </c>
      <c r="H1858">
        <v>0</v>
      </c>
      <c r="I1858">
        <v>3</v>
      </c>
      <c r="J1858">
        <v>6</v>
      </c>
      <c r="K1858">
        <v>2</v>
      </c>
      <c r="L1858">
        <v>2</v>
      </c>
    </row>
    <row r="1859" spans="1:12" x14ac:dyDescent="0.2">
      <c r="A1859" t="s">
        <v>1875</v>
      </c>
      <c r="B1859" t="s">
        <v>19</v>
      </c>
      <c r="C1859">
        <v>0</v>
      </c>
      <c r="D1859">
        <v>6</v>
      </c>
      <c r="E1859">
        <v>0</v>
      </c>
      <c r="F1859">
        <v>0</v>
      </c>
      <c r="G1859">
        <v>0.5</v>
      </c>
      <c r="H1859">
        <v>6</v>
      </c>
      <c r="I1859">
        <v>22</v>
      </c>
      <c r="J1859">
        <v>1</v>
      </c>
      <c r="K1859">
        <v>6</v>
      </c>
      <c r="L1859">
        <v>0</v>
      </c>
    </row>
    <row r="1860" spans="1:12" x14ac:dyDescent="0.2">
      <c r="A1860" t="s">
        <v>1876</v>
      </c>
      <c r="B1860" t="s">
        <v>17</v>
      </c>
      <c r="C1860">
        <v>0</v>
      </c>
      <c r="D1860">
        <v>14</v>
      </c>
      <c r="E1860">
        <v>3</v>
      </c>
      <c r="F1860">
        <v>0</v>
      </c>
      <c r="G1860">
        <v>1</v>
      </c>
      <c r="H1860">
        <v>3</v>
      </c>
      <c r="I1860">
        <v>17</v>
      </c>
      <c r="J1860">
        <v>2</v>
      </c>
      <c r="K1860">
        <v>14</v>
      </c>
      <c r="L1860">
        <v>0</v>
      </c>
    </row>
    <row r="1861" spans="1:12" x14ac:dyDescent="0.2">
      <c r="A1861" t="s">
        <v>1877</v>
      </c>
      <c r="B1861" t="s">
        <v>17</v>
      </c>
      <c r="C1861">
        <v>0</v>
      </c>
      <c r="D1861">
        <v>9</v>
      </c>
      <c r="E1861">
        <v>0</v>
      </c>
      <c r="F1861">
        <v>0</v>
      </c>
      <c r="G1861">
        <v>1</v>
      </c>
      <c r="H1861">
        <v>2</v>
      </c>
      <c r="I1861">
        <v>11</v>
      </c>
      <c r="J1861">
        <v>2</v>
      </c>
      <c r="K1861">
        <v>9</v>
      </c>
      <c r="L1861">
        <v>0</v>
      </c>
    </row>
    <row r="1862" spans="1:12" x14ac:dyDescent="0.2">
      <c r="A1862" t="s">
        <v>1878</v>
      </c>
      <c r="B1862" t="s">
        <v>17</v>
      </c>
      <c r="C1862">
        <v>0</v>
      </c>
      <c r="D1862">
        <v>10</v>
      </c>
      <c r="E1862">
        <v>17</v>
      </c>
      <c r="F1862">
        <v>0</v>
      </c>
      <c r="G1862">
        <v>1</v>
      </c>
      <c r="H1862">
        <v>3</v>
      </c>
      <c r="I1862">
        <v>16</v>
      </c>
      <c r="J1862">
        <v>2</v>
      </c>
      <c r="K1862">
        <v>11</v>
      </c>
      <c r="L1862">
        <v>0</v>
      </c>
    </row>
    <row r="1863" spans="1:12" x14ac:dyDescent="0.2">
      <c r="A1863" t="s">
        <v>1879</v>
      </c>
      <c r="B1863" t="s">
        <v>17</v>
      </c>
      <c r="C1863">
        <v>0</v>
      </c>
      <c r="D1863">
        <v>7</v>
      </c>
      <c r="E1863">
        <v>10</v>
      </c>
      <c r="F1863">
        <v>0</v>
      </c>
      <c r="G1863">
        <v>1</v>
      </c>
      <c r="H1863">
        <v>2</v>
      </c>
      <c r="I1863">
        <v>12</v>
      </c>
      <c r="J1863">
        <v>2</v>
      </c>
      <c r="K1863">
        <v>8</v>
      </c>
      <c r="L1863">
        <v>0</v>
      </c>
    </row>
    <row r="1864" spans="1:12" x14ac:dyDescent="0.2">
      <c r="A1864" t="s">
        <v>1880</v>
      </c>
      <c r="B1864" t="s">
        <v>17</v>
      </c>
      <c r="C1864">
        <v>0</v>
      </c>
      <c r="D1864">
        <v>7</v>
      </c>
      <c r="E1864">
        <v>3</v>
      </c>
      <c r="F1864">
        <v>0</v>
      </c>
      <c r="G1864">
        <v>1</v>
      </c>
      <c r="H1864">
        <v>2</v>
      </c>
      <c r="I1864">
        <v>9</v>
      </c>
      <c r="J1864">
        <v>2</v>
      </c>
      <c r="K1864">
        <v>7</v>
      </c>
      <c r="L1864">
        <v>0</v>
      </c>
    </row>
    <row r="1865" spans="1:12" x14ac:dyDescent="0.2">
      <c r="A1865" t="s">
        <v>1881</v>
      </c>
      <c r="B1865" t="s">
        <v>17</v>
      </c>
      <c r="C1865">
        <v>0</v>
      </c>
      <c r="D1865">
        <v>7</v>
      </c>
      <c r="E1865">
        <v>9</v>
      </c>
      <c r="F1865">
        <v>0</v>
      </c>
      <c r="G1865">
        <v>0.5</v>
      </c>
      <c r="H1865">
        <v>2</v>
      </c>
      <c r="I1865">
        <v>9</v>
      </c>
      <c r="J1865">
        <v>2</v>
      </c>
      <c r="K1865">
        <v>7</v>
      </c>
      <c r="L1865">
        <v>0</v>
      </c>
    </row>
    <row r="1866" spans="1:12" x14ac:dyDescent="0.2">
      <c r="A1866" t="s">
        <v>1882</v>
      </c>
      <c r="B1866" t="s">
        <v>19</v>
      </c>
      <c r="C1866">
        <v>0</v>
      </c>
      <c r="D1866">
        <v>5</v>
      </c>
      <c r="E1866">
        <v>2</v>
      </c>
      <c r="F1866">
        <v>0</v>
      </c>
      <c r="G1866">
        <v>0.5</v>
      </c>
      <c r="H1866">
        <v>16</v>
      </c>
      <c r="I1866">
        <v>25</v>
      </c>
      <c r="J1866">
        <v>5</v>
      </c>
      <c r="K1866">
        <v>8</v>
      </c>
      <c r="L1866">
        <v>0</v>
      </c>
    </row>
    <row r="1867" spans="1:12" x14ac:dyDescent="0.2">
      <c r="A1867" t="s">
        <v>1883</v>
      </c>
      <c r="B1867" t="s">
        <v>19</v>
      </c>
      <c r="C1867">
        <v>0</v>
      </c>
      <c r="D1867">
        <v>2</v>
      </c>
      <c r="E1867">
        <v>0</v>
      </c>
      <c r="F1867">
        <v>0</v>
      </c>
      <c r="G1867">
        <v>1</v>
      </c>
      <c r="H1867">
        <v>6</v>
      </c>
      <c r="I1867">
        <v>9</v>
      </c>
      <c r="J1867">
        <v>1</v>
      </c>
      <c r="K1867">
        <v>3</v>
      </c>
      <c r="L1867">
        <v>0</v>
      </c>
    </row>
    <row r="1868" spans="1:12" x14ac:dyDescent="0.2">
      <c r="A1868" t="s">
        <v>1884</v>
      </c>
      <c r="B1868" t="s">
        <v>19</v>
      </c>
      <c r="C1868">
        <v>0</v>
      </c>
      <c r="D1868">
        <v>4</v>
      </c>
      <c r="E1868">
        <v>0</v>
      </c>
      <c r="F1868">
        <v>0</v>
      </c>
      <c r="G1868">
        <v>1</v>
      </c>
      <c r="H1868">
        <v>5</v>
      </c>
      <c r="I1868">
        <v>16</v>
      </c>
      <c r="J1868">
        <v>1</v>
      </c>
      <c r="K1868">
        <v>5</v>
      </c>
      <c r="L1868">
        <v>0</v>
      </c>
    </row>
    <row r="1869" spans="1:12" x14ac:dyDescent="0.2">
      <c r="A1869" t="s">
        <v>1885</v>
      </c>
      <c r="B1869" t="s">
        <v>19</v>
      </c>
      <c r="C1869">
        <v>0</v>
      </c>
      <c r="D1869">
        <v>11</v>
      </c>
      <c r="E1869">
        <v>4</v>
      </c>
      <c r="F1869">
        <v>0</v>
      </c>
      <c r="G1869">
        <v>1</v>
      </c>
      <c r="H1869">
        <v>5</v>
      </c>
      <c r="I1869">
        <v>24</v>
      </c>
      <c r="J1869">
        <v>1</v>
      </c>
      <c r="K1869">
        <v>12</v>
      </c>
      <c r="L1869">
        <v>0</v>
      </c>
    </row>
    <row r="1870" spans="1:12" x14ac:dyDescent="0.2">
      <c r="A1870" t="s">
        <v>1886</v>
      </c>
      <c r="B1870" t="s">
        <v>19</v>
      </c>
      <c r="C1870">
        <v>0</v>
      </c>
      <c r="D1870">
        <v>7</v>
      </c>
      <c r="E1870">
        <v>0</v>
      </c>
      <c r="F1870">
        <v>0</v>
      </c>
      <c r="G1870">
        <v>1</v>
      </c>
      <c r="H1870">
        <v>6</v>
      </c>
      <c r="I1870">
        <v>18</v>
      </c>
      <c r="J1870">
        <v>1</v>
      </c>
      <c r="K1870">
        <v>8</v>
      </c>
      <c r="L1870">
        <v>0</v>
      </c>
    </row>
    <row r="1871" spans="1:12" x14ac:dyDescent="0.2">
      <c r="A1871" t="s">
        <v>1887</v>
      </c>
      <c r="B1871" t="s">
        <v>19</v>
      </c>
      <c r="C1871">
        <v>0</v>
      </c>
      <c r="D1871">
        <v>12</v>
      </c>
      <c r="E1871">
        <v>18</v>
      </c>
      <c r="F1871">
        <v>0</v>
      </c>
      <c r="G1871">
        <v>0.25</v>
      </c>
      <c r="H1871">
        <v>14</v>
      </c>
      <c r="I1871">
        <v>35</v>
      </c>
      <c r="J1871">
        <v>1</v>
      </c>
      <c r="K1871">
        <v>13</v>
      </c>
      <c r="L1871">
        <v>0</v>
      </c>
    </row>
    <row r="1872" spans="1:12" x14ac:dyDescent="0.2">
      <c r="A1872" t="s">
        <v>1888</v>
      </c>
      <c r="B1872" t="s">
        <v>19</v>
      </c>
      <c r="C1872">
        <v>0</v>
      </c>
      <c r="D1872">
        <v>10</v>
      </c>
      <c r="E1872">
        <v>17</v>
      </c>
      <c r="F1872">
        <v>0</v>
      </c>
      <c r="G1872">
        <v>0.16700000000000001</v>
      </c>
      <c r="H1872">
        <v>12</v>
      </c>
      <c r="I1872">
        <v>23</v>
      </c>
      <c r="J1872">
        <v>2</v>
      </c>
      <c r="K1872">
        <v>12</v>
      </c>
      <c r="L1872">
        <v>0</v>
      </c>
    </row>
    <row r="1873" spans="1:12" x14ac:dyDescent="0.2">
      <c r="A1873" t="s">
        <v>1889</v>
      </c>
      <c r="B1873" t="s">
        <v>19</v>
      </c>
      <c r="C1873">
        <v>0</v>
      </c>
      <c r="D1873">
        <v>5</v>
      </c>
      <c r="E1873">
        <v>3</v>
      </c>
      <c r="F1873">
        <v>0</v>
      </c>
      <c r="G1873">
        <v>0.5</v>
      </c>
      <c r="H1873">
        <v>19</v>
      </c>
      <c r="I1873">
        <v>32</v>
      </c>
      <c r="J1873">
        <v>2</v>
      </c>
      <c r="K1873">
        <v>7</v>
      </c>
      <c r="L1873">
        <v>0</v>
      </c>
    </row>
    <row r="1874" spans="1:12" x14ac:dyDescent="0.2">
      <c r="A1874" t="s">
        <v>1890</v>
      </c>
      <c r="B1874" t="s">
        <v>19</v>
      </c>
      <c r="C1874">
        <v>0</v>
      </c>
      <c r="D1874">
        <v>4</v>
      </c>
      <c r="E1874">
        <v>3</v>
      </c>
      <c r="F1874">
        <v>0</v>
      </c>
      <c r="G1874">
        <v>0.5</v>
      </c>
      <c r="H1874">
        <v>6</v>
      </c>
      <c r="I1874">
        <v>18</v>
      </c>
      <c r="J1874">
        <v>1</v>
      </c>
      <c r="K1874">
        <v>7</v>
      </c>
      <c r="L1874">
        <v>0</v>
      </c>
    </row>
    <row r="1875" spans="1:12" x14ac:dyDescent="0.2">
      <c r="A1875" t="s">
        <v>1891</v>
      </c>
      <c r="B1875" t="s">
        <v>34</v>
      </c>
      <c r="C1875">
        <v>0</v>
      </c>
      <c r="D1875">
        <v>1</v>
      </c>
      <c r="E1875">
        <v>0</v>
      </c>
      <c r="F1875">
        <v>0</v>
      </c>
      <c r="G1875">
        <v>1</v>
      </c>
      <c r="H1875">
        <v>5</v>
      </c>
      <c r="I1875">
        <v>5</v>
      </c>
      <c r="J1875">
        <v>0</v>
      </c>
      <c r="K1875">
        <v>2</v>
      </c>
      <c r="L1875">
        <v>0</v>
      </c>
    </row>
    <row r="1876" spans="1:12" x14ac:dyDescent="0.2">
      <c r="A1876" t="s">
        <v>1892</v>
      </c>
      <c r="B1876" t="s">
        <v>34</v>
      </c>
      <c r="C1876">
        <v>0</v>
      </c>
      <c r="D1876">
        <v>1</v>
      </c>
      <c r="E1876">
        <v>0</v>
      </c>
      <c r="F1876">
        <v>0</v>
      </c>
      <c r="G1876">
        <v>1</v>
      </c>
      <c r="H1876">
        <v>5</v>
      </c>
      <c r="I1876">
        <v>5</v>
      </c>
      <c r="J1876">
        <v>0</v>
      </c>
      <c r="K1876">
        <v>2</v>
      </c>
      <c r="L1876">
        <v>0</v>
      </c>
    </row>
    <row r="1877" spans="1:12" x14ac:dyDescent="0.2">
      <c r="A1877" t="s">
        <v>1893</v>
      </c>
      <c r="B1877" t="s">
        <v>19</v>
      </c>
      <c r="C1877">
        <v>0</v>
      </c>
      <c r="D1877">
        <v>6</v>
      </c>
      <c r="E1877">
        <v>0</v>
      </c>
      <c r="F1877">
        <v>0</v>
      </c>
      <c r="G1877">
        <v>1</v>
      </c>
      <c r="H1877">
        <v>22</v>
      </c>
      <c r="I1877">
        <v>25</v>
      </c>
      <c r="J1877">
        <v>3</v>
      </c>
      <c r="K1877">
        <v>6</v>
      </c>
      <c r="L1877">
        <v>0</v>
      </c>
    </row>
    <row r="1878" spans="1:12" x14ac:dyDescent="0.2">
      <c r="A1878" t="s">
        <v>1894</v>
      </c>
      <c r="B1878" t="s">
        <v>19</v>
      </c>
      <c r="C1878">
        <v>0</v>
      </c>
      <c r="D1878">
        <v>3</v>
      </c>
      <c r="E1878">
        <v>1</v>
      </c>
      <c r="F1878">
        <v>0</v>
      </c>
      <c r="G1878">
        <v>0.5</v>
      </c>
      <c r="H1878">
        <v>10</v>
      </c>
      <c r="I1878">
        <v>9</v>
      </c>
      <c r="J1878">
        <v>4</v>
      </c>
      <c r="K1878">
        <v>3</v>
      </c>
      <c r="L1878">
        <v>0</v>
      </c>
    </row>
    <row r="1879" spans="1:12" x14ac:dyDescent="0.2">
      <c r="A1879" t="s">
        <v>1895</v>
      </c>
      <c r="B1879" t="s">
        <v>17</v>
      </c>
      <c r="C1879">
        <v>0</v>
      </c>
      <c r="D1879">
        <v>0</v>
      </c>
      <c r="E1879">
        <v>1</v>
      </c>
      <c r="F1879">
        <v>0</v>
      </c>
      <c r="G1879">
        <v>1</v>
      </c>
      <c r="H1879">
        <v>5</v>
      </c>
      <c r="I1879">
        <v>4</v>
      </c>
      <c r="J1879">
        <v>2</v>
      </c>
      <c r="K1879">
        <v>2</v>
      </c>
      <c r="L1879">
        <v>0</v>
      </c>
    </row>
    <row r="1880" spans="1:12" x14ac:dyDescent="0.2">
      <c r="A1880" t="s">
        <v>1896</v>
      </c>
      <c r="B1880" t="s">
        <v>17</v>
      </c>
      <c r="C1880">
        <v>0</v>
      </c>
      <c r="D1880">
        <v>2</v>
      </c>
      <c r="E1880">
        <v>1</v>
      </c>
      <c r="F1880">
        <v>1</v>
      </c>
      <c r="G1880">
        <v>0.5</v>
      </c>
      <c r="H1880">
        <v>3</v>
      </c>
      <c r="I1880">
        <v>5</v>
      </c>
      <c r="J1880">
        <v>1</v>
      </c>
      <c r="K1880">
        <v>3</v>
      </c>
      <c r="L1880">
        <v>0</v>
      </c>
    </row>
    <row r="1881" spans="1:12" x14ac:dyDescent="0.2">
      <c r="A1881" t="s">
        <v>1897</v>
      </c>
      <c r="B1881" t="s">
        <v>19</v>
      </c>
      <c r="C1881">
        <v>0</v>
      </c>
      <c r="D1881">
        <v>0</v>
      </c>
      <c r="E1881">
        <v>1</v>
      </c>
      <c r="F1881">
        <v>0</v>
      </c>
      <c r="G1881">
        <v>1</v>
      </c>
      <c r="H1881">
        <v>3</v>
      </c>
      <c r="I1881">
        <v>4</v>
      </c>
      <c r="J1881">
        <v>1</v>
      </c>
      <c r="K1881">
        <v>2</v>
      </c>
      <c r="L1881">
        <v>0</v>
      </c>
    </row>
    <row r="1882" spans="1:12" x14ac:dyDescent="0.2">
      <c r="A1882" t="s">
        <v>1898</v>
      </c>
      <c r="B1882" t="s">
        <v>19</v>
      </c>
      <c r="C1882">
        <v>0</v>
      </c>
      <c r="D1882">
        <v>5</v>
      </c>
      <c r="E1882">
        <v>0</v>
      </c>
      <c r="F1882">
        <v>0</v>
      </c>
      <c r="G1882">
        <v>1</v>
      </c>
      <c r="H1882">
        <v>22</v>
      </c>
      <c r="I1882">
        <v>24</v>
      </c>
      <c r="J1882">
        <v>2</v>
      </c>
      <c r="K1882">
        <v>5</v>
      </c>
      <c r="L1882">
        <v>0</v>
      </c>
    </row>
    <row r="1883" spans="1:12" x14ac:dyDescent="0.2">
      <c r="A1883" t="s">
        <v>1899</v>
      </c>
      <c r="B1883" t="s">
        <v>19</v>
      </c>
      <c r="C1883">
        <v>0</v>
      </c>
      <c r="D1883">
        <v>3</v>
      </c>
      <c r="E1883">
        <v>4</v>
      </c>
      <c r="F1883">
        <v>0</v>
      </c>
      <c r="G1883">
        <v>0.5</v>
      </c>
      <c r="H1883">
        <v>10</v>
      </c>
      <c r="I1883">
        <v>14</v>
      </c>
      <c r="J1883">
        <v>5</v>
      </c>
      <c r="K1883">
        <v>5</v>
      </c>
      <c r="L1883">
        <v>0</v>
      </c>
    </row>
    <row r="1884" spans="1:12" x14ac:dyDescent="0.2">
      <c r="A1884" t="s">
        <v>1900</v>
      </c>
      <c r="B1884" t="s">
        <v>19</v>
      </c>
      <c r="C1884">
        <v>0</v>
      </c>
      <c r="D1884">
        <v>0</v>
      </c>
      <c r="E1884">
        <v>0</v>
      </c>
      <c r="F1884">
        <v>0</v>
      </c>
      <c r="G1884">
        <v>1</v>
      </c>
      <c r="H1884">
        <v>5</v>
      </c>
      <c r="I1884">
        <v>4</v>
      </c>
      <c r="J1884">
        <v>2</v>
      </c>
      <c r="K1884">
        <v>2</v>
      </c>
      <c r="L1884">
        <v>0</v>
      </c>
    </row>
    <row r="1885" spans="1:12" x14ac:dyDescent="0.2">
      <c r="A1885" t="s">
        <v>1901</v>
      </c>
      <c r="B1885" t="s">
        <v>19</v>
      </c>
      <c r="C1885">
        <v>0</v>
      </c>
      <c r="D1885">
        <v>2</v>
      </c>
      <c r="E1885">
        <v>1</v>
      </c>
      <c r="F1885">
        <v>1</v>
      </c>
      <c r="G1885">
        <v>0.5</v>
      </c>
      <c r="H1885">
        <v>4</v>
      </c>
      <c r="I1885">
        <v>10</v>
      </c>
      <c r="J1885">
        <v>1</v>
      </c>
      <c r="K1885">
        <v>3</v>
      </c>
      <c r="L1885">
        <v>0</v>
      </c>
    </row>
    <row r="1886" spans="1:12" x14ac:dyDescent="0.2">
      <c r="A1886" t="s">
        <v>1902</v>
      </c>
      <c r="B1886" t="s">
        <v>19</v>
      </c>
      <c r="C1886">
        <v>0</v>
      </c>
      <c r="D1886">
        <v>0</v>
      </c>
      <c r="E1886">
        <v>0</v>
      </c>
      <c r="F1886">
        <v>0</v>
      </c>
      <c r="G1886">
        <v>1</v>
      </c>
      <c r="H1886">
        <v>3</v>
      </c>
      <c r="I1886">
        <v>5</v>
      </c>
      <c r="J1886">
        <v>1</v>
      </c>
      <c r="K1886">
        <v>2</v>
      </c>
      <c r="L1886">
        <v>0</v>
      </c>
    </row>
    <row r="1887" spans="1:12" x14ac:dyDescent="0.2">
      <c r="A1887" t="s">
        <v>1903</v>
      </c>
      <c r="B1887" t="s">
        <v>34</v>
      </c>
      <c r="C1887">
        <v>0</v>
      </c>
      <c r="D1887">
        <v>4</v>
      </c>
      <c r="E1887">
        <v>1</v>
      </c>
      <c r="F1887">
        <v>0</v>
      </c>
      <c r="G1887">
        <v>0.5</v>
      </c>
      <c r="H1887">
        <v>40</v>
      </c>
      <c r="I1887">
        <v>50</v>
      </c>
      <c r="J1887">
        <v>3</v>
      </c>
      <c r="K1887">
        <v>4</v>
      </c>
      <c r="L1887">
        <v>0</v>
      </c>
    </row>
    <row r="1888" spans="1:12" x14ac:dyDescent="0.2">
      <c r="A1888" t="s">
        <v>1904</v>
      </c>
      <c r="B1888" t="s">
        <v>17</v>
      </c>
      <c r="C1888">
        <v>0</v>
      </c>
      <c r="D1888">
        <v>0</v>
      </c>
      <c r="E1888">
        <v>1</v>
      </c>
      <c r="F1888">
        <v>2</v>
      </c>
      <c r="G1888">
        <v>1</v>
      </c>
      <c r="H1888">
        <v>1</v>
      </c>
      <c r="I1888">
        <v>4</v>
      </c>
      <c r="J1888">
        <v>1</v>
      </c>
      <c r="K1888">
        <v>2</v>
      </c>
      <c r="L1888">
        <v>0</v>
      </c>
    </row>
    <row r="1889" spans="1:12" x14ac:dyDescent="0.2">
      <c r="A1889" t="s">
        <v>1905</v>
      </c>
      <c r="B1889" t="s">
        <v>17</v>
      </c>
      <c r="C1889">
        <v>0</v>
      </c>
      <c r="D1889">
        <v>2</v>
      </c>
      <c r="E1889">
        <v>1</v>
      </c>
      <c r="F1889">
        <v>0</v>
      </c>
      <c r="G1889">
        <v>0.5</v>
      </c>
      <c r="H1889">
        <v>5</v>
      </c>
      <c r="I1889">
        <v>6</v>
      </c>
      <c r="J1889">
        <v>1</v>
      </c>
      <c r="K1889">
        <v>3</v>
      </c>
      <c r="L1889">
        <v>0</v>
      </c>
    </row>
    <row r="1890" spans="1:12" x14ac:dyDescent="0.2">
      <c r="A1890" t="s">
        <v>1906</v>
      </c>
      <c r="B1890" t="s">
        <v>34</v>
      </c>
      <c r="C1890">
        <v>0</v>
      </c>
      <c r="D1890">
        <v>3</v>
      </c>
      <c r="E1890">
        <v>2</v>
      </c>
      <c r="F1890">
        <v>0</v>
      </c>
      <c r="G1890">
        <v>1</v>
      </c>
      <c r="H1890">
        <v>10</v>
      </c>
      <c r="I1890">
        <v>28</v>
      </c>
      <c r="J1890">
        <v>1</v>
      </c>
      <c r="K1890">
        <v>5</v>
      </c>
      <c r="L1890">
        <v>0</v>
      </c>
    </row>
    <row r="1891" spans="1:12" x14ac:dyDescent="0.2">
      <c r="A1891" t="s">
        <v>1907</v>
      </c>
      <c r="B1891" t="s">
        <v>19</v>
      </c>
      <c r="C1891">
        <v>0</v>
      </c>
      <c r="D1891">
        <v>3</v>
      </c>
      <c r="E1891">
        <v>3</v>
      </c>
      <c r="F1891">
        <v>0</v>
      </c>
      <c r="G1891">
        <v>0.5</v>
      </c>
      <c r="H1891">
        <v>22</v>
      </c>
      <c r="I1891">
        <v>16</v>
      </c>
      <c r="J1891">
        <v>4</v>
      </c>
      <c r="K1891">
        <v>3</v>
      </c>
      <c r="L1891">
        <v>0</v>
      </c>
    </row>
    <row r="1892" spans="1:12" x14ac:dyDescent="0.2">
      <c r="A1892" t="s">
        <v>1908</v>
      </c>
      <c r="B1892" t="s">
        <v>19</v>
      </c>
      <c r="C1892">
        <v>0</v>
      </c>
      <c r="D1892">
        <v>3</v>
      </c>
      <c r="E1892">
        <v>3</v>
      </c>
      <c r="F1892">
        <v>0</v>
      </c>
      <c r="G1892">
        <v>0.5</v>
      </c>
      <c r="H1892">
        <v>7</v>
      </c>
      <c r="I1892">
        <v>6</v>
      </c>
      <c r="J1892">
        <v>2</v>
      </c>
      <c r="K1892">
        <v>3</v>
      </c>
      <c r="L1892">
        <v>0</v>
      </c>
    </row>
    <row r="1893" spans="1:12" x14ac:dyDescent="0.2">
      <c r="A1893" t="s">
        <v>1909</v>
      </c>
      <c r="B1893" t="s">
        <v>19</v>
      </c>
      <c r="C1893">
        <v>0</v>
      </c>
      <c r="D1893">
        <v>5</v>
      </c>
      <c r="E1893">
        <v>4</v>
      </c>
      <c r="F1893">
        <v>0</v>
      </c>
      <c r="G1893">
        <v>0.33300000000000002</v>
      </c>
      <c r="H1893">
        <v>10</v>
      </c>
      <c r="I1893">
        <v>11</v>
      </c>
      <c r="J1893">
        <v>2</v>
      </c>
      <c r="K1893">
        <v>5</v>
      </c>
      <c r="L1893">
        <v>0</v>
      </c>
    </row>
    <row r="1894" spans="1:12" x14ac:dyDescent="0.2">
      <c r="A1894" t="s">
        <v>1910</v>
      </c>
      <c r="B1894" t="s">
        <v>17</v>
      </c>
      <c r="C1894">
        <v>0</v>
      </c>
      <c r="D1894">
        <v>5</v>
      </c>
      <c r="E1894">
        <v>0</v>
      </c>
      <c r="F1894">
        <v>0</v>
      </c>
      <c r="G1894">
        <v>1</v>
      </c>
      <c r="H1894">
        <v>6</v>
      </c>
      <c r="I1894">
        <v>11</v>
      </c>
      <c r="J1894">
        <v>1</v>
      </c>
      <c r="K1894">
        <v>6</v>
      </c>
      <c r="L1894">
        <v>0</v>
      </c>
    </row>
    <row r="1895" spans="1:12" x14ac:dyDescent="0.2">
      <c r="A1895" t="s">
        <v>1911</v>
      </c>
      <c r="B1895" t="s">
        <v>17</v>
      </c>
      <c r="C1895">
        <v>0</v>
      </c>
      <c r="D1895">
        <v>2</v>
      </c>
      <c r="E1895">
        <v>0</v>
      </c>
      <c r="F1895">
        <v>0</v>
      </c>
      <c r="G1895">
        <v>1</v>
      </c>
      <c r="H1895">
        <v>2</v>
      </c>
      <c r="I1895">
        <v>5</v>
      </c>
      <c r="J1895">
        <v>2</v>
      </c>
      <c r="K1895">
        <v>3</v>
      </c>
      <c r="L1895">
        <v>0</v>
      </c>
    </row>
    <row r="1896" spans="1:12" x14ac:dyDescent="0.2">
      <c r="A1896" t="s">
        <v>1912</v>
      </c>
      <c r="B1896" t="s">
        <v>19</v>
      </c>
      <c r="C1896">
        <v>0</v>
      </c>
      <c r="D1896">
        <v>5</v>
      </c>
      <c r="E1896">
        <v>0</v>
      </c>
      <c r="F1896">
        <v>0</v>
      </c>
      <c r="G1896">
        <v>0.5</v>
      </c>
      <c r="H1896">
        <v>9</v>
      </c>
      <c r="I1896">
        <v>17</v>
      </c>
      <c r="J1896">
        <v>2</v>
      </c>
      <c r="K1896">
        <v>6</v>
      </c>
      <c r="L1896">
        <v>0</v>
      </c>
    </row>
    <row r="1897" spans="1:12" x14ac:dyDescent="0.2">
      <c r="A1897" t="s">
        <v>1913</v>
      </c>
      <c r="B1897" t="s">
        <v>19</v>
      </c>
      <c r="C1897">
        <v>0</v>
      </c>
      <c r="D1897">
        <v>4</v>
      </c>
      <c r="E1897">
        <v>0</v>
      </c>
      <c r="F1897">
        <v>0</v>
      </c>
      <c r="G1897">
        <v>1</v>
      </c>
      <c r="H1897">
        <v>3</v>
      </c>
      <c r="I1897">
        <v>11</v>
      </c>
      <c r="J1897">
        <v>1</v>
      </c>
      <c r="K1897">
        <v>6</v>
      </c>
      <c r="L1897">
        <v>0</v>
      </c>
    </row>
    <row r="1898" spans="1:12" x14ac:dyDescent="0.2">
      <c r="A1898" t="s">
        <v>1914</v>
      </c>
      <c r="B1898" t="s">
        <v>15</v>
      </c>
      <c r="C1898">
        <v>0</v>
      </c>
      <c r="D1898">
        <v>4</v>
      </c>
      <c r="E1898">
        <v>1</v>
      </c>
      <c r="F1898">
        <v>1</v>
      </c>
      <c r="G1898">
        <v>1</v>
      </c>
      <c r="H1898">
        <v>4</v>
      </c>
      <c r="I1898">
        <v>30</v>
      </c>
      <c r="J1898">
        <v>4</v>
      </c>
      <c r="K1898">
        <v>12</v>
      </c>
      <c r="L1898">
        <v>4</v>
      </c>
    </row>
    <row r="1899" spans="1:12" x14ac:dyDescent="0.2">
      <c r="A1899" t="s">
        <v>1915</v>
      </c>
      <c r="B1899" t="s">
        <v>15</v>
      </c>
      <c r="C1899">
        <v>0</v>
      </c>
      <c r="D1899">
        <v>6</v>
      </c>
      <c r="E1899">
        <v>0</v>
      </c>
      <c r="F1899">
        <v>0</v>
      </c>
      <c r="G1899">
        <v>1</v>
      </c>
      <c r="H1899">
        <v>1</v>
      </c>
      <c r="I1899">
        <v>14</v>
      </c>
      <c r="J1899">
        <v>1</v>
      </c>
      <c r="K1899">
        <v>7</v>
      </c>
      <c r="L1899">
        <v>0</v>
      </c>
    </row>
    <row r="1900" spans="1:12" x14ac:dyDescent="0.2">
      <c r="A1900" t="s">
        <v>1916</v>
      </c>
      <c r="B1900" t="s">
        <v>17</v>
      </c>
      <c r="C1900">
        <v>0</v>
      </c>
      <c r="D1900">
        <v>2</v>
      </c>
      <c r="E1900">
        <v>1</v>
      </c>
      <c r="F1900">
        <v>1</v>
      </c>
      <c r="G1900">
        <v>1</v>
      </c>
      <c r="H1900">
        <v>3</v>
      </c>
      <c r="I1900">
        <v>19</v>
      </c>
      <c r="J1900">
        <v>4</v>
      </c>
      <c r="K1900">
        <v>8</v>
      </c>
      <c r="L1900">
        <v>4</v>
      </c>
    </row>
    <row r="1901" spans="1:12" x14ac:dyDescent="0.2">
      <c r="A1901" t="s">
        <v>1917</v>
      </c>
      <c r="B1901" t="s">
        <v>19</v>
      </c>
      <c r="C1901">
        <v>0</v>
      </c>
      <c r="D1901">
        <v>3</v>
      </c>
      <c r="E1901">
        <v>3</v>
      </c>
      <c r="F1901">
        <v>0</v>
      </c>
      <c r="G1901">
        <v>0.5</v>
      </c>
      <c r="H1901">
        <v>18</v>
      </c>
      <c r="I1901">
        <v>11</v>
      </c>
      <c r="J1901">
        <v>2</v>
      </c>
      <c r="K1901">
        <v>3</v>
      </c>
      <c r="L1901">
        <v>0</v>
      </c>
    </row>
    <row r="1902" spans="1:12" x14ac:dyDescent="0.2">
      <c r="A1902" t="s">
        <v>1918</v>
      </c>
      <c r="B1902" t="s">
        <v>15</v>
      </c>
      <c r="C1902">
        <v>0</v>
      </c>
      <c r="D1902">
        <v>2</v>
      </c>
      <c r="E1902">
        <v>0</v>
      </c>
      <c r="F1902">
        <v>1</v>
      </c>
      <c r="G1902">
        <v>1</v>
      </c>
      <c r="H1902">
        <v>4</v>
      </c>
      <c r="I1902">
        <v>4</v>
      </c>
      <c r="J1902">
        <v>21</v>
      </c>
      <c r="K1902">
        <v>3</v>
      </c>
      <c r="L1902">
        <v>6</v>
      </c>
    </row>
    <row r="1903" spans="1:12" x14ac:dyDescent="0.2">
      <c r="A1903" t="s">
        <v>1919</v>
      </c>
      <c r="B1903" t="s">
        <v>34</v>
      </c>
      <c r="C1903">
        <v>3</v>
      </c>
      <c r="D1903">
        <v>4</v>
      </c>
      <c r="E1903">
        <v>15</v>
      </c>
      <c r="F1903">
        <v>0</v>
      </c>
      <c r="G1903">
        <v>0.25</v>
      </c>
      <c r="H1903">
        <v>7</v>
      </c>
      <c r="I1903">
        <v>17</v>
      </c>
      <c r="J1903">
        <v>3</v>
      </c>
      <c r="K1903">
        <v>7</v>
      </c>
      <c r="L1903">
        <v>1</v>
      </c>
    </row>
    <row r="1904" spans="1:12" x14ac:dyDescent="0.2">
      <c r="A1904" t="s">
        <v>1920</v>
      </c>
      <c r="B1904" t="s">
        <v>34</v>
      </c>
      <c r="C1904">
        <v>0</v>
      </c>
      <c r="D1904">
        <v>1</v>
      </c>
      <c r="E1904">
        <v>1</v>
      </c>
      <c r="F1904">
        <v>1</v>
      </c>
      <c r="G1904">
        <v>1</v>
      </c>
      <c r="H1904">
        <v>1</v>
      </c>
      <c r="I1904">
        <v>4</v>
      </c>
      <c r="J1904">
        <v>1</v>
      </c>
      <c r="K1904">
        <v>2</v>
      </c>
      <c r="L1904">
        <v>0</v>
      </c>
    </row>
    <row r="1905" spans="1:12" x14ac:dyDescent="0.2">
      <c r="A1905" t="s">
        <v>1921</v>
      </c>
      <c r="B1905" t="s">
        <v>19</v>
      </c>
      <c r="C1905">
        <v>0</v>
      </c>
      <c r="D1905">
        <v>8</v>
      </c>
      <c r="E1905">
        <v>4</v>
      </c>
      <c r="F1905">
        <v>0</v>
      </c>
      <c r="G1905">
        <v>0.33300000000000002</v>
      </c>
      <c r="H1905">
        <v>11</v>
      </c>
      <c r="I1905">
        <v>38</v>
      </c>
      <c r="J1905">
        <v>1</v>
      </c>
      <c r="K1905">
        <v>10</v>
      </c>
      <c r="L1905">
        <v>0</v>
      </c>
    </row>
    <row r="1906" spans="1:12" x14ac:dyDescent="0.2">
      <c r="A1906" t="s">
        <v>1922</v>
      </c>
      <c r="B1906" t="s">
        <v>34</v>
      </c>
      <c r="C1906">
        <v>0</v>
      </c>
      <c r="D1906">
        <v>6</v>
      </c>
      <c r="E1906">
        <v>20</v>
      </c>
      <c r="F1906">
        <v>0</v>
      </c>
      <c r="G1906">
        <v>1</v>
      </c>
      <c r="H1906">
        <v>7</v>
      </c>
      <c r="I1906">
        <v>37</v>
      </c>
      <c r="J1906">
        <v>1</v>
      </c>
      <c r="K1906">
        <v>8</v>
      </c>
      <c r="L1906">
        <v>0</v>
      </c>
    </row>
    <row r="1907" spans="1:12" x14ac:dyDescent="0.2">
      <c r="A1907" t="s">
        <v>1923</v>
      </c>
      <c r="B1907" t="s">
        <v>19</v>
      </c>
      <c r="C1907">
        <v>3</v>
      </c>
      <c r="D1907">
        <v>4</v>
      </c>
      <c r="E1907">
        <v>15</v>
      </c>
      <c r="F1907">
        <v>0</v>
      </c>
      <c r="G1907">
        <v>0.25</v>
      </c>
      <c r="H1907">
        <v>7</v>
      </c>
      <c r="I1907">
        <v>17</v>
      </c>
      <c r="J1907">
        <v>6</v>
      </c>
      <c r="K1907">
        <v>7</v>
      </c>
      <c r="L1907">
        <v>3</v>
      </c>
    </row>
    <row r="1908" spans="1:12" x14ac:dyDescent="0.2">
      <c r="A1908" t="s">
        <v>1924</v>
      </c>
      <c r="B1908" t="s">
        <v>17</v>
      </c>
      <c r="C1908">
        <v>0</v>
      </c>
      <c r="D1908">
        <v>1</v>
      </c>
      <c r="E1908">
        <v>1</v>
      </c>
      <c r="F1908">
        <v>1</v>
      </c>
      <c r="G1908">
        <v>1</v>
      </c>
      <c r="H1908">
        <v>1</v>
      </c>
      <c r="I1908">
        <v>4</v>
      </c>
      <c r="J1908">
        <v>1</v>
      </c>
      <c r="K1908">
        <v>2</v>
      </c>
      <c r="L1908">
        <v>0</v>
      </c>
    </row>
    <row r="1909" spans="1:12" x14ac:dyDescent="0.2">
      <c r="A1909" t="s">
        <v>1925</v>
      </c>
      <c r="B1909" t="s">
        <v>19</v>
      </c>
      <c r="C1909">
        <v>0</v>
      </c>
      <c r="D1909">
        <v>5</v>
      </c>
      <c r="E1909">
        <v>0</v>
      </c>
      <c r="F1909">
        <v>0</v>
      </c>
      <c r="G1909">
        <v>0.5</v>
      </c>
      <c r="H1909">
        <v>8</v>
      </c>
      <c r="I1909">
        <v>31</v>
      </c>
      <c r="J1909">
        <v>1</v>
      </c>
      <c r="K1909">
        <v>6</v>
      </c>
      <c r="L1909">
        <v>0</v>
      </c>
    </row>
    <row r="1910" spans="1:12" x14ac:dyDescent="0.2">
      <c r="A1910" t="s">
        <v>1926</v>
      </c>
      <c r="B1910" t="s">
        <v>19</v>
      </c>
      <c r="C1910">
        <v>0</v>
      </c>
      <c r="D1910">
        <v>3</v>
      </c>
      <c r="E1910">
        <v>0</v>
      </c>
      <c r="F1910">
        <v>0</v>
      </c>
      <c r="G1910">
        <v>1</v>
      </c>
      <c r="H1910">
        <v>8</v>
      </c>
      <c r="I1910">
        <v>29</v>
      </c>
      <c r="J1910">
        <v>1</v>
      </c>
      <c r="K1910">
        <v>4</v>
      </c>
      <c r="L1910">
        <v>0</v>
      </c>
    </row>
    <row r="1911" spans="1:12" x14ac:dyDescent="0.2">
      <c r="A1911" t="s">
        <v>1927</v>
      </c>
      <c r="B1911" t="s">
        <v>34</v>
      </c>
      <c r="C1911">
        <v>0</v>
      </c>
      <c r="D1911">
        <v>3</v>
      </c>
      <c r="E1911">
        <v>6</v>
      </c>
      <c r="F1911">
        <v>0</v>
      </c>
      <c r="G1911">
        <v>1</v>
      </c>
      <c r="H1911">
        <v>32</v>
      </c>
      <c r="I1911">
        <v>53</v>
      </c>
      <c r="J1911">
        <v>1</v>
      </c>
      <c r="K1911">
        <v>5</v>
      </c>
      <c r="L1911">
        <v>0</v>
      </c>
    </row>
    <row r="1912" spans="1:12" x14ac:dyDescent="0.2">
      <c r="A1912" t="s">
        <v>1928</v>
      </c>
      <c r="B1912" t="s">
        <v>34</v>
      </c>
      <c r="C1912">
        <v>0</v>
      </c>
      <c r="D1912">
        <v>1</v>
      </c>
      <c r="E1912">
        <v>0</v>
      </c>
      <c r="F1912">
        <v>0</v>
      </c>
      <c r="G1912">
        <v>1</v>
      </c>
      <c r="H1912">
        <v>3</v>
      </c>
      <c r="I1912">
        <v>4</v>
      </c>
      <c r="J1912">
        <v>1</v>
      </c>
      <c r="K1912">
        <v>2</v>
      </c>
      <c r="L1912">
        <v>0</v>
      </c>
    </row>
    <row r="1913" spans="1:12" x14ac:dyDescent="0.2">
      <c r="A1913" t="s">
        <v>1929</v>
      </c>
      <c r="B1913" t="s">
        <v>34</v>
      </c>
      <c r="C1913">
        <v>0</v>
      </c>
      <c r="D1913">
        <v>2</v>
      </c>
      <c r="E1913">
        <v>1</v>
      </c>
      <c r="F1913">
        <v>0</v>
      </c>
      <c r="G1913">
        <v>1</v>
      </c>
      <c r="H1913">
        <v>3</v>
      </c>
      <c r="I1913">
        <v>10</v>
      </c>
      <c r="J1913">
        <v>0</v>
      </c>
      <c r="K1913">
        <v>3</v>
      </c>
      <c r="L1913">
        <v>0</v>
      </c>
    </row>
    <row r="1914" spans="1:12" x14ac:dyDescent="0.2">
      <c r="A1914" t="s">
        <v>1930</v>
      </c>
      <c r="B1914" t="s">
        <v>34</v>
      </c>
      <c r="C1914">
        <v>0</v>
      </c>
      <c r="D1914">
        <v>7</v>
      </c>
      <c r="E1914">
        <v>52</v>
      </c>
      <c r="F1914">
        <v>0</v>
      </c>
      <c r="G1914">
        <v>1</v>
      </c>
      <c r="H1914">
        <v>32</v>
      </c>
      <c r="I1914">
        <v>73</v>
      </c>
      <c r="J1914">
        <v>2</v>
      </c>
      <c r="K1914">
        <v>12</v>
      </c>
      <c r="L1914">
        <v>0</v>
      </c>
    </row>
    <row r="1915" spans="1:12" x14ac:dyDescent="0.2">
      <c r="A1915" t="s">
        <v>1931</v>
      </c>
      <c r="B1915" t="s">
        <v>34</v>
      </c>
      <c r="C1915">
        <v>0</v>
      </c>
      <c r="D1915">
        <v>1</v>
      </c>
      <c r="E1915">
        <v>1</v>
      </c>
      <c r="F1915">
        <v>0</v>
      </c>
      <c r="G1915">
        <v>1</v>
      </c>
      <c r="H1915">
        <v>4</v>
      </c>
      <c r="I1915">
        <v>6</v>
      </c>
      <c r="J1915">
        <v>1</v>
      </c>
      <c r="K1915">
        <v>2</v>
      </c>
      <c r="L1915">
        <v>0</v>
      </c>
    </row>
    <row r="1916" spans="1:12" x14ac:dyDescent="0.2">
      <c r="A1916" t="s">
        <v>1932</v>
      </c>
      <c r="B1916" t="s">
        <v>34</v>
      </c>
      <c r="C1916">
        <v>0</v>
      </c>
      <c r="D1916">
        <v>1</v>
      </c>
      <c r="E1916">
        <v>1</v>
      </c>
      <c r="F1916">
        <v>0</v>
      </c>
      <c r="G1916">
        <v>1</v>
      </c>
      <c r="H1916">
        <v>4</v>
      </c>
      <c r="I1916">
        <v>6</v>
      </c>
      <c r="J1916">
        <v>1</v>
      </c>
      <c r="K1916">
        <v>2</v>
      </c>
      <c r="L1916">
        <v>0</v>
      </c>
    </row>
    <row r="1917" spans="1:12" x14ac:dyDescent="0.2">
      <c r="A1917" t="s">
        <v>1933</v>
      </c>
      <c r="B1917" t="s">
        <v>34</v>
      </c>
      <c r="C1917">
        <v>0</v>
      </c>
      <c r="D1917">
        <v>2</v>
      </c>
      <c r="E1917">
        <v>0</v>
      </c>
      <c r="F1917">
        <v>0</v>
      </c>
      <c r="G1917">
        <v>1</v>
      </c>
      <c r="H1917">
        <v>5</v>
      </c>
      <c r="I1917">
        <v>7</v>
      </c>
      <c r="J1917">
        <v>1</v>
      </c>
      <c r="K1917">
        <v>2</v>
      </c>
      <c r="L1917">
        <v>0</v>
      </c>
    </row>
    <row r="1918" spans="1:12" x14ac:dyDescent="0.2">
      <c r="A1918" t="s">
        <v>1934</v>
      </c>
      <c r="B1918" t="s">
        <v>34</v>
      </c>
      <c r="C1918">
        <v>0</v>
      </c>
      <c r="D1918">
        <v>2</v>
      </c>
      <c r="E1918">
        <v>0</v>
      </c>
      <c r="F1918">
        <v>0</v>
      </c>
      <c r="G1918">
        <v>1</v>
      </c>
      <c r="H1918">
        <v>4</v>
      </c>
      <c r="I1918">
        <v>6</v>
      </c>
      <c r="J1918">
        <v>1</v>
      </c>
      <c r="K1918">
        <v>2</v>
      </c>
      <c r="L1918">
        <v>0</v>
      </c>
    </row>
    <row r="1919" spans="1:12" x14ac:dyDescent="0.2">
      <c r="A1919" t="s">
        <v>1935</v>
      </c>
      <c r="B1919" t="s">
        <v>17</v>
      </c>
      <c r="C1919">
        <v>1</v>
      </c>
      <c r="D1919">
        <v>2</v>
      </c>
      <c r="E1919">
        <v>0</v>
      </c>
      <c r="F1919">
        <v>1</v>
      </c>
      <c r="G1919">
        <v>1</v>
      </c>
      <c r="H1919">
        <v>4</v>
      </c>
      <c r="I1919">
        <v>4</v>
      </c>
      <c r="J1919">
        <v>4</v>
      </c>
      <c r="K1919">
        <v>3</v>
      </c>
      <c r="L1919">
        <v>2</v>
      </c>
    </row>
    <row r="1920" spans="1:12" x14ac:dyDescent="0.2">
      <c r="A1920" t="s">
        <v>1936</v>
      </c>
      <c r="B1920" t="s">
        <v>15</v>
      </c>
      <c r="C1920">
        <v>0</v>
      </c>
      <c r="D1920">
        <v>4</v>
      </c>
      <c r="E1920">
        <v>1</v>
      </c>
      <c r="F1920">
        <v>1</v>
      </c>
      <c r="G1920">
        <v>1</v>
      </c>
      <c r="H1920">
        <v>7</v>
      </c>
      <c r="I1920">
        <v>19</v>
      </c>
      <c r="J1920">
        <v>18</v>
      </c>
      <c r="K1920">
        <v>6</v>
      </c>
      <c r="L1920">
        <v>6</v>
      </c>
    </row>
    <row r="1921" spans="1:12" x14ac:dyDescent="0.2">
      <c r="A1921" t="s">
        <v>1937</v>
      </c>
      <c r="B1921" t="s">
        <v>15</v>
      </c>
      <c r="C1921">
        <v>1</v>
      </c>
      <c r="D1921">
        <v>7</v>
      </c>
      <c r="E1921">
        <v>3</v>
      </c>
      <c r="F1921">
        <v>1</v>
      </c>
      <c r="G1921">
        <v>0.5</v>
      </c>
      <c r="H1921">
        <v>6</v>
      </c>
      <c r="I1921">
        <v>19</v>
      </c>
      <c r="J1921">
        <v>77</v>
      </c>
      <c r="K1921">
        <v>9</v>
      </c>
      <c r="L1921">
        <v>19</v>
      </c>
    </row>
    <row r="1922" spans="1:12" x14ac:dyDescent="0.2">
      <c r="A1922" t="s">
        <v>1938</v>
      </c>
      <c r="B1922" t="s">
        <v>17</v>
      </c>
      <c r="C1922">
        <v>0</v>
      </c>
      <c r="D1922">
        <v>7</v>
      </c>
      <c r="E1922">
        <v>0</v>
      </c>
      <c r="F1922">
        <v>1</v>
      </c>
      <c r="G1922">
        <v>1</v>
      </c>
      <c r="H1922">
        <v>6</v>
      </c>
      <c r="I1922">
        <v>9</v>
      </c>
      <c r="J1922">
        <v>25</v>
      </c>
      <c r="K1922">
        <v>8</v>
      </c>
      <c r="L1922">
        <v>4</v>
      </c>
    </row>
    <row r="1923" spans="1:12" x14ac:dyDescent="0.2">
      <c r="A1923" t="s">
        <v>1939</v>
      </c>
      <c r="B1923" t="s">
        <v>19</v>
      </c>
      <c r="C1923">
        <v>0</v>
      </c>
      <c r="D1923">
        <v>6</v>
      </c>
      <c r="E1923">
        <v>0</v>
      </c>
      <c r="F1923">
        <v>1</v>
      </c>
      <c r="G1923">
        <v>1</v>
      </c>
      <c r="H1923">
        <v>4</v>
      </c>
      <c r="I1923">
        <v>8</v>
      </c>
      <c r="J1923">
        <v>22</v>
      </c>
      <c r="K1923">
        <v>7</v>
      </c>
      <c r="L1923">
        <v>4</v>
      </c>
    </row>
    <row r="1924" spans="1:12" x14ac:dyDescent="0.2">
      <c r="A1924" t="s">
        <v>1940</v>
      </c>
      <c r="B1924" t="s">
        <v>19</v>
      </c>
      <c r="C1924">
        <v>0</v>
      </c>
      <c r="D1924">
        <v>3</v>
      </c>
      <c r="E1924">
        <v>0</v>
      </c>
      <c r="F1924">
        <v>0</v>
      </c>
      <c r="G1924">
        <v>1</v>
      </c>
      <c r="H1924">
        <v>3</v>
      </c>
      <c r="I1924">
        <v>5</v>
      </c>
      <c r="J1924">
        <v>7</v>
      </c>
      <c r="K1924">
        <v>3</v>
      </c>
      <c r="L1924">
        <v>0</v>
      </c>
    </row>
    <row r="1925" spans="1:12" x14ac:dyDescent="0.2">
      <c r="A1925" t="s">
        <v>1941</v>
      </c>
      <c r="B1925" t="s">
        <v>19</v>
      </c>
      <c r="C1925">
        <v>0</v>
      </c>
      <c r="D1925">
        <v>6</v>
      </c>
      <c r="E1925">
        <v>0</v>
      </c>
      <c r="F1925">
        <v>0</v>
      </c>
      <c r="G1925">
        <v>1</v>
      </c>
      <c r="H1925">
        <v>17</v>
      </c>
      <c r="I1925">
        <v>23</v>
      </c>
      <c r="J1925">
        <v>1</v>
      </c>
      <c r="K1925">
        <v>7</v>
      </c>
      <c r="L1925">
        <v>1</v>
      </c>
    </row>
    <row r="1926" spans="1:12" x14ac:dyDescent="0.2">
      <c r="A1926" t="s">
        <v>1942</v>
      </c>
      <c r="B1926" t="s">
        <v>19</v>
      </c>
      <c r="C1926">
        <v>0</v>
      </c>
      <c r="D1926">
        <v>8</v>
      </c>
      <c r="E1926">
        <v>0</v>
      </c>
      <c r="F1926">
        <v>0</v>
      </c>
      <c r="G1926">
        <v>0.5</v>
      </c>
      <c r="H1926">
        <v>18</v>
      </c>
      <c r="I1926">
        <v>48</v>
      </c>
      <c r="J1926">
        <v>3</v>
      </c>
      <c r="K1926">
        <v>10</v>
      </c>
      <c r="L1926">
        <v>0</v>
      </c>
    </row>
    <row r="1927" spans="1:12" x14ac:dyDescent="0.2">
      <c r="A1927" t="s">
        <v>1943</v>
      </c>
      <c r="B1927" t="s">
        <v>19</v>
      </c>
      <c r="C1927">
        <v>0</v>
      </c>
      <c r="D1927">
        <v>10</v>
      </c>
      <c r="E1927">
        <v>6</v>
      </c>
      <c r="F1927">
        <v>0</v>
      </c>
      <c r="G1927">
        <v>1</v>
      </c>
      <c r="H1927">
        <v>8</v>
      </c>
      <c r="I1927">
        <v>32</v>
      </c>
      <c r="J1927">
        <v>1</v>
      </c>
      <c r="K1927">
        <v>13</v>
      </c>
      <c r="L1927">
        <v>0</v>
      </c>
    </row>
    <row r="1928" spans="1:12" x14ac:dyDescent="0.2">
      <c r="A1928" t="s">
        <v>1944</v>
      </c>
      <c r="B1928" t="s">
        <v>19</v>
      </c>
      <c r="C1928">
        <v>0</v>
      </c>
      <c r="D1928">
        <v>6</v>
      </c>
      <c r="E1928">
        <v>0</v>
      </c>
      <c r="F1928">
        <v>0</v>
      </c>
      <c r="G1928">
        <v>1</v>
      </c>
      <c r="H1928">
        <v>7</v>
      </c>
      <c r="I1928">
        <v>24</v>
      </c>
      <c r="J1928">
        <v>1</v>
      </c>
      <c r="K1928">
        <v>8</v>
      </c>
      <c r="L1928">
        <v>0</v>
      </c>
    </row>
    <row r="1929" spans="1:12" x14ac:dyDescent="0.2">
      <c r="A1929" t="s">
        <v>1945</v>
      </c>
      <c r="B1929" t="s">
        <v>13</v>
      </c>
      <c r="C1929">
        <v>0</v>
      </c>
      <c r="D1929">
        <v>1</v>
      </c>
      <c r="E1929">
        <v>0</v>
      </c>
      <c r="F1929">
        <v>1</v>
      </c>
      <c r="G1929">
        <v>1</v>
      </c>
      <c r="H1929">
        <v>1</v>
      </c>
      <c r="I1929">
        <v>1</v>
      </c>
      <c r="J1929">
        <v>2</v>
      </c>
      <c r="K1929">
        <v>1</v>
      </c>
      <c r="L1929">
        <v>0</v>
      </c>
    </row>
    <row r="1930" spans="1:12" x14ac:dyDescent="0.2">
      <c r="A1930" t="s">
        <v>1946</v>
      </c>
      <c r="B1930" t="s">
        <v>17</v>
      </c>
      <c r="C1930">
        <v>0</v>
      </c>
      <c r="D1930">
        <v>4</v>
      </c>
      <c r="E1930">
        <v>4</v>
      </c>
      <c r="F1930">
        <v>0</v>
      </c>
      <c r="G1930">
        <v>0.33300000000000002</v>
      </c>
      <c r="H1930">
        <v>2</v>
      </c>
      <c r="I1930">
        <v>6</v>
      </c>
      <c r="J1930">
        <v>0</v>
      </c>
      <c r="K1930">
        <v>4</v>
      </c>
      <c r="L1930">
        <v>0</v>
      </c>
    </row>
    <row r="1931" spans="1:12" x14ac:dyDescent="0.2">
      <c r="A1931" t="s">
        <v>1947</v>
      </c>
      <c r="B1931" t="s">
        <v>19</v>
      </c>
      <c r="C1931">
        <v>0</v>
      </c>
      <c r="D1931">
        <v>4</v>
      </c>
      <c r="E1931">
        <v>8</v>
      </c>
      <c r="F1931">
        <v>0</v>
      </c>
      <c r="G1931">
        <v>0.5</v>
      </c>
      <c r="H1931">
        <v>4</v>
      </c>
      <c r="I1931">
        <v>27</v>
      </c>
      <c r="J1931">
        <v>3</v>
      </c>
      <c r="K1931">
        <v>15</v>
      </c>
      <c r="L1931">
        <v>0</v>
      </c>
    </row>
    <row r="1932" spans="1:12" x14ac:dyDescent="0.2">
      <c r="A1932" t="s">
        <v>1948</v>
      </c>
      <c r="B1932" t="s">
        <v>19</v>
      </c>
      <c r="C1932">
        <v>0</v>
      </c>
      <c r="D1932">
        <v>10</v>
      </c>
      <c r="E1932">
        <v>0</v>
      </c>
      <c r="F1932">
        <v>0</v>
      </c>
      <c r="G1932">
        <v>1</v>
      </c>
      <c r="H1932">
        <v>11</v>
      </c>
      <c r="I1932">
        <v>51</v>
      </c>
      <c r="J1932">
        <v>3</v>
      </c>
      <c r="K1932">
        <v>12</v>
      </c>
      <c r="L1932">
        <v>0</v>
      </c>
    </row>
    <row r="1933" spans="1:12" x14ac:dyDescent="0.2">
      <c r="A1933" t="s">
        <v>1949</v>
      </c>
      <c r="B1933" t="s">
        <v>17</v>
      </c>
      <c r="C1933">
        <v>0</v>
      </c>
      <c r="D1933">
        <v>1</v>
      </c>
      <c r="E1933">
        <v>0</v>
      </c>
      <c r="F1933">
        <v>1</v>
      </c>
      <c r="G1933">
        <v>1</v>
      </c>
      <c r="H1933">
        <v>0</v>
      </c>
      <c r="I1933">
        <v>3</v>
      </c>
      <c r="J1933">
        <v>1</v>
      </c>
      <c r="K1933">
        <v>2</v>
      </c>
      <c r="L1933">
        <v>0</v>
      </c>
    </row>
    <row r="1934" spans="1:12" x14ac:dyDescent="0.2">
      <c r="A1934" t="s">
        <v>1950</v>
      </c>
      <c r="B1934" t="s">
        <v>17</v>
      </c>
      <c r="C1934">
        <v>0</v>
      </c>
      <c r="D1934">
        <v>0</v>
      </c>
      <c r="E1934">
        <v>0</v>
      </c>
      <c r="F1934">
        <v>1</v>
      </c>
      <c r="G1934">
        <v>1</v>
      </c>
      <c r="H1934">
        <v>1</v>
      </c>
      <c r="I1934">
        <v>3</v>
      </c>
      <c r="J1934">
        <v>1</v>
      </c>
      <c r="K1934">
        <v>2</v>
      </c>
      <c r="L1934">
        <v>0</v>
      </c>
    </row>
    <row r="1935" spans="1:12" x14ac:dyDescent="0.2">
      <c r="A1935" t="s">
        <v>1951</v>
      </c>
      <c r="B1935" t="s">
        <v>34</v>
      </c>
      <c r="C1935">
        <v>0</v>
      </c>
      <c r="D1935">
        <v>3</v>
      </c>
      <c r="E1935">
        <v>1</v>
      </c>
      <c r="F1935">
        <v>0</v>
      </c>
      <c r="G1935">
        <v>1</v>
      </c>
      <c r="H1935">
        <v>27</v>
      </c>
      <c r="I1935">
        <v>43</v>
      </c>
      <c r="J1935">
        <v>0</v>
      </c>
      <c r="K1935">
        <v>3</v>
      </c>
      <c r="L1935">
        <v>0</v>
      </c>
    </row>
    <row r="1936" spans="1:12" x14ac:dyDescent="0.2">
      <c r="A1936" t="s">
        <v>1952</v>
      </c>
      <c r="B1936" t="s">
        <v>34</v>
      </c>
      <c r="C1936">
        <v>0</v>
      </c>
      <c r="D1936">
        <v>1</v>
      </c>
      <c r="E1936">
        <v>0</v>
      </c>
      <c r="F1936">
        <v>0</v>
      </c>
      <c r="G1936">
        <v>1</v>
      </c>
      <c r="H1936">
        <v>5</v>
      </c>
      <c r="I1936">
        <v>5</v>
      </c>
      <c r="J1936">
        <v>0</v>
      </c>
      <c r="K1936">
        <v>2</v>
      </c>
      <c r="L1936">
        <v>0</v>
      </c>
    </row>
    <row r="1937" spans="1:12" x14ac:dyDescent="0.2">
      <c r="A1937" t="s">
        <v>1953</v>
      </c>
      <c r="B1937" t="s">
        <v>34</v>
      </c>
      <c r="C1937">
        <v>0</v>
      </c>
      <c r="D1937">
        <v>3</v>
      </c>
      <c r="E1937">
        <v>1</v>
      </c>
      <c r="F1937">
        <v>0</v>
      </c>
      <c r="G1937">
        <v>1</v>
      </c>
      <c r="H1937">
        <v>26</v>
      </c>
      <c r="I1937">
        <v>34</v>
      </c>
      <c r="J1937">
        <v>0</v>
      </c>
      <c r="K1937">
        <v>3</v>
      </c>
      <c r="L1937">
        <v>0</v>
      </c>
    </row>
    <row r="1938" spans="1:12" x14ac:dyDescent="0.2">
      <c r="A1938" t="s">
        <v>1954</v>
      </c>
      <c r="B1938" t="s">
        <v>17</v>
      </c>
      <c r="C1938">
        <v>0</v>
      </c>
      <c r="D1938">
        <v>3</v>
      </c>
      <c r="E1938">
        <v>0</v>
      </c>
      <c r="F1938">
        <v>0</v>
      </c>
      <c r="G1938">
        <v>1</v>
      </c>
      <c r="H1938">
        <v>18</v>
      </c>
      <c r="I1938">
        <v>24</v>
      </c>
      <c r="J1938">
        <v>1</v>
      </c>
      <c r="K1938">
        <v>5</v>
      </c>
      <c r="L1938">
        <v>0</v>
      </c>
    </row>
    <row r="1939" spans="1:12" x14ac:dyDescent="0.2">
      <c r="A1939" t="s">
        <v>1955</v>
      </c>
      <c r="B1939" t="s">
        <v>17</v>
      </c>
      <c r="C1939">
        <v>0</v>
      </c>
      <c r="D1939">
        <v>3</v>
      </c>
      <c r="E1939">
        <v>3</v>
      </c>
      <c r="F1939">
        <v>1</v>
      </c>
      <c r="G1939">
        <v>0.5</v>
      </c>
      <c r="H1939">
        <v>1</v>
      </c>
      <c r="I1939">
        <v>5</v>
      </c>
      <c r="J1939">
        <v>1</v>
      </c>
      <c r="K1939">
        <v>4</v>
      </c>
      <c r="L1939">
        <v>0</v>
      </c>
    </row>
    <row r="1940" spans="1:12" x14ac:dyDescent="0.2">
      <c r="A1940" t="s">
        <v>1956</v>
      </c>
      <c r="B1940" t="s">
        <v>17</v>
      </c>
      <c r="C1940">
        <v>0</v>
      </c>
      <c r="D1940">
        <v>1</v>
      </c>
      <c r="E1940">
        <v>0</v>
      </c>
      <c r="F1940">
        <v>1</v>
      </c>
      <c r="G1940">
        <v>1</v>
      </c>
      <c r="H1940">
        <v>0</v>
      </c>
      <c r="I1940">
        <v>2</v>
      </c>
      <c r="J1940">
        <v>3</v>
      </c>
      <c r="K1940">
        <v>1</v>
      </c>
      <c r="L1940">
        <v>0</v>
      </c>
    </row>
    <row r="1941" spans="1:12" x14ac:dyDescent="0.2">
      <c r="A1941" t="s">
        <v>1957</v>
      </c>
      <c r="B1941" t="s">
        <v>17</v>
      </c>
      <c r="C1941">
        <v>0</v>
      </c>
      <c r="D1941">
        <v>9</v>
      </c>
      <c r="E1941">
        <v>0</v>
      </c>
      <c r="F1941">
        <v>0</v>
      </c>
      <c r="G1941">
        <v>0.33300000000000002</v>
      </c>
      <c r="H1941">
        <v>5</v>
      </c>
      <c r="I1941">
        <v>14</v>
      </c>
      <c r="J1941">
        <v>1</v>
      </c>
      <c r="K1941">
        <v>9</v>
      </c>
      <c r="L1941">
        <v>0</v>
      </c>
    </row>
    <row r="1942" spans="1:12" x14ac:dyDescent="0.2">
      <c r="A1942" t="s">
        <v>1958</v>
      </c>
      <c r="B1942" t="s">
        <v>17</v>
      </c>
      <c r="C1942">
        <v>0</v>
      </c>
      <c r="D1942">
        <v>5</v>
      </c>
      <c r="E1942">
        <v>0</v>
      </c>
      <c r="F1942">
        <v>0</v>
      </c>
      <c r="G1942">
        <v>1</v>
      </c>
      <c r="H1942">
        <v>4</v>
      </c>
      <c r="I1942">
        <v>9</v>
      </c>
      <c r="J1942">
        <v>1</v>
      </c>
      <c r="K1942">
        <v>5</v>
      </c>
      <c r="L1942">
        <v>0</v>
      </c>
    </row>
    <row r="1943" spans="1:12" x14ac:dyDescent="0.2">
      <c r="A1943" t="s">
        <v>1959</v>
      </c>
      <c r="B1943" t="s">
        <v>17</v>
      </c>
      <c r="C1943">
        <v>0</v>
      </c>
      <c r="D1943">
        <v>9</v>
      </c>
      <c r="E1943">
        <v>31</v>
      </c>
      <c r="F1943">
        <v>0</v>
      </c>
      <c r="G1943">
        <v>0.14299999999999999</v>
      </c>
      <c r="H1943">
        <v>6</v>
      </c>
      <c r="I1943">
        <v>18</v>
      </c>
      <c r="J1943">
        <v>3</v>
      </c>
      <c r="K1943">
        <v>10</v>
      </c>
      <c r="L1943">
        <v>0</v>
      </c>
    </row>
    <row r="1944" spans="1:12" x14ac:dyDescent="0.2">
      <c r="A1944" t="s">
        <v>1960</v>
      </c>
      <c r="B1944" t="s">
        <v>17</v>
      </c>
      <c r="C1944">
        <v>0</v>
      </c>
      <c r="D1944">
        <v>3</v>
      </c>
      <c r="E1944">
        <v>1</v>
      </c>
      <c r="F1944">
        <v>0</v>
      </c>
      <c r="G1944">
        <v>0.5</v>
      </c>
      <c r="H1944">
        <v>7</v>
      </c>
      <c r="I1944">
        <v>11</v>
      </c>
      <c r="J1944">
        <v>1</v>
      </c>
      <c r="K1944">
        <v>3</v>
      </c>
      <c r="L1944">
        <v>0</v>
      </c>
    </row>
    <row r="1945" spans="1:12" x14ac:dyDescent="0.2">
      <c r="A1945" t="s">
        <v>1961</v>
      </c>
      <c r="B1945" t="s">
        <v>17</v>
      </c>
      <c r="C1945">
        <v>0</v>
      </c>
      <c r="D1945">
        <v>4</v>
      </c>
      <c r="E1945">
        <v>0</v>
      </c>
      <c r="F1945">
        <v>0</v>
      </c>
      <c r="G1945">
        <v>0.5</v>
      </c>
      <c r="H1945">
        <v>2</v>
      </c>
      <c r="I1945">
        <v>12</v>
      </c>
      <c r="J1945">
        <v>2</v>
      </c>
      <c r="K1945">
        <v>5</v>
      </c>
      <c r="L1945">
        <v>0</v>
      </c>
    </row>
    <row r="1946" spans="1:12" x14ac:dyDescent="0.2">
      <c r="A1946" t="s">
        <v>1962</v>
      </c>
      <c r="B1946" t="s">
        <v>17</v>
      </c>
      <c r="C1946">
        <v>0</v>
      </c>
      <c r="D1946">
        <v>4</v>
      </c>
      <c r="E1946">
        <v>0</v>
      </c>
      <c r="F1946">
        <v>0</v>
      </c>
      <c r="G1946">
        <v>1</v>
      </c>
      <c r="H1946">
        <v>4</v>
      </c>
      <c r="I1946">
        <v>12</v>
      </c>
      <c r="J1946">
        <v>1</v>
      </c>
      <c r="K1946">
        <v>6</v>
      </c>
      <c r="L1946">
        <v>0</v>
      </c>
    </row>
    <row r="1947" spans="1:12" x14ac:dyDescent="0.2">
      <c r="A1947" t="s">
        <v>1963</v>
      </c>
      <c r="B1947" t="s">
        <v>17</v>
      </c>
      <c r="C1947">
        <v>0</v>
      </c>
      <c r="D1947">
        <v>1</v>
      </c>
      <c r="E1947">
        <v>0</v>
      </c>
      <c r="F1947">
        <v>1</v>
      </c>
      <c r="G1947">
        <v>1</v>
      </c>
      <c r="H1947">
        <v>0</v>
      </c>
      <c r="I1947">
        <v>3</v>
      </c>
      <c r="J1947">
        <v>5</v>
      </c>
      <c r="K1947">
        <v>1</v>
      </c>
      <c r="L1947">
        <v>0</v>
      </c>
    </row>
    <row r="1948" spans="1:12" x14ac:dyDescent="0.2">
      <c r="A1948" t="s">
        <v>1964</v>
      </c>
      <c r="B1948" t="s">
        <v>17</v>
      </c>
      <c r="C1948">
        <v>0</v>
      </c>
      <c r="D1948">
        <v>4</v>
      </c>
      <c r="E1948">
        <v>11</v>
      </c>
      <c r="F1948">
        <v>0</v>
      </c>
      <c r="G1948">
        <v>0.5</v>
      </c>
      <c r="H1948">
        <v>7</v>
      </c>
      <c r="I1948">
        <v>18</v>
      </c>
      <c r="J1948">
        <v>1</v>
      </c>
      <c r="K1948">
        <v>8</v>
      </c>
      <c r="L1948">
        <v>0</v>
      </c>
    </row>
    <row r="1949" spans="1:12" x14ac:dyDescent="0.2">
      <c r="A1949" t="s">
        <v>1965</v>
      </c>
      <c r="B1949" t="s">
        <v>17</v>
      </c>
      <c r="C1949">
        <v>0</v>
      </c>
      <c r="D1949">
        <v>11</v>
      </c>
      <c r="E1949">
        <v>1</v>
      </c>
      <c r="F1949">
        <v>0</v>
      </c>
      <c r="G1949">
        <v>0.25</v>
      </c>
      <c r="H1949">
        <v>10</v>
      </c>
      <c r="I1949">
        <v>28</v>
      </c>
      <c r="J1949">
        <v>1</v>
      </c>
      <c r="K1949">
        <v>11</v>
      </c>
      <c r="L1949">
        <v>0</v>
      </c>
    </row>
    <row r="1950" spans="1:12" x14ac:dyDescent="0.2">
      <c r="A1950" t="s">
        <v>1966</v>
      </c>
      <c r="B1950" t="s">
        <v>15</v>
      </c>
      <c r="C1950">
        <v>0</v>
      </c>
      <c r="D1950">
        <v>2</v>
      </c>
      <c r="E1950">
        <v>0</v>
      </c>
      <c r="F1950">
        <v>1</v>
      </c>
      <c r="G1950">
        <v>1</v>
      </c>
      <c r="H1950">
        <v>2</v>
      </c>
      <c r="I1950">
        <v>4</v>
      </c>
      <c r="J1950">
        <v>14</v>
      </c>
      <c r="K1950">
        <v>3</v>
      </c>
      <c r="L1950">
        <v>3</v>
      </c>
    </row>
    <row r="1951" spans="1:12" x14ac:dyDescent="0.2">
      <c r="A1951" t="s">
        <v>1967</v>
      </c>
      <c r="B1951" t="s">
        <v>15</v>
      </c>
      <c r="C1951">
        <v>0</v>
      </c>
      <c r="D1951">
        <v>1</v>
      </c>
      <c r="E1951">
        <v>0</v>
      </c>
      <c r="F1951">
        <v>1</v>
      </c>
      <c r="G1951">
        <v>1</v>
      </c>
      <c r="H1951">
        <v>3</v>
      </c>
      <c r="I1951">
        <v>3</v>
      </c>
      <c r="J1951">
        <v>8</v>
      </c>
      <c r="K1951">
        <v>2</v>
      </c>
      <c r="L1951">
        <v>3</v>
      </c>
    </row>
    <row r="1952" spans="1:12" x14ac:dyDescent="0.2">
      <c r="A1952" t="s">
        <v>1968</v>
      </c>
      <c r="B1952" t="s">
        <v>15</v>
      </c>
      <c r="C1952">
        <v>0</v>
      </c>
      <c r="D1952">
        <v>1</v>
      </c>
      <c r="E1952">
        <v>0</v>
      </c>
      <c r="F1952">
        <v>1</v>
      </c>
      <c r="G1952">
        <v>1</v>
      </c>
      <c r="H1952">
        <v>4</v>
      </c>
      <c r="I1952">
        <v>3</v>
      </c>
      <c r="J1952">
        <v>10</v>
      </c>
      <c r="K1952">
        <v>2</v>
      </c>
      <c r="L1952">
        <v>3</v>
      </c>
    </row>
    <row r="1953" spans="1:12" x14ac:dyDescent="0.2">
      <c r="A1953" t="s">
        <v>1969</v>
      </c>
      <c r="B1953" t="s">
        <v>17</v>
      </c>
      <c r="C1953">
        <v>0</v>
      </c>
      <c r="D1953">
        <v>4</v>
      </c>
      <c r="E1953">
        <v>0</v>
      </c>
      <c r="F1953">
        <v>1</v>
      </c>
      <c r="G1953">
        <v>1</v>
      </c>
      <c r="H1953">
        <v>2</v>
      </c>
      <c r="I1953">
        <v>5</v>
      </c>
      <c r="J1953">
        <v>13</v>
      </c>
      <c r="K1953">
        <v>4</v>
      </c>
      <c r="L1953">
        <v>3</v>
      </c>
    </row>
    <row r="1954" spans="1:12" x14ac:dyDescent="0.2">
      <c r="A1954" t="s">
        <v>1970</v>
      </c>
      <c r="B1954" t="s">
        <v>17</v>
      </c>
      <c r="C1954">
        <v>0</v>
      </c>
      <c r="D1954">
        <v>6</v>
      </c>
      <c r="E1954">
        <v>1</v>
      </c>
      <c r="F1954">
        <v>1</v>
      </c>
      <c r="G1954">
        <v>1</v>
      </c>
      <c r="H1954">
        <v>2</v>
      </c>
      <c r="I1954">
        <v>6</v>
      </c>
      <c r="J1954">
        <v>12</v>
      </c>
      <c r="K1954">
        <v>6</v>
      </c>
      <c r="L1954">
        <v>3</v>
      </c>
    </row>
    <row r="1955" spans="1:12" x14ac:dyDescent="0.2">
      <c r="A1955" t="s">
        <v>1971</v>
      </c>
      <c r="B1955" t="s">
        <v>17</v>
      </c>
      <c r="C1955">
        <v>0</v>
      </c>
      <c r="D1955">
        <v>2</v>
      </c>
      <c r="E1955">
        <v>0</v>
      </c>
      <c r="F1955">
        <v>1</v>
      </c>
      <c r="G1955">
        <v>1</v>
      </c>
      <c r="H1955">
        <v>0</v>
      </c>
      <c r="I1955">
        <v>3</v>
      </c>
      <c r="J1955">
        <v>14</v>
      </c>
      <c r="K1955">
        <v>2</v>
      </c>
      <c r="L1955">
        <v>3</v>
      </c>
    </row>
    <row r="1956" spans="1:12" x14ac:dyDescent="0.2">
      <c r="A1956" t="s">
        <v>1972</v>
      </c>
      <c r="B1956" t="s">
        <v>17</v>
      </c>
      <c r="C1956">
        <v>0</v>
      </c>
      <c r="D1956">
        <v>4</v>
      </c>
      <c r="E1956">
        <v>0</v>
      </c>
      <c r="F1956">
        <v>1</v>
      </c>
      <c r="G1956">
        <v>1</v>
      </c>
      <c r="H1956">
        <v>1</v>
      </c>
      <c r="I1956">
        <v>5</v>
      </c>
      <c r="J1956">
        <v>11</v>
      </c>
      <c r="K1956">
        <v>4</v>
      </c>
      <c r="L1956">
        <v>3</v>
      </c>
    </row>
    <row r="1957" spans="1:12" x14ac:dyDescent="0.2">
      <c r="A1957" t="s">
        <v>1973</v>
      </c>
      <c r="B1957" t="s">
        <v>17</v>
      </c>
      <c r="C1957">
        <v>0</v>
      </c>
      <c r="D1957">
        <v>4</v>
      </c>
      <c r="E1957">
        <v>0</v>
      </c>
      <c r="F1957">
        <v>1</v>
      </c>
      <c r="G1957">
        <v>1</v>
      </c>
      <c r="H1957">
        <v>1</v>
      </c>
      <c r="I1957">
        <v>5</v>
      </c>
      <c r="J1957">
        <v>10</v>
      </c>
      <c r="K1957">
        <v>4</v>
      </c>
      <c r="L1957">
        <v>3</v>
      </c>
    </row>
    <row r="1958" spans="1:12" x14ac:dyDescent="0.2">
      <c r="A1958" t="s">
        <v>1974</v>
      </c>
      <c r="B1958" t="s">
        <v>17</v>
      </c>
      <c r="C1958">
        <v>0</v>
      </c>
      <c r="D1958">
        <v>3</v>
      </c>
      <c r="E1958">
        <v>0</v>
      </c>
      <c r="F1958">
        <v>1</v>
      </c>
      <c r="G1958">
        <v>1</v>
      </c>
      <c r="H1958">
        <v>4</v>
      </c>
      <c r="I1958">
        <v>4</v>
      </c>
      <c r="J1958">
        <v>11</v>
      </c>
      <c r="K1958">
        <v>3</v>
      </c>
      <c r="L1958">
        <v>4</v>
      </c>
    </row>
    <row r="1959" spans="1:12" x14ac:dyDescent="0.2">
      <c r="A1959" t="s">
        <v>1975</v>
      </c>
      <c r="B1959" t="s">
        <v>19</v>
      </c>
      <c r="C1959">
        <v>0</v>
      </c>
      <c r="D1959">
        <v>8</v>
      </c>
      <c r="E1959">
        <v>12</v>
      </c>
      <c r="F1959">
        <v>0</v>
      </c>
      <c r="G1959">
        <v>0.33300000000000002</v>
      </c>
      <c r="H1959">
        <v>24</v>
      </c>
      <c r="I1959">
        <v>37</v>
      </c>
      <c r="J1959">
        <v>6</v>
      </c>
      <c r="K1959">
        <v>9</v>
      </c>
      <c r="L1959">
        <v>0</v>
      </c>
    </row>
    <row r="1960" spans="1:12" x14ac:dyDescent="0.2">
      <c r="A1960" t="s">
        <v>1976</v>
      </c>
      <c r="B1960" t="s">
        <v>19</v>
      </c>
      <c r="C1960">
        <v>0</v>
      </c>
      <c r="D1960">
        <v>8</v>
      </c>
      <c r="E1960">
        <v>11</v>
      </c>
      <c r="F1960">
        <v>0</v>
      </c>
      <c r="G1960">
        <v>0.33300000000000002</v>
      </c>
      <c r="H1960">
        <v>12</v>
      </c>
      <c r="I1960">
        <v>38</v>
      </c>
      <c r="J1960">
        <v>1</v>
      </c>
      <c r="K1960">
        <v>12</v>
      </c>
      <c r="L1960">
        <v>0</v>
      </c>
    </row>
    <row r="1961" spans="1:12" x14ac:dyDescent="0.2">
      <c r="A1961" t="s">
        <v>1977</v>
      </c>
      <c r="B1961" t="s">
        <v>19</v>
      </c>
      <c r="C1961">
        <v>0</v>
      </c>
      <c r="D1961">
        <v>4</v>
      </c>
      <c r="E1961">
        <v>0</v>
      </c>
      <c r="F1961">
        <v>0</v>
      </c>
      <c r="G1961">
        <v>1</v>
      </c>
      <c r="H1961">
        <v>11</v>
      </c>
      <c r="I1961">
        <v>24</v>
      </c>
      <c r="J1961">
        <v>1</v>
      </c>
      <c r="K1961">
        <v>7</v>
      </c>
      <c r="L1961">
        <v>0</v>
      </c>
    </row>
    <row r="1962" spans="1:12" x14ac:dyDescent="0.2">
      <c r="A1962" t="s">
        <v>1978</v>
      </c>
      <c r="B1962" t="s">
        <v>19</v>
      </c>
      <c r="C1962">
        <v>0</v>
      </c>
      <c r="D1962">
        <v>4</v>
      </c>
      <c r="E1962">
        <v>4</v>
      </c>
      <c r="F1962">
        <v>0</v>
      </c>
      <c r="G1962">
        <v>0.5</v>
      </c>
      <c r="H1962">
        <v>4</v>
      </c>
      <c r="I1962">
        <v>16</v>
      </c>
      <c r="J1962">
        <v>3</v>
      </c>
      <c r="K1962">
        <v>6</v>
      </c>
      <c r="L1962">
        <v>0</v>
      </c>
    </row>
    <row r="1963" spans="1:12" x14ac:dyDescent="0.2">
      <c r="A1963" t="s">
        <v>1979</v>
      </c>
      <c r="B1963" t="s">
        <v>19</v>
      </c>
      <c r="C1963">
        <v>0</v>
      </c>
      <c r="D1963">
        <v>11</v>
      </c>
      <c r="E1963">
        <v>0</v>
      </c>
      <c r="F1963">
        <v>0</v>
      </c>
      <c r="G1963">
        <v>1</v>
      </c>
      <c r="H1963">
        <v>22</v>
      </c>
      <c r="I1963">
        <v>63</v>
      </c>
      <c r="J1963">
        <v>4</v>
      </c>
      <c r="K1963">
        <v>12</v>
      </c>
      <c r="L1963">
        <v>0</v>
      </c>
    </row>
    <row r="1964" spans="1:12" x14ac:dyDescent="0.2">
      <c r="A1964" t="s">
        <v>1980</v>
      </c>
      <c r="B1964" t="s">
        <v>17</v>
      </c>
      <c r="C1964">
        <v>5</v>
      </c>
      <c r="D1964">
        <v>1</v>
      </c>
      <c r="E1964">
        <v>0</v>
      </c>
      <c r="F1964">
        <v>1</v>
      </c>
      <c r="G1964">
        <v>1</v>
      </c>
      <c r="H1964">
        <v>1</v>
      </c>
      <c r="I1964">
        <v>2</v>
      </c>
      <c r="J1964">
        <v>1</v>
      </c>
      <c r="K1964">
        <v>1</v>
      </c>
      <c r="L1964">
        <v>0</v>
      </c>
    </row>
    <row r="1965" spans="1:12" x14ac:dyDescent="0.2">
      <c r="A1965" t="s">
        <v>1981</v>
      </c>
      <c r="B1965" t="s">
        <v>17</v>
      </c>
      <c r="C1965">
        <v>0</v>
      </c>
      <c r="D1965">
        <v>0</v>
      </c>
      <c r="E1965">
        <v>20</v>
      </c>
      <c r="F1965">
        <v>0</v>
      </c>
      <c r="G1965">
        <v>1</v>
      </c>
      <c r="H1965">
        <v>6</v>
      </c>
      <c r="I1965">
        <v>24</v>
      </c>
      <c r="J1965">
        <v>2</v>
      </c>
      <c r="K1965">
        <v>12</v>
      </c>
      <c r="L1965">
        <v>0</v>
      </c>
    </row>
    <row r="1966" spans="1:12" x14ac:dyDescent="0.2">
      <c r="A1966" t="s">
        <v>1982</v>
      </c>
      <c r="B1966" t="s">
        <v>19</v>
      </c>
      <c r="C1966">
        <v>0</v>
      </c>
      <c r="D1966">
        <v>0</v>
      </c>
      <c r="E1966">
        <v>0</v>
      </c>
      <c r="F1966">
        <v>0</v>
      </c>
      <c r="G1966">
        <v>1</v>
      </c>
      <c r="H1966">
        <v>5</v>
      </c>
      <c r="I1966">
        <v>20</v>
      </c>
      <c r="J1966">
        <v>1</v>
      </c>
      <c r="K1966">
        <v>8</v>
      </c>
      <c r="L1966">
        <v>0</v>
      </c>
    </row>
    <row r="1967" spans="1:12" x14ac:dyDescent="0.2">
      <c r="A1967" t="s">
        <v>1983</v>
      </c>
      <c r="B1967" t="s">
        <v>34</v>
      </c>
      <c r="C1967">
        <v>0</v>
      </c>
      <c r="D1967">
        <v>1</v>
      </c>
      <c r="E1967">
        <v>0</v>
      </c>
      <c r="F1967">
        <v>0</v>
      </c>
      <c r="G1967">
        <v>1</v>
      </c>
      <c r="H1967">
        <v>5</v>
      </c>
      <c r="I1967">
        <v>5</v>
      </c>
      <c r="J1967">
        <v>0</v>
      </c>
      <c r="K1967">
        <v>2</v>
      </c>
      <c r="L1967">
        <v>0</v>
      </c>
    </row>
    <row r="1968" spans="1:12" x14ac:dyDescent="0.2">
      <c r="A1968" t="s">
        <v>1984</v>
      </c>
      <c r="B1968" t="s">
        <v>34</v>
      </c>
      <c r="C1968">
        <v>0</v>
      </c>
      <c r="D1968">
        <v>9</v>
      </c>
      <c r="E1968">
        <v>20</v>
      </c>
      <c r="F1968">
        <v>0</v>
      </c>
      <c r="G1968">
        <v>0.125</v>
      </c>
      <c r="H1968">
        <v>17</v>
      </c>
      <c r="I1968">
        <v>18</v>
      </c>
      <c r="J1968">
        <v>6</v>
      </c>
      <c r="K1968">
        <v>9</v>
      </c>
      <c r="L1968">
        <v>0</v>
      </c>
    </row>
    <row r="1969" spans="1:12" x14ac:dyDescent="0.2">
      <c r="A1969" t="s">
        <v>1985</v>
      </c>
      <c r="B1969" t="s">
        <v>34</v>
      </c>
      <c r="C1969">
        <v>0</v>
      </c>
      <c r="D1969">
        <v>3</v>
      </c>
      <c r="E1969">
        <v>3</v>
      </c>
      <c r="F1969">
        <v>0</v>
      </c>
      <c r="G1969">
        <v>0.5</v>
      </c>
      <c r="H1969">
        <v>7</v>
      </c>
      <c r="I1969">
        <v>6</v>
      </c>
      <c r="J1969">
        <v>2</v>
      </c>
      <c r="K1969">
        <v>3</v>
      </c>
      <c r="L1969">
        <v>0</v>
      </c>
    </row>
    <row r="1970" spans="1:12" x14ac:dyDescent="0.2">
      <c r="A1970" t="s">
        <v>1986</v>
      </c>
      <c r="B1970" t="s">
        <v>34</v>
      </c>
      <c r="C1970">
        <v>0</v>
      </c>
      <c r="D1970">
        <v>6</v>
      </c>
      <c r="E1970">
        <v>0</v>
      </c>
      <c r="F1970">
        <v>0</v>
      </c>
      <c r="G1970">
        <v>1</v>
      </c>
      <c r="H1970">
        <v>24</v>
      </c>
      <c r="I1970">
        <v>48</v>
      </c>
      <c r="J1970">
        <v>6</v>
      </c>
      <c r="K1970">
        <v>10</v>
      </c>
      <c r="L1970">
        <v>1</v>
      </c>
    </row>
    <row r="1971" spans="1:12" x14ac:dyDescent="0.2">
      <c r="A1971" t="s">
        <v>1987</v>
      </c>
      <c r="B1971" t="s">
        <v>34</v>
      </c>
      <c r="C1971">
        <v>0</v>
      </c>
      <c r="D1971">
        <v>1</v>
      </c>
      <c r="E1971">
        <v>0</v>
      </c>
      <c r="F1971">
        <v>0</v>
      </c>
      <c r="G1971">
        <v>1</v>
      </c>
      <c r="H1971">
        <v>8</v>
      </c>
      <c r="I1971">
        <v>20</v>
      </c>
      <c r="J1971">
        <v>1</v>
      </c>
      <c r="K1971">
        <v>2</v>
      </c>
      <c r="L1971">
        <v>0</v>
      </c>
    </row>
    <row r="1972" spans="1:12" x14ac:dyDescent="0.2">
      <c r="A1972" t="s">
        <v>1988</v>
      </c>
      <c r="B1972" t="s">
        <v>34</v>
      </c>
      <c r="C1972">
        <v>0</v>
      </c>
      <c r="D1972">
        <v>1</v>
      </c>
      <c r="E1972">
        <v>0</v>
      </c>
      <c r="F1972">
        <v>0</v>
      </c>
      <c r="G1972">
        <v>1</v>
      </c>
      <c r="H1972">
        <v>10</v>
      </c>
      <c r="I1972">
        <v>20</v>
      </c>
      <c r="J1972">
        <v>1</v>
      </c>
      <c r="K1972">
        <v>2</v>
      </c>
      <c r="L1972">
        <v>0</v>
      </c>
    </row>
    <row r="1973" spans="1:12" x14ac:dyDescent="0.2">
      <c r="A1973" t="s">
        <v>1989</v>
      </c>
      <c r="B1973" t="s">
        <v>34</v>
      </c>
      <c r="C1973">
        <v>0</v>
      </c>
      <c r="D1973">
        <v>3</v>
      </c>
      <c r="E1973">
        <v>0</v>
      </c>
      <c r="F1973">
        <v>0</v>
      </c>
      <c r="G1973">
        <v>1</v>
      </c>
      <c r="H1973">
        <v>10</v>
      </c>
      <c r="I1973">
        <v>25</v>
      </c>
      <c r="J1973">
        <v>1</v>
      </c>
      <c r="K1973">
        <v>4</v>
      </c>
      <c r="L1973">
        <v>0</v>
      </c>
    </row>
    <row r="1974" spans="1:12" x14ac:dyDescent="0.2">
      <c r="A1974" t="s">
        <v>1990</v>
      </c>
      <c r="B1974" t="s">
        <v>34</v>
      </c>
      <c r="C1974">
        <v>0</v>
      </c>
      <c r="D1974">
        <v>4</v>
      </c>
      <c r="E1974">
        <v>0</v>
      </c>
      <c r="F1974">
        <v>0</v>
      </c>
      <c r="G1974">
        <v>1</v>
      </c>
      <c r="H1974">
        <v>10</v>
      </c>
      <c r="I1974">
        <v>30</v>
      </c>
      <c r="J1974">
        <v>1</v>
      </c>
      <c r="K1974">
        <v>5</v>
      </c>
      <c r="L1974">
        <v>0</v>
      </c>
    </row>
    <row r="1975" spans="1:12" x14ac:dyDescent="0.2">
      <c r="A1975" t="s">
        <v>1991</v>
      </c>
      <c r="B1975" t="s">
        <v>17</v>
      </c>
      <c r="C1975">
        <v>0</v>
      </c>
      <c r="D1975">
        <v>0</v>
      </c>
      <c r="E1975">
        <v>0</v>
      </c>
      <c r="F1975">
        <v>1</v>
      </c>
      <c r="G1975">
        <v>1</v>
      </c>
      <c r="H1975">
        <v>0</v>
      </c>
      <c r="I1975">
        <v>2</v>
      </c>
      <c r="J1975">
        <v>5</v>
      </c>
      <c r="K1975">
        <v>1</v>
      </c>
      <c r="L1975">
        <v>0</v>
      </c>
    </row>
    <row r="1976" spans="1:12" x14ac:dyDescent="0.2">
      <c r="A1976" t="s">
        <v>1992</v>
      </c>
      <c r="B1976" t="s">
        <v>34</v>
      </c>
      <c r="C1976">
        <v>0</v>
      </c>
      <c r="D1976">
        <v>6</v>
      </c>
      <c r="E1976">
        <v>0</v>
      </c>
      <c r="F1976">
        <v>0</v>
      </c>
      <c r="G1976">
        <v>1</v>
      </c>
      <c r="H1976">
        <v>13</v>
      </c>
      <c r="I1976">
        <v>58</v>
      </c>
      <c r="J1976">
        <v>6</v>
      </c>
      <c r="K1976">
        <v>9</v>
      </c>
      <c r="L1976">
        <v>1</v>
      </c>
    </row>
    <row r="1977" spans="1:12" x14ac:dyDescent="0.2">
      <c r="A1977" t="s">
        <v>1993</v>
      </c>
      <c r="B1977" t="s">
        <v>19</v>
      </c>
      <c r="C1977">
        <v>0</v>
      </c>
      <c r="D1977">
        <v>3</v>
      </c>
      <c r="E1977">
        <v>0</v>
      </c>
      <c r="F1977">
        <v>0</v>
      </c>
      <c r="G1977">
        <v>0.5</v>
      </c>
      <c r="H1977">
        <v>5</v>
      </c>
      <c r="I1977">
        <v>6</v>
      </c>
      <c r="J1977">
        <v>1</v>
      </c>
      <c r="K1977">
        <v>3</v>
      </c>
      <c r="L1977">
        <v>0</v>
      </c>
    </row>
    <row r="1978" spans="1:12" x14ac:dyDescent="0.2">
      <c r="A1978" t="s">
        <v>1994</v>
      </c>
      <c r="B1978" t="s">
        <v>19</v>
      </c>
      <c r="C1978">
        <v>0</v>
      </c>
      <c r="D1978">
        <v>3</v>
      </c>
      <c r="E1978">
        <v>8</v>
      </c>
      <c r="F1978">
        <v>0</v>
      </c>
      <c r="G1978">
        <v>1</v>
      </c>
      <c r="H1978">
        <v>16</v>
      </c>
      <c r="I1978">
        <v>34</v>
      </c>
      <c r="J1978">
        <v>1</v>
      </c>
      <c r="K1978">
        <v>5</v>
      </c>
      <c r="L1978">
        <v>0</v>
      </c>
    </row>
    <row r="1979" spans="1:12" x14ac:dyDescent="0.2">
      <c r="A1979" t="s">
        <v>1995</v>
      </c>
      <c r="B1979" t="s">
        <v>19</v>
      </c>
      <c r="C1979">
        <v>0</v>
      </c>
      <c r="D1979">
        <v>2</v>
      </c>
      <c r="E1979">
        <v>4</v>
      </c>
      <c r="F1979">
        <v>0</v>
      </c>
      <c r="G1979">
        <v>1</v>
      </c>
      <c r="H1979">
        <v>13</v>
      </c>
      <c r="I1979">
        <v>38</v>
      </c>
      <c r="J1979">
        <v>2</v>
      </c>
      <c r="K1979">
        <v>4</v>
      </c>
      <c r="L1979">
        <v>0</v>
      </c>
    </row>
    <row r="1980" spans="1:12" x14ac:dyDescent="0.2">
      <c r="A1980" t="s">
        <v>1996</v>
      </c>
      <c r="B1980" t="s">
        <v>19</v>
      </c>
      <c r="C1980">
        <v>0</v>
      </c>
      <c r="D1980">
        <v>5</v>
      </c>
      <c r="E1980">
        <v>11</v>
      </c>
      <c r="F1980">
        <v>0</v>
      </c>
      <c r="G1980">
        <v>0.25</v>
      </c>
      <c r="H1980">
        <v>16</v>
      </c>
      <c r="I1980">
        <v>33</v>
      </c>
      <c r="J1980">
        <v>5</v>
      </c>
      <c r="K1980">
        <v>9</v>
      </c>
      <c r="L1980">
        <v>0</v>
      </c>
    </row>
    <row r="1981" spans="1:12" x14ac:dyDescent="0.2">
      <c r="A1981" t="s">
        <v>1997</v>
      </c>
      <c r="B1981" t="s">
        <v>19</v>
      </c>
      <c r="C1981">
        <v>0</v>
      </c>
      <c r="D1981">
        <v>11</v>
      </c>
      <c r="E1981">
        <v>22</v>
      </c>
      <c r="F1981">
        <v>0</v>
      </c>
      <c r="G1981">
        <v>0.5</v>
      </c>
      <c r="H1981">
        <v>12</v>
      </c>
      <c r="I1981">
        <v>34</v>
      </c>
      <c r="J1981">
        <v>1</v>
      </c>
      <c r="K1981">
        <v>12</v>
      </c>
      <c r="L1981">
        <v>0</v>
      </c>
    </row>
    <row r="1982" spans="1:12" x14ac:dyDescent="0.2">
      <c r="A1982" t="s">
        <v>1998</v>
      </c>
      <c r="B1982" t="s">
        <v>19</v>
      </c>
      <c r="C1982">
        <v>0</v>
      </c>
      <c r="D1982">
        <v>7</v>
      </c>
      <c r="E1982">
        <v>0</v>
      </c>
      <c r="F1982">
        <v>0</v>
      </c>
      <c r="G1982">
        <v>0.5</v>
      </c>
      <c r="H1982">
        <v>11</v>
      </c>
      <c r="I1982">
        <v>26</v>
      </c>
      <c r="J1982">
        <v>1</v>
      </c>
      <c r="K1982">
        <v>8</v>
      </c>
      <c r="L1982">
        <v>0</v>
      </c>
    </row>
    <row r="1983" spans="1:12" x14ac:dyDescent="0.2">
      <c r="A1983" t="s">
        <v>1999</v>
      </c>
      <c r="B1983" t="s">
        <v>19</v>
      </c>
      <c r="C1983">
        <v>0</v>
      </c>
      <c r="D1983">
        <v>10</v>
      </c>
      <c r="E1983">
        <v>13</v>
      </c>
      <c r="F1983">
        <v>0</v>
      </c>
      <c r="G1983">
        <v>0.5</v>
      </c>
      <c r="H1983">
        <v>25</v>
      </c>
      <c r="I1983">
        <v>44</v>
      </c>
      <c r="J1983">
        <v>1</v>
      </c>
      <c r="K1983">
        <v>11</v>
      </c>
      <c r="L1983">
        <v>0</v>
      </c>
    </row>
    <row r="1984" spans="1:12" x14ac:dyDescent="0.2">
      <c r="A1984" t="s">
        <v>2000</v>
      </c>
      <c r="B1984" t="s">
        <v>19</v>
      </c>
      <c r="C1984">
        <v>0</v>
      </c>
      <c r="D1984">
        <v>12</v>
      </c>
      <c r="E1984">
        <v>24</v>
      </c>
      <c r="F1984">
        <v>0</v>
      </c>
      <c r="G1984">
        <v>0.25</v>
      </c>
      <c r="H1984">
        <v>15</v>
      </c>
      <c r="I1984">
        <v>34</v>
      </c>
      <c r="J1984">
        <v>1</v>
      </c>
      <c r="K1984">
        <v>13</v>
      </c>
      <c r="L1984">
        <v>0</v>
      </c>
    </row>
    <row r="1985" spans="1:12" x14ac:dyDescent="0.2">
      <c r="A1985" t="s">
        <v>2001</v>
      </c>
      <c r="B1985" t="s">
        <v>13</v>
      </c>
      <c r="C1985">
        <v>2</v>
      </c>
      <c r="D1985">
        <v>1</v>
      </c>
      <c r="E1985">
        <v>0</v>
      </c>
      <c r="F1985">
        <v>1</v>
      </c>
      <c r="G1985">
        <v>1</v>
      </c>
      <c r="H1985">
        <v>0</v>
      </c>
      <c r="I1985">
        <v>2</v>
      </c>
      <c r="J1985">
        <v>0</v>
      </c>
      <c r="K1985">
        <v>1</v>
      </c>
      <c r="L1985">
        <v>0</v>
      </c>
    </row>
    <row r="1986" spans="1:12" x14ac:dyDescent="0.2">
      <c r="A1986" t="s">
        <v>2002</v>
      </c>
      <c r="B1986" t="s">
        <v>19</v>
      </c>
      <c r="C1986">
        <v>0</v>
      </c>
      <c r="D1986">
        <v>3</v>
      </c>
      <c r="E1986">
        <v>0</v>
      </c>
      <c r="F1986">
        <v>0</v>
      </c>
      <c r="G1986">
        <v>1</v>
      </c>
      <c r="H1986">
        <v>13</v>
      </c>
      <c r="I1986">
        <v>20</v>
      </c>
      <c r="J1986">
        <v>4</v>
      </c>
      <c r="K1986">
        <v>10</v>
      </c>
      <c r="L1986">
        <v>0</v>
      </c>
    </row>
    <row r="1987" spans="1:12" x14ac:dyDescent="0.2">
      <c r="A1987" t="s">
        <v>2003</v>
      </c>
      <c r="B1987" t="s">
        <v>19</v>
      </c>
      <c r="C1987">
        <v>0</v>
      </c>
      <c r="D1987">
        <v>5</v>
      </c>
      <c r="E1987">
        <v>5</v>
      </c>
      <c r="F1987">
        <v>0</v>
      </c>
      <c r="G1987">
        <v>0.5</v>
      </c>
      <c r="H1987">
        <v>5</v>
      </c>
      <c r="I1987">
        <v>20</v>
      </c>
      <c r="J1987">
        <v>1</v>
      </c>
      <c r="K1987">
        <v>6</v>
      </c>
      <c r="L1987">
        <v>0</v>
      </c>
    </row>
    <row r="1988" spans="1:12" x14ac:dyDescent="0.2">
      <c r="A1988" t="s">
        <v>2004</v>
      </c>
      <c r="B1988" t="s">
        <v>19</v>
      </c>
      <c r="C1988">
        <v>0</v>
      </c>
      <c r="D1988">
        <v>5</v>
      </c>
      <c r="E1988">
        <v>8</v>
      </c>
      <c r="F1988">
        <v>0</v>
      </c>
      <c r="G1988">
        <v>0.25</v>
      </c>
      <c r="H1988">
        <v>7</v>
      </c>
      <c r="I1988">
        <v>9</v>
      </c>
      <c r="J1988">
        <v>1</v>
      </c>
      <c r="K1988">
        <v>5</v>
      </c>
      <c r="L1988">
        <v>0</v>
      </c>
    </row>
    <row r="1989" spans="1:12" x14ac:dyDescent="0.2">
      <c r="A1989" t="s">
        <v>2005</v>
      </c>
      <c r="B1989" t="s">
        <v>19</v>
      </c>
      <c r="C1989">
        <v>0</v>
      </c>
      <c r="D1989">
        <v>6</v>
      </c>
      <c r="E1989">
        <v>15</v>
      </c>
      <c r="F1989">
        <v>0</v>
      </c>
      <c r="G1989">
        <v>0.25</v>
      </c>
      <c r="H1989">
        <v>21</v>
      </c>
      <c r="I1989">
        <v>40</v>
      </c>
      <c r="J1989">
        <v>1</v>
      </c>
      <c r="K1989">
        <v>8</v>
      </c>
      <c r="L1989">
        <v>0</v>
      </c>
    </row>
    <row r="1990" spans="1:12" x14ac:dyDescent="0.2">
      <c r="A1990" t="s">
        <v>2006</v>
      </c>
      <c r="B1990" t="s">
        <v>17</v>
      </c>
      <c r="C1990">
        <v>0</v>
      </c>
      <c r="D1990">
        <v>2</v>
      </c>
      <c r="E1990">
        <v>0</v>
      </c>
      <c r="F1990">
        <v>1</v>
      </c>
      <c r="G1990">
        <v>0.5</v>
      </c>
      <c r="H1990">
        <v>1</v>
      </c>
      <c r="I1990">
        <v>5</v>
      </c>
      <c r="J1990">
        <v>2</v>
      </c>
      <c r="K1990">
        <v>3</v>
      </c>
      <c r="L1990">
        <v>1</v>
      </c>
    </row>
    <row r="1991" spans="1:12" x14ac:dyDescent="0.2">
      <c r="A1991" t="s">
        <v>2007</v>
      </c>
      <c r="B1991" t="s">
        <v>17</v>
      </c>
      <c r="C1991">
        <v>0</v>
      </c>
      <c r="D1991">
        <v>1</v>
      </c>
      <c r="E1991">
        <v>1</v>
      </c>
      <c r="F1991">
        <v>0</v>
      </c>
      <c r="G1991">
        <v>1</v>
      </c>
      <c r="H1991">
        <v>2</v>
      </c>
      <c r="I1991">
        <v>7</v>
      </c>
      <c r="J1991">
        <v>1</v>
      </c>
      <c r="K1991">
        <v>3</v>
      </c>
      <c r="L1991">
        <v>0</v>
      </c>
    </row>
    <row r="1992" spans="1:12" x14ac:dyDescent="0.2">
      <c r="A1992" t="s">
        <v>2008</v>
      </c>
      <c r="B1992" t="s">
        <v>34</v>
      </c>
      <c r="C1992">
        <v>0</v>
      </c>
      <c r="D1992">
        <v>3</v>
      </c>
      <c r="E1992">
        <v>3</v>
      </c>
      <c r="F1992">
        <v>0</v>
      </c>
      <c r="G1992">
        <v>0.5</v>
      </c>
      <c r="H1992">
        <v>7</v>
      </c>
      <c r="I1992">
        <v>6</v>
      </c>
      <c r="J1992">
        <v>1</v>
      </c>
      <c r="K1992">
        <v>3</v>
      </c>
      <c r="L1992">
        <v>0</v>
      </c>
    </row>
    <row r="1993" spans="1:12" x14ac:dyDescent="0.2">
      <c r="A1993" t="s">
        <v>2009</v>
      </c>
      <c r="B1993" t="s">
        <v>34</v>
      </c>
      <c r="C1993">
        <v>0</v>
      </c>
      <c r="D1993">
        <v>6</v>
      </c>
      <c r="E1993">
        <v>15</v>
      </c>
      <c r="F1993">
        <v>0</v>
      </c>
      <c r="G1993">
        <v>0.2</v>
      </c>
      <c r="H1993">
        <v>3</v>
      </c>
      <c r="I1993">
        <v>12</v>
      </c>
      <c r="J1993">
        <v>1</v>
      </c>
      <c r="K1993">
        <v>6</v>
      </c>
      <c r="L1993">
        <v>0</v>
      </c>
    </row>
    <row r="1994" spans="1:12" x14ac:dyDescent="0.2">
      <c r="A1994" t="s">
        <v>2010</v>
      </c>
      <c r="B1994" t="s">
        <v>34</v>
      </c>
      <c r="C1994">
        <v>0</v>
      </c>
      <c r="D1994">
        <v>6</v>
      </c>
      <c r="E1994">
        <v>15</v>
      </c>
      <c r="F1994">
        <v>0</v>
      </c>
      <c r="G1994">
        <v>0.2</v>
      </c>
      <c r="H1994">
        <v>7</v>
      </c>
      <c r="I1994">
        <v>12</v>
      </c>
      <c r="J1994">
        <v>1</v>
      </c>
      <c r="K1994">
        <v>6</v>
      </c>
      <c r="L1994">
        <v>0</v>
      </c>
    </row>
    <row r="1995" spans="1:12" x14ac:dyDescent="0.2">
      <c r="A1995" t="s">
        <v>2011</v>
      </c>
      <c r="B1995" t="s">
        <v>19</v>
      </c>
      <c r="C1995">
        <v>0</v>
      </c>
      <c r="D1995">
        <v>3</v>
      </c>
      <c r="E1995">
        <v>6</v>
      </c>
      <c r="F1995">
        <v>0</v>
      </c>
      <c r="G1995">
        <v>0.33300000000000002</v>
      </c>
      <c r="H1995">
        <v>8</v>
      </c>
      <c r="I1995">
        <v>8</v>
      </c>
      <c r="J1995">
        <v>6</v>
      </c>
      <c r="K1995">
        <v>4</v>
      </c>
      <c r="L1995">
        <v>0</v>
      </c>
    </row>
    <row r="1996" spans="1:12" x14ac:dyDescent="0.2">
      <c r="A1996" t="s">
        <v>2012</v>
      </c>
      <c r="B1996" t="s">
        <v>19</v>
      </c>
      <c r="C1996">
        <v>1</v>
      </c>
      <c r="D1996">
        <v>3</v>
      </c>
      <c r="E1996">
        <v>0</v>
      </c>
      <c r="F1996">
        <v>0</v>
      </c>
      <c r="G1996">
        <v>0.5</v>
      </c>
      <c r="H1996">
        <v>5</v>
      </c>
      <c r="I1996">
        <v>6</v>
      </c>
      <c r="J1996">
        <v>1</v>
      </c>
      <c r="K1996">
        <v>3</v>
      </c>
      <c r="L1996">
        <v>0</v>
      </c>
    </row>
    <row r="1997" spans="1:12" x14ac:dyDescent="0.2">
      <c r="A1997" t="s">
        <v>2013</v>
      </c>
      <c r="B1997" t="s">
        <v>19</v>
      </c>
      <c r="C1997">
        <v>0</v>
      </c>
      <c r="D1997">
        <v>2</v>
      </c>
      <c r="E1997">
        <v>4</v>
      </c>
      <c r="F1997">
        <v>0</v>
      </c>
      <c r="G1997">
        <v>1</v>
      </c>
      <c r="H1997">
        <v>13</v>
      </c>
      <c r="I1997">
        <v>24</v>
      </c>
      <c r="J1997">
        <v>1</v>
      </c>
      <c r="K1997">
        <v>4</v>
      </c>
      <c r="L1997">
        <v>0</v>
      </c>
    </row>
    <row r="1998" spans="1:12" x14ac:dyDescent="0.2">
      <c r="A1998" t="s">
        <v>2014</v>
      </c>
      <c r="B1998" t="s">
        <v>19</v>
      </c>
      <c r="C1998">
        <v>0</v>
      </c>
      <c r="D1998">
        <v>2</v>
      </c>
      <c r="E1998">
        <v>1</v>
      </c>
      <c r="F1998">
        <v>0</v>
      </c>
      <c r="G1998">
        <v>1</v>
      </c>
      <c r="H1998">
        <v>11</v>
      </c>
      <c r="I1998">
        <v>31</v>
      </c>
      <c r="J1998">
        <v>2</v>
      </c>
      <c r="K1998">
        <v>3</v>
      </c>
      <c r="L1998">
        <v>0</v>
      </c>
    </row>
    <row r="1999" spans="1:12" x14ac:dyDescent="0.2">
      <c r="A1999" t="s">
        <v>2015</v>
      </c>
      <c r="B1999" t="s">
        <v>34</v>
      </c>
      <c r="C1999">
        <v>0</v>
      </c>
      <c r="D1999">
        <v>3</v>
      </c>
      <c r="E1999">
        <v>3</v>
      </c>
      <c r="F1999">
        <v>0</v>
      </c>
      <c r="G1999">
        <v>0.5</v>
      </c>
      <c r="H1999">
        <v>9</v>
      </c>
      <c r="I1999">
        <v>6</v>
      </c>
      <c r="J1999">
        <v>1</v>
      </c>
      <c r="K1999">
        <v>3</v>
      </c>
      <c r="L1999">
        <v>0</v>
      </c>
    </row>
    <row r="2000" spans="1:12" x14ac:dyDescent="0.2">
      <c r="A2000" t="s">
        <v>2016</v>
      </c>
      <c r="B2000" t="s">
        <v>34</v>
      </c>
      <c r="C2000">
        <v>0</v>
      </c>
      <c r="D2000">
        <v>4</v>
      </c>
      <c r="E2000">
        <v>1</v>
      </c>
      <c r="F2000">
        <v>0</v>
      </c>
      <c r="G2000">
        <v>1</v>
      </c>
      <c r="H2000">
        <v>20</v>
      </c>
      <c r="I2000">
        <v>49</v>
      </c>
      <c r="J2000">
        <v>1</v>
      </c>
      <c r="K2000">
        <v>12</v>
      </c>
      <c r="L2000">
        <v>0</v>
      </c>
    </row>
    <row r="2001" spans="1:12" x14ac:dyDescent="0.2">
      <c r="A2001" t="s">
        <v>2017</v>
      </c>
      <c r="B2001" t="s">
        <v>34</v>
      </c>
      <c r="C2001">
        <v>0</v>
      </c>
      <c r="D2001">
        <v>6</v>
      </c>
      <c r="E2001">
        <v>4</v>
      </c>
      <c r="F2001">
        <v>0</v>
      </c>
      <c r="G2001">
        <v>1</v>
      </c>
      <c r="H2001">
        <v>12</v>
      </c>
      <c r="I2001">
        <v>41</v>
      </c>
      <c r="J2001">
        <v>2</v>
      </c>
      <c r="K2001">
        <v>10</v>
      </c>
      <c r="L2001">
        <v>0</v>
      </c>
    </row>
    <row r="2002" spans="1:12" x14ac:dyDescent="0.2">
      <c r="A2002" t="s">
        <v>2018</v>
      </c>
      <c r="B2002" t="s">
        <v>34</v>
      </c>
      <c r="C2002">
        <v>0</v>
      </c>
      <c r="D2002">
        <v>3</v>
      </c>
      <c r="E2002">
        <v>3</v>
      </c>
      <c r="F2002">
        <v>0</v>
      </c>
      <c r="G2002">
        <v>0.5</v>
      </c>
      <c r="H2002">
        <v>9</v>
      </c>
      <c r="I2002">
        <v>6</v>
      </c>
      <c r="J2002">
        <v>1</v>
      </c>
      <c r="K2002">
        <v>3</v>
      </c>
      <c r="L2002">
        <v>0</v>
      </c>
    </row>
    <row r="2003" spans="1:12" x14ac:dyDescent="0.2">
      <c r="A2003" t="s">
        <v>2019</v>
      </c>
      <c r="B2003" t="s">
        <v>34</v>
      </c>
      <c r="C2003">
        <v>0</v>
      </c>
      <c r="D2003">
        <v>4</v>
      </c>
      <c r="E2003">
        <v>0</v>
      </c>
      <c r="F2003">
        <v>0</v>
      </c>
      <c r="G2003">
        <v>1</v>
      </c>
      <c r="H2003">
        <v>20</v>
      </c>
      <c r="I2003">
        <v>48</v>
      </c>
      <c r="J2003">
        <v>2</v>
      </c>
      <c r="K2003">
        <v>10</v>
      </c>
      <c r="L2003">
        <v>0</v>
      </c>
    </row>
    <row r="2004" spans="1:12" x14ac:dyDescent="0.2">
      <c r="A2004" t="s">
        <v>2020</v>
      </c>
      <c r="B2004" t="s">
        <v>17</v>
      </c>
      <c r="C2004">
        <v>0</v>
      </c>
      <c r="D2004">
        <v>9</v>
      </c>
      <c r="E2004">
        <v>13</v>
      </c>
      <c r="F2004">
        <v>0</v>
      </c>
      <c r="G2004">
        <v>1</v>
      </c>
      <c r="H2004">
        <v>3</v>
      </c>
      <c r="I2004">
        <v>16</v>
      </c>
      <c r="J2004">
        <v>1</v>
      </c>
      <c r="K2004">
        <v>12</v>
      </c>
      <c r="L2004">
        <v>0</v>
      </c>
    </row>
    <row r="2005" spans="1:12" x14ac:dyDescent="0.2">
      <c r="A2005" t="s">
        <v>2021</v>
      </c>
      <c r="B2005" t="s">
        <v>17</v>
      </c>
      <c r="C2005">
        <v>0</v>
      </c>
      <c r="D2005">
        <v>5</v>
      </c>
      <c r="E2005">
        <v>5</v>
      </c>
      <c r="F2005">
        <v>0</v>
      </c>
      <c r="G2005">
        <v>1</v>
      </c>
      <c r="H2005">
        <v>2</v>
      </c>
      <c r="I2005">
        <v>12</v>
      </c>
      <c r="J2005">
        <v>1</v>
      </c>
      <c r="K2005">
        <v>8</v>
      </c>
      <c r="L2005">
        <v>0</v>
      </c>
    </row>
    <row r="2006" spans="1:12" x14ac:dyDescent="0.2">
      <c r="A2006" t="s">
        <v>2022</v>
      </c>
      <c r="B2006" t="s">
        <v>19</v>
      </c>
      <c r="C2006">
        <v>0</v>
      </c>
      <c r="D2006">
        <v>3</v>
      </c>
      <c r="E2006">
        <v>0</v>
      </c>
      <c r="F2006">
        <v>0</v>
      </c>
      <c r="G2006">
        <v>1</v>
      </c>
      <c r="H2006">
        <v>3</v>
      </c>
      <c r="I2006">
        <v>10</v>
      </c>
      <c r="J2006">
        <v>1</v>
      </c>
      <c r="K2006">
        <v>4</v>
      </c>
      <c r="L2006">
        <v>0</v>
      </c>
    </row>
    <row r="2007" spans="1:12" x14ac:dyDescent="0.2">
      <c r="A2007" t="s">
        <v>2023</v>
      </c>
      <c r="B2007" t="s">
        <v>17</v>
      </c>
      <c r="C2007">
        <v>0</v>
      </c>
      <c r="D2007">
        <v>0</v>
      </c>
      <c r="E2007">
        <v>0</v>
      </c>
      <c r="F2007">
        <v>1</v>
      </c>
      <c r="G2007">
        <v>1</v>
      </c>
      <c r="H2007">
        <v>1</v>
      </c>
      <c r="I2007">
        <v>13</v>
      </c>
      <c r="J2007">
        <v>2</v>
      </c>
      <c r="K2007">
        <v>12</v>
      </c>
      <c r="L2007">
        <v>0</v>
      </c>
    </row>
    <row r="2008" spans="1:12" x14ac:dyDescent="0.2">
      <c r="A2008" t="s">
        <v>2024</v>
      </c>
      <c r="B2008" t="s">
        <v>19</v>
      </c>
      <c r="C2008">
        <v>0</v>
      </c>
      <c r="D2008">
        <v>9</v>
      </c>
      <c r="E2008">
        <v>27</v>
      </c>
      <c r="F2008">
        <v>0</v>
      </c>
      <c r="G2008">
        <v>0.14299999999999999</v>
      </c>
      <c r="H2008">
        <v>4</v>
      </c>
      <c r="I2008">
        <v>15</v>
      </c>
      <c r="J2008">
        <v>1</v>
      </c>
      <c r="K2008">
        <v>10</v>
      </c>
      <c r="L2008">
        <v>0</v>
      </c>
    </row>
    <row r="2009" spans="1:12" x14ac:dyDescent="0.2">
      <c r="A2009" t="s">
        <v>2025</v>
      </c>
      <c r="B2009" t="s">
        <v>19</v>
      </c>
      <c r="C2009">
        <v>0</v>
      </c>
      <c r="D2009">
        <v>10</v>
      </c>
      <c r="E2009">
        <v>29</v>
      </c>
      <c r="F2009">
        <v>0</v>
      </c>
      <c r="G2009">
        <v>0.2</v>
      </c>
      <c r="H2009">
        <v>9</v>
      </c>
      <c r="I2009">
        <v>31</v>
      </c>
      <c r="J2009">
        <v>1</v>
      </c>
      <c r="K2009">
        <v>11</v>
      </c>
      <c r="L2009">
        <v>0</v>
      </c>
    </row>
    <row r="2010" spans="1:12" x14ac:dyDescent="0.2">
      <c r="A2010" t="s">
        <v>2026</v>
      </c>
      <c r="B2010" t="s">
        <v>34</v>
      </c>
      <c r="C2010">
        <v>0</v>
      </c>
      <c r="D2010">
        <v>9</v>
      </c>
      <c r="E2010">
        <v>28</v>
      </c>
      <c r="F2010">
        <v>0</v>
      </c>
      <c r="G2010">
        <v>0.5</v>
      </c>
      <c r="H2010">
        <v>11</v>
      </c>
      <c r="I2010">
        <v>34</v>
      </c>
      <c r="J2010">
        <v>2</v>
      </c>
      <c r="K2010">
        <v>13</v>
      </c>
      <c r="L2010">
        <v>0</v>
      </c>
    </row>
    <row r="2011" spans="1:12" x14ac:dyDescent="0.2">
      <c r="A2011" t="s">
        <v>2027</v>
      </c>
      <c r="B2011" t="s">
        <v>19</v>
      </c>
      <c r="C2011">
        <v>2</v>
      </c>
      <c r="D2011">
        <v>4</v>
      </c>
      <c r="E2011">
        <v>6</v>
      </c>
      <c r="F2011">
        <v>1</v>
      </c>
      <c r="G2011">
        <v>0.33300000000000002</v>
      </c>
      <c r="H2011">
        <v>4</v>
      </c>
      <c r="I2011">
        <v>11</v>
      </c>
      <c r="J2011">
        <v>20</v>
      </c>
      <c r="K2011">
        <v>5</v>
      </c>
      <c r="L2011">
        <v>0</v>
      </c>
    </row>
    <row r="2012" spans="1:12" x14ac:dyDescent="0.2">
      <c r="A2012" t="s">
        <v>2028</v>
      </c>
      <c r="B2012" t="s">
        <v>34</v>
      </c>
      <c r="C2012">
        <v>0</v>
      </c>
      <c r="D2012">
        <v>1</v>
      </c>
      <c r="E2012">
        <v>0</v>
      </c>
      <c r="F2012">
        <v>0</v>
      </c>
      <c r="G2012">
        <v>1</v>
      </c>
      <c r="H2012">
        <v>3</v>
      </c>
      <c r="I2012">
        <v>4</v>
      </c>
      <c r="J2012">
        <v>0</v>
      </c>
      <c r="K2012">
        <v>2</v>
      </c>
      <c r="L2012">
        <v>0</v>
      </c>
    </row>
    <row r="2013" spans="1:12" x14ac:dyDescent="0.2">
      <c r="A2013" t="s">
        <v>2029</v>
      </c>
      <c r="B2013" t="s">
        <v>34</v>
      </c>
      <c r="C2013">
        <v>0</v>
      </c>
      <c r="D2013">
        <v>1</v>
      </c>
      <c r="E2013">
        <v>0</v>
      </c>
      <c r="F2013">
        <v>0</v>
      </c>
      <c r="G2013">
        <v>1</v>
      </c>
      <c r="H2013">
        <v>3</v>
      </c>
      <c r="I2013">
        <v>4</v>
      </c>
      <c r="J2013">
        <v>0</v>
      </c>
      <c r="K2013">
        <v>2</v>
      </c>
      <c r="L2013">
        <v>0</v>
      </c>
    </row>
    <row r="2014" spans="1:12" x14ac:dyDescent="0.2">
      <c r="A2014" t="s">
        <v>2030</v>
      </c>
      <c r="B2014" t="s">
        <v>34</v>
      </c>
      <c r="C2014">
        <v>0</v>
      </c>
      <c r="D2014">
        <v>1</v>
      </c>
      <c r="E2014">
        <v>1</v>
      </c>
      <c r="F2014">
        <v>0</v>
      </c>
      <c r="G2014">
        <v>1</v>
      </c>
      <c r="H2014">
        <v>3</v>
      </c>
      <c r="I2014">
        <v>4</v>
      </c>
      <c r="J2014">
        <v>0</v>
      </c>
      <c r="K2014">
        <v>2</v>
      </c>
      <c r="L2014">
        <v>0</v>
      </c>
    </row>
    <row r="2015" spans="1:12" x14ac:dyDescent="0.2">
      <c r="A2015" t="s">
        <v>2031</v>
      </c>
      <c r="B2015" t="s">
        <v>15</v>
      </c>
      <c r="C2015">
        <v>0</v>
      </c>
      <c r="D2015">
        <v>2</v>
      </c>
      <c r="E2015">
        <v>0</v>
      </c>
      <c r="F2015">
        <v>1</v>
      </c>
      <c r="G2015">
        <v>1</v>
      </c>
      <c r="H2015">
        <v>6</v>
      </c>
      <c r="I2015">
        <v>4</v>
      </c>
      <c r="J2015">
        <v>20</v>
      </c>
      <c r="K2015">
        <v>3</v>
      </c>
      <c r="L2015">
        <v>5</v>
      </c>
    </row>
    <row r="2016" spans="1:12" x14ac:dyDescent="0.2">
      <c r="A2016" t="s">
        <v>2032</v>
      </c>
      <c r="B2016" t="s">
        <v>15</v>
      </c>
      <c r="C2016">
        <v>0</v>
      </c>
      <c r="D2016">
        <v>3</v>
      </c>
      <c r="E2016">
        <v>1</v>
      </c>
      <c r="F2016">
        <v>1</v>
      </c>
      <c r="G2016">
        <v>1</v>
      </c>
      <c r="H2016">
        <v>1</v>
      </c>
      <c r="I2016">
        <v>4</v>
      </c>
      <c r="J2016">
        <v>16</v>
      </c>
      <c r="K2016">
        <v>4</v>
      </c>
      <c r="L2016">
        <v>5</v>
      </c>
    </row>
    <row r="2017" spans="1:12" x14ac:dyDescent="0.2">
      <c r="A2017" t="s">
        <v>2033</v>
      </c>
      <c r="B2017" t="s">
        <v>1644</v>
      </c>
      <c r="C2017">
        <v>0</v>
      </c>
      <c r="D2017">
        <v>7</v>
      </c>
      <c r="E2017">
        <v>6</v>
      </c>
      <c r="F2017">
        <v>1</v>
      </c>
      <c r="G2017">
        <v>1</v>
      </c>
      <c r="H2017">
        <v>9</v>
      </c>
      <c r="I2017">
        <v>23</v>
      </c>
      <c r="J2017">
        <v>15</v>
      </c>
      <c r="K2017">
        <v>9</v>
      </c>
      <c r="L2017">
        <v>5</v>
      </c>
    </row>
    <row r="2018" spans="1:12" x14ac:dyDescent="0.2">
      <c r="A2018" t="s">
        <v>2034</v>
      </c>
      <c r="B2018" t="s">
        <v>15</v>
      </c>
      <c r="C2018">
        <v>0</v>
      </c>
      <c r="D2018">
        <v>5</v>
      </c>
      <c r="E2018">
        <v>1</v>
      </c>
      <c r="F2018">
        <v>1</v>
      </c>
      <c r="G2018">
        <v>1</v>
      </c>
      <c r="H2018">
        <v>16</v>
      </c>
      <c r="I2018">
        <v>26</v>
      </c>
      <c r="J2018">
        <v>22</v>
      </c>
      <c r="K2018">
        <v>7</v>
      </c>
      <c r="L2018">
        <v>8</v>
      </c>
    </row>
    <row r="2019" spans="1:12" x14ac:dyDescent="0.2">
      <c r="A2019" t="s">
        <v>2035</v>
      </c>
      <c r="B2019" t="s">
        <v>15</v>
      </c>
      <c r="C2019">
        <v>2</v>
      </c>
      <c r="D2019">
        <v>1</v>
      </c>
      <c r="E2019">
        <v>0</v>
      </c>
      <c r="F2019">
        <v>1</v>
      </c>
      <c r="G2019">
        <v>1</v>
      </c>
      <c r="H2019">
        <v>0</v>
      </c>
      <c r="I2019">
        <v>2</v>
      </c>
      <c r="J2019">
        <v>27</v>
      </c>
      <c r="K2019">
        <v>1</v>
      </c>
      <c r="L2019">
        <v>0</v>
      </c>
    </row>
    <row r="2020" spans="1:12" x14ac:dyDescent="0.2">
      <c r="A2020" t="s">
        <v>2036</v>
      </c>
      <c r="B2020" t="s">
        <v>15</v>
      </c>
      <c r="C2020">
        <v>0</v>
      </c>
      <c r="D2020">
        <v>2</v>
      </c>
      <c r="E2020">
        <v>0</v>
      </c>
      <c r="F2020">
        <v>1</v>
      </c>
      <c r="G2020">
        <v>1</v>
      </c>
      <c r="H2020">
        <v>6</v>
      </c>
      <c r="I2020">
        <v>4</v>
      </c>
      <c r="J2020">
        <v>20</v>
      </c>
      <c r="K2020">
        <v>3</v>
      </c>
      <c r="L2020">
        <v>5</v>
      </c>
    </row>
    <row r="2021" spans="1:12" x14ac:dyDescent="0.2">
      <c r="A2021" t="s">
        <v>2037</v>
      </c>
      <c r="B2021" t="s">
        <v>15</v>
      </c>
      <c r="C2021">
        <v>0</v>
      </c>
      <c r="D2021">
        <v>3</v>
      </c>
      <c r="E2021">
        <v>1</v>
      </c>
      <c r="F2021">
        <v>1</v>
      </c>
      <c r="G2021">
        <v>1</v>
      </c>
      <c r="H2021">
        <v>1</v>
      </c>
      <c r="I2021">
        <v>4</v>
      </c>
      <c r="J2021">
        <v>18</v>
      </c>
      <c r="K2021">
        <v>4</v>
      </c>
      <c r="L2021">
        <v>5</v>
      </c>
    </row>
    <row r="2022" spans="1:12" x14ac:dyDescent="0.2">
      <c r="A2022" t="s">
        <v>2038</v>
      </c>
      <c r="B2022" t="s">
        <v>1644</v>
      </c>
      <c r="C2022">
        <v>0</v>
      </c>
      <c r="D2022">
        <v>13</v>
      </c>
      <c r="E2022">
        <v>26</v>
      </c>
      <c r="F2022">
        <v>1</v>
      </c>
      <c r="G2022">
        <v>0.5</v>
      </c>
      <c r="H2022">
        <v>12</v>
      </c>
      <c r="I2022">
        <v>56</v>
      </c>
      <c r="J2022">
        <v>15</v>
      </c>
      <c r="K2022">
        <v>16</v>
      </c>
      <c r="L2022">
        <v>5</v>
      </c>
    </row>
    <row r="2023" spans="1:12" x14ac:dyDescent="0.2">
      <c r="A2023" t="s">
        <v>2039</v>
      </c>
      <c r="B2023" t="s">
        <v>19</v>
      </c>
      <c r="C2023">
        <v>0</v>
      </c>
      <c r="D2023">
        <v>3</v>
      </c>
      <c r="E2023">
        <v>0</v>
      </c>
      <c r="F2023">
        <v>0</v>
      </c>
      <c r="G2023">
        <v>1</v>
      </c>
      <c r="H2023">
        <v>3</v>
      </c>
      <c r="I2023">
        <v>7</v>
      </c>
      <c r="J2023">
        <v>1</v>
      </c>
      <c r="K2023">
        <v>3</v>
      </c>
      <c r="L2023">
        <v>0</v>
      </c>
    </row>
    <row r="2024" spans="1:12" x14ac:dyDescent="0.2">
      <c r="A2024" t="s">
        <v>2040</v>
      </c>
      <c r="B2024" t="s">
        <v>19</v>
      </c>
      <c r="C2024">
        <v>0</v>
      </c>
      <c r="D2024">
        <v>2</v>
      </c>
      <c r="E2024">
        <v>1</v>
      </c>
      <c r="F2024">
        <v>0</v>
      </c>
      <c r="G2024">
        <v>1</v>
      </c>
      <c r="H2024">
        <v>9</v>
      </c>
      <c r="I2024">
        <v>10</v>
      </c>
      <c r="J2024">
        <v>2</v>
      </c>
      <c r="K2024">
        <v>3</v>
      </c>
      <c r="L2024">
        <v>0</v>
      </c>
    </row>
    <row r="2025" spans="1:12" x14ac:dyDescent="0.2">
      <c r="A2025" t="s">
        <v>2041</v>
      </c>
      <c r="B2025" t="s">
        <v>19</v>
      </c>
      <c r="C2025">
        <v>0</v>
      </c>
      <c r="D2025">
        <v>2</v>
      </c>
      <c r="E2025">
        <v>0</v>
      </c>
      <c r="F2025">
        <v>0</v>
      </c>
      <c r="G2025">
        <v>1</v>
      </c>
      <c r="H2025">
        <v>5</v>
      </c>
      <c r="I2025">
        <v>14</v>
      </c>
      <c r="J2025">
        <v>3</v>
      </c>
      <c r="K2025">
        <v>2</v>
      </c>
      <c r="L2025">
        <v>0</v>
      </c>
    </row>
    <row r="2026" spans="1:12" x14ac:dyDescent="0.2">
      <c r="A2026" t="s">
        <v>2042</v>
      </c>
      <c r="B2026" t="s">
        <v>19</v>
      </c>
      <c r="C2026">
        <v>0</v>
      </c>
      <c r="D2026">
        <v>4</v>
      </c>
      <c r="E2026">
        <v>19</v>
      </c>
      <c r="F2026">
        <v>0</v>
      </c>
      <c r="G2026">
        <v>0.33300000000000002</v>
      </c>
      <c r="H2026">
        <v>8</v>
      </c>
      <c r="I2026">
        <v>29</v>
      </c>
      <c r="J2026">
        <v>1</v>
      </c>
      <c r="K2026">
        <v>7</v>
      </c>
      <c r="L2026">
        <v>0</v>
      </c>
    </row>
    <row r="2027" spans="1:12" x14ac:dyDescent="0.2">
      <c r="A2027" t="s">
        <v>2043</v>
      </c>
      <c r="B2027" t="s">
        <v>19</v>
      </c>
      <c r="C2027">
        <v>0</v>
      </c>
      <c r="D2027">
        <v>3</v>
      </c>
      <c r="E2027">
        <v>0</v>
      </c>
      <c r="F2027">
        <v>0</v>
      </c>
      <c r="G2027">
        <v>1</v>
      </c>
      <c r="H2027">
        <v>4</v>
      </c>
      <c r="I2027">
        <v>7</v>
      </c>
      <c r="J2027">
        <v>1</v>
      </c>
      <c r="K2027">
        <v>3</v>
      </c>
      <c r="L2027">
        <v>0</v>
      </c>
    </row>
    <row r="2028" spans="1:12" x14ac:dyDescent="0.2">
      <c r="A2028" t="s">
        <v>2044</v>
      </c>
      <c r="B2028" t="s">
        <v>19</v>
      </c>
      <c r="C2028">
        <v>0</v>
      </c>
      <c r="D2028">
        <v>3</v>
      </c>
      <c r="E2028">
        <v>0</v>
      </c>
      <c r="F2028">
        <v>0</v>
      </c>
      <c r="G2028">
        <v>0.5</v>
      </c>
      <c r="H2028">
        <v>6</v>
      </c>
      <c r="I2028">
        <v>9</v>
      </c>
      <c r="J2028">
        <v>1</v>
      </c>
      <c r="K2028">
        <v>3</v>
      </c>
      <c r="L2028">
        <v>0</v>
      </c>
    </row>
    <row r="2029" spans="1:12" x14ac:dyDescent="0.2">
      <c r="A2029" t="s">
        <v>2045</v>
      </c>
      <c r="B2029" t="s">
        <v>19</v>
      </c>
      <c r="C2029">
        <v>0</v>
      </c>
      <c r="D2029">
        <v>2</v>
      </c>
      <c r="E2029">
        <v>1</v>
      </c>
      <c r="F2029">
        <v>0</v>
      </c>
      <c r="G2029">
        <v>1</v>
      </c>
      <c r="H2029">
        <v>10</v>
      </c>
      <c r="I2029">
        <v>10</v>
      </c>
      <c r="J2029">
        <v>1</v>
      </c>
      <c r="K2029">
        <v>3</v>
      </c>
      <c r="L2029">
        <v>0</v>
      </c>
    </row>
    <row r="2030" spans="1:12" x14ac:dyDescent="0.2">
      <c r="A2030" t="s">
        <v>2046</v>
      </c>
      <c r="B2030" t="s">
        <v>19</v>
      </c>
      <c r="C2030">
        <v>0</v>
      </c>
      <c r="D2030">
        <v>2</v>
      </c>
      <c r="E2030">
        <v>0</v>
      </c>
      <c r="F2030">
        <v>0</v>
      </c>
      <c r="G2030">
        <v>1</v>
      </c>
      <c r="H2030">
        <v>7</v>
      </c>
      <c r="I2030">
        <v>16</v>
      </c>
      <c r="J2030">
        <v>3</v>
      </c>
      <c r="K2030">
        <v>2</v>
      </c>
      <c r="L2030">
        <v>0</v>
      </c>
    </row>
    <row r="2031" spans="1:12" x14ac:dyDescent="0.2">
      <c r="A2031" t="s">
        <v>2047</v>
      </c>
      <c r="B2031" t="s">
        <v>19</v>
      </c>
      <c r="C2031">
        <v>0</v>
      </c>
      <c r="D2031">
        <v>4</v>
      </c>
      <c r="E2031">
        <v>19</v>
      </c>
      <c r="F2031">
        <v>0</v>
      </c>
      <c r="G2031">
        <v>0.25</v>
      </c>
      <c r="H2031">
        <v>11</v>
      </c>
      <c r="I2031">
        <v>34</v>
      </c>
      <c r="J2031">
        <v>1</v>
      </c>
      <c r="K2031">
        <v>7</v>
      </c>
      <c r="L2031">
        <v>0</v>
      </c>
    </row>
    <row r="2032" spans="1:12" x14ac:dyDescent="0.2">
      <c r="A2032" t="s">
        <v>2048</v>
      </c>
      <c r="B2032" t="s">
        <v>34</v>
      </c>
      <c r="C2032">
        <v>0</v>
      </c>
      <c r="D2032">
        <v>6</v>
      </c>
      <c r="E2032">
        <v>0</v>
      </c>
      <c r="F2032">
        <v>0</v>
      </c>
      <c r="G2032">
        <v>0.5</v>
      </c>
      <c r="H2032">
        <v>5</v>
      </c>
      <c r="I2032">
        <v>21</v>
      </c>
      <c r="J2032">
        <v>0</v>
      </c>
      <c r="K2032">
        <v>6</v>
      </c>
      <c r="L2032">
        <v>0</v>
      </c>
    </row>
    <row r="2033" spans="1:12" x14ac:dyDescent="0.2">
      <c r="A2033" t="s">
        <v>2049</v>
      </c>
      <c r="B2033" t="s">
        <v>34</v>
      </c>
      <c r="C2033">
        <v>0</v>
      </c>
      <c r="D2033">
        <v>5</v>
      </c>
      <c r="E2033">
        <v>0</v>
      </c>
      <c r="F2033">
        <v>0</v>
      </c>
      <c r="G2033">
        <v>0.5</v>
      </c>
      <c r="H2033">
        <v>4</v>
      </c>
      <c r="I2033">
        <v>19</v>
      </c>
      <c r="J2033">
        <v>1</v>
      </c>
      <c r="K2033">
        <v>5</v>
      </c>
      <c r="L2033">
        <v>0</v>
      </c>
    </row>
    <row r="2034" spans="1:12" x14ac:dyDescent="0.2">
      <c r="A2034" t="s">
        <v>2050</v>
      </c>
      <c r="B2034" t="s">
        <v>19</v>
      </c>
      <c r="C2034">
        <v>0</v>
      </c>
      <c r="D2034">
        <v>1</v>
      </c>
      <c r="E2034">
        <v>0</v>
      </c>
      <c r="F2034">
        <v>0</v>
      </c>
      <c r="G2034">
        <v>1</v>
      </c>
      <c r="H2034">
        <v>7</v>
      </c>
      <c r="I2034">
        <v>6</v>
      </c>
      <c r="J2034">
        <v>1</v>
      </c>
      <c r="K2034">
        <v>2</v>
      </c>
      <c r="L2034">
        <v>0</v>
      </c>
    </row>
    <row r="2035" spans="1:12" x14ac:dyDescent="0.2">
      <c r="A2035" t="s">
        <v>2051</v>
      </c>
      <c r="B2035" t="s">
        <v>34</v>
      </c>
      <c r="C2035">
        <v>0</v>
      </c>
      <c r="D2035">
        <v>6</v>
      </c>
      <c r="E2035">
        <v>21</v>
      </c>
      <c r="F2035">
        <v>0</v>
      </c>
      <c r="G2035">
        <v>1</v>
      </c>
      <c r="H2035">
        <v>9</v>
      </c>
      <c r="I2035">
        <v>34</v>
      </c>
      <c r="J2035">
        <v>0</v>
      </c>
      <c r="K2035">
        <v>7</v>
      </c>
      <c r="L2035">
        <v>0</v>
      </c>
    </row>
    <row r="2036" spans="1:12" x14ac:dyDescent="0.2">
      <c r="A2036" t="s">
        <v>2052</v>
      </c>
      <c r="B2036" t="s">
        <v>34</v>
      </c>
      <c r="C2036">
        <v>0</v>
      </c>
      <c r="D2036">
        <v>3</v>
      </c>
      <c r="E2036">
        <v>6</v>
      </c>
      <c r="F2036">
        <v>0</v>
      </c>
      <c r="G2036">
        <v>0.5</v>
      </c>
      <c r="H2036">
        <v>32</v>
      </c>
      <c r="I2036">
        <v>47</v>
      </c>
      <c r="J2036">
        <v>0</v>
      </c>
      <c r="K2036">
        <v>4</v>
      </c>
      <c r="L2036">
        <v>0</v>
      </c>
    </row>
    <row r="2037" spans="1:12" x14ac:dyDescent="0.2">
      <c r="A2037" t="s">
        <v>2053</v>
      </c>
      <c r="B2037" t="s">
        <v>34</v>
      </c>
      <c r="C2037">
        <v>0</v>
      </c>
      <c r="D2037">
        <v>6</v>
      </c>
      <c r="E2037">
        <v>0</v>
      </c>
      <c r="F2037">
        <v>0</v>
      </c>
      <c r="G2037">
        <v>0.5</v>
      </c>
      <c r="H2037">
        <v>7</v>
      </c>
      <c r="I2037">
        <v>20</v>
      </c>
      <c r="J2037">
        <v>0</v>
      </c>
      <c r="K2037">
        <v>6</v>
      </c>
      <c r="L2037">
        <v>0</v>
      </c>
    </row>
    <row r="2038" spans="1:12" x14ac:dyDescent="0.2">
      <c r="A2038" t="s">
        <v>2054</v>
      </c>
      <c r="B2038" t="s">
        <v>34</v>
      </c>
      <c r="C2038">
        <v>0</v>
      </c>
      <c r="D2038">
        <v>5</v>
      </c>
      <c r="E2038">
        <v>0</v>
      </c>
      <c r="F2038">
        <v>0</v>
      </c>
      <c r="G2038">
        <v>0.5</v>
      </c>
      <c r="H2038">
        <v>6</v>
      </c>
      <c r="I2038">
        <v>18</v>
      </c>
      <c r="J2038">
        <v>1</v>
      </c>
      <c r="K2038">
        <v>5</v>
      </c>
      <c r="L2038">
        <v>0</v>
      </c>
    </row>
    <row r="2039" spans="1:12" x14ac:dyDescent="0.2">
      <c r="A2039" t="s">
        <v>2055</v>
      </c>
      <c r="B2039" t="s">
        <v>19</v>
      </c>
      <c r="C2039">
        <v>0</v>
      </c>
      <c r="D2039">
        <v>1</v>
      </c>
      <c r="E2039">
        <v>0</v>
      </c>
      <c r="F2039">
        <v>0</v>
      </c>
      <c r="G2039">
        <v>1</v>
      </c>
      <c r="H2039">
        <v>8</v>
      </c>
      <c r="I2039">
        <v>6</v>
      </c>
      <c r="J2039">
        <v>1</v>
      </c>
      <c r="K2039">
        <v>2</v>
      </c>
      <c r="L2039">
        <v>0</v>
      </c>
    </row>
    <row r="2040" spans="1:12" x14ac:dyDescent="0.2">
      <c r="A2040" t="s">
        <v>2056</v>
      </c>
      <c r="B2040" t="s">
        <v>34</v>
      </c>
      <c r="C2040">
        <v>0</v>
      </c>
      <c r="D2040">
        <v>10</v>
      </c>
      <c r="E2040">
        <v>66</v>
      </c>
      <c r="F2040">
        <v>0</v>
      </c>
      <c r="G2040">
        <v>1</v>
      </c>
      <c r="H2040">
        <v>11</v>
      </c>
      <c r="I2040">
        <v>38</v>
      </c>
      <c r="J2040">
        <v>1</v>
      </c>
      <c r="K2040">
        <v>12</v>
      </c>
      <c r="L2040">
        <v>0</v>
      </c>
    </row>
    <row r="2041" spans="1:12" x14ac:dyDescent="0.2">
      <c r="A2041" t="s">
        <v>2057</v>
      </c>
      <c r="B2041" t="s">
        <v>17</v>
      </c>
      <c r="C2041">
        <v>0</v>
      </c>
      <c r="D2041">
        <v>2</v>
      </c>
      <c r="E2041">
        <v>1</v>
      </c>
      <c r="F2041">
        <v>1</v>
      </c>
      <c r="G2041">
        <v>0.5</v>
      </c>
      <c r="H2041">
        <v>2</v>
      </c>
      <c r="I2041">
        <v>6</v>
      </c>
      <c r="J2041">
        <v>1</v>
      </c>
      <c r="K2041">
        <v>3</v>
      </c>
      <c r="L2041">
        <v>0</v>
      </c>
    </row>
    <row r="2042" spans="1:12" x14ac:dyDescent="0.2">
      <c r="A2042" t="s">
        <v>2058</v>
      </c>
      <c r="B2042" t="s">
        <v>19</v>
      </c>
      <c r="C2042">
        <v>0</v>
      </c>
      <c r="D2042">
        <v>2</v>
      </c>
      <c r="E2042">
        <v>0</v>
      </c>
      <c r="F2042">
        <v>0</v>
      </c>
      <c r="G2042">
        <v>1</v>
      </c>
      <c r="H2042">
        <v>2</v>
      </c>
      <c r="I2042">
        <v>9</v>
      </c>
      <c r="J2042">
        <v>1</v>
      </c>
      <c r="K2042">
        <v>2</v>
      </c>
      <c r="L2042">
        <v>0</v>
      </c>
    </row>
    <row r="2043" spans="1:12" x14ac:dyDescent="0.2">
      <c r="A2043" t="s">
        <v>2059</v>
      </c>
      <c r="B2043" t="s">
        <v>19</v>
      </c>
      <c r="C2043">
        <v>0</v>
      </c>
      <c r="D2043">
        <v>2</v>
      </c>
      <c r="E2043">
        <v>0</v>
      </c>
      <c r="F2043">
        <v>0</v>
      </c>
      <c r="G2043">
        <v>1</v>
      </c>
      <c r="H2043">
        <v>4</v>
      </c>
      <c r="I2043">
        <v>10</v>
      </c>
      <c r="J2043">
        <v>1</v>
      </c>
      <c r="K2043">
        <v>2</v>
      </c>
      <c r="L2043">
        <v>0</v>
      </c>
    </row>
    <row r="2044" spans="1:12" x14ac:dyDescent="0.2">
      <c r="A2044" t="s">
        <v>2060</v>
      </c>
      <c r="B2044" t="s">
        <v>34</v>
      </c>
      <c r="C2044">
        <v>2</v>
      </c>
      <c r="D2044">
        <v>3</v>
      </c>
      <c r="E2044">
        <v>7</v>
      </c>
      <c r="F2044">
        <v>1</v>
      </c>
      <c r="G2044">
        <v>1</v>
      </c>
      <c r="H2044">
        <v>37</v>
      </c>
      <c r="I2044">
        <v>45</v>
      </c>
      <c r="J2044">
        <v>2</v>
      </c>
      <c r="K2044">
        <v>6</v>
      </c>
      <c r="L2044">
        <v>0</v>
      </c>
    </row>
    <row r="2045" spans="1:12" x14ac:dyDescent="0.2">
      <c r="A2045" t="s">
        <v>2061</v>
      </c>
      <c r="B2045" t="s">
        <v>34</v>
      </c>
      <c r="C2045">
        <v>0</v>
      </c>
      <c r="D2045">
        <v>1</v>
      </c>
      <c r="E2045">
        <v>0</v>
      </c>
      <c r="F2045">
        <v>0</v>
      </c>
      <c r="G2045">
        <v>1</v>
      </c>
      <c r="H2045">
        <v>7</v>
      </c>
      <c r="I2045">
        <v>4</v>
      </c>
      <c r="J2045">
        <v>1</v>
      </c>
      <c r="K2045">
        <v>2</v>
      </c>
      <c r="L2045">
        <v>0</v>
      </c>
    </row>
    <row r="2046" spans="1:12" x14ac:dyDescent="0.2">
      <c r="A2046" t="s">
        <v>2062</v>
      </c>
      <c r="B2046" t="s">
        <v>17</v>
      </c>
      <c r="C2046">
        <v>1</v>
      </c>
      <c r="D2046">
        <v>0</v>
      </c>
      <c r="E2046">
        <v>0</v>
      </c>
      <c r="F2046">
        <v>1</v>
      </c>
      <c r="G2046">
        <v>1</v>
      </c>
      <c r="H2046">
        <v>1</v>
      </c>
      <c r="I2046">
        <v>1</v>
      </c>
      <c r="J2046">
        <v>3</v>
      </c>
      <c r="K2046">
        <v>1</v>
      </c>
      <c r="L2046">
        <v>0</v>
      </c>
    </row>
    <row r="2047" spans="1:12" x14ac:dyDescent="0.2">
      <c r="A2047" t="s">
        <v>2063</v>
      </c>
      <c r="B2047" t="s">
        <v>34</v>
      </c>
      <c r="C2047">
        <v>0</v>
      </c>
      <c r="D2047">
        <v>3</v>
      </c>
      <c r="E2047">
        <v>9</v>
      </c>
      <c r="F2047">
        <v>1</v>
      </c>
      <c r="G2047">
        <v>0.5</v>
      </c>
      <c r="H2047">
        <v>30</v>
      </c>
      <c r="I2047">
        <v>43</v>
      </c>
      <c r="J2047">
        <v>1</v>
      </c>
      <c r="K2047">
        <v>6</v>
      </c>
      <c r="L2047">
        <v>0</v>
      </c>
    </row>
    <row r="2048" spans="1:12" x14ac:dyDescent="0.2">
      <c r="A2048" t="s">
        <v>2064</v>
      </c>
      <c r="B2048" t="s">
        <v>34</v>
      </c>
      <c r="C2048">
        <v>0</v>
      </c>
      <c r="D2048">
        <v>4</v>
      </c>
      <c r="E2048">
        <v>16</v>
      </c>
      <c r="F2048">
        <v>1</v>
      </c>
      <c r="G2048">
        <v>0.5</v>
      </c>
      <c r="H2048">
        <v>29</v>
      </c>
      <c r="I2048">
        <v>43</v>
      </c>
      <c r="J2048">
        <v>1</v>
      </c>
      <c r="K2048">
        <v>8</v>
      </c>
      <c r="L2048">
        <v>0</v>
      </c>
    </row>
    <row r="2049" spans="1:12" x14ac:dyDescent="0.2">
      <c r="A2049" t="s">
        <v>2065</v>
      </c>
      <c r="B2049" t="s">
        <v>34</v>
      </c>
      <c r="C2049">
        <v>0</v>
      </c>
      <c r="D2049">
        <v>2</v>
      </c>
      <c r="E2049">
        <v>1</v>
      </c>
      <c r="F2049">
        <v>0</v>
      </c>
      <c r="G2049">
        <v>1</v>
      </c>
      <c r="H2049">
        <v>5</v>
      </c>
      <c r="I2049">
        <v>19</v>
      </c>
      <c r="J2049">
        <v>0</v>
      </c>
      <c r="K2049">
        <v>3</v>
      </c>
      <c r="L2049">
        <v>0</v>
      </c>
    </row>
    <row r="2050" spans="1:12" x14ac:dyDescent="0.2">
      <c r="A2050" t="s">
        <v>2066</v>
      </c>
      <c r="B2050" t="s">
        <v>34</v>
      </c>
      <c r="C2050">
        <v>0</v>
      </c>
      <c r="D2050">
        <v>2</v>
      </c>
      <c r="E2050">
        <v>4</v>
      </c>
      <c r="F2050">
        <v>0</v>
      </c>
      <c r="G2050">
        <v>1</v>
      </c>
      <c r="H2050">
        <v>6</v>
      </c>
      <c r="I2050">
        <v>21</v>
      </c>
      <c r="J2050">
        <v>0</v>
      </c>
      <c r="K2050">
        <v>4</v>
      </c>
      <c r="L2050">
        <v>0</v>
      </c>
    </row>
    <row r="2051" spans="1:12" x14ac:dyDescent="0.2">
      <c r="A2051" t="s">
        <v>2067</v>
      </c>
      <c r="B2051" t="s">
        <v>34</v>
      </c>
      <c r="C2051">
        <v>0</v>
      </c>
      <c r="D2051">
        <v>3</v>
      </c>
      <c r="E2051">
        <v>6</v>
      </c>
      <c r="F2051">
        <v>0</v>
      </c>
      <c r="G2051">
        <v>1</v>
      </c>
      <c r="H2051">
        <v>6</v>
      </c>
      <c r="I2051">
        <v>23</v>
      </c>
      <c r="J2051">
        <v>0</v>
      </c>
      <c r="K2051">
        <v>5</v>
      </c>
      <c r="L2051">
        <v>0</v>
      </c>
    </row>
    <row r="2052" spans="1:12" x14ac:dyDescent="0.2">
      <c r="A2052" t="s">
        <v>2068</v>
      </c>
      <c r="B2052" t="s">
        <v>34</v>
      </c>
      <c r="C2052">
        <v>0</v>
      </c>
      <c r="D2052">
        <v>1</v>
      </c>
      <c r="E2052">
        <v>3</v>
      </c>
      <c r="F2052">
        <v>1</v>
      </c>
      <c r="G2052">
        <v>1</v>
      </c>
      <c r="H2052">
        <v>16</v>
      </c>
      <c r="I2052">
        <v>45</v>
      </c>
      <c r="J2052">
        <v>1</v>
      </c>
      <c r="K2052">
        <v>3</v>
      </c>
      <c r="L2052">
        <v>0</v>
      </c>
    </row>
    <row r="2053" spans="1:12" x14ac:dyDescent="0.2">
      <c r="A2053" t="s">
        <v>2069</v>
      </c>
      <c r="B2053" t="s">
        <v>34</v>
      </c>
      <c r="C2053">
        <v>0</v>
      </c>
      <c r="D2053">
        <v>2</v>
      </c>
      <c r="E2053">
        <v>3</v>
      </c>
      <c r="F2053">
        <v>1</v>
      </c>
      <c r="G2053">
        <v>1</v>
      </c>
      <c r="H2053">
        <v>14</v>
      </c>
      <c r="I2053">
        <v>40</v>
      </c>
      <c r="J2053">
        <v>1</v>
      </c>
      <c r="K2053">
        <v>3</v>
      </c>
      <c r="L2053">
        <v>0</v>
      </c>
    </row>
    <row r="2054" spans="1:12" x14ac:dyDescent="0.2">
      <c r="A2054" t="s">
        <v>2070</v>
      </c>
      <c r="B2054" t="s">
        <v>34</v>
      </c>
      <c r="C2054">
        <v>0</v>
      </c>
      <c r="D2054">
        <v>2</v>
      </c>
      <c r="E2054">
        <v>3</v>
      </c>
      <c r="F2054">
        <v>0</v>
      </c>
      <c r="G2054">
        <v>1</v>
      </c>
      <c r="H2054">
        <v>4</v>
      </c>
      <c r="I2054">
        <v>22</v>
      </c>
      <c r="J2054">
        <v>0</v>
      </c>
      <c r="K2054">
        <v>3</v>
      </c>
      <c r="L2054">
        <v>0</v>
      </c>
    </row>
    <row r="2055" spans="1:12" x14ac:dyDescent="0.2">
      <c r="A2055" t="s">
        <v>2071</v>
      </c>
      <c r="B2055" t="s">
        <v>34</v>
      </c>
      <c r="C2055">
        <v>0</v>
      </c>
      <c r="D2055">
        <v>2</v>
      </c>
      <c r="E2055">
        <v>0</v>
      </c>
      <c r="F2055">
        <v>0</v>
      </c>
      <c r="G2055">
        <v>1</v>
      </c>
      <c r="H2055">
        <v>21</v>
      </c>
      <c r="I2055">
        <v>49</v>
      </c>
      <c r="J2055">
        <v>0</v>
      </c>
      <c r="K2055">
        <v>4</v>
      </c>
      <c r="L2055">
        <v>0</v>
      </c>
    </row>
    <row r="2056" spans="1:12" x14ac:dyDescent="0.2">
      <c r="A2056" t="s">
        <v>2072</v>
      </c>
      <c r="B2056" t="s">
        <v>19</v>
      </c>
      <c r="C2056">
        <v>1</v>
      </c>
      <c r="D2056">
        <v>1</v>
      </c>
      <c r="E2056">
        <v>0</v>
      </c>
      <c r="F2056">
        <v>0</v>
      </c>
      <c r="G2056">
        <v>1</v>
      </c>
      <c r="H2056">
        <v>4</v>
      </c>
      <c r="I2056">
        <v>6</v>
      </c>
      <c r="J2056">
        <v>22</v>
      </c>
      <c r="K2056">
        <v>2</v>
      </c>
      <c r="L2056">
        <v>2</v>
      </c>
    </row>
    <row r="2057" spans="1:12" x14ac:dyDescent="0.2">
      <c r="A2057" t="s">
        <v>2073</v>
      </c>
      <c r="B2057" t="s">
        <v>19</v>
      </c>
      <c r="C2057">
        <v>0</v>
      </c>
      <c r="D2057">
        <v>2</v>
      </c>
      <c r="E2057">
        <v>1</v>
      </c>
      <c r="F2057">
        <v>0</v>
      </c>
      <c r="G2057">
        <v>1</v>
      </c>
      <c r="H2057">
        <v>1</v>
      </c>
      <c r="I2057">
        <v>4</v>
      </c>
      <c r="J2057">
        <v>0</v>
      </c>
      <c r="K2057">
        <v>2</v>
      </c>
      <c r="L2057">
        <v>0</v>
      </c>
    </row>
    <row r="2058" spans="1:12" x14ac:dyDescent="0.2">
      <c r="A2058" t="s">
        <v>2074</v>
      </c>
      <c r="B2058" t="s">
        <v>19</v>
      </c>
      <c r="C2058">
        <v>0</v>
      </c>
      <c r="D2058">
        <v>11</v>
      </c>
      <c r="E2058">
        <v>10</v>
      </c>
      <c r="F2058">
        <v>1</v>
      </c>
      <c r="G2058">
        <v>0.33300000000000002</v>
      </c>
      <c r="H2058">
        <v>3</v>
      </c>
      <c r="I2058">
        <v>34</v>
      </c>
      <c r="J2058">
        <v>1</v>
      </c>
      <c r="K2058">
        <v>12</v>
      </c>
      <c r="L2058">
        <v>0</v>
      </c>
    </row>
    <row r="2059" spans="1:12" x14ac:dyDescent="0.2">
      <c r="A2059" t="s">
        <v>2075</v>
      </c>
      <c r="B2059" t="s">
        <v>17</v>
      </c>
      <c r="C2059">
        <v>0</v>
      </c>
      <c r="D2059">
        <v>6</v>
      </c>
      <c r="E2059">
        <v>20</v>
      </c>
      <c r="F2059">
        <v>1</v>
      </c>
      <c r="G2059">
        <v>0.33300000000000002</v>
      </c>
      <c r="H2059">
        <v>3</v>
      </c>
      <c r="I2059">
        <v>30</v>
      </c>
      <c r="J2059">
        <v>13</v>
      </c>
      <c r="K2059">
        <v>9</v>
      </c>
      <c r="L2059">
        <v>0</v>
      </c>
    </row>
    <row r="2060" spans="1:12" x14ac:dyDescent="0.2">
      <c r="A2060" t="s">
        <v>2076</v>
      </c>
      <c r="B2060" t="s">
        <v>17</v>
      </c>
      <c r="C2060">
        <v>0</v>
      </c>
      <c r="D2060">
        <v>0</v>
      </c>
      <c r="E2060">
        <v>1</v>
      </c>
      <c r="F2060">
        <v>2</v>
      </c>
      <c r="G2060">
        <v>1</v>
      </c>
      <c r="H2060">
        <v>1</v>
      </c>
      <c r="I2060">
        <v>4</v>
      </c>
      <c r="J2060">
        <v>1</v>
      </c>
      <c r="K2060">
        <v>3</v>
      </c>
      <c r="L2060">
        <v>0</v>
      </c>
    </row>
    <row r="2061" spans="1:12" x14ac:dyDescent="0.2">
      <c r="A2061" t="s">
        <v>2077</v>
      </c>
      <c r="B2061" t="s">
        <v>17</v>
      </c>
      <c r="C2061">
        <v>0</v>
      </c>
      <c r="D2061">
        <v>0</v>
      </c>
      <c r="E2061">
        <v>1</v>
      </c>
      <c r="F2061">
        <v>2</v>
      </c>
      <c r="G2061">
        <v>1</v>
      </c>
      <c r="H2061">
        <v>1</v>
      </c>
      <c r="I2061">
        <v>5</v>
      </c>
      <c r="J2061">
        <v>1</v>
      </c>
      <c r="K2061">
        <v>3</v>
      </c>
      <c r="L2061">
        <v>0</v>
      </c>
    </row>
    <row r="2062" spans="1:12" x14ac:dyDescent="0.2">
      <c r="A2062" t="s">
        <v>2078</v>
      </c>
      <c r="B2062" t="s">
        <v>17</v>
      </c>
      <c r="C2062">
        <v>7</v>
      </c>
      <c r="D2062">
        <v>3</v>
      </c>
      <c r="E2062">
        <v>8</v>
      </c>
      <c r="F2062">
        <v>2</v>
      </c>
      <c r="G2062">
        <v>0.33300000000000002</v>
      </c>
      <c r="H2062">
        <v>1</v>
      </c>
      <c r="I2062">
        <v>13</v>
      </c>
      <c r="J2062">
        <v>17</v>
      </c>
      <c r="K2062">
        <v>5</v>
      </c>
      <c r="L2062">
        <v>0</v>
      </c>
    </row>
    <row r="2063" spans="1:12" x14ac:dyDescent="0.2">
      <c r="A2063" t="s">
        <v>2079</v>
      </c>
      <c r="B2063" t="s">
        <v>19</v>
      </c>
      <c r="C2063">
        <v>2</v>
      </c>
      <c r="D2063">
        <v>2</v>
      </c>
      <c r="E2063">
        <v>1</v>
      </c>
      <c r="F2063">
        <v>0</v>
      </c>
      <c r="G2063">
        <v>1</v>
      </c>
      <c r="H2063">
        <v>3</v>
      </c>
      <c r="I2063">
        <v>4</v>
      </c>
      <c r="J2063">
        <v>0</v>
      </c>
      <c r="K2063">
        <v>3</v>
      </c>
      <c r="L2063">
        <v>0</v>
      </c>
    </row>
    <row r="2064" spans="1:12" x14ac:dyDescent="0.2">
      <c r="A2064" t="s">
        <v>2080</v>
      </c>
      <c r="B2064" t="s">
        <v>15</v>
      </c>
      <c r="C2064">
        <v>0</v>
      </c>
      <c r="D2064">
        <v>13</v>
      </c>
      <c r="E2064">
        <v>0</v>
      </c>
      <c r="F2064">
        <v>1</v>
      </c>
      <c r="G2064">
        <v>1</v>
      </c>
      <c r="H2064">
        <v>2</v>
      </c>
      <c r="I2064">
        <v>32</v>
      </c>
      <c r="J2064">
        <v>426</v>
      </c>
      <c r="K2064">
        <v>14</v>
      </c>
      <c r="L2064">
        <v>0</v>
      </c>
    </row>
    <row r="2065" spans="1:12" x14ac:dyDescent="0.2">
      <c r="A2065" t="s">
        <v>2081</v>
      </c>
      <c r="B2065" t="s">
        <v>15</v>
      </c>
      <c r="C2065">
        <v>0</v>
      </c>
      <c r="D2065">
        <v>11</v>
      </c>
      <c r="E2065">
        <v>0</v>
      </c>
      <c r="F2065">
        <v>0</v>
      </c>
      <c r="G2065">
        <v>0.5</v>
      </c>
      <c r="H2065">
        <v>10</v>
      </c>
      <c r="I2065">
        <v>32</v>
      </c>
      <c r="J2065">
        <v>3</v>
      </c>
      <c r="K2065">
        <v>11</v>
      </c>
      <c r="L2065">
        <v>0</v>
      </c>
    </row>
    <row r="2066" spans="1:12" x14ac:dyDescent="0.2">
      <c r="A2066" t="s">
        <v>2082</v>
      </c>
      <c r="B2066" t="s">
        <v>19</v>
      </c>
      <c r="C2066">
        <v>0</v>
      </c>
      <c r="D2066">
        <v>3</v>
      </c>
      <c r="E2066">
        <v>3</v>
      </c>
      <c r="F2066">
        <v>0</v>
      </c>
      <c r="G2066">
        <v>0.5</v>
      </c>
      <c r="H2066">
        <v>1</v>
      </c>
      <c r="I2066">
        <v>7</v>
      </c>
      <c r="J2066">
        <v>4</v>
      </c>
      <c r="K2066">
        <v>3</v>
      </c>
      <c r="L2066">
        <v>0</v>
      </c>
    </row>
    <row r="2067" spans="1:12" x14ac:dyDescent="0.2">
      <c r="A2067" t="s">
        <v>2083</v>
      </c>
      <c r="B2067" t="s">
        <v>19</v>
      </c>
      <c r="C2067">
        <v>2</v>
      </c>
      <c r="D2067">
        <v>2</v>
      </c>
      <c r="E2067">
        <v>1</v>
      </c>
      <c r="F2067">
        <v>0</v>
      </c>
      <c r="G2067">
        <v>1</v>
      </c>
      <c r="H2067">
        <v>5</v>
      </c>
      <c r="I2067">
        <v>18</v>
      </c>
      <c r="J2067">
        <v>9</v>
      </c>
      <c r="K2067">
        <v>3</v>
      </c>
      <c r="L2067">
        <v>0</v>
      </c>
    </row>
    <row r="2068" spans="1:12" x14ac:dyDescent="0.2">
      <c r="A2068" t="s">
        <v>2084</v>
      </c>
      <c r="B2068" t="s">
        <v>15</v>
      </c>
      <c r="C2068">
        <v>0</v>
      </c>
      <c r="D2068">
        <v>38</v>
      </c>
      <c r="E2068">
        <v>93</v>
      </c>
      <c r="F2068">
        <v>1</v>
      </c>
      <c r="G2068">
        <v>0.5</v>
      </c>
      <c r="H2068">
        <v>13</v>
      </c>
      <c r="I2068">
        <v>99</v>
      </c>
      <c r="J2068">
        <v>301</v>
      </c>
      <c r="K2068">
        <v>42</v>
      </c>
      <c r="L2068">
        <v>13</v>
      </c>
    </row>
    <row r="2069" spans="1:12" x14ac:dyDescent="0.2">
      <c r="A2069" t="s">
        <v>2085</v>
      </c>
      <c r="B2069" t="s">
        <v>15</v>
      </c>
      <c r="C2069">
        <v>5</v>
      </c>
      <c r="D2069">
        <v>7</v>
      </c>
      <c r="E2069">
        <v>6</v>
      </c>
      <c r="F2069">
        <v>2</v>
      </c>
      <c r="G2069">
        <v>0.33300000000000002</v>
      </c>
      <c r="H2069">
        <v>5</v>
      </c>
      <c r="I2069">
        <v>18</v>
      </c>
      <c r="J2069">
        <v>7</v>
      </c>
      <c r="K2069">
        <v>10</v>
      </c>
      <c r="L2069">
        <v>5</v>
      </c>
    </row>
    <row r="2070" spans="1:12" x14ac:dyDescent="0.2">
      <c r="A2070" t="s">
        <v>2086</v>
      </c>
      <c r="B2070" t="s">
        <v>15</v>
      </c>
      <c r="C2070">
        <v>0</v>
      </c>
      <c r="D2070">
        <v>3</v>
      </c>
      <c r="E2070">
        <v>6</v>
      </c>
      <c r="F2070">
        <v>0</v>
      </c>
      <c r="G2070">
        <v>0.33300000000000002</v>
      </c>
      <c r="H2070">
        <v>1</v>
      </c>
      <c r="I2070">
        <v>5</v>
      </c>
      <c r="J2070">
        <v>1</v>
      </c>
      <c r="K2070">
        <v>4</v>
      </c>
      <c r="L2070">
        <v>0</v>
      </c>
    </row>
    <row r="2071" spans="1:12" x14ac:dyDescent="0.2">
      <c r="A2071" t="s">
        <v>2087</v>
      </c>
      <c r="B2071" t="s">
        <v>15</v>
      </c>
      <c r="C2071">
        <v>0</v>
      </c>
      <c r="D2071">
        <v>3</v>
      </c>
      <c r="E2071">
        <v>6</v>
      </c>
      <c r="F2071">
        <v>0</v>
      </c>
      <c r="G2071">
        <v>0.33300000000000002</v>
      </c>
      <c r="H2071">
        <v>1</v>
      </c>
      <c r="I2071">
        <v>5</v>
      </c>
      <c r="J2071">
        <v>1</v>
      </c>
      <c r="K2071">
        <v>4</v>
      </c>
      <c r="L2071">
        <v>0</v>
      </c>
    </row>
    <row r="2072" spans="1:12" x14ac:dyDescent="0.2">
      <c r="A2072" t="s">
        <v>2088</v>
      </c>
      <c r="B2072" t="s">
        <v>15</v>
      </c>
      <c r="C2072">
        <v>0</v>
      </c>
      <c r="D2072">
        <v>3</v>
      </c>
      <c r="E2072">
        <v>6</v>
      </c>
      <c r="F2072">
        <v>0</v>
      </c>
      <c r="G2072">
        <v>0.33300000000000002</v>
      </c>
      <c r="H2072">
        <v>1</v>
      </c>
      <c r="I2072">
        <v>5</v>
      </c>
      <c r="J2072">
        <v>1</v>
      </c>
      <c r="K2072">
        <v>4</v>
      </c>
      <c r="L2072">
        <v>0</v>
      </c>
    </row>
    <row r="2073" spans="1:12" x14ac:dyDescent="0.2">
      <c r="A2073" t="s">
        <v>2089</v>
      </c>
      <c r="B2073" t="s">
        <v>15</v>
      </c>
      <c r="C2073">
        <v>0</v>
      </c>
      <c r="D2073">
        <v>3</v>
      </c>
      <c r="E2073">
        <v>6</v>
      </c>
      <c r="F2073">
        <v>0</v>
      </c>
      <c r="G2073">
        <v>0.33300000000000002</v>
      </c>
      <c r="H2073">
        <v>1</v>
      </c>
      <c r="I2073">
        <v>5</v>
      </c>
      <c r="J2073">
        <v>1</v>
      </c>
      <c r="K2073">
        <v>4</v>
      </c>
      <c r="L2073">
        <v>0</v>
      </c>
    </row>
    <row r="2074" spans="1:12" x14ac:dyDescent="0.2">
      <c r="A2074" t="s">
        <v>2090</v>
      </c>
      <c r="B2074" t="s">
        <v>15</v>
      </c>
      <c r="C2074">
        <v>0</v>
      </c>
      <c r="D2074">
        <v>3</v>
      </c>
      <c r="E2074">
        <v>6</v>
      </c>
      <c r="F2074">
        <v>0</v>
      </c>
      <c r="G2074">
        <v>0.33300000000000002</v>
      </c>
      <c r="H2074">
        <v>1</v>
      </c>
      <c r="I2074">
        <v>5</v>
      </c>
      <c r="J2074">
        <v>1</v>
      </c>
      <c r="K2074">
        <v>4</v>
      </c>
      <c r="L2074">
        <v>0</v>
      </c>
    </row>
    <row r="2075" spans="1:12" x14ac:dyDescent="0.2">
      <c r="A2075" t="s">
        <v>2091</v>
      </c>
      <c r="B2075" t="s">
        <v>15</v>
      </c>
      <c r="C2075">
        <v>0</v>
      </c>
      <c r="D2075">
        <v>3</v>
      </c>
      <c r="E2075">
        <v>0</v>
      </c>
      <c r="F2075">
        <v>2</v>
      </c>
      <c r="G2075">
        <v>1</v>
      </c>
      <c r="H2075">
        <v>0</v>
      </c>
      <c r="I2075">
        <v>10</v>
      </c>
      <c r="J2075">
        <v>2</v>
      </c>
      <c r="K2075">
        <v>5</v>
      </c>
      <c r="L2075">
        <v>0</v>
      </c>
    </row>
    <row r="2076" spans="1:12" x14ac:dyDescent="0.2">
      <c r="A2076" t="s">
        <v>2092</v>
      </c>
      <c r="B2076" t="s">
        <v>15</v>
      </c>
      <c r="C2076">
        <v>2</v>
      </c>
      <c r="D2076">
        <v>2</v>
      </c>
      <c r="E2076">
        <v>4</v>
      </c>
      <c r="F2076">
        <v>2</v>
      </c>
      <c r="G2076">
        <v>0.5</v>
      </c>
      <c r="H2076">
        <v>0</v>
      </c>
      <c r="I2076">
        <v>7</v>
      </c>
      <c r="J2076">
        <v>273</v>
      </c>
      <c r="K2076">
        <v>4</v>
      </c>
      <c r="L2076">
        <v>0</v>
      </c>
    </row>
    <row r="2077" spans="1:12" x14ac:dyDescent="0.2">
      <c r="A2077" t="s">
        <v>2093</v>
      </c>
      <c r="B2077" t="s">
        <v>15</v>
      </c>
      <c r="C2077">
        <v>0</v>
      </c>
      <c r="D2077">
        <v>4</v>
      </c>
      <c r="E2077">
        <v>0</v>
      </c>
      <c r="F2077">
        <v>0</v>
      </c>
      <c r="G2077">
        <v>1</v>
      </c>
      <c r="H2077">
        <v>4</v>
      </c>
      <c r="I2077">
        <v>12</v>
      </c>
      <c r="J2077">
        <v>1</v>
      </c>
      <c r="K2077">
        <v>6</v>
      </c>
      <c r="L2077">
        <v>0</v>
      </c>
    </row>
    <row r="2078" spans="1:12" x14ac:dyDescent="0.2">
      <c r="A2078" t="s">
        <v>2094</v>
      </c>
      <c r="B2078" t="s">
        <v>15</v>
      </c>
      <c r="C2078">
        <v>5</v>
      </c>
      <c r="D2078">
        <v>6</v>
      </c>
      <c r="E2078">
        <v>6</v>
      </c>
      <c r="F2078">
        <v>2</v>
      </c>
      <c r="G2078">
        <v>0.33300000000000002</v>
      </c>
      <c r="H2078">
        <v>5</v>
      </c>
      <c r="I2078">
        <v>17</v>
      </c>
      <c r="J2078">
        <v>7</v>
      </c>
      <c r="K2078">
        <v>9</v>
      </c>
      <c r="L2078">
        <v>5</v>
      </c>
    </row>
    <row r="2079" spans="1:12" x14ac:dyDescent="0.2">
      <c r="A2079" t="s">
        <v>2095</v>
      </c>
      <c r="B2079" t="s">
        <v>15</v>
      </c>
      <c r="C2079">
        <v>0</v>
      </c>
      <c r="D2079">
        <v>3</v>
      </c>
      <c r="E2079">
        <v>6</v>
      </c>
      <c r="F2079">
        <v>0</v>
      </c>
      <c r="G2079">
        <v>0.33300000000000002</v>
      </c>
      <c r="H2079">
        <v>1</v>
      </c>
      <c r="I2079">
        <v>5</v>
      </c>
      <c r="J2079">
        <v>1</v>
      </c>
      <c r="K2079">
        <v>4</v>
      </c>
      <c r="L2079">
        <v>0</v>
      </c>
    </row>
    <row r="2080" spans="1:12" x14ac:dyDescent="0.2">
      <c r="A2080" t="s">
        <v>2096</v>
      </c>
      <c r="B2080" t="s">
        <v>15</v>
      </c>
      <c r="C2080">
        <v>0</v>
      </c>
      <c r="D2080">
        <v>3</v>
      </c>
      <c r="E2080">
        <v>6</v>
      </c>
      <c r="F2080">
        <v>0</v>
      </c>
      <c r="G2080">
        <v>0.33300000000000002</v>
      </c>
      <c r="H2080">
        <v>1</v>
      </c>
      <c r="I2080">
        <v>5</v>
      </c>
      <c r="J2080">
        <v>1</v>
      </c>
      <c r="K2080">
        <v>4</v>
      </c>
      <c r="L2080">
        <v>0</v>
      </c>
    </row>
    <row r="2081" spans="1:12" x14ac:dyDescent="0.2">
      <c r="A2081" t="s">
        <v>2097</v>
      </c>
      <c r="B2081" t="s">
        <v>15</v>
      </c>
      <c r="C2081">
        <v>0</v>
      </c>
      <c r="D2081">
        <v>3</v>
      </c>
      <c r="E2081">
        <v>6</v>
      </c>
      <c r="F2081">
        <v>0</v>
      </c>
      <c r="G2081">
        <v>0.33300000000000002</v>
      </c>
      <c r="H2081">
        <v>1</v>
      </c>
      <c r="I2081">
        <v>5</v>
      </c>
      <c r="J2081">
        <v>1</v>
      </c>
      <c r="K2081">
        <v>4</v>
      </c>
      <c r="L2081">
        <v>0</v>
      </c>
    </row>
    <row r="2082" spans="1:12" x14ac:dyDescent="0.2">
      <c r="A2082" t="s">
        <v>2098</v>
      </c>
      <c r="B2082" t="s">
        <v>15</v>
      </c>
      <c r="C2082">
        <v>0</v>
      </c>
      <c r="D2082">
        <v>3</v>
      </c>
      <c r="E2082">
        <v>6</v>
      </c>
      <c r="F2082">
        <v>0</v>
      </c>
      <c r="G2082">
        <v>0.33300000000000002</v>
      </c>
      <c r="H2082">
        <v>1</v>
      </c>
      <c r="I2082">
        <v>5</v>
      </c>
      <c r="J2082">
        <v>1</v>
      </c>
      <c r="K2082">
        <v>4</v>
      </c>
      <c r="L2082">
        <v>0</v>
      </c>
    </row>
    <row r="2083" spans="1:12" x14ac:dyDescent="0.2">
      <c r="A2083" t="s">
        <v>2099</v>
      </c>
      <c r="B2083" t="s">
        <v>15</v>
      </c>
      <c r="C2083">
        <v>0</v>
      </c>
      <c r="D2083">
        <v>3</v>
      </c>
      <c r="E2083">
        <v>6</v>
      </c>
      <c r="F2083">
        <v>0</v>
      </c>
      <c r="G2083">
        <v>0.33300000000000002</v>
      </c>
      <c r="H2083">
        <v>1</v>
      </c>
      <c r="I2083">
        <v>5</v>
      </c>
      <c r="J2083">
        <v>1</v>
      </c>
      <c r="K2083">
        <v>4</v>
      </c>
      <c r="L2083">
        <v>0</v>
      </c>
    </row>
    <row r="2084" spans="1:12" x14ac:dyDescent="0.2">
      <c r="A2084" t="s">
        <v>2100</v>
      </c>
      <c r="B2084" t="s">
        <v>15</v>
      </c>
      <c r="C2084">
        <v>0</v>
      </c>
      <c r="D2084">
        <v>28</v>
      </c>
      <c r="E2084">
        <v>322</v>
      </c>
      <c r="F2084">
        <v>1</v>
      </c>
      <c r="G2084">
        <v>0.5</v>
      </c>
      <c r="H2084">
        <v>4</v>
      </c>
      <c r="I2084">
        <v>39</v>
      </c>
      <c r="J2084">
        <v>130</v>
      </c>
      <c r="K2084">
        <v>29</v>
      </c>
      <c r="L2084">
        <v>0</v>
      </c>
    </row>
    <row r="2085" spans="1:12" x14ac:dyDescent="0.2">
      <c r="A2085" t="s">
        <v>2101</v>
      </c>
      <c r="B2085" t="s">
        <v>15</v>
      </c>
      <c r="C2085">
        <v>4</v>
      </c>
      <c r="D2085">
        <v>2</v>
      </c>
      <c r="E2085">
        <v>4</v>
      </c>
      <c r="F2085">
        <v>2</v>
      </c>
      <c r="G2085">
        <v>0.5</v>
      </c>
      <c r="H2085">
        <v>0</v>
      </c>
      <c r="I2085">
        <v>7</v>
      </c>
      <c r="J2085">
        <v>17</v>
      </c>
      <c r="K2085">
        <v>4</v>
      </c>
      <c r="L2085">
        <v>0</v>
      </c>
    </row>
    <row r="2086" spans="1:12" x14ac:dyDescent="0.2">
      <c r="A2086" t="s">
        <v>2102</v>
      </c>
      <c r="B2086" t="s">
        <v>19</v>
      </c>
      <c r="C2086">
        <v>0</v>
      </c>
      <c r="D2086">
        <v>3</v>
      </c>
      <c r="E2086">
        <v>3</v>
      </c>
      <c r="F2086">
        <v>0</v>
      </c>
      <c r="G2086">
        <v>0.5</v>
      </c>
      <c r="H2086">
        <v>1</v>
      </c>
      <c r="I2086">
        <v>7</v>
      </c>
      <c r="J2086">
        <v>7</v>
      </c>
      <c r="K2086">
        <v>3</v>
      </c>
      <c r="L2086">
        <v>0</v>
      </c>
    </row>
    <row r="2087" spans="1:12" x14ac:dyDescent="0.2">
      <c r="A2087" t="s">
        <v>2103</v>
      </c>
      <c r="B2087" t="s">
        <v>19</v>
      </c>
      <c r="C2087">
        <v>2</v>
      </c>
      <c r="D2087">
        <v>2</v>
      </c>
      <c r="E2087">
        <v>1</v>
      </c>
      <c r="F2087">
        <v>0</v>
      </c>
      <c r="G2087">
        <v>1</v>
      </c>
      <c r="H2087">
        <v>5</v>
      </c>
      <c r="I2087">
        <v>18</v>
      </c>
      <c r="J2087">
        <v>9</v>
      </c>
      <c r="K2087">
        <v>3</v>
      </c>
      <c r="L2087">
        <v>0</v>
      </c>
    </row>
    <row r="2088" spans="1:12" x14ac:dyDescent="0.2">
      <c r="A2088" t="s">
        <v>2104</v>
      </c>
      <c r="B2088" t="s">
        <v>19</v>
      </c>
      <c r="C2088">
        <v>0</v>
      </c>
      <c r="D2088">
        <v>2</v>
      </c>
      <c r="E2088">
        <v>1</v>
      </c>
      <c r="F2088">
        <v>0</v>
      </c>
      <c r="G2088">
        <v>1</v>
      </c>
      <c r="H2088">
        <v>1</v>
      </c>
      <c r="I2088">
        <v>4</v>
      </c>
      <c r="J2088">
        <v>0</v>
      </c>
      <c r="K2088">
        <v>2</v>
      </c>
      <c r="L2088">
        <v>0</v>
      </c>
    </row>
    <row r="2089" spans="1:12" x14ac:dyDescent="0.2">
      <c r="A2089" t="s">
        <v>2105</v>
      </c>
      <c r="B2089" t="s">
        <v>19</v>
      </c>
      <c r="C2089">
        <v>2</v>
      </c>
      <c r="D2089">
        <v>2</v>
      </c>
      <c r="E2089">
        <v>1</v>
      </c>
      <c r="F2089">
        <v>0</v>
      </c>
      <c r="G2089">
        <v>1</v>
      </c>
      <c r="H2089">
        <v>5</v>
      </c>
      <c r="I2089">
        <v>18</v>
      </c>
      <c r="J2089">
        <v>24</v>
      </c>
      <c r="K2089">
        <v>3</v>
      </c>
      <c r="L2089">
        <v>0</v>
      </c>
    </row>
    <row r="2090" spans="1:12" x14ac:dyDescent="0.2">
      <c r="A2090" t="s">
        <v>2106</v>
      </c>
      <c r="B2090" t="s">
        <v>34</v>
      </c>
      <c r="C2090">
        <v>0</v>
      </c>
      <c r="D2090">
        <v>2</v>
      </c>
      <c r="E2090">
        <v>0</v>
      </c>
      <c r="F2090">
        <v>1</v>
      </c>
      <c r="G2090">
        <v>0.5</v>
      </c>
      <c r="H2090">
        <v>5</v>
      </c>
      <c r="I2090">
        <v>13</v>
      </c>
      <c r="J2090">
        <v>1</v>
      </c>
      <c r="K2090">
        <v>4</v>
      </c>
      <c r="L2090">
        <v>0</v>
      </c>
    </row>
    <row r="2091" spans="1:12" x14ac:dyDescent="0.2">
      <c r="A2091" t="s">
        <v>2107</v>
      </c>
      <c r="B2091" t="s">
        <v>34</v>
      </c>
      <c r="C2091">
        <v>0</v>
      </c>
      <c r="D2091">
        <v>9</v>
      </c>
      <c r="E2091">
        <v>0</v>
      </c>
      <c r="F2091">
        <v>1</v>
      </c>
      <c r="G2091">
        <v>0.5</v>
      </c>
      <c r="H2091">
        <v>7</v>
      </c>
      <c r="I2091">
        <v>19</v>
      </c>
      <c r="J2091">
        <v>1</v>
      </c>
      <c r="K2091">
        <v>9</v>
      </c>
      <c r="L2091">
        <v>0</v>
      </c>
    </row>
    <row r="2092" spans="1:12" x14ac:dyDescent="0.2">
      <c r="A2092" t="s">
        <v>2108</v>
      </c>
      <c r="B2092" t="s">
        <v>19</v>
      </c>
      <c r="C2092">
        <v>0</v>
      </c>
      <c r="D2092">
        <v>1</v>
      </c>
      <c r="E2092">
        <v>0</v>
      </c>
      <c r="F2092">
        <v>0</v>
      </c>
      <c r="G2092">
        <v>1</v>
      </c>
      <c r="H2092">
        <v>1</v>
      </c>
      <c r="I2092">
        <v>2</v>
      </c>
      <c r="J2092">
        <v>0</v>
      </c>
      <c r="K2092">
        <v>1</v>
      </c>
      <c r="L2092">
        <v>0</v>
      </c>
    </row>
    <row r="2093" spans="1:12" x14ac:dyDescent="0.2">
      <c r="A2093" t="s">
        <v>2109</v>
      </c>
      <c r="B2093" t="s">
        <v>19</v>
      </c>
      <c r="C2093">
        <v>2</v>
      </c>
      <c r="D2093">
        <v>2</v>
      </c>
      <c r="E2093">
        <v>1</v>
      </c>
      <c r="F2093">
        <v>0</v>
      </c>
      <c r="G2093">
        <v>1</v>
      </c>
      <c r="H2093">
        <v>5</v>
      </c>
      <c r="I2093">
        <v>18</v>
      </c>
      <c r="J2093">
        <v>11</v>
      </c>
      <c r="K2093">
        <v>3</v>
      </c>
      <c r="L2093">
        <v>0</v>
      </c>
    </row>
    <row r="2094" spans="1:12" x14ac:dyDescent="0.2">
      <c r="A2094" t="s">
        <v>2110</v>
      </c>
      <c r="B2094" t="s">
        <v>19</v>
      </c>
      <c r="C2094">
        <v>1</v>
      </c>
      <c r="D2094">
        <v>1</v>
      </c>
      <c r="E2094">
        <v>0</v>
      </c>
      <c r="F2094">
        <v>0</v>
      </c>
      <c r="G2094">
        <v>1</v>
      </c>
      <c r="H2094">
        <v>3</v>
      </c>
      <c r="I2094">
        <v>7</v>
      </c>
      <c r="J2094">
        <v>28</v>
      </c>
      <c r="K2094">
        <v>2</v>
      </c>
      <c r="L2094">
        <v>7</v>
      </c>
    </row>
    <row r="2095" spans="1:12" x14ac:dyDescent="0.2">
      <c r="A2095" t="s">
        <v>2111</v>
      </c>
      <c r="B2095" t="s">
        <v>19</v>
      </c>
      <c r="C2095">
        <v>0</v>
      </c>
      <c r="D2095">
        <v>1</v>
      </c>
      <c r="E2095">
        <v>0</v>
      </c>
      <c r="F2095">
        <v>0</v>
      </c>
      <c r="G2095">
        <v>1</v>
      </c>
      <c r="H2095">
        <v>1</v>
      </c>
      <c r="I2095">
        <v>2</v>
      </c>
      <c r="J2095">
        <v>0</v>
      </c>
      <c r="K2095">
        <v>1</v>
      </c>
      <c r="L2095">
        <v>0</v>
      </c>
    </row>
    <row r="2096" spans="1:12" x14ac:dyDescent="0.2">
      <c r="A2096" t="s">
        <v>2112</v>
      </c>
      <c r="B2096" t="s">
        <v>19</v>
      </c>
      <c r="C2096">
        <v>0</v>
      </c>
      <c r="D2096">
        <v>2</v>
      </c>
      <c r="E2096">
        <v>1</v>
      </c>
      <c r="F2096">
        <v>0</v>
      </c>
      <c r="G2096">
        <v>1</v>
      </c>
      <c r="H2096">
        <v>1</v>
      </c>
      <c r="I2096">
        <v>4</v>
      </c>
      <c r="J2096">
        <v>0</v>
      </c>
      <c r="K2096">
        <v>2</v>
      </c>
      <c r="L2096">
        <v>0</v>
      </c>
    </row>
    <row r="2097" spans="1:12" x14ac:dyDescent="0.2">
      <c r="A2097" t="s">
        <v>2113</v>
      </c>
      <c r="B2097" t="s">
        <v>19</v>
      </c>
      <c r="C2097">
        <v>2</v>
      </c>
      <c r="D2097">
        <v>2</v>
      </c>
      <c r="E2097">
        <v>1</v>
      </c>
      <c r="F2097">
        <v>0</v>
      </c>
      <c r="G2097">
        <v>1</v>
      </c>
      <c r="H2097">
        <v>3</v>
      </c>
      <c r="I2097">
        <v>4</v>
      </c>
      <c r="J2097">
        <v>0</v>
      </c>
      <c r="K2097">
        <v>3</v>
      </c>
      <c r="L2097">
        <v>0</v>
      </c>
    </row>
    <row r="2098" spans="1:12" x14ac:dyDescent="0.2">
      <c r="A2098" t="s">
        <v>2114</v>
      </c>
      <c r="B2098" t="s">
        <v>19</v>
      </c>
      <c r="C2098">
        <v>1</v>
      </c>
      <c r="D2098">
        <v>1</v>
      </c>
      <c r="E2098">
        <v>0</v>
      </c>
      <c r="F2098">
        <v>0</v>
      </c>
      <c r="G2098">
        <v>1</v>
      </c>
      <c r="H2098">
        <v>4</v>
      </c>
      <c r="I2098">
        <v>6</v>
      </c>
      <c r="J2098">
        <v>25</v>
      </c>
      <c r="K2098">
        <v>2</v>
      </c>
      <c r="L2098">
        <v>1</v>
      </c>
    </row>
    <row r="2099" spans="1:12" x14ac:dyDescent="0.2">
      <c r="A2099" t="s">
        <v>2115</v>
      </c>
      <c r="B2099" t="s">
        <v>19</v>
      </c>
      <c r="C2099">
        <v>1</v>
      </c>
      <c r="D2099">
        <v>1</v>
      </c>
      <c r="E2099">
        <v>0</v>
      </c>
      <c r="F2099">
        <v>0</v>
      </c>
      <c r="G2099">
        <v>1</v>
      </c>
      <c r="H2099">
        <v>4</v>
      </c>
      <c r="I2099">
        <v>6</v>
      </c>
      <c r="J2099">
        <v>9</v>
      </c>
      <c r="K2099">
        <v>2</v>
      </c>
      <c r="L2099">
        <v>0</v>
      </c>
    </row>
    <row r="2100" spans="1:12" x14ac:dyDescent="0.2">
      <c r="A2100" t="s">
        <v>2116</v>
      </c>
      <c r="B2100" t="s">
        <v>15</v>
      </c>
      <c r="C2100">
        <v>1</v>
      </c>
      <c r="D2100">
        <v>8</v>
      </c>
      <c r="E2100">
        <v>0</v>
      </c>
      <c r="F2100">
        <v>0</v>
      </c>
      <c r="G2100">
        <v>1</v>
      </c>
      <c r="H2100">
        <v>3</v>
      </c>
      <c r="I2100">
        <v>21</v>
      </c>
      <c r="J2100">
        <v>16</v>
      </c>
      <c r="K2100">
        <v>9</v>
      </c>
      <c r="L2100">
        <v>0</v>
      </c>
    </row>
    <row r="2101" spans="1:12" x14ac:dyDescent="0.2">
      <c r="A2101" t="s">
        <v>2117</v>
      </c>
      <c r="B2101" t="s">
        <v>19</v>
      </c>
      <c r="C2101">
        <v>2</v>
      </c>
      <c r="D2101">
        <v>2</v>
      </c>
      <c r="E2101">
        <v>1</v>
      </c>
      <c r="F2101">
        <v>0</v>
      </c>
      <c r="G2101">
        <v>1</v>
      </c>
      <c r="H2101">
        <v>3</v>
      </c>
      <c r="I2101">
        <v>4</v>
      </c>
      <c r="J2101">
        <v>0</v>
      </c>
      <c r="K2101">
        <v>3</v>
      </c>
      <c r="L2101">
        <v>0</v>
      </c>
    </row>
    <row r="2102" spans="1:12" x14ac:dyDescent="0.2">
      <c r="A2102" t="s">
        <v>2118</v>
      </c>
      <c r="B2102" t="s">
        <v>19</v>
      </c>
      <c r="C2102">
        <v>2</v>
      </c>
      <c r="D2102">
        <v>1</v>
      </c>
      <c r="E2102">
        <v>0</v>
      </c>
      <c r="F2102">
        <v>0</v>
      </c>
      <c r="G2102">
        <v>1</v>
      </c>
      <c r="H2102">
        <v>4</v>
      </c>
      <c r="I2102">
        <v>10</v>
      </c>
      <c r="J2102">
        <v>68</v>
      </c>
      <c r="K2102">
        <v>2</v>
      </c>
      <c r="L2102">
        <v>0</v>
      </c>
    </row>
    <row r="2103" spans="1:12" x14ac:dyDescent="0.2">
      <c r="A2103" t="s">
        <v>2119</v>
      </c>
      <c r="B2103" t="s">
        <v>34</v>
      </c>
      <c r="C2103">
        <v>0</v>
      </c>
      <c r="D2103">
        <v>3</v>
      </c>
      <c r="E2103">
        <v>0</v>
      </c>
      <c r="F2103">
        <v>0</v>
      </c>
      <c r="G2103">
        <v>1</v>
      </c>
      <c r="H2103">
        <v>13</v>
      </c>
      <c r="I2103">
        <v>34</v>
      </c>
      <c r="J2103">
        <v>0</v>
      </c>
      <c r="K2103">
        <v>3</v>
      </c>
      <c r="L2103">
        <v>0</v>
      </c>
    </row>
    <row r="2104" spans="1:12" x14ac:dyDescent="0.2">
      <c r="A2104" t="s">
        <v>2120</v>
      </c>
      <c r="B2104" t="s">
        <v>34</v>
      </c>
      <c r="C2104">
        <v>1</v>
      </c>
      <c r="D2104">
        <v>6</v>
      </c>
      <c r="E2104">
        <v>21</v>
      </c>
      <c r="F2104">
        <v>0</v>
      </c>
      <c r="G2104">
        <v>0.33300000000000002</v>
      </c>
      <c r="H2104">
        <v>6</v>
      </c>
      <c r="I2104">
        <v>35</v>
      </c>
      <c r="J2104">
        <v>0</v>
      </c>
      <c r="K2104">
        <v>7</v>
      </c>
      <c r="L2104">
        <v>0</v>
      </c>
    </row>
    <row r="2105" spans="1:12" x14ac:dyDescent="0.2">
      <c r="A2105" t="s">
        <v>2121</v>
      </c>
      <c r="B2105" t="s">
        <v>34</v>
      </c>
      <c r="C2105">
        <v>0</v>
      </c>
      <c r="D2105">
        <v>11</v>
      </c>
      <c r="E2105">
        <v>76</v>
      </c>
      <c r="F2105">
        <v>0</v>
      </c>
      <c r="G2105">
        <v>0.5</v>
      </c>
      <c r="H2105">
        <v>35</v>
      </c>
      <c r="I2105">
        <v>90</v>
      </c>
      <c r="J2105">
        <v>0</v>
      </c>
      <c r="K2105">
        <v>13</v>
      </c>
      <c r="L2105">
        <v>0</v>
      </c>
    </row>
    <row r="2106" spans="1:12" x14ac:dyDescent="0.2">
      <c r="A2106" t="s">
        <v>2122</v>
      </c>
      <c r="B2106" t="s">
        <v>34</v>
      </c>
      <c r="C2106">
        <v>0</v>
      </c>
      <c r="D2106">
        <v>20</v>
      </c>
      <c r="E2106">
        <v>496</v>
      </c>
      <c r="F2106">
        <v>0</v>
      </c>
      <c r="G2106">
        <v>0.5</v>
      </c>
      <c r="H2106">
        <v>20</v>
      </c>
      <c r="I2106">
        <v>112</v>
      </c>
      <c r="J2106">
        <v>0</v>
      </c>
      <c r="K2106">
        <v>32</v>
      </c>
      <c r="L2106">
        <v>0</v>
      </c>
    </row>
    <row r="2107" spans="1:12" x14ac:dyDescent="0.2">
      <c r="A2107" t="s">
        <v>2123</v>
      </c>
      <c r="B2107" t="s">
        <v>15</v>
      </c>
      <c r="C2107">
        <v>2</v>
      </c>
      <c r="D2107">
        <v>3</v>
      </c>
      <c r="E2107">
        <v>0</v>
      </c>
      <c r="F2107">
        <v>0</v>
      </c>
      <c r="G2107">
        <v>1</v>
      </c>
      <c r="H2107">
        <v>4</v>
      </c>
      <c r="I2107">
        <v>12</v>
      </c>
      <c r="J2107">
        <v>125</v>
      </c>
      <c r="K2107">
        <v>4</v>
      </c>
      <c r="L2107">
        <v>0</v>
      </c>
    </row>
    <row r="2108" spans="1:12" x14ac:dyDescent="0.2">
      <c r="A2108" t="s">
        <v>2124</v>
      </c>
      <c r="B2108" t="s">
        <v>17</v>
      </c>
      <c r="C2108">
        <v>0</v>
      </c>
      <c r="D2108">
        <v>3</v>
      </c>
      <c r="E2108">
        <v>3</v>
      </c>
      <c r="F2108">
        <v>0</v>
      </c>
      <c r="G2108">
        <v>0.5</v>
      </c>
      <c r="H2108">
        <v>4</v>
      </c>
      <c r="I2108">
        <v>5</v>
      </c>
      <c r="J2108">
        <v>2</v>
      </c>
      <c r="K2108">
        <v>3</v>
      </c>
      <c r="L2108">
        <v>0</v>
      </c>
    </row>
    <row r="2109" spans="1:12" x14ac:dyDescent="0.2">
      <c r="A2109" t="s">
        <v>2125</v>
      </c>
      <c r="B2109" t="s">
        <v>17</v>
      </c>
      <c r="C2109">
        <v>0</v>
      </c>
      <c r="D2109">
        <v>3</v>
      </c>
      <c r="E2109">
        <v>3</v>
      </c>
      <c r="F2109">
        <v>0</v>
      </c>
      <c r="G2109">
        <v>0.5</v>
      </c>
      <c r="H2109">
        <v>4</v>
      </c>
      <c r="I2109">
        <v>5</v>
      </c>
      <c r="J2109">
        <v>2</v>
      </c>
      <c r="K2109">
        <v>3</v>
      </c>
      <c r="L2109">
        <v>0</v>
      </c>
    </row>
    <row r="2110" spans="1:12" x14ac:dyDescent="0.2">
      <c r="A2110" t="s">
        <v>2126</v>
      </c>
      <c r="B2110" t="s">
        <v>34</v>
      </c>
      <c r="C2110">
        <v>0</v>
      </c>
      <c r="D2110">
        <v>1</v>
      </c>
      <c r="E2110">
        <v>0</v>
      </c>
      <c r="F2110">
        <v>0</v>
      </c>
      <c r="G2110">
        <v>1</v>
      </c>
      <c r="H2110">
        <v>9</v>
      </c>
      <c r="I2110">
        <v>14</v>
      </c>
      <c r="J2110">
        <v>1</v>
      </c>
      <c r="K2110">
        <v>2</v>
      </c>
      <c r="L2110">
        <v>0</v>
      </c>
    </row>
    <row r="2111" spans="1:12" x14ac:dyDescent="0.2">
      <c r="A2111" t="s">
        <v>2127</v>
      </c>
      <c r="B2111" t="s">
        <v>34</v>
      </c>
      <c r="C2111">
        <v>0</v>
      </c>
      <c r="D2111">
        <v>3</v>
      </c>
      <c r="E2111">
        <v>17</v>
      </c>
      <c r="F2111">
        <v>0</v>
      </c>
      <c r="G2111">
        <v>0.25</v>
      </c>
      <c r="H2111">
        <v>15</v>
      </c>
      <c r="I2111">
        <v>32</v>
      </c>
      <c r="J2111">
        <v>2</v>
      </c>
      <c r="K2111">
        <v>8</v>
      </c>
      <c r="L2111">
        <v>0</v>
      </c>
    </row>
    <row r="2112" spans="1:12" x14ac:dyDescent="0.2">
      <c r="A2112" t="s">
        <v>2128</v>
      </c>
      <c r="B2112" t="s">
        <v>34</v>
      </c>
      <c r="C2112">
        <v>0</v>
      </c>
      <c r="D2112">
        <v>6</v>
      </c>
      <c r="E2112">
        <v>0</v>
      </c>
      <c r="F2112">
        <v>0</v>
      </c>
      <c r="G2112">
        <v>1</v>
      </c>
      <c r="H2112">
        <v>40</v>
      </c>
      <c r="I2112">
        <v>51</v>
      </c>
      <c r="J2112">
        <v>3</v>
      </c>
      <c r="K2112">
        <v>7</v>
      </c>
      <c r="L2112">
        <v>0</v>
      </c>
    </row>
    <row r="2113" spans="1:12" x14ac:dyDescent="0.2">
      <c r="A2113" t="s">
        <v>2129</v>
      </c>
      <c r="B2113" t="s">
        <v>34</v>
      </c>
      <c r="C2113">
        <v>0</v>
      </c>
      <c r="D2113">
        <v>1</v>
      </c>
      <c r="E2113">
        <v>1</v>
      </c>
      <c r="F2113">
        <v>0</v>
      </c>
      <c r="G2113">
        <v>1</v>
      </c>
      <c r="H2113">
        <v>7</v>
      </c>
      <c r="I2113">
        <v>4</v>
      </c>
      <c r="J2113">
        <v>1</v>
      </c>
      <c r="K2113">
        <v>2</v>
      </c>
      <c r="L2113">
        <v>0</v>
      </c>
    </row>
    <row r="2114" spans="1:12" x14ac:dyDescent="0.2">
      <c r="A2114" t="s">
        <v>2130</v>
      </c>
      <c r="B2114" t="s">
        <v>34</v>
      </c>
      <c r="C2114">
        <v>0</v>
      </c>
      <c r="D2114">
        <v>1</v>
      </c>
      <c r="E2114">
        <v>1</v>
      </c>
      <c r="F2114">
        <v>0</v>
      </c>
      <c r="G2114">
        <v>1</v>
      </c>
      <c r="H2114">
        <v>7</v>
      </c>
      <c r="I2114">
        <v>4</v>
      </c>
      <c r="J2114">
        <v>1</v>
      </c>
      <c r="K2114">
        <v>2</v>
      </c>
      <c r="L2114">
        <v>0</v>
      </c>
    </row>
    <row r="2115" spans="1:12" x14ac:dyDescent="0.2">
      <c r="A2115" t="s">
        <v>2131</v>
      </c>
      <c r="B2115" t="s">
        <v>34</v>
      </c>
      <c r="C2115">
        <v>0</v>
      </c>
      <c r="D2115">
        <v>1</v>
      </c>
      <c r="E2115">
        <v>0</v>
      </c>
      <c r="F2115">
        <v>0</v>
      </c>
      <c r="G2115">
        <v>1</v>
      </c>
      <c r="H2115">
        <v>7</v>
      </c>
      <c r="I2115">
        <v>4</v>
      </c>
      <c r="J2115">
        <v>1</v>
      </c>
      <c r="K2115">
        <v>2</v>
      </c>
      <c r="L2115">
        <v>0</v>
      </c>
    </row>
    <row r="2116" spans="1:12" x14ac:dyDescent="0.2">
      <c r="A2116" t="s">
        <v>2132</v>
      </c>
      <c r="B2116" t="s">
        <v>19</v>
      </c>
      <c r="C2116">
        <v>0</v>
      </c>
      <c r="D2116">
        <v>2</v>
      </c>
      <c r="E2116">
        <v>0</v>
      </c>
      <c r="F2116">
        <v>1</v>
      </c>
      <c r="G2116">
        <v>1</v>
      </c>
      <c r="H2116">
        <v>7</v>
      </c>
      <c r="I2116">
        <v>19</v>
      </c>
      <c r="J2116">
        <v>1</v>
      </c>
      <c r="K2116">
        <v>2</v>
      </c>
      <c r="L2116">
        <v>0</v>
      </c>
    </row>
    <row r="2117" spans="1:12" x14ac:dyDescent="0.2">
      <c r="A2117" t="s">
        <v>2133</v>
      </c>
      <c r="B2117" t="s">
        <v>13</v>
      </c>
      <c r="C2117">
        <v>0</v>
      </c>
      <c r="D2117">
        <v>4</v>
      </c>
      <c r="E2117">
        <v>0</v>
      </c>
      <c r="F2117">
        <v>1</v>
      </c>
      <c r="G2117">
        <v>1</v>
      </c>
      <c r="H2117">
        <v>2</v>
      </c>
      <c r="I2117">
        <v>4</v>
      </c>
      <c r="J2117">
        <v>8</v>
      </c>
      <c r="K2117">
        <v>4</v>
      </c>
      <c r="L2117">
        <v>0</v>
      </c>
    </row>
    <row r="2118" spans="1:12" x14ac:dyDescent="0.2">
      <c r="A2118" t="s">
        <v>2134</v>
      </c>
      <c r="B2118" t="s">
        <v>17</v>
      </c>
      <c r="C2118">
        <v>0</v>
      </c>
      <c r="D2118">
        <v>6</v>
      </c>
      <c r="E2118">
        <v>0</v>
      </c>
      <c r="F2118">
        <v>1</v>
      </c>
      <c r="G2118">
        <v>1</v>
      </c>
      <c r="H2118">
        <v>2</v>
      </c>
      <c r="I2118">
        <v>14</v>
      </c>
      <c r="J2118">
        <v>5</v>
      </c>
      <c r="K2118">
        <v>6</v>
      </c>
      <c r="L2118">
        <v>0</v>
      </c>
    </row>
    <row r="2119" spans="1:12" x14ac:dyDescent="0.2">
      <c r="A2119" t="s">
        <v>2135</v>
      </c>
      <c r="B2119" t="s">
        <v>19</v>
      </c>
      <c r="C2119">
        <v>1</v>
      </c>
      <c r="D2119">
        <v>8</v>
      </c>
      <c r="E2119">
        <v>1</v>
      </c>
      <c r="F2119">
        <v>1</v>
      </c>
      <c r="G2119">
        <v>0.33300000000000002</v>
      </c>
      <c r="H2119">
        <v>3</v>
      </c>
      <c r="I2119">
        <v>21</v>
      </c>
      <c r="J2119">
        <v>2</v>
      </c>
      <c r="K2119">
        <v>8</v>
      </c>
      <c r="L2119">
        <v>0</v>
      </c>
    </row>
    <row r="2120" spans="1:12" x14ac:dyDescent="0.2">
      <c r="A2120" t="s">
        <v>2136</v>
      </c>
      <c r="B2120" t="s">
        <v>19</v>
      </c>
      <c r="C2120">
        <v>1</v>
      </c>
      <c r="D2120">
        <v>8</v>
      </c>
      <c r="E2120">
        <v>1</v>
      </c>
      <c r="F2120">
        <v>1</v>
      </c>
      <c r="G2120">
        <v>0.33300000000000002</v>
      </c>
      <c r="H2120">
        <v>3</v>
      </c>
      <c r="I2120">
        <v>19</v>
      </c>
      <c r="J2120">
        <v>2</v>
      </c>
      <c r="K2120">
        <v>8</v>
      </c>
      <c r="L2120">
        <v>0</v>
      </c>
    </row>
    <row r="2121" spans="1:12" x14ac:dyDescent="0.2">
      <c r="A2121" t="s">
        <v>2137</v>
      </c>
      <c r="B2121" t="s">
        <v>17</v>
      </c>
      <c r="C2121">
        <v>0</v>
      </c>
      <c r="D2121">
        <v>4</v>
      </c>
      <c r="E2121">
        <v>0</v>
      </c>
      <c r="F2121">
        <v>1</v>
      </c>
      <c r="G2121">
        <v>0.5</v>
      </c>
      <c r="H2121">
        <v>6</v>
      </c>
      <c r="I2121">
        <v>18</v>
      </c>
      <c r="J2121">
        <v>2</v>
      </c>
      <c r="K2121">
        <v>4</v>
      </c>
      <c r="L2121">
        <v>0</v>
      </c>
    </row>
    <row r="2122" spans="1:12" x14ac:dyDescent="0.2">
      <c r="A2122" t="s">
        <v>2138</v>
      </c>
      <c r="B2122" t="s">
        <v>34</v>
      </c>
      <c r="C2122">
        <v>0</v>
      </c>
      <c r="D2122">
        <v>4</v>
      </c>
      <c r="E2122">
        <v>4</v>
      </c>
      <c r="F2122">
        <v>1</v>
      </c>
      <c r="G2122">
        <v>0.33300000000000002</v>
      </c>
      <c r="H2122">
        <v>10</v>
      </c>
      <c r="I2122">
        <v>18</v>
      </c>
      <c r="J2122">
        <v>3</v>
      </c>
      <c r="K2122">
        <v>5</v>
      </c>
      <c r="L2122">
        <v>0</v>
      </c>
    </row>
    <row r="2123" spans="1:12" x14ac:dyDescent="0.2">
      <c r="A2123" t="s">
        <v>2139</v>
      </c>
      <c r="B2123" t="s">
        <v>34</v>
      </c>
      <c r="C2123">
        <v>0</v>
      </c>
      <c r="D2123">
        <v>4</v>
      </c>
      <c r="E2123">
        <v>4</v>
      </c>
      <c r="F2123">
        <v>1</v>
      </c>
      <c r="G2123">
        <v>0.33300000000000002</v>
      </c>
      <c r="H2123">
        <v>10</v>
      </c>
      <c r="I2123">
        <v>18</v>
      </c>
      <c r="J2123">
        <v>3</v>
      </c>
      <c r="K2123">
        <v>5</v>
      </c>
      <c r="L2123">
        <v>0</v>
      </c>
    </row>
    <row r="2124" spans="1:12" x14ac:dyDescent="0.2">
      <c r="A2124" t="s">
        <v>2140</v>
      </c>
      <c r="B2124" t="s">
        <v>19</v>
      </c>
      <c r="C2124">
        <v>0</v>
      </c>
      <c r="D2124">
        <v>1</v>
      </c>
      <c r="E2124">
        <v>0</v>
      </c>
      <c r="F2124">
        <v>0</v>
      </c>
      <c r="G2124">
        <v>1</v>
      </c>
      <c r="H2124">
        <v>5</v>
      </c>
      <c r="I2124">
        <v>7</v>
      </c>
      <c r="J2124">
        <v>1</v>
      </c>
      <c r="K2124">
        <v>2</v>
      </c>
      <c r="L2124">
        <v>0</v>
      </c>
    </row>
    <row r="2125" spans="1:12" x14ac:dyDescent="0.2">
      <c r="A2125" t="s">
        <v>2141</v>
      </c>
      <c r="B2125" t="s">
        <v>34</v>
      </c>
      <c r="C2125">
        <v>0</v>
      </c>
      <c r="D2125">
        <v>3</v>
      </c>
      <c r="E2125">
        <v>0</v>
      </c>
      <c r="F2125">
        <v>0</v>
      </c>
      <c r="G2125">
        <v>1</v>
      </c>
      <c r="H2125">
        <v>4</v>
      </c>
      <c r="I2125">
        <v>14</v>
      </c>
      <c r="J2125">
        <v>1</v>
      </c>
      <c r="K2125">
        <v>3</v>
      </c>
      <c r="L2125">
        <v>0</v>
      </c>
    </row>
    <row r="2126" spans="1:12" x14ac:dyDescent="0.2">
      <c r="A2126" t="s">
        <v>2142</v>
      </c>
      <c r="B2126" t="s">
        <v>34</v>
      </c>
      <c r="C2126">
        <v>0</v>
      </c>
      <c r="D2126">
        <v>7</v>
      </c>
      <c r="E2126">
        <v>9</v>
      </c>
      <c r="F2126">
        <v>0</v>
      </c>
      <c r="G2126">
        <v>0.25</v>
      </c>
      <c r="H2126">
        <v>14</v>
      </c>
      <c r="I2126">
        <v>25</v>
      </c>
      <c r="J2126">
        <v>1</v>
      </c>
      <c r="K2126">
        <v>7</v>
      </c>
      <c r="L2126">
        <v>0</v>
      </c>
    </row>
    <row r="2127" spans="1:12" x14ac:dyDescent="0.2">
      <c r="A2127" t="s">
        <v>2143</v>
      </c>
      <c r="B2127" t="s">
        <v>34</v>
      </c>
      <c r="C2127">
        <v>4</v>
      </c>
      <c r="D2127">
        <v>3</v>
      </c>
      <c r="E2127">
        <v>3</v>
      </c>
      <c r="F2127">
        <v>0</v>
      </c>
      <c r="G2127">
        <v>0.5</v>
      </c>
      <c r="H2127">
        <v>7</v>
      </c>
      <c r="I2127">
        <v>6</v>
      </c>
      <c r="J2127">
        <v>0</v>
      </c>
      <c r="K2127">
        <v>3</v>
      </c>
      <c r="L2127">
        <v>0</v>
      </c>
    </row>
    <row r="2128" spans="1:12" x14ac:dyDescent="0.2">
      <c r="A2128" t="s">
        <v>2144</v>
      </c>
      <c r="B2128" t="s">
        <v>19</v>
      </c>
      <c r="C2128">
        <v>0</v>
      </c>
      <c r="D2128">
        <v>5</v>
      </c>
      <c r="E2128">
        <v>13</v>
      </c>
      <c r="F2128">
        <v>0</v>
      </c>
      <c r="G2128">
        <v>0.2</v>
      </c>
      <c r="H2128">
        <v>16</v>
      </c>
      <c r="I2128">
        <v>19</v>
      </c>
      <c r="J2128">
        <v>1</v>
      </c>
      <c r="K2128">
        <v>6</v>
      </c>
      <c r="L2128">
        <v>0</v>
      </c>
    </row>
    <row r="2129" spans="1:12" x14ac:dyDescent="0.2">
      <c r="A2129" t="s">
        <v>2145</v>
      </c>
      <c r="B2129" t="s">
        <v>17</v>
      </c>
      <c r="C2129">
        <v>0</v>
      </c>
      <c r="D2129">
        <v>17</v>
      </c>
      <c r="E2129">
        <v>104</v>
      </c>
      <c r="F2129">
        <v>1</v>
      </c>
      <c r="G2129">
        <v>0.5</v>
      </c>
      <c r="H2129">
        <v>3</v>
      </c>
      <c r="I2129">
        <v>40</v>
      </c>
      <c r="J2129">
        <v>4</v>
      </c>
      <c r="K2129">
        <v>23</v>
      </c>
      <c r="L2129">
        <v>0</v>
      </c>
    </row>
    <row r="2130" spans="1:12" x14ac:dyDescent="0.2">
      <c r="A2130" t="s">
        <v>2146</v>
      </c>
      <c r="B2130" t="s">
        <v>17</v>
      </c>
      <c r="C2130">
        <v>0</v>
      </c>
      <c r="D2130">
        <v>4</v>
      </c>
      <c r="E2130">
        <v>0</v>
      </c>
      <c r="F2130">
        <v>1</v>
      </c>
      <c r="G2130">
        <v>1</v>
      </c>
      <c r="H2130">
        <v>2</v>
      </c>
      <c r="I2130">
        <v>6</v>
      </c>
      <c r="J2130">
        <v>3</v>
      </c>
      <c r="K2130">
        <v>4</v>
      </c>
      <c r="L2130">
        <v>0</v>
      </c>
    </row>
    <row r="2131" spans="1:12" x14ac:dyDescent="0.2">
      <c r="A2131" t="s">
        <v>2147</v>
      </c>
      <c r="B2131" t="s">
        <v>17</v>
      </c>
      <c r="C2131">
        <v>0</v>
      </c>
      <c r="D2131">
        <v>3</v>
      </c>
      <c r="E2131">
        <v>0</v>
      </c>
      <c r="F2131">
        <v>1</v>
      </c>
      <c r="G2131">
        <v>1</v>
      </c>
      <c r="H2131">
        <v>3</v>
      </c>
      <c r="I2131">
        <v>9</v>
      </c>
      <c r="J2131">
        <v>1</v>
      </c>
      <c r="K2131">
        <v>4</v>
      </c>
      <c r="L2131">
        <v>0</v>
      </c>
    </row>
    <row r="2132" spans="1:12" x14ac:dyDescent="0.2">
      <c r="A2132" t="s">
        <v>2148</v>
      </c>
      <c r="B2132" t="s">
        <v>17</v>
      </c>
      <c r="C2132">
        <v>0</v>
      </c>
      <c r="D2132">
        <v>3</v>
      </c>
      <c r="E2132">
        <v>0</v>
      </c>
      <c r="F2132">
        <v>1</v>
      </c>
      <c r="G2132">
        <v>1</v>
      </c>
      <c r="H2132">
        <v>3</v>
      </c>
      <c r="I2132">
        <v>9</v>
      </c>
      <c r="J2132">
        <v>1</v>
      </c>
      <c r="K2132">
        <v>4</v>
      </c>
      <c r="L2132">
        <v>0</v>
      </c>
    </row>
    <row r="2133" spans="1:12" x14ac:dyDescent="0.2">
      <c r="A2133" t="s">
        <v>2149</v>
      </c>
      <c r="B2133" t="s">
        <v>34</v>
      </c>
      <c r="C2133">
        <v>1</v>
      </c>
      <c r="D2133">
        <v>7</v>
      </c>
      <c r="E2133">
        <v>21</v>
      </c>
      <c r="F2133">
        <v>0</v>
      </c>
      <c r="G2133">
        <v>0.5</v>
      </c>
      <c r="H2133">
        <v>2</v>
      </c>
      <c r="I2133">
        <v>49</v>
      </c>
      <c r="J2133">
        <v>0</v>
      </c>
      <c r="K2133">
        <v>7</v>
      </c>
      <c r="L2133">
        <v>0</v>
      </c>
    </row>
    <row r="2134" spans="1:12" x14ac:dyDescent="0.2">
      <c r="A2134" t="s">
        <v>2150</v>
      </c>
      <c r="B2134" t="s">
        <v>13</v>
      </c>
      <c r="C2134">
        <v>0</v>
      </c>
      <c r="D2134">
        <v>3</v>
      </c>
      <c r="E2134">
        <v>0</v>
      </c>
      <c r="F2134">
        <v>1</v>
      </c>
      <c r="G2134">
        <v>1</v>
      </c>
      <c r="H2134">
        <v>0</v>
      </c>
      <c r="I2134">
        <v>3</v>
      </c>
      <c r="J2134">
        <v>3</v>
      </c>
      <c r="K2134">
        <v>3</v>
      </c>
      <c r="L2134">
        <v>0</v>
      </c>
    </row>
    <row r="2135" spans="1:12" x14ac:dyDescent="0.2">
      <c r="A2135" t="s">
        <v>2151</v>
      </c>
      <c r="B2135" t="s">
        <v>13</v>
      </c>
      <c r="C2135">
        <v>0</v>
      </c>
      <c r="D2135">
        <v>3</v>
      </c>
      <c r="E2135">
        <v>0</v>
      </c>
      <c r="F2135">
        <v>1</v>
      </c>
      <c r="G2135">
        <v>1</v>
      </c>
      <c r="H2135">
        <v>0</v>
      </c>
      <c r="I2135">
        <v>3</v>
      </c>
      <c r="J2135">
        <v>9</v>
      </c>
      <c r="K2135">
        <v>3</v>
      </c>
      <c r="L2135">
        <v>0</v>
      </c>
    </row>
    <row r="2136" spans="1:12" x14ac:dyDescent="0.2">
      <c r="A2136" t="s">
        <v>2152</v>
      </c>
      <c r="B2136" t="s">
        <v>17</v>
      </c>
      <c r="C2136">
        <v>0</v>
      </c>
      <c r="D2136">
        <v>17</v>
      </c>
      <c r="E2136">
        <v>125</v>
      </c>
      <c r="F2136">
        <v>1</v>
      </c>
      <c r="G2136">
        <v>0.5</v>
      </c>
      <c r="H2136">
        <v>4</v>
      </c>
      <c r="I2136">
        <v>45</v>
      </c>
      <c r="J2136">
        <v>4</v>
      </c>
      <c r="K2136">
        <v>24</v>
      </c>
      <c r="L2136">
        <v>0</v>
      </c>
    </row>
    <row r="2137" spans="1:12" x14ac:dyDescent="0.2">
      <c r="A2137" t="s">
        <v>2153</v>
      </c>
      <c r="B2137" t="s">
        <v>17</v>
      </c>
      <c r="C2137">
        <v>0</v>
      </c>
      <c r="D2137">
        <v>4</v>
      </c>
      <c r="E2137">
        <v>0</v>
      </c>
      <c r="F2137">
        <v>1</v>
      </c>
      <c r="G2137">
        <v>1</v>
      </c>
      <c r="H2137">
        <v>2</v>
      </c>
      <c r="I2137">
        <v>6</v>
      </c>
      <c r="J2137">
        <v>3</v>
      </c>
      <c r="K2137">
        <v>4</v>
      </c>
      <c r="L2137">
        <v>0</v>
      </c>
    </row>
    <row r="2138" spans="1:12" x14ac:dyDescent="0.2">
      <c r="A2138" t="s">
        <v>2154</v>
      </c>
      <c r="B2138" t="s">
        <v>17</v>
      </c>
      <c r="C2138">
        <v>0</v>
      </c>
      <c r="D2138">
        <v>3</v>
      </c>
      <c r="E2138">
        <v>0</v>
      </c>
      <c r="F2138">
        <v>1</v>
      </c>
      <c r="G2138">
        <v>1</v>
      </c>
      <c r="H2138">
        <v>4</v>
      </c>
      <c r="I2138">
        <v>9</v>
      </c>
      <c r="J2138">
        <v>1</v>
      </c>
      <c r="K2138">
        <v>4</v>
      </c>
      <c r="L2138">
        <v>0</v>
      </c>
    </row>
    <row r="2139" spans="1:12" x14ac:dyDescent="0.2">
      <c r="A2139" t="s">
        <v>2155</v>
      </c>
      <c r="B2139" t="s">
        <v>17</v>
      </c>
      <c r="C2139">
        <v>0</v>
      </c>
      <c r="D2139">
        <v>3</v>
      </c>
      <c r="E2139">
        <v>0</v>
      </c>
      <c r="F2139">
        <v>1</v>
      </c>
      <c r="G2139">
        <v>1</v>
      </c>
      <c r="H2139">
        <v>3</v>
      </c>
      <c r="I2139">
        <v>9</v>
      </c>
      <c r="J2139">
        <v>1</v>
      </c>
      <c r="K2139">
        <v>4</v>
      </c>
      <c r="L2139">
        <v>0</v>
      </c>
    </row>
    <row r="2140" spans="1:12" x14ac:dyDescent="0.2">
      <c r="A2140" t="s">
        <v>2156</v>
      </c>
      <c r="B2140" t="s">
        <v>34</v>
      </c>
      <c r="C2140">
        <v>0</v>
      </c>
      <c r="D2140">
        <v>7</v>
      </c>
      <c r="E2140">
        <v>21</v>
      </c>
      <c r="F2140">
        <v>0</v>
      </c>
      <c r="G2140">
        <v>0.5</v>
      </c>
      <c r="H2140">
        <v>3</v>
      </c>
      <c r="I2140">
        <v>52</v>
      </c>
      <c r="J2140">
        <v>0</v>
      </c>
      <c r="K2140">
        <v>7</v>
      </c>
      <c r="L2140">
        <v>0</v>
      </c>
    </row>
    <row r="2141" spans="1:12" x14ac:dyDescent="0.2">
      <c r="A2141" t="s">
        <v>2157</v>
      </c>
      <c r="B2141" t="s">
        <v>17</v>
      </c>
      <c r="C2141">
        <v>0</v>
      </c>
      <c r="D2141">
        <v>12</v>
      </c>
      <c r="E2141">
        <v>0</v>
      </c>
      <c r="F2141">
        <v>1</v>
      </c>
      <c r="G2141">
        <v>1</v>
      </c>
      <c r="H2141">
        <v>1</v>
      </c>
      <c r="I2141">
        <v>23</v>
      </c>
      <c r="J2141">
        <v>1</v>
      </c>
      <c r="K2141">
        <v>13</v>
      </c>
      <c r="L2141">
        <v>0</v>
      </c>
    </row>
    <row r="2142" spans="1:12" x14ac:dyDescent="0.2">
      <c r="A2142" t="s">
        <v>2158</v>
      </c>
      <c r="B2142" t="s">
        <v>34</v>
      </c>
      <c r="C2142">
        <v>0</v>
      </c>
      <c r="D2142">
        <v>5</v>
      </c>
      <c r="E2142">
        <v>10</v>
      </c>
      <c r="F2142">
        <v>0</v>
      </c>
      <c r="G2142">
        <v>1</v>
      </c>
      <c r="H2142">
        <v>2</v>
      </c>
      <c r="I2142">
        <v>18</v>
      </c>
      <c r="J2142">
        <v>0</v>
      </c>
      <c r="K2142">
        <v>5</v>
      </c>
      <c r="L2142">
        <v>0</v>
      </c>
    </row>
    <row r="2143" spans="1:12" x14ac:dyDescent="0.2">
      <c r="A2143" t="s">
        <v>2159</v>
      </c>
      <c r="B2143" t="s">
        <v>17</v>
      </c>
      <c r="C2143">
        <v>0</v>
      </c>
      <c r="D2143">
        <v>13</v>
      </c>
      <c r="E2143">
        <v>25</v>
      </c>
      <c r="F2143">
        <v>1</v>
      </c>
      <c r="G2143">
        <v>0.5</v>
      </c>
      <c r="H2143">
        <v>3</v>
      </c>
      <c r="I2143">
        <v>40</v>
      </c>
      <c r="J2143">
        <v>4</v>
      </c>
      <c r="K2143">
        <v>20</v>
      </c>
      <c r="L2143">
        <v>0</v>
      </c>
    </row>
    <row r="2144" spans="1:12" x14ac:dyDescent="0.2">
      <c r="A2144" t="s">
        <v>2160</v>
      </c>
      <c r="B2144" t="s">
        <v>17</v>
      </c>
      <c r="C2144">
        <v>0</v>
      </c>
      <c r="D2144">
        <v>4</v>
      </c>
      <c r="E2144">
        <v>0</v>
      </c>
      <c r="F2144">
        <v>1</v>
      </c>
      <c r="G2144">
        <v>1</v>
      </c>
      <c r="H2144">
        <v>2</v>
      </c>
      <c r="I2144">
        <v>6</v>
      </c>
      <c r="J2144">
        <v>2</v>
      </c>
      <c r="K2144">
        <v>4</v>
      </c>
      <c r="L2144">
        <v>0</v>
      </c>
    </row>
    <row r="2145" spans="1:12" x14ac:dyDescent="0.2">
      <c r="A2145" t="s">
        <v>2161</v>
      </c>
      <c r="B2145" t="s">
        <v>17</v>
      </c>
      <c r="C2145">
        <v>0</v>
      </c>
      <c r="D2145">
        <v>3</v>
      </c>
      <c r="E2145">
        <v>0</v>
      </c>
      <c r="F2145">
        <v>1</v>
      </c>
      <c r="G2145">
        <v>1</v>
      </c>
      <c r="H2145">
        <v>3</v>
      </c>
      <c r="I2145">
        <v>9</v>
      </c>
      <c r="J2145">
        <v>1</v>
      </c>
      <c r="K2145">
        <v>4</v>
      </c>
      <c r="L2145">
        <v>0</v>
      </c>
    </row>
    <row r="2146" spans="1:12" x14ac:dyDescent="0.2">
      <c r="A2146" t="s">
        <v>2162</v>
      </c>
      <c r="B2146" t="s">
        <v>34</v>
      </c>
      <c r="C2146">
        <v>0</v>
      </c>
      <c r="D2146">
        <v>11</v>
      </c>
      <c r="E2146">
        <v>55</v>
      </c>
      <c r="F2146">
        <v>0</v>
      </c>
      <c r="G2146">
        <v>1</v>
      </c>
      <c r="H2146">
        <v>2</v>
      </c>
      <c r="I2146">
        <v>38</v>
      </c>
      <c r="J2146">
        <v>0</v>
      </c>
      <c r="K2146">
        <v>11</v>
      </c>
      <c r="L2146">
        <v>0</v>
      </c>
    </row>
    <row r="2147" spans="1:12" x14ac:dyDescent="0.2">
      <c r="A2147" t="s">
        <v>2163</v>
      </c>
      <c r="B2147" t="s">
        <v>13</v>
      </c>
      <c r="C2147">
        <v>0</v>
      </c>
      <c r="D2147">
        <v>3</v>
      </c>
      <c r="E2147">
        <v>0</v>
      </c>
      <c r="F2147">
        <v>1</v>
      </c>
      <c r="G2147">
        <v>1</v>
      </c>
      <c r="H2147">
        <v>0</v>
      </c>
      <c r="I2147">
        <v>3</v>
      </c>
      <c r="J2147">
        <v>38</v>
      </c>
      <c r="K2147">
        <v>3</v>
      </c>
      <c r="L2147">
        <v>0</v>
      </c>
    </row>
    <row r="2148" spans="1:12" x14ac:dyDescent="0.2">
      <c r="A2148" t="s">
        <v>2164</v>
      </c>
      <c r="B2148" t="s">
        <v>17</v>
      </c>
      <c r="C2148">
        <v>1</v>
      </c>
      <c r="D2148">
        <v>17</v>
      </c>
      <c r="E2148">
        <v>125</v>
      </c>
      <c r="F2148">
        <v>1</v>
      </c>
      <c r="G2148">
        <v>1</v>
      </c>
      <c r="H2148">
        <v>5</v>
      </c>
      <c r="I2148">
        <v>44</v>
      </c>
      <c r="J2148">
        <v>4</v>
      </c>
      <c r="K2148">
        <v>24</v>
      </c>
      <c r="L2148">
        <v>0</v>
      </c>
    </row>
    <row r="2149" spans="1:12" x14ac:dyDescent="0.2">
      <c r="A2149" t="s">
        <v>2165</v>
      </c>
      <c r="B2149" t="s">
        <v>17</v>
      </c>
      <c r="C2149">
        <v>0</v>
      </c>
      <c r="D2149">
        <v>4</v>
      </c>
      <c r="E2149">
        <v>0</v>
      </c>
      <c r="F2149">
        <v>1</v>
      </c>
      <c r="G2149">
        <v>1</v>
      </c>
      <c r="H2149">
        <v>2</v>
      </c>
      <c r="I2149">
        <v>6</v>
      </c>
      <c r="J2149">
        <v>3</v>
      </c>
      <c r="K2149">
        <v>4</v>
      </c>
      <c r="L2149">
        <v>0</v>
      </c>
    </row>
    <row r="2150" spans="1:12" x14ac:dyDescent="0.2">
      <c r="A2150" t="s">
        <v>2166</v>
      </c>
      <c r="B2150" t="s">
        <v>17</v>
      </c>
      <c r="C2150">
        <v>0</v>
      </c>
      <c r="D2150">
        <v>3</v>
      </c>
      <c r="E2150">
        <v>0</v>
      </c>
      <c r="F2150">
        <v>1</v>
      </c>
      <c r="G2150">
        <v>1</v>
      </c>
      <c r="H2150">
        <v>3</v>
      </c>
      <c r="I2150">
        <v>9</v>
      </c>
      <c r="J2150">
        <v>1</v>
      </c>
      <c r="K2150">
        <v>4</v>
      </c>
      <c r="L2150">
        <v>0</v>
      </c>
    </row>
    <row r="2151" spans="1:12" x14ac:dyDescent="0.2">
      <c r="A2151" t="s">
        <v>2167</v>
      </c>
      <c r="B2151" t="s">
        <v>17</v>
      </c>
      <c r="C2151">
        <v>0</v>
      </c>
      <c r="D2151">
        <v>3</v>
      </c>
      <c r="E2151">
        <v>0</v>
      </c>
      <c r="F2151">
        <v>1</v>
      </c>
      <c r="G2151">
        <v>1</v>
      </c>
      <c r="H2151">
        <v>4</v>
      </c>
      <c r="I2151">
        <v>9</v>
      </c>
      <c r="J2151">
        <v>1</v>
      </c>
      <c r="K2151">
        <v>4</v>
      </c>
      <c r="L2151">
        <v>0</v>
      </c>
    </row>
    <row r="2152" spans="1:12" x14ac:dyDescent="0.2">
      <c r="A2152" t="s">
        <v>2168</v>
      </c>
      <c r="B2152" t="s">
        <v>34</v>
      </c>
      <c r="C2152">
        <v>0</v>
      </c>
      <c r="D2152">
        <v>7</v>
      </c>
      <c r="E2152">
        <v>28</v>
      </c>
      <c r="F2152">
        <v>0</v>
      </c>
      <c r="G2152">
        <v>0.5</v>
      </c>
      <c r="H2152">
        <v>4</v>
      </c>
      <c r="I2152">
        <v>56</v>
      </c>
      <c r="J2152">
        <v>0</v>
      </c>
      <c r="K2152">
        <v>8</v>
      </c>
      <c r="L2152">
        <v>0</v>
      </c>
    </row>
    <row r="2153" spans="1:12" x14ac:dyDescent="0.2">
      <c r="A2153" t="s">
        <v>2169</v>
      </c>
      <c r="B2153" t="s">
        <v>17</v>
      </c>
      <c r="C2153">
        <v>1</v>
      </c>
      <c r="D2153">
        <v>17</v>
      </c>
      <c r="E2153">
        <v>125</v>
      </c>
      <c r="F2153">
        <v>1</v>
      </c>
      <c r="G2153">
        <v>1</v>
      </c>
      <c r="H2153">
        <v>5</v>
      </c>
      <c r="I2153">
        <v>44</v>
      </c>
      <c r="J2153">
        <v>4</v>
      </c>
      <c r="K2153">
        <v>24</v>
      </c>
      <c r="L2153">
        <v>0</v>
      </c>
    </row>
    <row r="2154" spans="1:12" x14ac:dyDescent="0.2">
      <c r="A2154" t="s">
        <v>2170</v>
      </c>
      <c r="B2154" t="s">
        <v>17</v>
      </c>
      <c r="C2154">
        <v>0</v>
      </c>
      <c r="D2154">
        <v>4</v>
      </c>
      <c r="E2154">
        <v>0</v>
      </c>
      <c r="F2154">
        <v>1</v>
      </c>
      <c r="G2154">
        <v>1</v>
      </c>
      <c r="H2154">
        <v>2</v>
      </c>
      <c r="I2154">
        <v>6</v>
      </c>
      <c r="J2154">
        <v>3</v>
      </c>
      <c r="K2154">
        <v>4</v>
      </c>
      <c r="L2154">
        <v>0</v>
      </c>
    </row>
    <row r="2155" spans="1:12" x14ac:dyDescent="0.2">
      <c r="A2155" t="s">
        <v>2171</v>
      </c>
      <c r="B2155" t="s">
        <v>17</v>
      </c>
      <c r="C2155">
        <v>0</v>
      </c>
      <c r="D2155">
        <v>3</v>
      </c>
      <c r="E2155">
        <v>0</v>
      </c>
      <c r="F2155">
        <v>1</v>
      </c>
      <c r="G2155">
        <v>1</v>
      </c>
      <c r="H2155">
        <v>3</v>
      </c>
      <c r="I2155">
        <v>9</v>
      </c>
      <c r="J2155">
        <v>1</v>
      </c>
      <c r="K2155">
        <v>4</v>
      </c>
      <c r="L2155">
        <v>0</v>
      </c>
    </row>
    <row r="2156" spans="1:12" x14ac:dyDescent="0.2">
      <c r="A2156" t="s">
        <v>2172</v>
      </c>
      <c r="B2156" t="s">
        <v>17</v>
      </c>
      <c r="C2156">
        <v>0</v>
      </c>
      <c r="D2156">
        <v>3</v>
      </c>
      <c r="E2156">
        <v>0</v>
      </c>
      <c r="F2156">
        <v>1</v>
      </c>
      <c r="G2156">
        <v>1</v>
      </c>
      <c r="H2156">
        <v>4</v>
      </c>
      <c r="I2156">
        <v>9</v>
      </c>
      <c r="J2156">
        <v>1</v>
      </c>
      <c r="K2156">
        <v>4</v>
      </c>
      <c r="L2156">
        <v>0</v>
      </c>
    </row>
    <row r="2157" spans="1:12" x14ac:dyDescent="0.2">
      <c r="A2157" t="s">
        <v>2173</v>
      </c>
      <c r="B2157" t="s">
        <v>34</v>
      </c>
      <c r="C2157">
        <v>0</v>
      </c>
      <c r="D2157">
        <v>7</v>
      </c>
      <c r="E2157">
        <v>28</v>
      </c>
      <c r="F2157">
        <v>0</v>
      </c>
      <c r="G2157">
        <v>0.5</v>
      </c>
      <c r="H2157">
        <v>4</v>
      </c>
      <c r="I2157">
        <v>55</v>
      </c>
      <c r="J2157">
        <v>0</v>
      </c>
      <c r="K2157">
        <v>8</v>
      </c>
      <c r="L2157">
        <v>0</v>
      </c>
    </row>
    <row r="2158" spans="1:12" x14ac:dyDescent="0.2">
      <c r="A2158" t="s">
        <v>2174</v>
      </c>
      <c r="B2158" t="s">
        <v>17</v>
      </c>
      <c r="C2158">
        <v>1</v>
      </c>
      <c r="D2158">
        <v>17</v>
      </c>
      <c r="E2158">
        <v>109</v>
      </c>
      <c r="F2158">
        <v>1</v>
      </c>
      <c r="G2158">
        <v>0.5</v>
      </c>
      <c r="H2158">
        <v>4</v>
      </c>
      <c r="I2158">
        <v>40</v>
      </c>
      <c r="J2158">
        <v>4</v>
      </c>
      <c r="K2158">
        <v>24</v>
      </c>
      <c r="L2158">
        <v>0</v>
      </c>
    </row>
    <row r="2159" spans="1:12" x14ac:dyDescent="0.2">
      <c r="A2159" t="s">
        <v>2175</v>
      </c>
      <c r="B2159" t="s">
        <v>17</v>
      </c>
      <c r="C2159">
        <v>0</v>
      </c>
      <c r="D2159">
        <v>4</v>
      </c>
      <c r="E2159">
        <v>0</v>
      </c>
      <c r="F2159">
        <v>1</v>
      </c>
      <c r="G2159">
        <v>1</v>
      </c>
      <c r="H2159">
        <v>2</v>
      </c>
      <c r="I2159">
        <v>6</v>
      </c>
      <c r="J2159">
        <v>3</v>
      </c>
      <c r="K2159">
        <v>4</v>
      </c>
      <c r="L2159">
        <v>0</v>
      </c>
    </row>
    <row r="2160" spans="1:12" x14ac:dyDescent="0.2">
      <c r="A2160" t="s">
        <v>2176</v>
      </c>
      <c r="B2160" t="s">
        <v>17</v>
      </c>
      <c r="C2160">
        <v>0</v>
      </c>
      <c r="D2160">
        <v>3</v>
      </c>
      <c r="E2160">
        <v>0</v>
      </c>
      <c r="F2160">
        <v>1</v>
      </c>
      <c r="G2160">
        <v>1</v>
      </c>
      <c r="H2160">
        <v>3</v>
      </c>
      <c r="I2160">
        <v>9</v>
      </c>
      <c r="J2160">
        <v>1</v>
      </c>
      <c r="K2160">
        <v>4</v>
      </c>
      <c r="L2160">
        <v>0</v>
      </c>
    </row>
    <row r="2161" spans="1:12" x14ac:dyDescent="0.2">
      <c r="A2161" t="s">
        <v>2177</v>
      </c>
      <c r="B2161" t="s">
        <v>17</v>
      </c>
      <c r="C2161">
        <v>0</v>
      </c>
      <c r="D2161">
        <v>3</v>
      </c>
      <c r="E2161">
        <v>0</v>
      </c>
      <c r="F2161">
        <v>1</v>
      </c>
      <c r="G2161">
        <v>1</v>
      </c>
      <c r="H2161">
        <v>3</v>
      </c>
      <c r="I2161">
        <v>9</v>
      </c>
      <c r="J2161">
        <v>1</v>
      </c>
      <c r="K2161">
        <v>4</v>
      </c>
      <c r="L2161">
        <v>0</v>
      </c>
    </row>
    <row r="2162" spans="1:12" x14ac:dyDescent="0.2">
      <c r="A2162" t="s">
        <v>2178</v>
      </c>
      <c r="B2162" t="s">
        <v>34</v>
      </c>
      <c r="C2162">
        <v>0</v>
      </c>
      <c r="D2162">
        <v>7</v>
      </c>
      <c r="E2162">
        <v>28</v>
      </c>
      <c r="F2162">
        <v>0</v>
      </c>
      <c r="G2162">
        <v>0.5</v>
      </c>
      <c r="H2162">
        <v>3</v>
      </c>
      <c r="I2162">
        <v>48</v>
      </c>
      <c r="J2162">
        <v>0</v>
      </c>
      <c r="K2162">
        <v>8</v>
      </c>
      <c r="L2162">
        <v>0</v>
      </c>
    </row>
    <row r="2163" spans="1:12" x14ac:dyDescent="0.2">
      <c r="A2163" t="s">
        <v>2179</v>
      </c>
      <c r="B2163" t="s">
        <v>17</v>
      </c>
      <c r="C2163">
        <v>0</v>
      </c>
      <c r="D2163">
        <v>17</v>
      </c>
      <c r="E2163">
        <v>125</v>
      </c>
      <c r="F2163">
        <v>1</v>
      </c>
      <c r="G2163">
        <v>0.5</v>
      </c>
      <c r="H2163">
        <v>4</v>
      </c>
      <c r="I2163">
        <v>44</v>
      </c>
      <c r="J2163">
        <v>7</v>
      </c>
      <c r="K2163">
        <v>24</v>
      </c>
      <c r="L2163">
        <v>0</v>
      </c>
    </row>
    <row r="2164" spans="1:12" x14ac:dyDescent="0.2">
      <c r="A2164" t="s">
        <v>2180</v>
      </c>
      <c r="B2164" t="s">
        <v>17</v>
      </c>
      <c r="C2164">
        <v>0</v>
      </c>
      <c r="D2164">
        <v>4</v>
      </c>
      <c r="E2164">
        <v>0</v>
      </c>
      <c r="F2164">
        <v>1</v>
      </c>
      <c r="G2164">
        <v>1</v>
      </c>
      <c r="H2164">
        <v>2</v>
      </c>
      <c r="I2164">
        <v>6</v>
      </c>
      <c r="J2164">
        <v>3</v>
      </c>
      <c r="K2164">
        <v>4</v>
      </c>
      <c r="L2164">
        <v>0</v>
      </c>
    </row>
    <row r="2165" spans="1:12" x14ac:dyDescent="0.2">
      <c r="A2165" t="s">
        <v>2181</v>
      </c>
      <c r="B2165" t="s">
        <v>17</v>
      </c>
      <c r="C2165">
        <v>0</v>
      </c>
      <c r="D2165">
        <v>3</v>
      </c>
      <c r="E2165">
        <v>0</v>
      </c>
      <c r="F2165">
        <v>1</v>
      </c>
      <c r="G2165">
        <v>1</v>
      </c>
      <c r="H2165">
        <v>3</v>
      </c>
      <c r="I2165">
        <v>9</v>
      </c>
      <c r="J2165">
        <v>1</v>
      </c>
      <c r="K2165">
        <v>4</v>
      </c>
      <c r="L2165">
        <v>0</v>
      </c>
    </row>
    <row r="2166" spans="1:12" x14ac:dyDescent="0.2">
      <c r="A2166" t="s">
        <v>2182</v>
      </c>
      <c r="B2166" t="s">
        <v>17</v>
      </c>
      <c r="C2166">
        <v>0</v>
      </c>
      <c r="D2166">
        <v>3</v>
      </c>
      <c r="E2166">
        <v>0</v>
      </c>
      <c r="F2166">
        <v>1</v>
      </c>
      <c r="G2166">
        <v>1</v>
      </c>
      <c r="H2166">
        <v>3</v>
      </c>
      <c r="I2166">
        <v>9</v>
      </c>
      <c r="J2166">
        <v>1</v>
      </c>
      <c r="K2166">
        <v>4</v>
      </c>
      <c r="L2166">
        <v>0</v>
      </c>
    </row>
    <row r="2167" spans="1:12" x14ac:dyDescent="0.2">
      <c r="A2167" t="s">
        <v>2183</v>
      </c>
      <c r="B2167" t="s">
        <v>34</v>
      </c>
      <c r="C2167">
        <v>0</v>
      </c>
      <c r="D2167">
        <v>7</v>
      </c>
      <c r="E2167">
        <v>21</v>
      </c>
      <c r="F2167">
        <v>0</v>
      </c>
      <c r="G2167">
        <v>0.5</v>
      </c>
      <c r="H2167">
        <v>3</v>
      </c>
      <c r="I2167">
        <v>52</v>
      </c>
      <c r="J2167">
        <v>0</v>
      </c>
      <c r="K2167">
        <v>7</v>
      </c>
      <c r="L2167">
        <v>0</v>
      </c>
    </row>
    <row r="2168" spans="1:12" x14ac:dyDescent="0.2">
      <c r="A2168" t="s">
        <v>2184</v>
      </c>
      <c r="B2168" t="s">
        <v>17</v>
      </c>
      <c r="C2168">
        <v>0</v>
      </c>
      <c r="D2168">
        <v>5</v>
      </c>
      <c r="E2168">
        <v>0</v>
      </c>
      <c r="F2168">
        <v>4</v>
      </c>
      <c r="G2168">
        <v>0.5</v>
      </c>
      <c r="H2168">
        <v>0</v>
      </c>
      <c r="I2168">
        <v>8</v>
      </c>
      <c r="J2168">
        <v>2</v>
      </c>
      <c r="K2168">
        <v>6</v>
      </c>
      <c r="L2168">
        <v>0</v>
      </c>
    </row>
    <row r="2169" spans="1:12" x14ac:dyDescent="0.2">
      <c r="A2169" t="s">
        <v>2185</v>
      </c>
      <c r="B2169" t="s">
        <v>17</v>
      </c>
      <c r="C2169">
        <v>0</v>
      </c>
      <c r="D2169">
        <v>17</v>
      </c>
      <c r="E2169">
        <v>123</v>
      </c>
      <c r="F2169">
        <v>1</v>
      </c>
      <c r="G2169">
        <v>0.5</v>
      </c>
      <c r="H2169">
        <v>4</v>
      </c>
      <c r="I2169">
        <v>45</v>
      </c>
      <c r="J2169">
        <v>4</v>
      </c>
      <c r="K2169">
        <v>24</v>
      </c>
      <c r="L2169">
        <v>0</v>
      </c>
    </row>
    <row r="2170" spans="1:12" x14ac:dyDescent="0.2">
      <c r="A2170" t="s">
        <v>2186</v>
      </c>
      <c r="B2170" t="s">
        <v>17</v>
      </c>
      <c r="C2170">
        <v>0</v>
      </c>
      <c r="D2170">
        <v>4</v>
      </c>
      <c r="E2170">
        <v>0</v>
      </c>
      <c r="F2170">
        <v>1</v>
      </c>
      <c r="G2170">
        <v>1</v>
      </c>
      <c r="H2170">
        <v>2</v>
      </c>
      <c r="I2170">
        <v>6</v>
      </c>
      <c r="J2170">
        <v>3</v>
      </c>
      <c r="K2170">
        <v>4</v>
      </c>
      <c r="L2170">
        <v>0</v>
      </c>
    </row>
    <row r="2171" spans="1:12" x14ac:dyDescent="0.2">
      <c r="A2171" t="s">
        <v>2187</v>
      </c>
      <c r="B2171" t="s">
        <v>17</v>
      </c>
      <c r="C2171">
        <v>0</v>
      </c>
      <c r="D2171">
        <v>3</v>
      </c>
      <c r="E2171">
        <v>0</v>
      </c>
      <c r="F2171">
        <v>1</v>
      </c>
      <c r="G2171">
        <v>1</v>
      </c>
      <c r="H2171">
        <v>3</v>
      </c>
      <c r="I2171">
        <v>9</v>
      </c>
      <c r="J2171">
        <v>1</v>
      </c>
      <c r="K2171">
        <v>4</v>
      </c>
      <c r="L2171">
        <v>0</v>
      </c>
    </row>
    <row r="2172" spans="1:12" x14ac:dyDescent="0.2">
      <c r="A2172" t="s">
        <v>2188</v>
      </c>
      <c r="B2172" t="s">
        <v>17</v>
      </c>
      <c r="C2172">
        <v>0</v>
      </c>
      <c r="D2172">
        <v>3</v>
      </c>
      <c r="E2172">
        <v>0</v>
      </c>
      <c r="F2172">
        <v>1</v>
      </c>
      <c r="G2172">
        <v>1</v>
      </c>
      <c r="H2172">
        <v>4</v>
      </c>
      <c r="I2172">
        <v>9</v>
      </c>
      <c r="J2172">
        <v>1</v>
      </c>
      <c r="K2172">
        <v>4</v>
      </c>
      <c r="L2172">
        <v>0</v>
      </c>
    </row>
    <row r="2173" spans="1:12" x14ac:dyDescent="0.2">
      <c r="A2173" t="s">
        <v>2189</v>
      </c>
      <c r="B2173" t="s">
        <v>34</v>
      </c>
      <c r="C2173">
        <v>0</v>
      </c>
      <c r="D2173">
        <v>7</v>
      </c>
      <c r="E2173">
        <v>36</v>
      </c>
      <c r="F2173">
        <v>0</v>
      </c>
      <c r="G2173">
        <v>0.5</v>
      </c>
      <c r="H2173">
        <v>3</v>
      </c>
      <c r="I2173">
        <v>56</v>
      </c>
      <c r="J2173">
        <v>0</v>
      </c>
      <c r="K2173">
        <v>9</v>
      </c>
      <c r="L2173">
        <v>0</v>
      </c>
    </row>
    <row r="2174" spans="1:12" x14ac:dyDescent="0.2">
      <c r="A2174" t="s">
        <v>2190</v>
      </c>
      <c r="B2174" t="s">
        <v>17</v>
      </c>
      <c r="C2174">
        <v>0</v>
      </c>
      <c r="D2174">
        <v>17</v>
      </c>
      <c r="E2174">
        <v>123</v>
      </c>
      <c r="F2174">
        <v>1</v>
      </c>
      <c r="G2174">
        <v>0.5</v>
      </c>
      <c r="H2174">
        <v>4</v>
      </c>
      <c r="I2174">
        <v>45</v>
      </c>
      <c r="J2174">
        <v>7</v>
      </c>
      <c r="K2174">
        <v>24</v>
      </c>
      <c r="L2174">
        <v>0</v>
      </c>
    </row>
    <row r="2175" spans="1:12" x14ac:dyDescent="0.2">
      <c r="A2175" t="s">
        <v>2191</v>
      </c>
      <c r="B2175" t="s">
        <v>17</v>
      </c>
      <c r="C2175">
        <v>0</v>
      </c>
      <c r="D2175">
        <v>4</v>
      </c>
      <c r="E2175">
        <v>0</v>
      </c>
      <c r="F2175">
        <v>1</v>
      </c>
      <c r="G2175">
        <v>1</v>
      </c>
      <c r="H2175">
        <v>2</v>
      </c>
      <c r="I2175">
        <v>6</v>
      </c>
      <c r="J2175">
        <v>3</v>
      </c>
      <c r="K2175">
        <v>4</v>
      </c>
      <c r="L2175">
        <v>0</v>
      </c>
    </row>
    <row r="2176" spans="1:12" x14ac:dyDescent="0.2">
      <c r="A2176" t="s">
        <v>2192</v>
      </c>
      <c r="B2176" t="s">
        <v>17</v>
      </c>
      <c r="C2176">
        <v>0</v>
      </c>
      <c r="D2176">
        <v>3</v>
      </c>
      <c r="E2176">
        <v>0</v>
      </c>
      <c r="F2176">
        <v>1</v>
      </c>
      <c r="G2176">
        <v>1</v>
      </c>
      <c r="H2176">
        <v>3</v>
      </c>
      <c r="I2176">
        <v>9</v>
      </c>
      <c r="J2176">
        <v>1</v>
      </c>
      <c r="K2176">
        <v>4</v>
      </c>
      <c r="L2176">
        <v>0</v>
      </c>
    </row>
    <row r="2177" spans="1:12" x14ac:dyDescent="0.2">
      <c r="A2177" t="s">
        <v>2193</v>
      </c>
      <c r="B2177" t="s">
        <v>17</v>
      </c>
      <c r="C2177">
        <v>0</v>
      </c>
      <c r="D2177">
        <v>3</v>
      </c>
      <c r="E2177">
        <v>0</v>
      </c>
      <c r="F2177">
        <v>1</v>
      </c>
      <c r="G2177">
        <v>1</v>
      </c>
      <c r="H2177">
        <v>3</v>
      </c>
      <c r="I2177">
        <v>9</v>
      </c>
      <c r="J2177">
        <v>1</v>
      </c>
      <c r="K2177">
        <v>4</v>
      </c>
      <c r="L2177">
        <v>0</v>
      </c>
    </row>
    <row r="2178" spans="1:12" x14ac:dyDescent="0.2">
      <c r="A2178" t="s">
        <v>2194</v>
      </c>
      <c r="B2178" t="s">
        <v>34</v>
      </c>
      <c r="C2178">
        <v>0</v>
      </c>
      <c r="D2178">
        <v>7</v>
      </c>
      <c r="E2178">
        <v>36</v>
      </c>
      <c r="F2178">
        <v>0</v>
      </c>
      <c r="G2178">
        <v>0.5</v>
      </c>
      <c r="H2178">
        <v>3</v>
      </c>
      <c r="I2178">
        <v>53</v>
      </c>
      <c r="J2178">
        <v>0</v>
      </c>
      <c r="K2178">
        <v>9</v>
      </c>
      <c r="L2178">
        <v>0</v>
      </c>
    </row>
    <row r="2179" spans="1:12" x14ac:dyDescent="0.2">
      <c r="A2179" t="s">
        <v>2195</v>
      </c>
      <c r="B2179" t="s">
        <v>34</v>
      </c>
      <c r="C2179">
        <v>0</v>
      </c>
      <c r="D2179">
        <v>2</v>
      </c>
      <c r="E2179">
        <v>1</v>
      </c>
      <c r="F2179">
        <v>0</v>
      </c>
      <c r="G2179">
        <v>1</v>
      </c>
      <c r="H2179">
        <v>2</v>
      </c>
      <c r="I2179">
        <v>10</v>
      </c>
      <c r="J2179">
        <v>0</v>
      </c>
      <c r="K2179">
        <v>2</v>
      </c>
      <c r="L2179">
        <v>0</v>
      </c>
    </row>
    <row r="2180" spans="1:12" x14ac:dyDescent="0.2">
      <c r="A2180" t="s">
        <v>2196</v>
      </c>
      <c r="B2180" t="s">
        <v>19</v>
      </c>
      <c r="C2180">
        <v>0</v>
      </c>
      <c r="D2180">
        <v>2</v>
      </c>
      <c r="E2180">
        <v>1</v>
      </c>
      <c r="F2180">
        <v>0</v>
      </c>
      <c r="G2180">
        <v>1</v>
      </c>
      <c r="H2180">
        <v>2</v>
      </c>
      <c r="I2180">
        <v>9</v>
      </c>
      <c r="J2180">
        <v>1</v>
      </c>
      <c r="K2180">
        <v>3</v>
      </c>
      <c r="L2180">
        <v>0</v>
      </c>
    </row>
    <row r="2181" spans="1:12" x14ac:dyDescent="0.2">
      <c r="A2181" t="s">
        <v>2197</v>
      </c>
      <c r="B2181" t="s">
        <v>34</v>
      </c>
      <c r="C2181">
        <v>0</v>
      </c>
      <c r="D2181">
        <v>6</v>
      </c>
      <c r="E2181">
        <v>20</v>
      </c>
      <c r="F2181">
        <v>0</v>
      </c>
      <c r="G2181">
        <v>0.33300000000000002</v>
      </c>
      <c r="H2181">
        <v>21</v>
      </c>
      <c r="I2181">
        <v>42</v>
      </c>
      <c r="J2181">
        <v>0</v>
      </c>
      <c r="K2181">
        <v>8</v>
      </c>
      <c r="L2181">
        <v>0</v>
      </c>
    </row>
    <row r="2182" spans="1:12" x14ac:dyDescent="0.2">
      <c r="A2182" t="s">
        <v>2198</v>
      </c>
      <c r="B2182" t="s">
        <v>34</v>
      </c>
      <c r="C2182">
        <v>0</v>
      </c>
      <c r="D2182">
        <v>2</v>
      </c>
      <c r="E2182">
        <v>6</v>
      </c>
      <c r="F2182">
        <v>0</v>
      </c>
      <c r="G2182">
        <v>1</v>
      </c>
      <c r="H2182">
        <v>22</v>
      </c>
      <c r="I2182">
        <v>38</v>
      </c>
      <c r="J2182">
        <v>1</v>
      </c>
      <c r="K2182">
        <v>4</v>
      </c>
      <c r="L2182">
        <v>0</v>
      </c>
    </row>
    <row r="2183" spans="1:12" x14ac:dyDescent="0.2">
      <c r="A2183" t="s">
        <v>2199</v>
      </c>
      <c r="B2183" t="s">
        <v>34</v>
      </c>
      <c r="C2183">
        <v>0</v>
      </c>
      <c r="D2183">
        <v>2</v>
      </c>
      <c r="E2183">
        <v>1</v>
      </c>
      <c r="F2183">
        <v>0</v>
      </c>
      <c r="G2183">
        <v>0.5</v>
      </c>
      <c r="H2183">
        <v>5</v>
      </c>
      <c r="I2183">
        <v>5</v>
      </c>
      <c r="J2183">
        <v>2</v>
      </c>
      <c r="K2183">
        <v>3</v>
      </c>
      <c r="L2183">
        <v>0</v>
      </c>
    </row>
    <row r="2184" spans="1:12" x14ac:dyDescent="0.2">
      <c r="A2184" t="s">
        <v>2200</v>
      </c>
      <c r="B2184" t="s">
        <v>34</v>
      </c>
      <c r="C2184">
        <v>0</v>
      </c>
      <c r="D2184">
        <v>1</v>
      </c>
      <c r="E2184">
        <v>1</v>
      </c>
      <c r="F2184">
        <v>0</v>
      </c>
      <c r="G2184">
        <v>1</v>
      </c>
      <c r="H2184">
        <v>3</v>
      </c>
      <c r="I2184">
        <v>3</v>
      </c>
      <c r="J2184">
        <v>1</v>
      </c>
      <c r="K2184">
        <v>2</v>
      </c>
      <c r="L2184">
        <v>0</v>
      </c>
    </row>
    <row r="2185" spans="1:12" x14ac:dyDescent="0.2">
      <c r="A2185" t="s">
        <v>2201</v>
      </c>
      <c r="B2185" t="s">
        <v>34</v>
      </c>
      <c r="C2185">
        <v>0</v>
      </c>
      <c r="D2185">
        <v>7</v>
      </c>
      <c r="E2185">
        <v>45</v>
      </c>
      <c r="F2185">
        <v>0</v>
      </c>
      <c r="G2185">
        <v>1</v>
      </c>
      <c r="H2185">
        <v>32</v>
      </c>
      <c r="I2185">
        <v>85</v>
      </c>
      <c r="J2185">
        <v>3</v>
      </c>
      <c r="K2185">
        <v>14</v>
      </c>
      <c r="L2185">
        <v>0</v>
      </c>
    </row>
    <row r="2186" spans="1:12" x14ac:dyDescent="0.2">
      <c r="A2186" t="s">
        <v>2202</v>
      </c>
      <c r="B2186" t="s">
        <v>34</v>
      </c>
      <c r="C2186">
        <v>0</v>
      </c>
      <c r="D2186">
        <v>1</v>
      </c>
      <c r="E2186">
        <v>1</v>
      </c>
      <c r="F2186">
        <v>0</v>
      </c>
      <c r="G2186">
        <v>1</v>
      </c>
      <c r="H2186">
        <v>2</v>
      </c>
      <c r="I2186">
        <v>3</v>
      </c>
      <c r="J2186">
        <v>1</v>
      </c>
      <c r="K2186">
        <v>2</v>
      </c>
      <c r="L2186">
        <v>0</v>
      </c>
    </row>
    <row r="2187" spans="1:12" x14ac:dyDescent="0.2">
      <c r="A2187" t="s">
        <v>2203</v>
      </c>
      <c r="B2187" t="s">
        <v>34</v>
      </c>
      <c r="C2187">
        <v>0</v>
      </c>
      <c r="D2187">
        <v>3</v>
      </c>
      <c r="E2187">
        <v>0</v>
      </c>
      <c r="F2187">
        <v>2</v>
      </c>
      <c r="G2187">
        <v>1</v>
      </c>
      <c r="H2187">
        <v>13</v>
      </c>
      <c r="I2187">
        <v>13</v>
      </c>
      <c r="J2187">
        <v>1</v>
      </c>
      <c r="K2187">
        <v>3</v>
      </c>
      <c r="L2187">
        <v>0</v>
      </c>
    </row>
    <row r="2188" spans="1:12" x14ac:dyDescent="0.2">
      <c r="A2188" t="s">
        <v>2204</v>
      </c>
      <c r="B2188" t="s">
        <v>34</v>
      </c>
      <c r="C2188">
        <v>0</v>
      </c>
      <c r="D2188">
        <v>2</v>
      </c>
      <c r="E2188">
        <v>0</v>
      </c>
      <c r="F2188">
        <v>2</v>
      </c>
      <c r="G2188">
        <v>1</v>
      </c>
      <c r="H2188">
        <v>7</v>
      </c>
      <c r="I2188">
        <v>5</v>
      </c>
      <c r="J2188">
        <v>1</v>
      </c>
      <c r="K2188">
        <v>2</v>
      </c>
      <c r="L2188">
        <v>0</v>
      </c>
    </row>
    <row r="2189" spans="1:12" x14ac:dyDescent="0.2">
      <c r="A2189" t="s">
        <v>2205</v>
      </c>
      <c r="B2189" t="s">
        <v>34</v>
      </c>
      <c r="C2189">
        <v>0</v>
      </c>
      <c r="D2189">
        <v>2</v>
      </c>
      <c r="E2189">
        <v>5</v>
      </c>
      <c r="F2189">
        <v>1</v>
      </c>
      <c r="G2189">
        <v>0.5</v>
      </c>
      <c r="H2189">
        <v>13</v>
      </c>
      <c r="I2189">
        <v>32</v>
      </c>
      <c r="J2189">
        <v>5</v>
      </c>
      <c r="K2189">
        <v>7</v>
      </c>
      <c r="L2189">
        <v>0</v>
      </c>
    </row>
    <row r="2190" spans="1:12" x14ac:dyDescent="0.2">
      <c r="A2190" t="s">
        <v>2206</v>
      </c>
      <c r="B2190" t="s">
        <v>34</v>
      </c>
      <c r="C2190">
        <v>0</v>
      </c>
      <c r="D2190">
        <v>0</v>
      </c>
      <c r="E2190">
        <v>0</v>
      </c>
      <c r="F2190">
        <v>0</v>
      </c>
      <c r="G2190">
        <v>1</v>
      </c>
      <c r="H2190">
        <v>9</v>
      </c>
      <c r="I2190">
        <v>11</v>
      </c>
      <c r="J2190">
        <v>1</v>
      </c>
      <c r="K2190">
        <v>2</v>
      </c>
      <c r="L2190">
        <v>0</v>
      </c>
    </row>
    <row r="2191" spans="1:12" x14ac:dyDescent="0.2">
      <c r="A2191" t="s">
        <v>2207</v>
      </c>
      <c r="B2191" t="s">
        <v>17</v>
      </c>
      <c r="C2191">
        <v>2</v>
      </c>
      <c r="D2191">
        <v>2</v>
      </c>
      <c r="E2191">
        <v>4</v>
      </c>
      <c r="F2191">
        <v>2</v>
      </c>
      <c r="G2191">
        <v>0.5</v>
      </c>
      <c r="H2191">
        <v>0</v>
      </c>
      <c r="I2191">
        <v>7</v>
      </c>
      <c r="J2191">
        <v>2</v>
      </c>
      <c r="K2191">
        <v>4</v>
      </c>
      <c r="L2191">
        <v>0</v>
      </c>
    </row>
    <row r="2192" spans="1:12" x14ac:dyDescent="0.2">
      <c r="A2192" t="s">
        <v>2208</v>
      </c>
      <c r="B2192" t="s">
        <v>34</v>
      </c>
      <c r="C2192">
        <v>1</v>
      </c>
      <c r="D2192">
        <v>7</v>
      </c>
      <c r="E2192">
        <v>16</v>
      </c>
      <c r="F2192">
        <v>1</v>
      </c>
      <c r="G2192">
        <v>0.5</v>
      </c>
      <c r="H2192">
        <v>5</v>
      </c>
      <c r="I2192">
        <v>40</v>
      </c>
      <c r="J2192">
        <v>4</v>
      </c>
      <c r="K2192">
        <v>12</v>
      </c>
      <c r="L2192">
        <v>0</v>
      </c>
    </row>
    <row r="2193" spans="1:12" x14ac:dyDescent="0.2">
      <c r="A2193" t="s">
        <v>2209</v>
      </c>
      <c r="B2193" t="s">
        <v>34</v>
      </c>
      <c r="C2193">
        <v>0</v>
      </c>
      <c r="D2193">
        <v>3</v>
      </c>
      <c r="E2193">
        <v>0</v>
      </c>
      <c r="F2193">
        <v>1</v>
      </c>
      <c r="G2193">
        <v>0.5</v>
      </c>
      <c r="H2193">
        <v>4</v>
      </c>
      <c r="I2193">
        <v>12</v>
      </c>
      <c r="J2193">
        <v>1</v>
      </c>
      <c r="K2193">
        <v>3</v>
      </c>
      <c r="L2193">
        <v>0</v>
      </c>
    </row>
    <row r="2194" spans="1:12" x14ac:dyDescent="0.2">
      <c r="A2194" t="s">
        <v>2210</v>
      </c>
      <c r="B2194" t="s">
        <v>19</v>
      </c>
      <c r="C2194">
        <v>0</v>
      </c>
      <c r="D2194">
        <v>0</v>
      </c>
      <c r="E2194">
        <v>0</v>
      </c>
      <c r="F2194">
        <v>0</v>
      </c>
      <c r="G2194">
        <v>1</v>
      </c>
      <c r="H2194">
        <v>3</v>
      </c>
      <c r="I2194">
        <v>5</v>
      </c>
      <c r="J2194">
        <v>2</v>
      </c>
      <c r="K2194">
        <v>2</v>
      </c>
      <c r="L2194">
        <v>2</v>
      </c>
    </row>
    <row r="2195" spans="1:12" x14ac:dyDescent="0.2">
      <c r="A2195" t="s">
        <v>2211</v>
      </c>
      <c r="B2195" t="s">
        <v>19</v>
      </c>
      <c r="C2195">
        <v>0</v>
      </c>
      <c r="D2195">
        <v>3</v>
      </c>
      <c r="E2195">
        <v>0</v>
      </c>
      <c r="F2195">
        <v>0</v>
      </c>
      <c r="G2195">
        <v>1</v>
      </c>
      <c r="H2195">
        <v>3</v>
      </c>
      <c r="I2195">
        <v>9</v>
      </c>
      <c r="J2195">
        <v>1</v>
      </c>
      <c r="K2195">
        <v>3</v>
      </c>
      <c r="L2195">
        <v>0</v>
      </c>
    </row>
    <row r="2196" spans="1:12" x14ac:dyDescent="0.2">
      <c r="A2196" t="s">
        <v>2212</v>
      </c>
      <c r="B2196" t="s">
        <v>19</v>
      </c>
      <c r="C2196">
        <v>0</v>
      </c>
      <c r="D2196">
        <v>4</v>
      </c>
      <c r="E2196">
        <v>0</v>
      </c>
      <c r="F2196">
        <v>0</v>
      </c>
      <c r="G2196">
        <v>1</v>
      </c>
      <c r="H2196">
        <v>6</v>
      </c>
      <c r="I2196">
        <v>12</v>
      </c>
      <c r="J2196">
        <v>4</v>
      </c>
      <c r="K2196">
        <v>4</v>
      </c>
      <c r="L2196">
        <v>0</v>
      </c>
    </row>
    <row r="2197" spans="1:12" x14ac:dyDescent="0.2">
      <c r="A2197" t="s">
        <v>2213</v>
      </c>
      <c r="B2197" t="s">
        <v>19</v>
      </c>
      <c r="C2197">
        <v>0</v>
      </c>
      <c r="D2197">
        <v>3</v>
      </c>
      <c r="E2197">
        <v>3</v>
      </c>
      <c r="F2197">
        <v>0</v>
      </c>
      <c r="G2197">
        <v>0.5</v>
      </c>
      <c r="H2197">
        <v>4</v>
      </c>
      <c r="I2197">
        <v>5</v>
      </c>
      <c r="J2197">
        <v>1</v>
      </c>
      <c r="K2197">
        <v>3</v>
      </c>
      <c r="L2197">
        <v>0</v>
      </c>
    </row>
    <row r="2198" spans="1:12" x14ac:dyDescent="0.2">
      <c r="A2198" t="s">
        <v>2214</v>
      </c>
      <c r="B2198" t="s">
        <v>19</v>
      </c>
      <c r="C2198">
        <v>0</v>
      </c>
      <c r="D2198">
        <v>4</v>
      </c>
      <c r="E2198">
        <v>6</v>
      </c>
      <c r="F2198">
        <v>0</v>
      </c>
      <c r="G2198">
        <v>0.33300000000000002</v>
      </c>
      <c r="H2198">
        <v>5</v>
      </c>
      <c r="I2198">
        <v>7</v>
      </c>
      <c r="J2198">
        <v>5</v>
      </c>
      <c r="K2198">
        <v>4</v>
      </c>
      <c r="L2198">
        <v>0</v>
      </c>
    </row>
    <row r="2199" spans="1:12" x14ac:dyDescent="0.2">
      <c r="A2199" t="s">
        <v>2215</v>
      </c>
      <c r="B2199" t="s">
        <v>19</v>
      </c>
      <c r="C2199">
        <v>0</v>
      </c>
      <c r="D2199">
        <v>3</v>
      </c>
      <c r="E2199">
        <v>4</v>
      </c>
      <c r="F2199">
        <v>0</v>
      </c>
      <c r="G2199">
        <v>0.5</v>
      </c>
      <c r="H2199">
        <v>3</v>
      </c>
      <c r="I2199">
        <v>6</v>
      </c>
      <c r="J2199">
        <v>1</v>
      </c>
      <c r="K2199">
        <v>4</v>
      </c>
      <c r="L2199">
        <v>0</v>
      </c>
    </row>
    <row r="2200" spans="1:12" x14ac:dyDescent="0.2">
      <c r="A2200" t="s">
        <v>2216</v>
      </c>
      <c r="B2200" t="s">
        <v>19</v>
      </c>
      <c r="C2200">
        <v>0</v>
      </c>
      <c r="D2200">
        <v>4</v>
      </c>
      <c r="E2200">
        <v>8</v>
      </c>
      <c r="F2200">
        <v>0</v>
      </c>
      <c r="G2200">
        <v>0.33300000000000002</v>
      </c>
      <c r="H2200">
        <v>5</v>
      </c>
      <c r="I2200">
        <v>8</v>
      </c>
      <c r="J2200">
        <v>3</v>
      </c>
      <c r="K2200">
        <v>5</v>
      </c>
      <c r="L2200">
        <v>0</v>
      </c>
    </row>
    <row r="2201" spans="1:12" x14ac:dyDescent="0.2">
      <c r="A2201" t="s">
        <v>2217</v>
      </c>
      <c r="B2201" t="s">
        <v>19</v>
      </c>
      <c r="C2201">
        <v>0</v>
      </c>
      <c r="D2201">
        <v>2</v>
      </c>
      <c r="E2201">
        <v>9</v>
      </c>
      <c r="F2201">
        <v>1</v>
      </c>
      <c r="G2201">
        <v>0.5</v>
      </c>
      <c r="H2201">
        <v>12</v>
      </c>
      <c r="I2201">
        <v>39</v>
      </c>
      <c r="J2201">
        <v>0</v>
      </c>
      <c r="K2201">
        <v>6</v>
      </c>
      <c r="L2201">
        <v>0</v>
      </c>
    </row>
    <row r="2202" spans="1:12" x14ac:dyDescent="0.2">
      <c r="A2202" t="s">
        <v>2218</v>
      </c>
      <c r="B2202" t="s">
        <v>34</v>
      </c>
      <c r="C2202">
        <v>0</v>
      </c>
      <c r="D2202">
        <v>11</v>
      </c>
      <c r="E2202">
        <v>1</v>
      </c>
      <c r="F2202">
        <v>0</v>
      </c>
      <c r="G2202">
        <v>0.5</v>
      </c>
      <c r="H2202">
        <v>14</v>
      </c>
      <c r="I2202">
        <v>49</v>
      </c>
      <c r="J2202">
        <v>0</v>
      </c>
      <c r="K2202">
        <v>14</v>
      </c>
      <c r="L2202">
        <v>0</v>
      </c>
    </row>
    <row r="2203" spans="1:12" x14ac:dyDescent="0.2">
      <c r="A2203" t="s">
        <v>2219</v>
      </c>
      <c r="B2203" t="s">
        <v>19</v>
      </c>
      <c r="C2203">
        <v>0</v>
      </c>
      <c r="D2203">
        <v>3</v>
      </c>
      <c r="E2203">
        <v>4</v>
      </c>
      <c r="F2203">
        <v>0</v>
      </c>
      <c r="G2203">
        <v>0.5</v>
      </c>
      <c r="H2203">
        <v>3</v>
      </c>
      <c r="I2203">
        <v>6</v>
      </c>
      <c r="J2203">
        <v>2</v>
      </c>
      <c r="K2203">
        <v>4</v>
      </c>
      <c r="L2203">
        <v>1</v>
      </c>
    </row>
    <row r="2204" spans="1:12" x14ac:dyDescent="0.2">
      <c r="A2204" t="s">
        <v>2220</v>
      </c>
      <c r="B2204" t="s">
        <v>19</v>
      </c>
      <c r="C2204">
        <v>0</v>
      </c>
      <c r="D2204">
        <v>4</v>
      </c>
      <c r="E2204">
        <v>8</v>
      </c>
      <c r="F2204">
        <v>0</v>
      </c>
      <c r="G2204">
        <v>0.33300000000000002</v>
      </c>
      <c r="H2204">
        <v>5</v>
      </c>
      <c r="I2204">
        <v>8</v>
      </c>
      <c r="J2204">
        <v>4</v>
      </c>
      <c r="K2204">
        <v>5</v>
      </c>
      <c r="L2204">
        <v>1</v>
      </c>
    </row>
    <row r="2205" spans="1:12" x14ac:dyDescent="0.2">
      <c r="A2205" t="s">
        <v>2221</v>
      </c>
      <c r="B2205" t="s">
        <v>17</v>
      </c>
      <c r="C2205">
        <v>0</v>
      </c>
      <c r="D2205">
        <v>2</v>
      </c>
      <c r="E2205">
        <v>0</v>
      </c>
      <c r="F2205">
        <v>1</v>
      </c>
      <c r="G2205">
        <v>1</v>
      </c>
      <c r="H2205">
        <v>2</v>
      </c>
      <c r="I2205">
        <v>3</v>
      </c>
      <c r="J2205">
        <v>26</v>
      </c>
      <c r="K2205">
        <v>2</v>
      </c>
      <c r="L2205">
        <v>6</v>
      </c>
    </row>
    <row r="2206" spans="1:12" x14ac:dyDescent="0.2">
      <c r="A2206" t="s">
        <v>2222</v>
      </c>
      <c r="B2206" t="s">
        <v>17</v>
      </c>
      <c r="C2206">
        <v>0</v>
      </c>
      <c r="D2206">
        <v>3</v>
      </c>
      <c r="E2206">
        <v>0</v>
      </c>
      <c r="F2206">
        <v>1</v>
      </c>
      <c r="G2206">
        <v>1</v>
      </c>
      <c r="H2206">
        <v>3</v>
      </c>
      <c r="I2206">
        <v>4</v>
      </c>
      <c r="J2206">
        <v>21</v>
      </c>
      <c r="K2206">
        <v>3</v>
      </c>
      <c r="L2206">
        <v>5</v>
      </c>
    </row>
    <row r="2207" spans="1:12" x14ac:dyDescent="0.2">
      <c r="A2207" t="s">
        <v>2223</v>
      </c>
      <c r="B2207" t="s">
        <v>17</v>
      </c>
      <c r="C2207">
        <v>0</v>
      </c>
      <c r="D2207">
        <v>0</v>
      </c>
      <c r="E2207">
        <v>0</v>
      </c>
      <c r="F2207">
        <v>0</v>
      </c>
      <c r="G2207">
        <v>1</v>
      </c>
      <c r="H2207">
        <v>1</v>
      </c>
      <c r="I2207">
        <v>2</v>
      </c>
      <c r="J2207">
        <v>3</v>
      </c>
      <c r="K2207">
        <v>1</v>
      </c>
      <c r="L2207">
        <v>3</v>
      </c>
    </row>
    <row r="2208" spans="1:12" x14ac:dyDescent="0.2">
      <c r="A2208" t="s">
        <v>2224</v>
      </c>
      <c r="B2208" t="s">
        <v>19</v>
      </c>
      <c r="C2208">
        <v>0</v>
      </c>
      <c r="D2208">
        <v>3</v>
      </c>
      <c r="E2208">
        <v>0</v>
      </c>
      <c r="F2208">
        <v>0</v>
      </c>
      <c r="G2208">
        <v>1</v>
      </c>
      <c r="H2208">
        <v>3</v>
      </c>
      <c r="I2208">
        <v>12</v>
      </c>
      <c r="J2208">
        <v>1</v>
      </c>
      <c r="K2208">
        <v>3</v>
      </c>
      <c r="L2208">
        <v>0</v>
      </c>
    </row>
    <row r="2209" spans="1:12" x14ac:dyDescent="0.2">
      <c r="A2209" t="s">
        <v>2225</v>
      </c>
      <c r="B2209" t="s">
        <v>19</v>
      </c>
      <c r="C2209">
        <v>0</v>
      </c>
      <c r="D2209">
        <v>4</v>
      </c>
      <c r="E2209">
        <v>0</v>
      </c>
      <c r="F2209">
        <v>0</v>
      </c>
      <c r="G2209">
        <v>1</v>
      </c>
      <c r="H2209">
        <v>5</v>
      </c>
      <c r="I2209">
        <v>14</v>
      </c>
      <c r="J2209">
        <v>3</v>
      </c>
      <c r="K2209">
        <v>4</v>
      </c>
      <c r="L2209">
        <v>0</v>
      </c>
    </row>
    <row r="2210" spans="1:12" x14ac:dyDescent="0.2">
      <c r="A2210" t="s">
        <v>2226</v>
      </c>
      <c r="B2210" t="s">
        <v>19</v>
      </c>
      <c r="C2210">
        <v>0</v>
      </c>
      <c r="D2210">
        <v>3</v>
      </c>
      <c r="E2210">
        <v>3</v>
      </c>
      <c r="F2210">
        <v>0</v>
      </c>
      <c r="G2210">
        <v>0.5</v>
      </c>
      <c r="H2210">
        <v>4</v>
      </c>
      <c r="I2210">
        <v>5</v>
      </c>
      <c r="J2210">
        <v>1</v>
      </c>
      <c r="K2210">
        <v>3</v>
      </c>
      <c r="L2210">
        <v>0</v>
      </c>
    </row>
    <row r="2211" spans="1:12" x14ac:dyDescent="0.2">
      <c r="A2211" t="s">
        <v>2227</v>
      </c>
      <c r="B2211" t="s">
        <v>19</v>
      </c>
      <c r="C2211">
        <v>0</v>
      </c>
      <c r="D2211">
        <v>4</v>
      </c>
      <c r="E2211">
        <v>6</v>
      </c>
      <c r="F2211">
        <v>0</v>
      </c>
      <c r="G2211">
        <v>0.33300000000000002</v>
      </c>
      <c r="H2211">
        <v>5</v>
      </c>
      <c r="I2211">
        <v>7</v>
      </c>
      <c r="J2211">
        <v>1</v>
      </c>
      <c r="K2211">
        <v>4</v>
      </c>
      <c r="L2211">
        <v>0</v>
      </c>
    </row>
    <row r="2212" spans="1:12" x14ac:dyDescent="0.2">
      <c r="A2212" t="s">
        <v>2228</v>
      </c>
      <c r="B2212" t="s">
        <v>19</v>
      </c>
      <c r="C2212">
        <v>0</v>
      </c>
      <c r="D2212">
        <v>4</v>
      </c>
      <c r="E2212">
        <v>0</v>
      </c>
      <c r="F2212">
        <v>0</v>
      </c>
      <c r="G2212">
        <v>1</v>
      </c>
      <c r="H2212">
        <v>5</v>
      </c>
      <c r="I2212">
        <v>12</v>
      </c>
      <c r="J2212">
        <v>6</v>
      </c>
      <c r="K2212">
        <v>4</v>
      </c>
      <c r="L2212">
        <v>0</v>
      </c>
    </row>
    <row r="2213" spans="1:12" x14ac:dyDescent="0.2">
      <c r="A2213" t="s">
        <v>2229</v>
      </c>
      <c r="B2213" t="s">
        <v>19</v>
      </c>
      <c r="C2213">
        <v>0</v>
      </c>
      <c r="D2213">
        <v>4</v>
      </c>
      <c r="E2213">
        <v>0</v>
      </c>
      <c r="F2213">
        <v>0</v>
      </c>
      <c r="G2213">
        <v>1</v>
      </c>
      <c r="H2213">
        <v>5</v>
      </c>
      <c r="I2213">
        <v>11</v>
      </c>
      <c r="J2213">
        <v>6</v>
      </c>
      <c r="K2213">
        <v>4</v>
      </c>
      <c r="L2213">
        <v>0</v>
      </c>
    </row>
    <row r="2214" spans="1:12" x14ac:dyDescent="0.2">
      <c r="A2214" t="s">
        <v>2230</v>
      </c>
      <c r="B2214" t="s">
        <v>19</v>
      </c>
      <c r="C2214">
        <v>0</v>
      </c>
      <c r="D2214">
        <v>3</v>
      </c>
      <c r="E2214">
        <v>3</v>
      </c>
      <c r="F2214">
        <v>0</v>
      </c>
      <c r="G2214">
        <v>0.5</v>
      </c>
      <c r="H2214">
        <v>4</v>
      </c>
      <c r="I2214">
        <v>5</v>
      </c>
      <c r="J2214">
        <v>1</v>
      </c>
      <c r="K2214">
        <v>3</v>
      </c>
      <c r="L2214">
        <v>0</v>
      </c>
    </row>
    <row r="2215" spans="1:12" x14ac:dyDescent="0.2">
      <c r="A2215" t="s">
        <v>2231</v>
      </c>
      <c r="B2215" t="s">
        <v>19</v>
      </c>
      <c r="C2215">
        <v>0</v>
      </c>
      <c r="D2215">
        <v>4</v>
      </c>
      <c r="E2215">
        <v>6</v>
      </c>
      <c r="F2215">
        <v>0</v>
      </c>
      <c r="G2215">
        <v>0.33300000000000002</v>
      </c>
      <c r="H2215">
        <v>5</v>
      </c>
      <c r="I2215">
        <v>7</v>
      </c>
      <c r="J2215">
        <v>4</v>
      </c>
      <c r="K2215">
        <v>4</v>
      </c>
      <c r="L2215">
        <v>0</v>
      </c>
    </row>
    <row r="2216" spans="1:12" x14ac:dyDescent="0.2">
      <c r="A2216" t="s">
        <v>2232</v>
      </c>
      <c r="B2216" t="s">
        <v>13</v>
      </c>
      <c r="C2216">
        <v>0</v>
      </c>
      <c r="D2216">
        <v>0</v>
      </c>
      <c r="E2216">
        <v>0</v>
      </c>
      <c r="F2216">
        <v>1</v>
      </c>
      <c r="G2216">
        <v>1</v>
      </c>
      <c r="H2216">
        <v>0</v>
      </c>
      <c r="I2216">
        <v>2</v>
      </c>
      <c r="J2216">
        <v>0</v>
      </c>
      <c r="K2216">
        <v>1</v>
      </c>
      <c r="L2216">
        <v>0</v>
      </c>
    </row>
    <row r="2217" spans="1:12" x14ac:dyDescent="0.2">
      <c r="A2217" t="s">
        <v>2233</v>
      </c>
      <c r="B2217" t="s">
        <v>34</v>
      </c>
      <c r="C2217">
        <v>0</v>
      </c>
      <c r="D2217">
        <v>3</v>
      </c>
      <c r="E2217">
        <v>147</v>
      </c>
      <c r="F2217">
        <v>0</v>
      </c>
      <c r="G2217">
        <v>0.25</v>
      </c>
      <c r="H2217">
        <v>44</v>
      </c>
      <c r="I2217">
        <v>103</v>
      </c>
      <c r="J2217">
        <v>5</v>
      </c>
      <c r="K2217">
        <v>23</v>
      </c>
      <c r="L2217">
        <v>3</v>
      </c>
    </row>
    <row r="2218" spans="1:12" x14ac:dyDescent="0.2">
      <c r="A2218" t="s">
        <v>2234</v>
      </c>
      <c r="B2218" t="s">
        <v>34</v>
      </c>
      <c r="C2218">
        <v>0</v>
      </c>
      <c r="D2218">
        <v>1</v>
      </c>
      <c r="E2218">
        <v>0</v>
      </c>
      <c r="F2218">
        <v>0</v>
      </c>
      <c r="G2218">
        <v>1</v>
      </c>
      <c r="H2218">
        <v>3</v>
      </c>
      <c r="I2218">
        <v>5</v>
      </c>
      <c r="J2218">
        <v>1</v>
      </c>
      <c r="K2218">
        <v>2</v>
      </c>
      <c r="L2218">
        <v>0</v>
      </c>
    </row>
    <row r="2219" spans="1:12" x14ac:dyDescent="0.2">
      <c r="A2219" t="s">
        <v>2235</v>
      </c>
      <c r="B2219" t="s">
        <v>34</v>
      </c>
      <c r="C2219">
        <v>0</v>
      </c>
      <c r="D2219">
        <v>1</v>
      </c>
      <c r="E2219">
        <v>0</v>
      </c>
      <c r="F2219">
        <v>0</v>
      </c>
      <c r="G2219">
        <v>1</v>
      </c>
      <c r="H2219">
        <v>3</v>
      </c>
      <c r="I2219">
        <v>3</v>
      </c>
      <c r="J2219">
        <v>1</v>
      </c>
      <c r="K2219">
        <v>2</v>
      </c>
      <c r="L2219">
        <v>0</v>
      </c>
    </row>
    <row r="2220" spans="1:12" x14ac:dyDescent="0.2">
      <c r="A2220" t="s">
        <v>2236</v>
      </c>
      <c r="B2220" t="s">
        <v>17</v>
      </c>
      <c r="C2220">
        <v>0</v>
      </c>
      <c r="D2220">
        <v>0</v>
      </c>
      <c r="E2220">
        <v>0</v>
      </c>
      <c r="F2220">
        <v>1</v>
      </c>
      <c r="G2220">
        <v>1</v>
      </c>
      <c r="H2220">
        <v>1</v>
      </c>
      <c r="I2220">
        <v>2</v>
      </c>
      <c r="J2220">
        <v>1</v>
      </c>
      <c r="K2220">
        <v>1</v>
      </c>
      <c r="L2220">
        <v>0</v>
      </c>
    </row>
    <row r="2221" spans="1:12" x14ac:dyDescent="0.2">
      <c r="A2221" t="s">
        <v>2237</v>
      </c>
      <c r="B2221" t="s">
        <v>34</v>
      </c>
      <c r="C2221">
        <v>0</v>
      </c>
      <c r="D2221">
        <v>5</v>
      </c>
      <c r="E2221">
        <v>2</v>
      </c>
      <c r="F2221">
        <v>0</v>
      </c>
      <c r="G2221">
        <v>1</v>
      </c>
      <c r="H2221">
        <v>14</v>
      </c>
      <c r="I2221">
        <v>26</v>
      </c>
      <c r="J2221">
        <v>44</v>
      </c>
      <c r="K2221">
        <v>6</v>
      </c>
      <c r="L2221">
        <v>44</v>
      </c>
    </row>
    <row r="2222" spans="1:12" x14ac:dyDescent="0.2">
      <c r="A2222" t="s">
        <v>2238</v>
      </c>
      <c r="B2222" t="s">
        <v>34</v>
      </c>
      <c r="C2222">
        <v>0</v>
      </c>
      <c r="D2222">
        <v>1</v>
      </c>
      <c r="E2222">
        <v>0</v>
      </c>
      <c r="F2222">
        <v>0</v>
      </c>
      <c r="G2222">
        <v>1</v>
      </c>
      <c r="H2222">
        <v>2</v>
      </c>
      <c r="I2222">
        <v>3</v>
      </c>
      <c r="J2222">
        <v>1</v>
      </c>
      <c r="K2222">
        <v>2</v>
      </c>
      <c r="L2222">
        <v>0</v>
      </c>
    </row>
    <row r="2223" spans="1:12" x14ac:dyDescent="0.2">
      <c r="A2223" t="s">
        <v>2239</v>
      </c>
      <c r="B2223" t="s">
        <v>17</v>
      </c>
      <c r="C2223">
        <v>0</v>
      </c>
      <c r="D2223">
        <v>2</v>
      </c>
      <c r="E2223">
        <v>1</v>
      </c>
      <c r="F2223">
        <v>1</v>
      </c>
      <c r="G2223">
        <v>1</v>
      </c>
      <c r="H2223">
        <v>3</v>
      </c>
      <c r="I2223">
        <v>14</v>
      </c>
      <c r="J2223">
        <v>2</v>
      </c>
      <c r="K2223">
        <v>3</v>
      </c>
      <c r="L2223">
        <v>0</v>
      </c>
    </row>
    <row r="2224" spans="1:12" x14ac:dyDescent="0.2">
      <c r="A2224" t="s">
        <v>2240</v>
      </c>
      <c r="B2224" t="s">
        <v>13</v>
      </c>
      <c r="C2224">
        <v>0</v>
      </c>
      <c r="D2224">
        <v>1</v>
      </c>
      <c r="E2224">
        <v>0</v>
      </c>
      <c r="F2224">
        <v>1</v>
      </c>
      <c r="G2224">
        <v>1</v>
      </c>
      <c r="H2224">
        <v>1</v>
      </c>
      <c r="I2224">
        <v>1</v>
      </c>
      <c r="J2224">
        <v>2</v>
      </c>
      <c r="K2224">
        <v>1</v>
      </c>
      <c r="L2224">
        <v>0</v>
      </c>
    </row>
    <row r="2225" spans="1:12" x14ac:dyDescent="0.2">
      <c r="A2225" t="s">
        <v>2241</v>
      </c>
      <c r="B2225" t="s">
        <v>34</v>
      </c>
      <c r="C2225">
        <v>0</v>
      </c>
      <c r="D2225">
        <v>2</v>
      </c>
      <c r="E2225">
        <v>0</v>
      </c>
      <c r="F2225">
        <v>1</v>
      </c>
      <c r="G2225">
        <v>1</v>
      </c>
      <c r="H2225">
        <v>10</v>
      </c>
      <c r="I2225">
        <v>11</v>
      </c>
      <c r="J2225">
        <v>1</v>
      </c>
      <c r="K2225">
        <v>2</v>
      </c>
      <c r="L2225">
        <v>0</v>
      </c>
    </row>
    <row r="2226" spans="1:12" x14ac:dyDescent="0.2">
      <c r="A2226" t="s">
        <v>2242</v>
      </c>
      <c r="B2226" t="s">
        <v>34</v>
      </c>
      <c r="C2226">
        <v>0</v>
      </c>
      <c r="D2226">
        <v>1</v>
      </c>
      <c r="E2226">
        <v>0</v>
      </c>
      <c r="F2226">
        <v>0</v>
      </c>
      <c r="G2226">
        <v>1</v>
      </c>
      <c r="H2226">
        <v>5</v>
      </c>
      <c r="I2226">
        <v>7</v>
      </c>
      <c r="J2226">
        <v>1</v>
      </c>
      <c r="K2226">
        <v>2</v>
      </c>
      <c r="L2226">
        <v>0</v>
      </c>
    </row>
    <row r="2227" spans="1:12" x14ac:dyDescent="0.2">
      <c r="A2227" t="s">
        <v>2243</v>
      </c>
      <c r="B2227" t="s">
        <v>17</v>
      </c>
      <c r="C2227">
        <v>0</v>
      </c>
      <c r="D2227">
        <v>1</v>
      </c>
      <c r="E2227">
        <v>0</v>
      </c>
      <c r="F2227">
        <v>1</v>
      </c>
      <c r="G2227">
        <v>1</v>
      </c>
      <c r="H2227">
        <v>1</v>
      </c>
      <c r="I2227">
        <v>3</v>
      </c>
      <c r="J2227">
        <v>3</v>
      </c>
      <c r="K2227">
        <v>2</v>
      </c>
      <c r="L2227">
        <v>2</v>
      </c>
    </row>
    <row r="2228" spans="1:12" x14ac:dyDescent="0.2">
      <c r="A2228" t="s">
        <v>2244</v>
      </c>
      <c r="B2228" t="s">
        <v>34</v>
      </c>
      <c r="C2228">
        <v>0</v>
      </c>
      <c r="D2228">
        <v>2</v>
      </c>
      <c r="E2228">
        <v>1</v>
      </c>
      <c r="F2228">
        <v>0</v>
      </c>
      <c r="G2228">
        <v>1</v>
      </c>
      <c r="H2228">
        <v>7</v>
      </c>
      <c r="I2228">
        <v>18</v>
      </c>
      <c r="J2228">
        <v>1</v>
      </c>
      <c r="K2228">
        <v>3</v>
      </c>
      <c r="L2228">
        <v>0</v>
      </c>
    </row>
    <row r="2229" spans="1:12" x14ac:dyDescent="0.2">
      <c r="A2229" t="s">
        <v>2245</v>
      </c>
      <c r="B2229" t="s">
        <v>34</v>
      </c>
      <c r="C2229">
        <v>0</v>
      </c>
      <c r="D2229">
        <v>3</v>
      </c>
      <c r="E2229">
        <v>0</v>
      </c>
      <c r="F2229">
        <v>0</v>
      </c>
      <c r="G2229">
        <v>0.5</v>
      </c>
      <c r="H2229">
        <v>5</v>
      </c>
      <c r="I2229">
        <v>15</v>
      </c>
      <c r="J2229">
        <v>3</v>
      </c>
      <c r="K2229">
        <v>4</v>
      </c>
      <c r="L2229">
        <v>1</v>
      </c>
    </row>
    <row r="2230" spans="1:12" x14ac:dyDescent="0.2">
      <c r="A2230" t="s">
        <v>2246</v>
      </c>
      <c r="B2230" t="s">
        <v>34</v>
      </c>
      <c r="C2230">
        <v>0</v>
      </c>
      <c r="D2230">
        <v>3</v>
      </c>
      <c r="E2230">
        <v>10</v>
      </c>
      <c r="F2230">
        <v>1</v>
      </c>
      <c r="G2230">
        <v>1</v>
      </c>
      <c r="H2230">
        <v>16</v>
      </c>
      <c r="I2230">
        <v>48</v>
      </c>
      <c r="J2230">
        <v>22</v>
      </c>
      <c r="K2230">
        <v>9</v>
      </c>
      <c r="L2230">
        <v>2</v>
      </c>
    </row>
    <row r="2231" spans="1:12" x14ac:dyDescent="0.2">
      <c r="A2231" t="s">
        <v>2247</v>
      </c>
      <c r="B2231" t="s">
        <v>34</v>
      </c>
      <c r="C2231">
        <v>3</v>
      </c>
      <c r="D2231">
        <v>8</v>
      </c>
      <c r="E2231">
        <v>10</v>
      </c>
      <c r="F2231">
        <v>1</v>
      </c>
      <c r="G2231">
        <v>0.5</v>
      </c>
      <c r="H2231">
        <v>9</v>
      </c>
      <c r="I2231">
        <v>23</v>
      </c>
      <c r="J2231">
        <v>57</v>
      </c>
      <c r="K2231">
        <v>9</v>
      </c>
      <c r="L2231">
        <v>8</v>
      </c>
    </row>
    <row r="2232" spans="1:12" x14ac:dyDescent="0.2">
      <c r="A2232" t="s">
        <v>2248</v>
      </c>
      <c r="B2232" t="s">
        <v>17</v>
      </c>
      <c r="C2232">
        <v>3</v>
      </c>
      <c r="D2232">
        <v>2</v>
      </c>
      <c r="E2232">
        <v>4</v>
      </c>
      <c r="F2232">
        <v>2</v>
      </c>
      <c r="G2232">
        <v>0.5</v>
      </c>
      <c r="H2232">
        <v>0</v>
      </c>
      <c r="I2232">
        <v>7</v>
      </c>
      <c r="J2232">
        <v>12</v>
      </c>
      <c r="K2232">
        <v>4</v>
      </c>
      <c r="L2232">
        <v>0</v>
      </c>
    </row>
    <row r="2233" spans="1:12" x14ac:dyDescent="0.2">
      <c r="A2233" t="s">
        <v>2249</v>
      </c>
      <c r="B2233" t="s">
        <v>34</v>
      </c>
      <c r="C2233">
        <v>0</v>
      </c>
      <c r="D2233">
        <v>4</v>
      </c>
      <c r="E2233">
        <v>6</v>
      </c>
      <c r="F2233">
        <v>0</v>
      </c>
      <c r="G2233">
        <v>1</v>
      </c>
      <c r="H2233">
        <v>7</v>
      </c>
      <c r="I2233">
        <v>18</v>
      </c>
      <c r="J2233">
        <v>0</v>
      </c>
      <c r="K2233">
        <v>4</v>
      </c>
      <c r="L2233">
        <v>0</v>
      </c>
    </row>
    <row r="2234" spans="1:12" x14ac:dyDescent="0.2">
      <c r="A2234" t="s">
        <v>2250</v>
      </c>
      <c r="B2234" t="s">
        <v>34</v>
      </c>
      <c r="C2234">
        <v>2</v>
      </c>
      <c r="D2234">
        <v>9</v>
      </c>
      <c r="E2234">
        <v>16</v>
      </c>
      <c r="F2234">
        <v>1</v>
      </c>
      <c r="G2234">
        <v>0.33300000000000002</v>
      </c>
      <c r="H2234">
        <v>2</v>
      </c>
      <c r="I2234">
        <v>21</v>
      </c>
      <c r="J2234">
        <v>57</v>
      </c>
      <c r="K2234">
        <v>10</v>
      </c>
      <c r="L2234">
        <v>5</v>
      </c>
    </row>
    <row r="2235" spans="1:12" x14ac:dyDescent="0.2">
      <c r="A2235" t="s">
        <v>2251</v>
      </c>
      <c r="B2235" t="s">
        <v>34</v>
      </c>
      <c r="C2235">
        <v>0</v>
      </c>
      <c r="D2235">
        <v>3</v>
      </c>
      <c r="E2235">
        <v>3</v>
      </c>
      <c r="F2235">
        <v>0</v>
      </c>
      <c r="G2235">
        <v>1</v>
      </c>
      <c r="H2235">
        <v>7</v>
      </c>
      <c r="I2235">
        <v>25</v>
      </c>
      <c r="J2235">
        <v>0</v>
      </c>
      <c r="K2235">
        <v>3</v>
      </c>
      <c r="L2235">
        <v>0</v>
      </c>
    </row>
    <row r="2236" spans="1:12" x14ac:dyDescent="0.2">
      <c r="A2236" t="s">
        <v>2252</v>
      </c>
      <c r="B2236" t="s">
        <v>17</v>
      </c>
      <c r="C2236">
        <v>2</v>
      </c>
      <c r="D2236">
        <v>5</v>
      </c>
      <c r="E2236">
        <v>0</v>
      </c>
      <c r="F2236">
        <v>1</v>
      </c>
      <c r="G2236">
        <v>1</v>
      </c>
      <c r="H2236">
        <v>2</v>
      </c>
      <c r="I2236">
        <v>17</v>
      </c>
      <c r="J2236">
        <v>45</v>
      </c>
      <c r="K2236">
        <v>5</v>
      </c>
      <c r="L2236">
        <v>0</v>
      </c>
    </row>
    <row r="2237" spans="1:12" x14ac:dyDescent="0.2">
      <c r="A2237" t="s">
        <v>2253</v>
      </c>
      <c r="B2237" t="s">
        <v>34</v>
      </c>
      <c r="C2237">
        <v>0</v>
      </c>
      <c r="D2237">
        <v>2</v>
      </c>
      <c r="E2237">
        <v>1</v>
      </c>
      <c r="F2237">
        <v>0</v>
      </c>
      <c r="G2237">
        <v>1</v>
      </c>
      <c r="H2237">
        <v>3</v>
      </c>
      <c r="I2237">
        <v>6</v>
      </c>
      <c r="J2237">
        <v>0</v>
      </c>
      <c r="K2237">
        <v>2</v>
      </c>
      <c r="L2237">
        <v>0</v>
      </c>
    </row>
    <row r="2238" spans="1:12" x14ac:dyDescent="0.2">
      <c r="A2238" t="s">
        <v>2254</v>
      </c>
      <c r="B2238" t="s">
        <v>34</v>
      </c>
      <c r="C2238">
        <v>0</v>
      </c>
      <c r="D2238">
        <v>4</v>
      </c>
      <c r="E2238">
        <v>0</v>
      </c>
      <c r="F2238">
        <v>0</v>
      </c>
      <c r="G2238">
        <v>1</v>
      </c>
      <c r="H2238">
        <v>3</v>
      </c>
      <c r="I2238">
        <v>17</v>
      </c>
      <c r="J2238">
        <v>7</v>
      </c>
      <c r="K2238">
        <v>4</v>
      </c>
      <c r="L2238">
        <v>1</v>
      </c>
    </row>
    <row r="2239" spans="1:12" x14ac:dyDescent="0.2">
      <c r="A2239" t="s">
        <v>2255</v>
      </c>
      <c r="B2239" t="s">
        <v>34</v>
      </c>
      <c r="C2239">
        <v>0</v>
      </c>
      <c r="D2239">
        <v>3</v>
      </c>
      <c r="E2239">
        <v>3</v>
      </c>
      <c r="F2239">
        <v>0</v>
      </c>
      <c r="G2239">
        <v>1</v>
      </c>
      <c r="H2239">
        <v>8</v>
      </c>
      <c r="I2239">
        <v>29</v>
      </c>
      <c r="J2239">
        <v>0</v>
      </c>
      <c r="K2239">
        <v>3</v>
      </c>
      <c r="L2239">
        <v>0</v>
      </c>
    </row>
    <row r="2240" spans="1:12" x14ac:dyDescent="0.2">
      <c r="A2240" t="s">
        <v>2256</v>
      </c>
      <c r="B2240" t="s">
        <v>34</v>
      </c>
      <c r="C2240">
        <v>0</v>
      </c>
      <c r="D2240">
        <v>4</v>
      </c>
      <c r="E2240">
        <v>0</v>
      </c>
      <c r="F2240">
        <v>0</v>
      </c>
      <c r="G2240">
        <v>1</v>
      </c>
      <c r="H2240">
        <v>2</v>
      </c>
      <c r="I2240">
        <v>12</v>
      </c>
      <c r="J2240">
        <v>2</v>
      </c>
      <c r="K2240">
        <v>4</v>
      </c>
      <c r="L2240">
        <v>0</v>
      </c>
    </row>
    <row r="2241" spans="1:12" x14ac:dyDescent="0.2">
      <c r="A2241" t="s">
        <v>2257</v>
      </c>
      <c r="B2241" t="s">
        <v>13</v>
      </c>
      <c r="C2241">
        <v>0</v>
      </c>
      <c r="D2241">
        <v>1</v>
      </c>
      <c r="E2241">
        <v>0</v>
      </c>
      <c r="F2241">
        <v>1</v>
      </c>
      <c r="G2241">
        <v>1</v>
      </c>
      <c r="H2241">
        <v>1</v>
      </c>
      <c r="I2241">
        <v>1</v>
      </c>
      <c r="J2241">
        <v>6</v>
      </c>
      <c r="K2241">
        <v>1</v>
      </c>
      <c r="L2241">
        <v>0</v>
      </c>
    </row>
    <row r="2242" spans="1:12" x14ac:dyDescent="0.2">
      <c r="A2242" t="s">
        <v>2258</v>
      </c>
      <c r="B2242" t="s">
        <v>17</v>
      </c>
      <c r="C2242">
        <v>0</v>
      </c>
      <c r="D2242">
        <v>7</v>
      </c>
      <c r="E2242">
        <v>3</v>
      </c>
      <c r="F2242">
        <v>0</v>
      </c>
      <c r="G2242">
        <v>0.5</v>
      </c>
      <c r="H2242">
        <v>6</v>
      </c>
      <c r="I2242">
        <v>9</v>
      </c>
      <c r="J2242">
        <v>6</v>
      </c>
      <c r="K2242">
        <v>8</v>
      </c>
      <c r="L2242">
        <v>2</v>
      </c>
    </row>
    <row r="2243" spans="1:12" x14ac:dyDescent="0.2">
      <c r="A2243" t="s">
        <v>2259</v>
      </c>
      <c r="B2243" t="s">
        <v>34</v>
      </c>
      <c r="C2243">
        <v>0</v>
      </c>
      <c r="D2243">
        <v>2</v>
      </c>
      <c r="E2243">
        <v>11</v>
      </c>
      <c r="F2243">
        <v>0</v>
      </c>
      <c r="G2243">
        <v>1</v>
      </c>
      <c r="H2243">
        <v>19</v>
      </c>
      <c r="I2243">
        <v>37</v>
      </c>
      <c r="J2243">
        <v>3</v>
      </c>
      <c r="K2243">
        <v>7</v>
      </c>
      <c r="L2243">
        <v>3</v>
      </c>
    </row>
    <row r="2244" spans="1:12" x14ac:dyDescent="0.2">
      <c r="A2244" t="s">
        <v>2260</v>
      </c>
      <c r="B2244" t="s">
        <v>34</v>
      </c>
      <c r="C2244">
        <v>0</v>
      </c>
      <c r="D2244">
        <v>2</v>
      </c>
      <c r="E2244">
        <v>6</v>
      </c>
      <c r="F2244">
        <v>0</v>
      </c>
      <c r="G2244">
        <v>1</v>
      </c>
      <c r="H2244">
        <v>35</v>
      </c>
      <c r="I2244">
        <v>52</v>
      </c>
      <c r="J2244">
        <v>0</v>
      </c>
      <c r="K2244">
        <v>4</v>
      </c>
      <c r="L2244">
        <v>0</v>
      </c>
    </row>
    <row r="2245" spans="1:12" x14ac:dyDescent="0.2">
      <c r="A2245" t="s">
        <v>2261</v>
      </c>
      <c r="B2245" t="s">
        <v>34</v>
      </c>
      <c r="C2245">
        <v>0</v>
      </c>
      <c r="D2245">
        <v>2</v>
      </c>
      <c r="E2245">
        <v>0</v>
      </c>
      <c r="F2245">
        <v>0</v>
      </c>
      <c r="G2245">
        <v>1</v>
      </c>
      <c r="H2245">
        <v>6</v>
      </c>
      <c r="I2245">
        <v>12</v>
      </c>
      <c r="J2245">
        <v>3</v>
      </c>
      <c r="K2245">
        <v>3</v>
      </c>
      <c r="L2245">
        <v>0</v>
      </c>
    </row>
    <row r="2246" spans="1:12" x14ac:dyDescent="0.2">
      <c r="A2246" t="s">
        <v>2262</v>
      </c>
      <c r="B2246" t="s">
        <v>34</v>
      </c>
      <c r="C2246">
        <v>0</v>
      </c>
      <c r="D2246">
        <v>1</v>
      </c>
      <c r="E2246">
        <v>10</v>
      </c>
      <c r="F2246">
        <v>0</v>
      </c>
      <c r="G2246">
        <v>0.5</v>
      </c>
      <c r="H2246">
        <v>10</v>
      </c>
      <c r="I2246">
        <v>36</v>
      </c>
      <c r="J2246">
        <v>1</v>
      </c>
      <c r="K2246">
        <v>9</v>
      </c>
      <c r="L2246">
        <v>0</v>
      </c>
    </row>
    <row r="2247" spans="1:12" x14ac:dyDescent="0.2">
      <c r="A2247" t="s">
        <v>2263</v>
      </c>
      <c r="B2247" t="s">
        <v>17</v>
      </c>
      <c r="C2247">
        <v>2</v>
      </c>
      <c r="D2247">
        <v>2</v>
      </c>
      <c r="E2247">
        <v>4</v>
      </c>
      <c r="F2247">
        <v>2</v>
      </c>
      <c r="G2247">
        <v>0.5</v>
      </c>
      <c r="H2247">
        <v>0</v>
      </c>
      <c r="I2247">
        <v>7</v>
      </c>
      <c r="J2247">
        <v>1</v>
      </c>
      <c r="K2247">
        <v>4</v>
      </c>
      <c r="L2247">
        <v>0</v>
      </c>
    </row>
    <row r="2248" spans="1:12" x14ac:dyDescent="0.2">
      <c r="A2248" t="s">
        <v>2264</v>
      </c>
      <c r="B2248" t="s">
        <v>19</v>
      </c>
      <c r="C2248">
        <v>0</v>
      </c>
      <c r="D2248">
        <v>4</v>
      </c>
      <c r="E2248">
        <v>3</v>
      </c>
      <c r="F2248">
        <v>0</v>
      </c>
      <c r="G2248">
        <v>0.5</v>
      </c>
      <c r="H2248">
        <v>2</v>
      </c>
      <c r="I2248">
        <v>6</v>
      </c>
      <c r="J2248">
        <v>1</v>
      </c>
      <c r="K2248">
        <v>4</v>
      </c>
      <c r="L2248">
        <v>0</v>
      </c>
    </row>
    <row r="2249" spans="1:12" x14ac:dyDescent="0.2">
      <c r="A2249" t="s">
        <v>2265</v>
      </c>
      <c r="B2249" t="s">
        <v>17</v>
      </c>
      <c r="C2249">
        <v>1</v>
      </c>
      <c r="D2249">
        <v>0</v>
      </c>
      <c r="E2249">
        <v>0</v>
      </c>
      <c r="F2249">
        <v>1</v>
      </c>
      <c r="G2249">
        <v>1</v>
      </c>
      <c r="H2249">
        <v>0</v>
      </c>
      <c r="I2249">
        <v>2</v>
      </c>
      <c r="J2249">
        <v>2</v>
      </c>
      <c r="K2249">
        <v>1</v>
      </c>
      <c r="L2249">
        <v>0</v>
      </c>
    </row>
    <row r="2250" spans="1:12" x14ac:dyDescent="0.2">
      <c r="A2250" t="s">
        <v>2266</v>
      </c>
      <c r="B2250" t="s">
        <v>17</v>
      </c>
      <c r="C2250">
        <v>2</v>
      </c>
      <c r="D2250">
        <v>2</v>
      </c>
      <c r="E2250">
        <v>4</v>
      </c>
      <c r="F2250">
        <v>2</v>
      </c>
      <c r="G2250">
        <v>0.5</v>
      </c>
      <c r="H2250">
        <v>0</v>
      </c>
      <c r="I2250">
        <v>7</v>
      </c>
      <c r="J2250">
        <v>1</v>
      </c>
      <c r="K2250">
        <v>4</v>
      </c>
      <c r="L2250">
        <v>0</v>
      </c>
    </row>
    <row r="2251" spans="1:12" x14ac:dyDescent="0.2">
      <c r="A2251" t="s">
        <v>2267</v>
      </c>
      <c r="B2251" t="s">
        <v>13</v>
      </c>
      <c r="C2251">
        <v>0</v>
      </c>
      <c r="D2251">
        <v>1</v>
      </c>
      <c r="E2251">
        <v>0</v>
      </c>
      <c r="F2251">
        <v>1</v>
      </c>
      <c r="G2251">
        <v>1</v>
      </c>
      <c r="H2251">
        <v>2</v>
      </c>
      <c r="I2251">
        <v>1</v>
      </c>
      <c r="J2251">
        <v>4</v>
      </c>
      <c r="K2251">
        <v>1</v>
      </c>
      <c r="L2251">
        <v>0</v>
      </c>
    </row>
    <row r="2252" spans="1:12" x14ac:dyDescent="0.2">
      <c r="A2252" t="s">
        <v>2268</v>
      </c>
      <c r="B2252" t="s">
        <v>34</v>
      </c>
      <c r="C2252">
        <v>0</v>
      </c>
      <c r="D2252">
        <v>8</v>
      </c>
      <c r="E2252">
        <v>16</v>
      </c>
      <c r="F2252">
        <v>1</v>
      </c>
      <c r="G2252">
        <v>0.5</v>
      </c>
      <c r="H2252">
        <v>13</v>
      </c>
      <c r="I2252">
        <v>41</v>
      </c>
      <c r="J2252">
        <v>10</v>
      </c>
      <c r="K2252">
        <v>10</v>
      </c>
      <c r="L2252">
        <v>2</v>
      </c>
    </row>
    <row r="2253" spans="1:12" x14ac:dyDescent="0.2">
      <c r="A2253" t="s">
        <v>2269</v>
      </c>
      <c r="B2253" t="s">
        <v>17</v>
      </c>
      <c r="C2253">
        <v>0</v>
      </c>
      <c r="D2253">
        <v>4</v>
      </c>
      <c r="E2253">
        <v>0</v>
      </c>
      <c r="F2253">
        <v>0</v>
      </c>
      <c r="G2253">
        <v>1</v>
      </c>
      <c r="H2253">
        <v>8</v>
      </c>
      <c r="I2253">
        <v>16</v>
      </c>
      <c r="J2253">
        <v>1</v>
      </c>
      <c r="K2253">
        <v>4</v>
      </c>
      <c r="L2253">
        <v>0</v>
      </c>
    </row>
    <row r="2254" spans="1:12" x14ac:dyDescent="0.2">
      <c r="A2254" t="s">
        <v>2270</v>
      </c>
      <c r="B2254" t="s">
        <v>17</v>
      </c>
      <c r="C2254">
        <v>2</v>
      </c>
      <c r="D2254">
        <v>0</v>
      </c>
      <c r="E2254">
        <v>0</v>
      </c>
      <c r="F2254">
        <v>1</v>
      </c>
      <c r="G2254">
        <v>1</v>
      </c>
      <c r="H2254">
        <v>1</v>
      </c>
      <c r="I2254">
        <v>2</v>
      </c>
      <c r="J2254">
        <v>5</v>
      </c>
      <c r="K2254">
        <v>1</v>
      </c>
      <c r="L2254">
        <v>0</v>
      </c>
    </row>
    <row r="2255" spans="1:12" x14ac:dyDescent="0.2">
      <c r="A2255" t="s">
        <v>2271</v>
      </c>
      <c r="B2255" t="s">
        <v>34</v>
      </c>
      <c r="C2255">
        <v>0</v>
      </c>
      <c r="D2255">
        <v>3</v>
      </c>
      <c r="E2255">
        <v>0</v>
      </c>
      <c r="F2255">
        <v>0</v>
      </c>
      <c r="G2255">
        <v>1</v>
      </c>
      <c r="H2255">
        <v>12</v>
      </c>
      <c r="I2255">
        <v>23</v>
      </c>
      <c r="J2255">
        <v>3</v>
      </c>
      <c r="K2255">
        <v>5</v>
      </c>
      <c r="L2255">
        <v>0</v>
      </c>
    </row>
    <row r="2256" spans="1:12" x14ac:dyDescent="0.2">
      <c r="A2256" t="s">
        <v>2272</v>
      </c>
      <c r="B2256" t="s">
        <v>34</v>
      </c>
      <c r="C2256">
        <v>0</v>
      </c>
      <c r="D2256">
        <v>1</v>
      </c>
      <c r="E2256">
        <v>1</v>
      </c>
      <c r="F2256">
        <v>0</v>
      </c>
      <c r="G2256">
        <v>1</v>
      </c>
      <c r="H2256">
        <v>7</v>
      </c>
      <c r="I2256">
        <v>4</v>
      </c>
      <c r="J2256">
        <v>0</v>
      </c>
      <c r="K2256">
        <v>2</v>
      </c>
      <c r="L2256">
        <v>0</v>
      </c>
    </row>
    <row r="2257" spans="1:12" x14ac:dyDescent="0.2">
      <c r="A2257" t="s">
        <v>2273</v>
      </c>
      <c r="B2257" t="s">
        <v>17</v>
      </c>
      <c r="C2257">
        <v>5</v>
      </c>
      <c r="D2257">
        <v>12</v>
      </c>
      <c r="E2257">
        <v>18</v>
      </c>
      <c r="F2257">
        <v>1</v>
      </c>
      <c r="G2257">
        <v>0.5</v>
      </c>
      <c r="H2257">
        <v>0</v>
      </c>
      <c r="I2257">
        <v>13</v>
      </c>
      <c r="J2257">
        <v>5</v>
      </c>
      <c r="K2257">
        <v>12</v>
      </c>
      <c r="L2257">
        <v>0</v>
      </c>
    </row>
    <row r="2258" spans="1:12" x14ac:dyDescent="0.2">
      <c r="A2258" t="s">
        <v>2274</v>
      </c>
      <c r="B2258" t="s">
        <v>34</v>
      </c>
      <c r="C2258">
        <v>0</v>
      </c>
      <c r="D2258">
        <v>4</v>
      </c>
      <c r="E2258">
        <v>0</v>
      </c>
      <c r="F2258">
        <v>0</v>
      </c>
      <c r="G2258">
        <v>1</v>
      </c>
      <c r="H2258">
        <v>11</v>
      </c>
      <c r="I2258">
        <v>22</v>
      </c>
      <c r="J2258">
        <v>1</v>
      </c>
      <c r="K2258">
        <v>4</v>
      </c>
      <c r="L2258">
        <v>0</v>
      </c>
    </row>
    <row r="2259" spans="1:12" x14ac:dyDescent="0.2">
      <c r="A2259" t="s">
        <v>2275</v>
      </c>
      <c r="B2259" t="s">
        <v>34</v>
      </c>
      <c r="C2259">
        <v>0</v>
      </c>
      <c r="D2259">
        <v>1</v>
      </c>
      <c r="E2259">
        <v>1</v>
      </c>
      <c r="F2259">
        <v>0</v>
      </c>
      <c r="G2259">
        <v>1</v>
      </c>
      <c r="H2259">
        <v>7</v>
      </c>
      <c r="I2259">
        <v>5</v>
      </c>
      <c r="J2259">
        <v>0</v>
      </c>
      <c r="K2259">
        <v>2</v>
      </c>
      <c r="L2259">
        <v>0</v>
      </c>
    </row>
    <row r="2260" spans="1:12" x14ac:dyDescent="0.2">
      <c r="A2260" t="s">
        <v>2276</v>
      </c>
      <c r="B2260" t="s">
        <v>34</v>
      </c>
      <c r="C2260">
        <v>0</v>
      </c>
      <c r="D2260">
        <v>2</v>
      </c>
      <c r="E2260">
        <v>13</v>
      </c>
      <c r="F2260">
        <v>1</v>
      </c>
      <c r="G2260">
        <v>0.5</v>
      </c>
      <c r="H2260">
        <v>16</v>
      </c>
      <c r="I2260">
        <v>23</v>
      </c>
      <c r="J2260">
        <v>1</v>
      </c>
      <c r="K2260">
        <v>6</v>
      </c>
      <c r="L2260">
        <v>0</v>
      </c>
    </row>
    <row r="2261" spans="1:12" x14ac:dyDescent="0.2">
      <c r="A2261" t="s">
        <v>2277</v>
      </c>
      <c r="B2261" t="s">
        <v>34</v>
      </c>
      <c r="C2261">
        <v>0</v>
      </c>
      <c r="D2261">
        <v>1</v>
      </c>
      <c r="E2261">
        <v>1</v>
      </c>
      <c r="F2261">
        <v>0</v>
      </c>
      <c r="G2261">
        <v>1</v>
      </c>
      <c r="H2261">
        <v>7</v>
      </c>
      <c r="I2261">
        <v>5</v>
      </c>
      <c r="J2261">
        <v>0</v>
      </c>
      <c r="K2261">
        <v>2</v>
      </c>
      <c r="L2261">
        <v>0</v>
      </c>
    </row>
    <row r="2262" spans="1:12" x14ac:dyDescent="0.2">
      <c r="A2262" t="s">
        <v>2278</v>
      </c>
      <c r="B2262" t="s">
        <v>34</v>
      </c>
      <c r="C2262">
        <v>0</v>
      </c>
      <c r="D2262">
        <v>5</v>
      </c>
      <c r="E2262">
        <v>0</v>
      </c>
      <c r="F2262">
        <v>0</v>
      </c>
      <c r="G2262">
        <v>1</v>
      </c>
      <c r="H2262">
        <v>9</v>
      </c>
      <c r="I2262">
        <v>15</v>
      </c>
      <c r="J2262">
        <v>1</v>
      </c>
      <c r="K2262">
        <v>6</v>
      </c>
      <c r="L2262">
        <v>0</v>
      </c>
    </row>
    <row r="2263" spans="1:12" x14ac:dyDescent="0.2">
      <c r="A2263" t="s">
        <v>2279</v>
      </c>
      <c r="B2263" t="s">
        <v>13</v>
      </c>
      <c r="C2263">
        <v>0</v>
      </c>
      <c r="D2263">
        <v>2</v>
      </c>
      <c r="E2263">
        <v>0</v>
      </c>
      <c r="F2263">
        <v>1</v>
      </c>
      <c r="G2263">
        <v>1</v>
      </c>
      <c r="H2263">
        <v>2</v>
      </c>
      <c r="I2263">
        <v>2</v>
      </c>
      <c r="J2263">
        <v>7</v>
      </c>
      <c r="K2263">
        <v>2</v>
      </c>
      <c r="L2263">
        <v>0</v>
      </c>
    </row>
    <row r="2264" spans="1:12" x14ac:dyDescent="0.2">
      <c r="A2264" t="s">
        <v>2280</v>
      </c>
      <c r="B2264" t="s">
        <v>17</v>
      </c>
      <c r="C2264">
        <v>1</v>
      </c>
      <c r="D2264">
        <v>5</v>
      </c>
      <c r="E2264">
        <v>0</v>
      </c>
      <c r="F2264">
        <v>1</v>
      </c>
      <c r="G2264">
        <v>1</v>
      </c>
      <c r="H2264">
        <v>0</v>
      </c>
      <c r="I2264">
        <v>12</v>
      </c>
      <c r="J2264">
        <v>2</v>
      </c>
      <c r="K2264">
        <v>5</v>
      </c>
      <c r="L2264">
        <v>0</v>
      </c>
    </row>
    <row r="2265" spans="1:12" x14ac:dyDescent="0.2">
      <c r="A2265" t="s">
        <v>2281</v>
      </c>
      <c r="B2265" t="s">
        <v>34</v>
      </c>
      <c r="C2265">
        <v>0</v>
      </c>
      <c r="D2265">
        <v>1</v>
      </c>
      <c r="E2265">
        <v>30</v>
      </c>
      <c r="F2265">
        <v>0</v>
      </c>
      <c r="G2265">
        <v>0.33300000000000002</v>
      </c>
      <c r="H2265">
        <v>10</v>
      </c>
      <c r="I2265">
        <v>30</v>
      </c>
      <c r="J2265">
        <v>3</v>
      </c>
      <c r="K2265">
        <v>9</v>
      </c>
      <c r="L2265">
        <v>3</v>
      </c>
    </row>
    <row r="2266" spans="1:12" x14ac:dyDescent="0.2">
      <c r="A2266" t="s">
        <v>2282</v>
      </c>
      <c r="B2266" t="s">
        <v>34</v>
      </c>
      <c r="C2266">
        <v>0</v>
      </c>
      <c r="D2266">
        <v>2</v>
      </c>
      <c r="E2266">
        <v>1</v>
      </c>
      <c r="F2266">
        <v>0</v>
      </c>
      <c r="G2266">
        <v>1</v>
      </c>
      <c r="H2266">
        <v>8</v>
      </c>
      <c r="I2266">
        <v>7</v>
      </c>
      <c r="J2266">
        <v>1</v>
      </c>
      <c r="K2266">
        <v>2</v>
      </c>
      <c r="L2266">
        <v>0</v>
      </c>
    </row>
    <row r="2267" spans="1:12" x14ac:dyDescent="0.2">
      <c r="A2267" t="s">
        <v>2283</v>
      </c>
      <c r="B2267" t="s">
        <v>13</v>
      </c>
      <c r="C2267">
        <v>0</v>
      </c>
      <c r="D2267">
        <v>2</v>
      </c>
      <c r="E2267">
        <v>0</v>
      </c>
      <c r="F2267">
        <v>1</v>
      </c>
      <c r="G2267">
        <v>1</v>
      </c>
      <c r="H2267">
        <v>2</v>
      </c>
      <c r="I2267">
        <v>2</v>
      </c>
      <c r="J2267">
        <v>12</v>
      </c>
      <c r="K2267">
        <v>2</v>
      </c>
      <c r="L2267">
        <v>0</v>
      </c>
    </row>
    <row r="2268" spans="1:12" x14ac:dyDescent="0.2">
      <c r="A2268" t="s">
        <v>2284</v>
      </c>
      <c r="B2268" t="s">
        <v>34</v>
      </c>
      <c r="C2268">
        <v>0</v>
      </c>
      <c r="D2268">
        <v>3</v>
      </c>
      <c r="E2268">
        <v>0</v>
      </c>
      <c r="F2268">
        <v>0</v>
      </c>
      <c r="G2268">
        <v>1</v>
      </c>
      <c r="H2268">
        <v>30</v>
      </c>
      <c r="I2268">
        <v>52</v>
      </c>
      <c r="J2268">
        <v>0</v>
      </c>
      <c r="K2268">
        <v>4</v>
      </c>
      <c r="L2268">
        <v>0</v>
      </c>
    </row>
    <row r="2269" spans="1:12" x14ac:dyDescent="0.2">
      <c r="A2269" t="s">
        <v>2285</v>
      </c>
      <c r="B2269" t="s">
        <v>19</v>
      </c>
      <c r="C2269">
        <v>0</v>
      </c>
      <c r="D2269">
        <v>4</v>
      </c>
      <c r="E2269">
        <v>6</v>
      </c>
      <c r="F2269">
        <v>0</v>
      </c>
      <c r="G2269">
        <v>0.33300000000000002</v>
      </c>
      <c r="H2269">
        <v>8</v>
      </c>
      <c r="I2269">
        <v>8</v>
      </c>
      <c r="J2269">
        <v>21</v>
      </c>
      <c r="K2269">
        <v>4</v>
      </c>
      <c r="L2269">
        <v>0</v>
      </c>
    </row>
    <row r="2270" spans="1:12" x14ac:dyDescent="0.2">
      <c r="A2270" t="s">
        <v>2286</v>
      </c>
      <c r="B2270" t="s">
        <v>19</v>
      </c>
      <c r="C2270">
        <v>0</v>
      </c>
      <c r="D2270">
        <v>5</v>
      </c>
      <c r="E2270">
        <v>0</v>
      </c>
      <c r="F2270">
        <v>1</v>
      </c>
      <c r="G2270">
        <v>0.5</v>
      </c>
      <c r="H2270">
        <v>3</v>
      </c>
      <c r="I2270">
        <v>8</v>
      </c>
      <c r="J2270">
        <v>3</v>
      </c>
      <c r="K2270">
        <v>5</v>
      </c>
      <c r="L2270">
        <v>1</v>
      </c>
    </row>
    <row r="2271" spans="1:12" x14ac:dyDescent="0.2">
      <c r="A2271" t="s">
        <v>2287</v>
      </c>
      <c r="B2271" t="s">
        <v>34</v>
      </c>
      <c r="C2271">
        <v>0</v>
      </c>
      <c r="D2271">
        <v>2</v>
      </c>
      <c r="E2271">
        <v>0</v>
      </c>
      <c r="F2271">
        <v>0</v>
      </c>
      <c r="G2271">
        <v>1</v>
      </c>
      <c r="H2271">
        <v>8</v>
      </c>
      <c r="I2271">
        <v>10</v>
      </c>
      <c r="J2271">
        <v>2</v>
      </c>
      <c r="K2271">
        <v>2</v>
      </c>
      <c r="L2271">
        <v>0</v>
      </c>
    </row>
    <row r="2272" spans="1:12" x14ac:dyDescent="0.2">
      <c r="A2272" t="s">
        <v>2288</v>
      </c>
      <c r="B2272" t="s">
        <v>34</v>
      </c>
      <c r="C2272">
        <v>0</v>
      </c>
      <c r="D2272">
        <v>7</v>
      </c>
      <c r="E2272">
        <v>44</v>
      </c>
      <c r="F2272">
        <v>0</v>
      </c>
      <c r="G2272">
        <v>1</v>
      </c>
      <c r="H2272">
        <v>46</v>
      </c>
      <c r="I2272">
        <v>87</v>
      </c>
      <c r="J2272">
        <v>1</v>
      </c>
      <c r="K2272">
        <v>17</v>
      </c>
      <c r="L2272">
        <v>0</v>
      </c>
    </row>
    <row r="2273" spans="1:12" x14ac:dyDescent="0.2">
      <c r="A2273" t="s">
        <v>2289</v>
      </c>
      <c r="B2273" t="s">
        <v>34</v>
      </c>
      <c r="C2273">
        <v>0</v>
      </c>
      <c r="D2273">
        <v>1</v>
      </c>
      <c r="E2273">
        <v>0</v>
      </c>
      <c r="F2273">
        <v>0</v>
      </c>
      <c r="G2273">
        <v>1</v>
      </c>
      <c r="H2273">
        <v>6</v>
      </c>
      <c r="I2273">
        <v>3</v>
      </c>
      <c r="J2273">
        <v>1</v>
      </c>
      <c r="K2273">
        <v>2</v>
      </c>
      <c r="L2273">
        <v>0</v>
      </c>
    </row>
    <row r="2274" spans="1:12" x14ac:dyDescent="0.2">
      <c r="A2274" t="s">
        <v>2290</v>
      </c>
      <c r="B2274" t="s">
        <v>34</v>
      </c>
      <c r="C2274">
        <v>0</v>
      </c>
      <c r="D2274">
        <v>2</v>
      </c>
      <c r="E2274">
        <v>1</v>
      </c>
      <c r="F2274">
        <v>0</v>
      </c>
      <c r="G2274">
        <v>1</v>
      </c>
      <c r="H2274">
        <v>12</v>
      </c>
      <c r="I2274">
        <v>28</v>
      </c>
      <c r="J2274">
        <v>3</v>
      </c>
      <c r="K2274">
        <v>6</v>
      </c>
      <c r="L2274">
        <v>2</v>
      </c>
    </row>
    <row r="2275" spans="1:12" x14ac:dyDescent="0.2">
      <c r="A2275" t="s">
        <v>2291</v>
      </c>
      <c r="B2275" t="s">
        <v>17</v>
      </c>
      <c r="C2275">
        <v>0</v>
      </c>
      <c r="D2275">
        <v>2</v>
      </c>
      <c r="E2275">
        <v>1</v>
      </c>
      <c r="F2275">
        <v>1</v>
      </c>
      <c r="G2275">
        <v>1</v>
      </c>
      <c r="H2275">
        <v>2</v>
      </c>
      <c r="I2275">
        <v>4</v>
      </c>
      <c r="J2275">
        <v>1</v>
      </c>
      <c r="K2275">
        <v>3</v>
      </c>
      <c r="L2275">
        <v>0</v>
      </c>
    </row>
    <row r="2276" spans="1:12" x14ac:dyDescent="0.2">
      <c r="A2276" t="s">
        <v>2292</v>
      </c>
      <c r="B2276" t="s">
        <v>19</v>
      </c>
      <c r="C2276">
        <v>0</v>
      </c>
      <c r="D2276">
        <v>1</v>
      </c>
      <c r="E2276">
        <v>3</v>
      </c>
      <c r="F2276">
        <v>0</v>
      </c>
      <c r="G2276">
        <v>0.5</v>
      </c>
      <c r="H2276">
        <v>2</v>
      </c>
      <c r="I2276">
        <v>6</v>
      </c>
      <c r="J2276">
        <v>1</v>
      </c>
      <c r="K2276">
        <v>5</v>
      </c>
      <c r="L2276">
        <v>0</v>
      </c>
    </row>
    <row r="2277" spans="1:12" x14ac:dyDescent="0.2">
      <c r="A2277" t="s">
        <v>2293</v>
      </c>
      <c r="B2277" t="s">
        <v>34</v>
      </c>
      <c r="C2277">
        <v>0</v>
      </c>
      <c r="D2277">
        <v>6</v>
      </c>
      <c r="E2277">
        <v>0</v>
      </c>
      <c r="F2277">
        <v>1</v>
      </c>
      <c r="G2277">
        <v>1</v>
      </c>
      <c r="H2277">
        <v>7</v>
      </c>
      <c r="I2277">
        <v>17</v>
      </c>
      <c r="J2277">
        <v>3</v>
      </c>
      <c r="K2277">
        <v>7</v>
      </c>
      <c r="L2277">
        <v>0</v>
      </c>
    </row>
    <row r="2278" spans="1:12" x14ac:dyDescent="0.2">
      <c r="A2278" t="s">
        <v>2294</v>
      </c>
      <c r="B2278" t="s">
        <v>34</v>
      </c>
      <c r="C2278">
        <v>0</v>
      </c>
      <c r="D2278">
        <v>10</v>
      </c>
      <c r="E2278">
        <v>9</v>
      </c>
      <c r="F2278">
        <v>0</v>
      </c>
      <c r="G2278">
        <v>0.33300000000000002</v>
      </c>
      <c r="H2278">
        <v>13</v>
      </c>
      <c r="I2278">
        <v>50</v>
      </c>
      <c r="J2278">
        <v>9</v>
      </c>
      <c r="K2278">
        <v>15</v>
      </c>
      <c r="L2278">
        <v>0</v>
      </c>
    </row>
    <row r="2279" spans="1:12" x14ac:dyDescent="0.2">
      <c r="A2279" t="s">
        <v>2295</v>
      </c>
      <c r="B2279" t="s">
        <v>34</v>
      </c>
      <c r="C2279">
        <v>0</v>
      </c>
      <c r="D2279">
        <v>13</v>
      </c>
      <c r="E2279">
        <v>0</v>
      </c>
      <c r="F2279">
        <v>0</v>
      </c>
      <c r="G2279">
        <v>1</v>
      </c>
      <c r="H2279">
        <v>33</v>
      </c>
      <c r="I2279">
        <v>68</v>
      </c>
      <c r="J2279">
        <v>0</v>
      </c>
      <c r="K2279">
        <v>13</v>
      </c>
      <c r="L2279">
        <v>0</v>
      </c>
    </row>
    <row r="2280" spans="1:12" x14ac:dyDescent="0.2">
      <c r="A2280" t="s">
        <v>2296</v>
      </c>
      <c r="B2280" t="s">
        <v>34</v>
      </c>
      <c r="C2280">
        <v>0</v>
      </c>
      <c r="D2280">
        <v>4</v>
      </c>
      <c r="E2280">
        <v>0</v>
      </c>
      <c r="F2280">
        <v>1</v>
      </c>
      <c r="G2280">
        <v>1</v>
      </c>
      <c r="H2280">
        <v>28</v>
      </c>
      <c r="I2280">
        <v>52</v>
      </c>
      <c r="J2280">
        <v>1</v>
      </c>
      <c r="K2280">
        <v>7</v>
      </c>
      <c r="L2280">
        <v>0</v>
      </c>
    </row>
    <row r="2281" spans="1:12" x14ac:dyDescent="0.2">
      <c r="A2281" t="s">
        <v>2297</v>
      </c>
      <c r="B2281" t="s">
        <v>17</v>
      </c>
      <c r="C2281">
        <v>2</v>
      </c>
      <c r="D2281">
        <v>0</v>
      </c>
      <c r="E2281">
        <v>0</v>
      </c>
      <c r="F2281">
        <v>1</v>
      </c>
      <c r="G2281">
        <v>1</v>
      </c>
      <c r="H2281">
        <v>1</v>
      </c>
      <c r="I2281">
        <v>2</v>
      </c>
      <c r="J2281">
        <v>2</v>
      </c>
      <c r="K2281">
        <v>1</v>
      </c>
      <c r="L2281">
        <v>0</v>
      </c>
    </row>
    <row r="2282" spans="1:12" x14ac:dyDescent="0.2">
      <c r="A2282" t="s">
        <v>2298</v>
      </c>
      <c r="B2282" t="s">
        <v>34</v>
      </c>
      <c r="C2282">
        <v>0</v>
      </c>
      <c r="D2282">
        <v>5</v>
      </c>
      <c r="E2282">
        <v>9</v>
      </c>
      <c r="F2282">
        <v>0</v>
      </c>
      <c r="G2282">
        <v>0.25</v>
      </c>
      <c r="H2282">
        <v>7</v>
      </c>
      <c r="I2282">
        <v>11</v>
      </c>
      <c r="J2282">
        <v>2</v>
      </c>
      <c r="K2282">
        <v>6</v>
      </c>
      <c r="L2282">
        <v>0</v>
      </c>
    </row>
    <row r="2283" spans="1:12" x14ac:dyDescent="0.2">
      <c r="A2283" t="s">
        <v>2299</v>
      </c>
      <c r="B2283" t="s">
        <v>34</v>
      </c>
      <c r="C2283">
        <v>0</v>
      </c>
      <c r="D2283">
        <v>6</v>
      </c>
      <c r="E2283">
        <v>0</v>
      </c>
      <c r="F2283">
        <v>0</v>
      </c>
      <c r="G2283">
        <v>0.5</v>
      </c>
      <c r="H2283">
        <v>16</v>
      </c>
      <c r="I2283">
        <v>26</v>
      </c>
      <c r="J2283">
        <v>1</v>
      </c>
      <c r="K2283">
        <v>7</v>
      </c>
      <c r="L2283">
        <v>0</v>
      </c>
    </row>
    <row r="2284" spans="1:12" x14ac:dyDescent="0.2">
      <c r="A2284" t="s">
        <v>2300</v>
      </c>
      <c r="B2284" t="s">
        <v>34</v>
      </c>
      <c r="C2284">
        <v>0</v>
      </c>
      <c r="D2284">
        <v>7</v>
      </c>
      <c r="E2284">
        <v>10</v>
      </c>
      <c r="F2284">
        <v>0</v>
      </c>
      <c r="G2284">
        <v>0.33300000000000002</v>
      </c>
      <c r="H2284">
        <v>9</v>
      </c>
      <c r="I2284">
        <v>42</v>
      </c>
      <c r="J2284">
        <v>1</v>
      </c>
      <c r="K2284">
        <v>14</v>
      </c>
      <c r="L2284">
        <v>0</v>
      </c>
    </row>
    <row r="2285" spans="1:12" x14ac:dyDescent="0.2">
      <c r="A2285" t="s">
        <v>2301</v>
      </c>
      <c r="B2285" t="s">
        <v>17</v>
      </c>
      <c r="C2285">
        <v>0</v>
      </c>
      <c r="D2285">
        <v>2</v>
      </c>
      <c r="E2285">
        <v>1</v>
      </c>
      <c r="F2285">
        <v>1</v>
      </c>
      <c r="G2285">
        <v>1</v>
      </c>
      <c r="H2285">
        <v>2</v>
      </c>
      <c r="I2285">
        <v>4</v>
      </c>
      <c r="J2285">
        <v>2</v>
      </c>
      <c r="K2285">
        <v>3</v>
      </c>
      <c r="L2285">
        <v>0</v>
      </c>
    </row>
    <row r="2286" spans="1:12" x14ac:dyDescent="0.2">
      <c r="A2286" t="s">
        <v>2302</v>
      </c>
      <c r="B2286" t="s">
        <v>17</v>
      </c>
      <c r="C2286">
        <v>1</v>
      </c>
      <c r="D2286">
        <v>4</v>
      </c>
      <c r="E2286">
        <v>11</v>
      </c>
      <c r="F2286">
        <v>1</v>
      </c>
      <c r="G2286">
        <v>0.5</v>
      </c>
      <c r="H2286">
        <v>0</v>
      </c>
      <c r="I2286">
        <v>8</v>
      </c>
      <c r="J2286">
        <v>31</v>
      </c>
      <c r="K2286">
        <v>7</v>
      </c>
      <c r="L2286">
        <v>1</v>
      </c>
    </row>
    <row r="2287" spans="1:12" x14ac:dyDescent="0.2">
      <c r="A2287" t="s">
        <v>2303</v>
      </c>
      <c r="B2287" t="s">
        <v>17</v>
      </c>
      <c r="C2287">
        <v>4</v>
      </c>
      <c r="D2287">
        <v>15</v>
      </c>
      <c r="E2287">
        <v>39</v>
      </c>
      <c r="F2287">
        <v>1</v>
      </c>
      <c r="G2287">
        <v>0.33300000000000002</v>
      </c>
      <c r="H2287">
        <v>7</v>
      </c>
      <c r="I2287">
        <v>27</v>
      </c>
      <c r="J2287">
        <v>53</v>
      </c>
      <c r="K2287">
        <v>16</v>
      </c>
      <c r="L2287">
        <v>5</v>
      </c>
    </row>
    <row r="2288" spans="1:12" x14ac:dyDescent="0.2">
      <c r="A2288" t="s">
        <v>2304</v>
      </c>
      <c r="B2288" t="s">
        <v>17</v>
      </c>
      <c r="C2288">
        <v>3</v>
      </c>
      <c r="D2288">
        <v>2</v>
      </c>
      <c r="E2288">
        <v>4</v>
      </c>
      <c r="F2288">
        <v>2</v>
      </c>
      <c r="G2288">
        <v>0.5</v>
      </c>
      <c r="H2288">
        <v>0</v>
      </c>
      <c r="I2288">
        <v>7</v>
      </c>
      <c r="J2288">
        <v>7</v>
      </c>
      <c r="K2288">
        <v>4</v>
      </c>
      <c r="L2288">
        <v>0</v>
      </c>
    </row>
    <row r="2289" spans="1:12" x14ac:dyDescent="0.2">
      <c r="A2289" t="s">
        <v>2305</v>
      </c>
      <c r="B2289" t="s">
        <v>17</v>
      </c>
      <c r="C2289">
        <v>2</v>
      </c>
      <c r="D2289">
        <v>2</v>
      </c>
      <c r="E2289">
        <v>4</v>
      </c>
      <c r="F2289">
        <v>2</v>
      </c>
      <c r="G2289">
        <v>0.5</v>
      </c>
      <c r="H2289">
        <v>0</v>
      </c>
      <c r="I2289">
        <v>7</v>
      </c>
      <c r="J2289">
        <v>9</v>
      </c>
      <c r="K2289">
        <v>4</v>
      </c>
      <c r="L2289">
        <v>0</v>
      </c>
    </row>
    <row r="2290" spans="1:12" x14ac:dyDescent="0.2">
      <c r="A2290" t="s">
        <v>2306</v>
      </c>
      <c r="B2290" t="s">
        <v>17</v>
      </c>
      <c r="C2290">
        <v>2</v>
      </c>
      <c r="D2290">
        <v>2</v>
      </c>
      <c r="E2290">
        <v>4</v>
      </c>
      <c r="F2290">
        <v>2</v>
      </c>
      <c r="G2290">
        <v>0.5</v>
      </c>
      <c r="H2290">
        <v>0</v>
      </c>
      <c r="I2290">
        <v>7</v>
      </c>
      <c r="J2290">
        <v>6</v>
      </c>
      <c r="K2290">
        <v>4</v>
      </c>
      <c r="L2290">
        <v>0</v>
      </c>
    </row>
    <row r="2291" spans="1:12" x14ac:dyDescent="0.2">
      <c r="A2291" t="s">
        <v>2307</v>
      </c>
      <c r="B2291" t="s">
        <v>34</v>
      </c>
      <c r="C2291">
        <v>0</v>
      </c>
      <c r="D2291">
        <v>4</v>
      </c>
      <c r="E2291">
        <v>6</v>
      </c>
      <c r="F2291">
        <v>0</v>
      </c>
      <c r="G2291">
        <v>0.5</v>
      </c>
      <c r="H2291">
        <v>3</v>
      </c>
      <c r="I2291">
        <v>14</v>
      </c>
      <c r="J2291">
        <v>0</v>
      </c>
      <c r="K2291">
        <v>4</v>
      </c>
      <c r="L2291">
        <v>0</v>
      </c>
    </row>
    <row r="2292" spans="1:12" x14ac:dyDescent="0.2">
      <c r="A2292" t="s">
        <v>2308</v>
      </c>
      <c r="B2292" t="s">
        <v>17</v>
      </c>
      <c r="C2292">
        <v>0</v>
      </c>
      <c r="D2292">
        <v>6</v>
      </c>
      <c r="E2292">
        <v>4</v>
      </c>
      <c r="F2292">
        <v>1</v>
      </c>
      <c r="G2292">
        <v>0.25</v>
      </c>
      <c r="H2292">
        <v>2</v>
      </c>
      <c r="I2292">
        <v>15</v>
      </c>
      <c r="J2292">
        <v>38</v>
      </c>
      <c r="K2292">
        <v>6</v>
      </c>
      <c r="L2292">
        <v>1</v>
      </c>
    </row>
    <row r="2293" spans="1:12" x14ac:dyDescent="0.2">
      <c r="A2293" t="s">
        <v>2309</v>
      </c>
      <c r="B2293" t="s">
        <v>17</v>
      </c>
      <c r="C2293">
        <v>5</v>
      </c>
      <c r="D2293">
        <v>4</v>
      </c>
      <c r="E2293">
        <v>0</v>
      </c>
      <c r="F2293">
        <v>1</v>
      </c>
      <c r="G2293">
        <v>1</v>
      </c>
      <c r="H2293">
        <v>1</v>
      </c>
      <c r="I2293">
        <v>17</v>
      </c>
      <c r="J2293">
        <v>38</v>
      </c>
      <c r="K2293">
        <v>5</v>
      </c>
      <c r="L2293">
        <v>0</v>
      </c>
    </row>
    <row r="2294" spans="1:12" x14ac:dyDescent="0.2">
      <c r="A2294" t="s">
        <v>2310</v>
      </c>
      <c r="B2294" t="s">
        <v>17</v>
      </c>
      <c r="C2294">
        <v>2</v>
      </c>
      <c r="D2294">
        <v>2</v>
      </c>
      <c r="E2294">
        <v>0</v>
      </c>
      <c r="F2294">
        <v>1</v>
      </c>
      <c r="G2294">
        <v>1</v>
      </c>
      <c r="H2294">
        <v>4</v>
      </c>
      <c r="I2294">
        <v>3</v>
      </c>
      <c r="J2294">
        <v>4</v>
      </c>
      <c r="K2294">
        <v>2</v>
      </c>
      <c r="L2294">
        <v>2</v>
      </c>
    </row>
    <row r="2295" spans="1:12" x14ac:dyDescent="0.2">
      <c r="A2295" t="s">
        <v>2311</v>
      </c>
      <c r="B2295" t="s">
        <v>34</v>
      </c>
      <c r="C2295">
        <v>4</v>
      </c>
      <c r="D2295">
        <v>5</v>
      </c>
      <c r="E2295">
        <v>0</v>
      </c>
      <c r="F2295">
        <v>1</v>
      </c>
      <c r="G2295">
        <v>0.5</v>
      </c>
      <c r="H2295">
        <v>26</v>
      </c>
      <c r="I2295">
        <v>45</v>
      </c>
      <c r="J2295">
        <v>21</v>
      </c>
      <c r="K2295">
        <v>7</v>
      </c>
      <c r="L2295">
        <v>8</v>
      </c>
    </row>
    <row r="2296" spans="1:12" x14ac:dyDescent="0.2">
      <c r="A2296" t="s">
        <v>2312</v>
      </c>
      <c r="B2296" t="s">
        <v>13</v>
      </c>
      <c r="C2296">
        <v>0</v>
      </c>
      <c r="D2296">
        <v>3</v>
      </c>
      <c r="E2296">
        <v>0</v>
      </c>
      <c r="F2296">
        <v>1</v>
      </c>
      <c r="G2296">
        <v>1</v>
      </c>
      <c r="H2296">
        <v>4</v>
      </c>
      <c r="I2296">
        <v>3</v>
      </c>
      <c r="J2296">
        <v>17</v>
      </c>
      <c r="K2296">
        <v>3</v>
      </c>
      <c r="L2296">
        <v>0</v>
      </c>
    </row>
    <row r="2297" spans="1:12" x14ac:dyDescent="0.2">
      <c r="A2297" t="s">
        <v>2313</v>
      </c>
      <c r="B2297" t="s">
        <v>34</v>
      </c>
      <c r="C2297">
        <v>0</v>
      </c>
      <c r="D2297">
        <v>5</v>
      </c>
      <c r="E2297">
        <v>0</v>
      </c>
      <c r="F2297">
        <v>0</v>
      </c>
      <c r="G2297">
        <v>0.5</v>
      </c>
      <c r="H2297">
        <v>8</v>
      </c>
      <c r="I2297">
        <v>16</v>
      </c>
      <c r="J2297">
        <v>22</v>
      </c>
      <c r="K2297">
        <v>7</v>
      </c>
      <c r="L2297">
        <v>2</v>
      </c>
    </row>
    <row r="2298" spans="1:12" x14ac:dyDescent="0.2">
      <c r="A2298" t="s">
        <v>2314</v>
      </c>
      <c r="B2298" t="s">
        <v>34</v>
      </c>
      <c r="C2298">
        <v>0</v>
      </c>
      <c r="D2298">
        <v>5</v>
      </c>
      <c r="E2298">
        <v>7</v>
      </c>
      <c r="F2298">
        <v>0</v>
      </c>
      <c r="G2298">
        <v>0.5</v>
      </c>
      <c r="H2298">
        <v>8</v>
      </c>
      <c r="I2298">
        <v>16</v>
      </c>
      <c r="J2298">
        <v>1</v>
      </c>
      <c r="K2298">
        <v>6</v>
      </c>
      <c r="L2298">
        <v>0</v>
      </c>
    </row>
    <row r="2299" spans="1:12" x14ac:dyDescent="0.2">
      <c r="A2299" t="s">
        <v>2315</v>
      </c>
      <c r="B2299" t="s">
        <v>34</v>
      </c>
      <c r="C2299">
        <v>0</v>
      </c>
      <c r="D2299">
        <v>5</v>
      </c>
      <c r="E2299">
        <v>9</v>
      </c>
      <c r="F2299">
        <v>0</v>
      </c>
      <c r="G2299">
        <v>0.33300000000000002</v>
      </c>
      <c r="H2299">
        <v>7</v>
      </c>
      <c r="I2299">
        <v>13</v>
      </c>
      <c r="J2299">
        <v>1</v>
      </c>
      <c r="K2299">
        <v>6</v>
      </c>
      <c r="L2299">
        <v>0</v>
      </c>
    </row>
    <row r="2300" spans="1:12" x14ac:dyDescent="0.2">
      <c r="A2300" t="s">
        <v>2316</v>
      </c>
      <c r="B2300" t="s">
        <v>17</v>
      </c>
      <c r="C2300">
        <v>4</v>
      </c>
      <c r="D2300">
        <v>1</v>
      </c>
      <c r="E2300">
        <v>0</v>
      </c>
      <c r="F2300">
        <v>1</v>
      </c>
      <c r="G2300">
        <v>1</v>
      </c>
      <c r="H2300">
        <v>2</v>
      </c>
      <c r="I2300">
        <v>2</v>
      </c>
      <c r="J2300">
        <v>17</v>
      </c>
      <c r="K2300">
        <v>1</v>
      </c>
      <c r="L2300">
        <v>0</v>
      </c>
    </row>
    <row r="2301" spans="1:12" x14ac:dyDescent="0.2">
      <c r="A2301" t="s">
        <v>2317</v>
      </c>
      <c r="B2301" t="s">
        <v>34</v>
      </c>
      <c r="C2301">
        <v>0</v>
      </c>
      <c r="D2301">
        <v>2</v>
      </c>
      <c r="E2301">
        <v>2</v>
      </c>
      <c r="F2301">
        <v>0</v>
      </c>
      <c r="G2301">
        <v>0.5</v>
      </c>
      <c r="H2301">
        <v>15</v>
      </c>
      <c r="I2301">
        <v>21</v>
      </c>
      <c r="J2301">
        <v>3</v>
      </c>
      <c r="K2301">
        <v>4</v>
      </c>
      <c r="L2301">
        <v>0</v>
      </c>
    </row>
    <row r="2302" spans="1:12" x14ac:dyDescent="0.2">
      <c r="A2302" t="s">
        <v>2318</v>
      </c>
      <c r="B2302" t="s">
        <v>34</v>
      </c>
      <c r="C2302">
        <v>0</v>
      </c>
      <c r="D2302">
        <v>1</v>
      </c>
      <c r="E2302">
        <v>0</v>
      </c>
      <c r="F2302">
        <v>0</v>
      </c>
      <c r="G2302">
        <v>1</v>
      </c>
      <c r="H2302">
        <v>7</v>
      </c>
      <c r="I2302">
        <v>11</v>
      </c>
      <c r="J2302">
        <v>1</v>
      </c>
      <c r="K2302">
        <v>4</v>
      </c>
      <c r="L2302">
        <v>0</v>
      </c>
    </row>
    <row r="2303" spans="1:12" x14ac:dyDescent="0.2">
      <c r="A2303" t="s">
        <v>2319</v>
      </c>
      <c r="B2303" t="s">
        <v>13</v>
      </c>
      <c r="C2303">
        <v>0</v>
      </c>
      <c r="D2303">
        <v>6</v>
      </c>
      <c r="E2303">
        <v>0</v>
      </c>
      <c r="F2303">
        <v>1</v>
      </c>
      <c r="G2303">
        <v>1</v>
      </c>
      <c r="H2303">
        <v>0</v>
      </c>
      <c r="I2303">
        <v>6</v>
      </c>
      <c r="J2303">
        <v>6</v>
      </c>
      <c r="K2303">
        <v>6</v>
      </c>
      <c r="L2303">
        <v>0</v>
      </c>
    </row>
    <row r="2304" spans="1:12" x14ac:dyDescent="0.2">
      <c r="A2304" t="s">
        <v>2320</v>
      </c>
      <c r="B2304" t="s">
        <v>34</v>
      </c>
      <c r="C2304">
        <v>0</v>
      </c>
      <c r="D2304">
        <v>1</v>
      </c>
      <c r="E2304">
        <v>0</v>
      </c>
      <c r="F2304">
        <v>0</v>
      </c>
      <c r="G2304">
        <v>1</v>
      </c>
      <c r="H2304">
        <v>7</v>
      </c>
      <c r="I2304">
        <v>11</v>
      </c>
      <c r="J2304">
        <v>1</v>
      </c>
      <c r="K2304">
        <v>4</v>
      </c>
      <c r="L2304">
        <v>0</v>
      </c>
    </row>
    <row r="2305" spans="1:12" x14ac:dyDescent="0.2">
      <c r="A2305" t="s">
        <v>2321</v>
      </c>
      <c r="B2305" t="s">
        <v>17</v>
      </c>
      <c r="C2305">
        <v>0</v>
      </c>
      <c r="D2305">
        <v>4</v>
      </c>
      <c r="E2305">
        <v>3</v>
      </c>
      <c r="F2305">
        <v>1</v>
      </c>
      <c r="G2305">
        <v>0.5</v>
      </c>
      <c r="H2305">
        <v>5</v>
      </c>
      <c r="I2305">
        <v>7</v>
      </c>
      <c r="J2305">
        <v>3</v>
      </c>
      <c r="K2305">
        <v>5</v>
      </c>
      <c r="L2305">
        <v>3</v>
      </c>
    </row>
    <row r="2306" spans="1:12" x14ac:dyDescent="0.2">
      <c r="A2306" t="s">
        <v>2322</v>
      </c>
      <c r="B2306" t="s">
        <v>19</v>
      </c>
      <c r="C2306">
        <v>0</v>
      </c>
      <c r="D2306">
        <v>4</v>
      </c>
      <c r="E2306">
        <v>4</v>
      </c>
      <c r="F2306">
        <v>1</v>
      </c>
      <c r="G2306">
        <v>0.33300000000000002</v>
      </c>
      <c r="H2306">
        <v>6</v>
      </c>
      <c r="I2306">
        <v>10</v>
      </c>
      <c r="J2306">
        <v>3</v>
      </c>
      <c r="K2306">
        <v>4</v>
      </c>
      <c r="L2306">
        <v>0</v>
      </c>
    </row>
    <row r="2307" spans="1:12" x14ac:dyDescent="0.2">
      <c r="A2307" t="s">
        <v>2323</v>
      </c>
      <c r="B2307" t="s">
        <v>19</v>
      </c>
      <c r="C2307">
        <v>0</v>
      </c>
      <c r="D2307">
        <v>3</v>
      </c>
      <c r="E2307">
        <v>0</v>
      </c>
      <c r="F2307">
        <v>1</v>
      </c>
      <c r="G2307">
        <v>1</v>
      </c>
      <c r="H2307">
        <v>5</v>
      </c>
      <c r="I2307">
        <v>10</v>
      </c>
      <c r="J2307">
        <v>1</v>
      </c>
      <c r="K2307">
        <v>4</v>
      </c>
      <c r="L2307">
        <v>0</v>
      </c>
    </row>
    <row r="2308" spans="1:12" x14ac:dyDescent="0.2">
      <c r="A2308" t="s">
        <v>2324</v>
      </c>
      <c r="B2308" t="s">
        <v>19</v>
      </c>
      <c r="C2308">
        <v>0</v>
      </c>
      <c r="D2308">
        <v>1</v>
      </c>
      <c r="E2308">
        <v>1</v>
      </c>
      <c r="F2308">
        <v>0</v>
      </c>
      <c r="G2308">
        <v>1</v>
      </c>
      <c r="H2308">
        <v>5</v>
      </c>
      <c r="I2308">
        <v>5</v>
      </c>
      <c r="J2308">
        <v>2</v>
      </c>
      <c r="K2308">
        <v>2</v>
      </c>
      <c r="L2308">
        <v>0</v>
      </c>
    </row>
    <row r="2309" spans="1:12" x14ac:dyDescent="0.2">
      <c r="A2309" t="s">
        <v>2325</v>
      </c>
      <c r="B2309" t="s">
        <v>19</v>
      </c>
      <c r="C2309">
        <v>0</v>
      </c>
      <c r="D2309">
        <v>3</v>
      </c>
      <c r="E2309">
        <v>0</v>
      </c>
      <c r="F2309">
        <v>0</v>
      </c>
      <c r="G2309">
        <v>0.5</v>
      </c>
      <c r="H2309">
        <v>5</v>
      </c>
      <c r="I2309">
        <v>10</v>
      </c>
      <c r="J2309">
        <v>1</v>
      </c>
      <c r="K2309">
        <v>4</v>
      </c>
      <c r="L2309">
        <v>0</v>
      </c>
    </row>
    <row r="2310" spans="1:12" x14ac:dyDescent="0.2">
      <c r="A2310" t="s">
        <v>2326</v>
      </c>
      <c r="B2310" t="s">
        <v>34</v>
      </c>
      <c r="C2310">
        <v>0</v>
      </c>
      <c r="D2310">
        <v>2</v>
      </c>
      <c r="E2310">
        <v>1</v>
      </c>
      <c r="F2310">
        <v>0</v>
      </c>
      <c r="G2310">
        <v>1</v>
      </c>
      <c r="H2310">
        <v>27</v>
      </c>
      <c r="I2310">
        <v>49</v>
      </c>
      <c r="J2310">
        <v>0</v>
      </c>
      <c r="K2310">
        <v>2</v>
      </c>
      <c r="L2310">
        <v>0</v>
      </c>
    </row>
    <row r="2311" spans="1:12" x14ac:dyDescent="0.2">
      <c r="A2311" t="s">
        <v>2327</v>
      </c>
      <c r="B2311" t="s">
        <v>34</v>
      </c>
      <c r="C2311">
        <v>0</v>
      </c>
      <c r="D2311">
        <v>2</v>
      </c>
      <c r="E2311">
        <v>1</v>
      </c>
      <c r="F2311">
        <v>1</v>
      </c>
      <c r="G2311">
        <v>1</v>
      </c>
      <c r="H2311">
        <v>5</v>
      </c>
      <c r="I2311">
        <v>11</v>
      </c>
      <c r="J2311">
        <v>1</v>
      </c>
      <c r="K2311">
        <v>3</v>
      </c>
      <c r="L2311">
        <v>0</v>
      </c>
    </row>
    <row r="2312" spans="1:12" x14ac:dyDescent="0.2">
      <c r="A2312" t="s">
        <v>2328</v>
      </c>
      <c r="B2312" t="s">
        <v>34</v>
      </c>
      <c r="C2312">
        <v>2</v>
      </c>
      <c r="D2312">
        <v>1</v>
      </c>
      <c r="E2312">
        <v>0</v>
      </c>
      <c r="F2312">
        <v>1</v>
      </c>
      <c r="G2312">
        <v>1</v>
      </c>
      <c r="H2312">
        <v>7</v>
      </c>
      <c r="I2312">
        <v>10</v>
      </c>
      <c r="J2312">
        <v>2</v>
      </c>
      <c r="K2312">
        <v>1</v>
      </c>
      <c r="L2312">
        <v>0</v>
      </c>
    </row>
    <row r="2313" spans="1:12" x14ac:dyDescent="0.2">
      <c r="A2313" t="s">
        <v>2329</v>
      </c>
      <c r="B2313" t="s">
        <v>34</v>
      </c>
      <c r="C2313">
        <v>0</v>
      </c>
      <c r="D2313">
        <v>4</v>
      </c>
      <c r="E2313">
        <v>0</v>
      </c>
      <c r="F2313">
        <v>1</v>
      </c>
      <c r="G2313">
        <v>1</v>
      </c>
      <c r="H2313">
        <v>7</v>
      </c>
      <c r="I2313">
        <v>14</v>
      </c>
      <c r="J2313">
        <v>1</v>
      </c>
      <c r="K2313">
        <v>4</v>
      </c>
      <c r="L2313">
        <v>0</v>
      </c>
    </row>
    <row r="2314" spans="1:12" x14ac:dyDescent="0.2">
      <c r="A2314" t="s">
        <v>2330</v>
      </c>
      <c r="B2314" t="s">
        <v>17</v>
      </c>
      <c r="C2314">
        <v>0</v>
      </c>
      <c r="D2314">
        <v>1</v>
      </c>
      <c r="E2314">
        <v>0</v>
      </c>
      <c r="F2314">
        <v>0</v>
      </c>
      <c r="G2314">
        <v>1</v>
      </c>
      <c r="H2314">
        <v>2</v>
      </c>
      <c r="I2314">
        <v>9</v>
      </c>
      <c r="J2314">
        <v>1</v>
      </c>
      <c r="K2314">
        <v>4</v>
      </c>
      <c r="L2314">
        <v>0</v>
      </c>
    </row>
    <row r="2315" spans="1:12" x14ac:dyDescent="0.2">
      <c r="A2315" t="s">
        <v>2331</v>
      </c>
      <c r="B2315" t="s">
        <v>13</v>
      </c>
      <c r="C2315">
        <v>0</v>
      </c>
      <c r="D2315">
        <v>3</v>
      </c>
      <c r="E2315">
        <v>0</v>
      </c>
      <c r="F2315">
        <v>1</v>
      </c>
      <c r="G2315">
        <v>1</v>
      </c>
      <c r="H2315">
        <v>2</v>
      </c>
      <c r="I2315">
        <v>3</v>
      </c>
      <c r="J2315">
        <v>18</v>
      </c>
      <c r="K2315">
        <v>3</v>
      </c>
      <c r="L2315">
        <v>0</v>
      </c>
    </row>
    <row r="2316" spans="1:12" x14ac:dyDescent="0.2">
      <c r="A2316" t="s">
        <v>2332</v>
      </c>
      <c r="B2316" t="s">
        <v>13</v>
      </c>
      <c r="C2316">
        <v>1</v>
      </c>
      <c r="D2316">
        <v>3</v>
      </c>
      <c r="E2316">
        <v>0</v>
      </c>
      <c r="F2316">
        <v>1</v>
      </c>
      <c r="G2316">
        <v>1</v>
      </c>
      <c r="H2316">
        <v>0</v>
      </c>
      <c r="I2316">
        <v>3</v>
      </c>
      <c r="J2316">
        <v>17</v>
      </c>
      <c r="K2316">
        <v>3</v>
      </c>
      <c r="L2316">
        <v>0</v>
      </c>
    </row>
    <row r="2317" spans="1:12" x14ac:dyDescent="0.2">
      <c r="A2317" t="s">
        <v>2333</v>
      </c>
      <c r="B2317" t="s">
        <v>19</v>
      </c>
      <c r="C2317">
        <v>0</v>
      </c>
      <c r="D2317">
        <v>5</v>
      </c>
      <c r="E2317">
        <v>2</v>
      </c>
      <c r="F2317">
        <v>1</v>
      </c>
      <c r="G2317">
        <v>0.33300000000000002</v>
      </c>
      <c r="H2317">
        <v>3</v>
      </c>
      <c r="I2317">
        <v>8</v>
      </c>
      <c r="J2317">
        <v>1</v>
      </c>
      <c r="K2317">
        <v>5</v>
      </c>
      <c r="L2317">
        <v>0</v>
      </c>
    </row>
    <row r="2318" spans="1:12" x14ac:dyDescent="0.2">
      <c r="A2318" t="s">
        <v>2334</v>
      </c>
      <c r="B2318" t="s">
        <v>34</v>
      </c>
      <c r="C2318">
        <v>3</v>
      </c>
      <c r="D2318">
        <v>7</v>
      </c>
      <c r="E2318">
        <v>73</v>
      </c>
      <c r="F2318">
        <v>0</v>
      </c>
      <c r="G2318">
        <v>0.25</v>
      </c>
      <c r="H2318">
        <v>30</v>
      </c>
      <c r="I2318">
        <v>76</v>
      </c>
      <c r="J2318">
        <v>13</v>
      </c>
      <c r="K2318">
        <v>17</v>
      </c>
      <c r="L2318">
        <v>4</v>
      </c>
    </row>
    <row r="2319" spans="1:12" x14ac:dyDescent="0.2">
      <c r="A2319" t="s">
        <v>2335</v>
      </c>
      <c r="B2319" t="s">
        <v>19</v>
      </c>
      <c r="C2319">
        <v>0</v>
      </c>
      <c r="D2319">
        <v>4</v>
      </c>
      <c r="E2319">
        <v>8</v>
      </c>
      <c r="F2319">
        <v>0</v>
      </c>
      <c r="G2319">
        <v>0.33300000000000002</v>
      </c>
      <c r="H2319">
        <v>7</v>
      </c>
      <c r="I2319">
        <v>10</v>
      </c>
      <c r="J2319">
        <v>1</v>
      </c>
      <c r="K2319">
        <v>5</v>
      </c>
      <c r="L2319">
        <v>0</v>
      </c>
    </row>
    <row r="2320" spans="1:12" x14ac:dyDescent="0.2">
      <c r="A2320" t="s">
        <v>2336</v>
      </c>
      <c r="B2320" t="s">
        <v>34</v>
      </c>
      <c r="C2320">
        <v>0</v>
      </c>
      <c r="D2320">
        <v>4</v>
      </c>
      <c r="E2320">
        <v>8</v>
      </c>
      <c r="F2320">
        <v>1</v>
      </c>
      <c r="G2320">
        <v>0.33300000000000002</v>
      </c>
      <c r="H2320">
        <v>9</v>
      </c>
      <c r="I2320">
        <v>13</v>
      </c>
      <c r="J2320">
        <v>2</v>
      </c>
      <c r="K2320">
        <v>5</v>
      </c>
      <c r="L2320">
        <v>0</v>
      </c>
    </row>
    <row r="2321" spans="1:12" x14ac:dyDescent="0.2">
      <c r="A2321" t="s">
        <v>2337</v>
      </c>
      <c r="B2321" t="s">
        <v>34</v>
      </c>
      <c r="C2321">
        <v>0</v>
      </c>
      <c r="D2321">
        <v>5</v>
      </c>
      <c r="E2321">
        <v>13</v>
      </c>
      <c r="F2321">
        <v>0</v>
      </c>
      <c r="G2321">
        <v>1</v>
      </c>
      <c r="H2321">
        <v>40</v>
      </c>
      <c r="I2321">
        <v>66</v>
      </c>
      <c r="J2321">
        <v>2</v>
      </c>
      <c r="K2321">
        <v>6</v>
      </c>
      <c r="L2321">
        <v>0</v>
      </c>
    </row>
    <row r="2322" spans="1:12" x14ac:dyDescent="0.2">
      <c r="A2322" t="s">
        <v>2338</v>
      </c>
      <c r="B2322" t="s">
        <v>34</v>
      </c>
      <c r="C2322">
        <v>0</v>
      </c>
      <c r="D2322">
        <v>1</v>
      </c>
      <c r="E2322">
        <v>0</v>
      </c>
      <c r="F2322">
        <v>0</v>
      </c>
      <c r="G2322">
        <v>1</v>
      </c>
      <c r="H2322">
        <v>4</v>
      </c>
      <c r="I2322">
        <v>5</v>
      </c>
      <c r="J2322">
        <v>1</v>
      </c>
      <c r="K2322">
        <v>2</v>
      </c>
      <c r="L2322">
        <v>0</v>
      </c>
    </row>
    <row r="2323" spans="1:12" x14ac:dyDescent="0.2">
      <c r="A2323" t="s">
        <v>2339</v>
      </c>
      <c r="B2323" t="s">
        <v>34</v>
      </c>
      <c r="C2323">
        <v>0</v>
      </c>
      <c r="D2323">
        <v>1</v>
      </c>
      <c r="E2323">
        <v>1</v>
      </c>
      <c r="F2323">
        <v>0</v>
      </c>
      <c r="G2323">
        <v>1</v>
      </c>
      <c r="H2323">
        <v>3</v>
      </c>
      <c r="I2323">
        <v>3</v>
      </c>
      <c r="J2323">
        <v>1</v>
      </c>
      <c r="K2323">
        <v>2</v>
      </c>
      <c r="L2323">
        <v>0</v>
      </c>
    </row>
    <row r="2324" spans="1:12" x14ac:dyDescent="0.2">
      <c r="A2324" t="s">
        <v>2340</v>
      </c>
      <c r="B2324" t="s">
        <v>34</v>
      </c>
      <c r="C2324">
        <v>0</v>
      </c>
      <c r="D2324">
        <v>4</v>
      </c>
      <c r="E2324">
        <v>25</v>
      </c>
      <c r="F2324">
        <v>0</v>
      </c>
      <c r="G2324">
        <v>1</v>
      </c>
      <c r="H2324">
        <v>52</v>
      </c>
      <c r="I2324">
        <v>120</v>
      </c>
      <c r="J2324">
        <v>2</v>
      </c>
      <c r="K2324">
        <v>10</v>
      </c>
      <c r="L2324">
        <v>0</v>
      </c>
    </row>
    <row r="2325" spans="1:12" x14ac:dyDescent="0.2">
      <c r="A2325" t="s">
        <v>2341</v>
      </c>
      <c r="B2325" t="s">
        <v>34</v>
      </c>
      <c r="C2325">
        <v>0</v>
      </c>
      <c r="D2325">
        <v>1</v>
      </c>
      <c r="E2325">
        <v>1</v>
      </c>
      <c r="F2325">
        <v>0</v>
      </c>
      <c r="G2325">
        <v>1</v>
      </c>
      <c r="H2325">
        <v>8</v>
      </c>
      <c r="I2325">
        <v>11</v>
      </c>
      <c r="J2325">
        <v>1</v>
      </c>
      <c r="K2325">
        <v>2</v>
      </c>
      <c r="L2325">
        <v>0</v>
      </c>
    </row>
    <row r="2326" spans="1:12" x14ac:dyDescent="0.2">
      <c r="A2326" t="s">
        <v>2342</v>
      </c>
      <c r="B2326" t="s">
        <v>34</v>
      </c>
      <c r="C2326">
        <v>0</v>
      </c>
      <c r="D2326">
        <v>4</v>
      </c>
      <c r="E2326">
        <v>8</v>
      </c>
      <c r="F2326">
        <v>0</v>
      </c>
      <c r="G2326">
        <v>0.33300000000000002</v>
      </c>
      <c r="H2326">
        <v>4</v>
      </c>
      <c r="I2326">
        <v>7</v>
      </c>
      <c r="J2326">
        <v>1</v>
      </c>
      <c r="K2326">
        <v>5</v>
      </c>
      <c r="L2326">
        <v>0</v>
      </c>
    </row>
    <row r="2327" spans="1:12" x14ac:dyDescent="0.2">
      <c r="A2327" t="s">
        <v>2343</v>
      </c>
      <c r="B2327" t="s">
        <v>17</v>
      </c>
      <c r="C2327">
        <v>0</v>
      </c>
      <c r="D2327">
        <v>3</v>
      </c>
      <c r="E2327">
        <v>0</v>
      </c>
      <c r="F2327">
        <v>1</v>
      </c>
      <c r="G2327">
        <v>1</v>
      </c>
      <c r="H2327">
        <v>0</v>
      </c>
      <c r="I2327">
        <v>7</v>
      </c>
      <c r="J2327">
        <v>1</v>
      </c>
      <c r="K2327">
        <v>4</v>
      </c>
      <c r="L2327">
        <v>0</v>
      </c>
    </row>
    <row r="2328" spans="1:12" x14ac:dyDescent="0.2">
      <c r="A2328" t="s">
        <v>2344</v>
      </c>
      <c r="B2328" t="s">
        <v>17</v>
      </c>
      <c r="C2328">
        <v>0</v>
      </c>
      <c r="D2328">
        <v>2</v>
      </c>
      <c r="E2328">
        <v>1</v>
      </c>
      <c r="F2328">
        <v>1</v>
      </c>
      <c r="G2328">
        <v>1</v>
      </c>
      <c r="H2328">
        <v>0</v>
      </c>
      <c r="I2328">
        <v>6</v>
      </c>
      <c r="J2328">
        <v>1</v>
      </c>
      <c r="K2328">
        <v>4</v>
      </c>
      <c r="L2328">
        <v>0</v>
      </c>
    </row>
    <row r="2329" spans="1:12" x14ac:dyDescent="0.2">
      <c r="A2329" t="s">
        <v>2345</v>
      </c>
      <c r="B2329" t="s">
        <v>17</v>
      </c>
      <c r="C2329">
        <v>0</v>
      </c>
      <c r="D2329">
        <v>0</v>
      </c>
      <c r="E2329">
        <v>0</v>
      </c>
      <c r="F2329">
        <v>1</v>
      </c>
      <c r="G2329">
        <v>1</v>
      </c>
      <c r="H2329">
        <v>0</v>
      </c>
      <c r="I2329">
        <v>3</v>
      </c>
      <c r="J2329">
        <v>1</v>
      </c>
      <c r="K2329">
        <v>2</v>
      </c>
      <c r="L2329">
        <v>0</v>
      </c>
    </row>
    <row r="2330" spans="1:12" x14ac:dyDescent="0.2">
      <c r="A2330" t="s">
        <v>2346</v>
      </c>
      <c r="B2330" t="s">
        <v>34</v>
      </c>
      <c r="C2330">
        <v>0</v>
      </c>
      <c r="D2330">
        <v>2</v>
      </c>
      <c r="E2330">
        <v>1</v>
      </c>
      <c r="F2330">
        <v>0</v>
      </c>
      <c r="G2330">
        <v>1</v>
      </c>
      <c r="H2330">
        <v>4</v>
      </c>
      <c r="I2330">
        <v>12</v>
      </c>
      <c r="J2330">
        <v>0</v>
      </c>
      <c r="K2330">
        <v>2</v>
      </c>
      <c r="L2330">
        <v>0</v>
      </c>
    </row>
    <row r="2331" spans="1:12" x14ac:dyDescent="0.2">
      <c r="A2331" t="s">
        <v>2347</v>
      </c>
      <c r="B2331" t="s">
        <v>34</v>
      </c>
      <c r="C2331">
        <v>0</v>
      </c>
      <c r="D2331">
        <v>4</v>
      </c>
      <c r="E2331">
        <v>0</v>
      </c>
      <c r="F2331">
        <v>0</v>
      </c>
      <c r="G2331">
        <v>1</v>
      </c>
      <c r="H2331">
        <v>45</v>
      </c>
      <c r="I2331">
        <v>66</v>
      </c>
      <c r="J2331">
        <v>2</v>
      </c>
      <c r="K2331">
        <v>4</v>
      </c>
      <c r="L2331">
        <v>0</v>
      </c>
    </row>
    <row r="2332" spans="1:12" x14ac:dyDescent="0.2">
      <c r="A2332" t="s">
        <v>2348</v>
      </c>
      <c r="B2332" t="s">
        <v>34</v>
      </c>
      <c r="C2332">
        <v>0</v>
      </c>
      <c r="D2332">
        <v>1</v>
      </c>
      <c r="E2332">
        <v>1</v>
      </c>
      <c r="F2332">
        <v>0</v>
      </c>
      <c r="G2332">
        <v>1</v>
      </c>
      <c r="H2332">
        <v>7</v>
      </c>
      <c r="I2332">
        <v>4</v>
      </c>
      <c r="J2332">
        <v>1</v>
      </c>
      <c r="K2332">
        <v>2</v>
      </c>
      <c r="L2332">
        <v>0</v>
      </c>
    </row>
    <row r="2333" spans="1:12" x14ac:dyDescent="0.2">
      <c r="A2333" t="s">
        <v>2349</v>
      </c>
      <c r="B2333" t="s">
        <v>34</v>
      </c>
      <c r="C2333">
        <v>0</v>
      </c>
      <c r="D2333">
        <v>1</v>
      </c>
      <c r="E2333">
        <v>0</v>
      </c>
      <c r="F2333">
        <v>0</v>
      </c>
      <c r="G2333">
        <v>1</v>
      </c>
      <c r="H2333">
        <v>6</v>
      </c>
      <c r="I2333">
        <v>3</v>
      </c>
      <c r="J2333">
        <v>1</v>
      </c>
      <c r="K2333">
        <v>2</v>
      </c>
      <c r="L2333">
        <v>0</v>
      </c>
    </row>
    <row r="2334" spans="1:12" x14ac:dyDescent="0.2">
      <c r="A2334" t="s">
        <v>2350</v>
      </c>
      <c r="B2334" t="s">
        <v>34</v>
      </c>
      <c r="C2334">
        <v>0</v>
      </c>
      <c r="D2334">
        <v>6</v>
      </c>
      <c r="E2334">
        <v>44</v>
      </c>
      <c r="F2334">
        <v>0</v>
      </c>
      <c r="G2334">
        <v>1</v>
      </c>
      <c r="H2334">
        <v>42</v>
      </c>
      <c r="I2334">
        <v>67</v>
      </c>
      <c r="J2334">
        <v>0</v>
      </c>
      <c r="K2334">
        <v>12</v>
      </c>
      <c r="L2334">
        <v>0</v>
      </c>
    </row>
    <row r="2335" spans="1:12" x14ac:dyDescent="0.2">
      <c r="A2335" t="s">
        <v>2351</v>
      </c>
      <c r="B2335" t="s">
        <v>34</v>
      </c>
      <c r="C2335">
        <v>0</v>
      </c>
      <c r="D2335">
        <v>4</v>
      </c>
      <c r="E2335">
        <v>4</v>
      </c>
      <c r="F2335">
        <v>0</v>
      </c>
      <c r="G2335">
        <v>0.5</v>
      </c>
      <c r="H2335">
        <v>14</v>
      </c>
      <c r="I2335">
        <v>22</v>
      </c>
      <c r="J2335">
        <v>0</v>
      </c>
      <c r="K2335">
        <v>4</v>
      </c>
      <c r="L2335">
        <v>0</v>
      </c>
    </row>
    <row r="2336" spans="1:12" x14ac:dyDescent="0.2">
      <c r="A2336" t="s">
        <v>2352</v>
      </c>
      <c r="B2336" t="s">
        <v>34</v>
      </c>
      <c r="C2336">
        <v>0</v>
      </c>
      <c r="D2336">
        <v>2</v>
      </c>
      <c r="E2336">
        <v>3</v>
      </c>
      <c r="F2336">
        <v>0</v>
      </c>
      <c r="G2336">
        <v>1</v>
      </c>
      <c r="H2336">
        <v>37</v>
      </c>
      <c r="I2336">
        <v>44</v>
      </c>
      <c r="J2336">
        <v>1</v>
      </c>
      <c r="K2336">
        <v>3</v>
      </c>
      <c r="L2336">
        <v>0</v>
      </c>
    </row>
    <row r="2337" spans="1:12" x14ac:dyDescent="0.2">
      <c r="A2337" t="s">
        <v>2353</v>
      </c>
      <c r="B2337" t="s">
        <v>34</v>
      </c>
      <c r="C2337">
        <v>0</v>
      </c>
      <c r="D2337">
        <v>1</v>
      </c>
      <c r="E2337">
        <v>1</v>
      </c>
      <c r="F2337">
        <v>0</v>
      </c>
      <c r="G2337">
        <v>1</v>
      </c>
      <c r="H2337">
        <v>4</v>
      </c>
      <c r="I2337">
        <v>5</v>
      </c>
      <c r="J2337">
        <v>1</v>
      </c>
      <c r="K2337">
        <v>2</v>
      </c>
      <c r="L2337">
        <v>0</v>
      </c>
    </row>
    <row r="2338" spans="1:12" x14ac:dyDescent="0.2">
      <c r="A2338" t="s">
        <v>2354</v>
      </c>
      <c r="B2338" t="s">
        <v>34</v>
      </c>
      <c r="C2338">
        <v>0</v>
      </c>
      <c r="D2338">
        <v>2</v>
      </c>
      <c r="E2338">
        <v>3</v>
      </c>
      <c r="F2338">
        <v>0</v>
      </c>
      <c r="G2338">
        <v>1</v>
      </c>
      <c r="H2338">
        <v>40</v>
      </c>
      <c r="I2338">
        <v>64</v>
      </c>
      <c r="J2338">
        <v>1</v>
      </c>
      <c r="K2338">
        <v>3</v>
      </c>
      <c r="L2338">
        <v>0</v>
      </c>
    </row>
    <row r="2339" spans="1:12" x14ac:dyDescent="0.2">
      <c r="A2339" t="s">
        <v>2355</v>
      </c>
      <c r="B2339" t="s">
        <v>34</v>
      </c>
      <c r="C2339">
        <v>0</v>
      </c>
      <c r="D2339">
        <v>1</v>
      </c>
      <c r="E2339">
        <v>0</v>
      </c>
      <c r="F2339">
        <v>0</v>
      </c>
      <c r="G2339">
        <v>1</v>
      </c>
      <c r="H2339">
        <v>2</v>
      </c>
      <c r="I2339">
        <v>3</v>
      </c>
      <c r="J2339">
        <v>1</v>
      </c>
      <c r="K2339">
        <v>2</v>
      </c>
      <c r="L2339">
        <v>0</v>
      </c>
    </row>
    <row r="2340" spans="1:12" x14ac:dyDescent="0.2">
      <c r="A2340" t="s">
        <v>2356</v>
      </c>
      <c r="B2340" t="s">
        <v>34</v>
      </c>
      <c r="C2340">
        <v>0</v>
      </c>
      <c r="D2340">
        <v>4</v>
      </c>
      <c r="E2340">
        <v>16</v>
      </c>
      <c r="F2340">
        <v>0</v>
      </c>
      <c r="G2340">
        <v>0.33300000000000002</v>
      </c>
      <c r="H2340">
        <v>18</v>
      </c>
      <c r="I2340">
        <v>45</v>
      </c>
      <c r="J2340">
        <v>0</v>
      </c>
      <c r="K2340">
        <v>8</v>
      </c>
      <c r="L2340">
        <v>0</v>
      </c>
    </row>
    <row r="2341" spans="1:12" x14ac:dyDescent="0.2">
      <c r="A2341" t="s">
        <v>2357</v>
      </c>
      <c r="B2341" t="s">
        <v>34</v>
      </c>
      <c r="C2341">
        <v>0</v>
      </c>
      <c r="D2341">
        <v>2</v>
      </c>
      <c r="E2341">
        <v>6</v>
      </c>
      <c r="F2341">
        <v>0</v>
      </c>
      <c r="G2341">
        <v>0.5</v>
      </c>
      <c r="H2341">
        <v>15</v>
      </c>
      <c r="I2341">
        <v>40</v>
      </c>
      <c r="J2341">
        <v>0</v>
      </c>
      <c r="K2341">
        <v>4</v>
      </c>
      <c r="L2341">
        <v>0</v>
      </c>
    </row>
    <row r="2342" spans="1:12" x14ac:dyDescent="0.2">
      <c r="A2342" t="s">
        <v>2358</v>
      </c>
      <c r="B2342" t="s">
        <v>34</v>
      </c>
      <c r="C2342">
        <v>0</v>
      </c>
      <c r="D2342">
        <v>6</v>
      </c>
      <c r="E2342">
        <v>9</v>
      </c>
      <c r="F2342">
        <v>0</v>
      </c>
      <c r="G2342">
        <v>0.33300000000000002</v>
      </c>
      <c r="H2342">
        <v>12</v>
      </c>
      <c r="I2342">
        <v>40</v>
      </c>
      <c r="J2342">
        <v>2</v>
      </c>
      <c r="K2342">
        <v>7</v>
      </c>
      <c r="L2342">
        <v>0</v>
      </c>
    </row>
    <row r="2343" spans="1:12" x14ac:dyDescent="0.2">
      <c r="A2343" t="s">
        <v>2359</v>
      </c>
      <c r="B2343" t="s">
        <v>17</v>
      </c>
      <c r="C2343">
        <v>0</v>
      </c>
      <c r="D2343">
        <v>2</v>
      </c>
      <c r="E2343">
        <v>1</v>
      </c>
      <c r="F2343">
        <v>0</v>
      </c>
      <c r="G2343">
        <v>1</v>
      </c>
      <c r="H2343">
        <v>5</v>
      </c>
      <c r="I2343">
        <v>4</v>
      </c>
      <c r="J2343">
        <v>1</v>
      </c>
      <c r="K2343">
        <v>3</v>
      </c>
      <c r="L2343">
        <v>0</v>
      </c>
    </row>
    <row r="2344" spans="1:12" x14ac:dyDescent="0.2">
      <c r="A2344" t="s">
        <v>2360</v>
      </c>
      <c r="B2344" t="s">
        <v>34</v>
      </c>
      <c r="C2344">
        <v>0</v>
      </c>
      <c r="D2344">
        <v>6</v>
      </c>
      <c r="E2344">
        <v>9</v>
      </c>
      <c r="F2344">
        <v>0</v>
      </c>
      <c r="G2344">
        <v>1</v>
      </c>
      <c r="H2344">
        <v>21</v>
      </c>
      <c r="I2344">
        <v>53</v>
      </c>
      <c r="J2344">
        <v>2</v>
      </c>
      <c r="K2344">
        <v>11</v>
      </c>
      <c r="L2344">
        <v>0</v>
      </c>
    </row>
    <row r="2345" spans="1:12" x14ac:dyDescent="0.2">
      <c r="A2345" t="s">
        <v>2361</v>
      </c>
      <c r="B2345" t="s">
        <v>17</v>
      </c>
      <c r="C2345">
        <v>0</v>
      </c>
      <c r="D2345">
        <v>0</v>
      </c>
      <c r="E2345">
        <v>0</v>
      </c>
      <c r="F2345">
        <v>1</v>
      </c>
      <c r="G2345">
        <v>1</v>
      </c>
      <c r="H2345">
        <v>0</v>
      </c>
      <c r="I2345">
        <v>2</v>
      </c>
      <c r="J2345">
        <v>1</v>
      </c>
      <c r="K2345">
        <v>1</v>
      </c>
      <c r="L2345">
        <v>0</v>
      </c>
    </row>
    <row r="2346" spans="1:12" x14ac:dyDescent="0.2">
      <c r="A2346" t="s">
        <v>2362</v>
      </c>
      <c r="B2346" t="s">
        <v>17</v>
      </c>
      <c r="C2346">
        <v>0</v>
      </c>
      <c r="D2346">
        <v>0</v>
      </c>
      <c r="E2346">
        <v>0</v>
      </c>
      <c r="F2346">
        <v>1</v>
      </c>
      <c r="G2346">
        <v>1</v>
      </c>
      <c r="H2346">
        <v>0</v>
      </c>
      <c r="I2346">
        <v>3</v>
      </c>
      <c r="J2346">
        <v>5</v>
      </c>
      <c r="K2346">
        <v>2</v>
      </c>
      <c r="L2346">
        <v>2</v>
      </c>
    </row>
    <row r="2347" spans="1:12" x14ac:dyDescent="0.2">
      <c r="A2347" t="s">
        <v>2363</v>
      </c>
      <c r="B2347" t="s">
        <v>17</v>
      </c>
      <c r="C2347">
        <v>0</v>
      </c>
      <c r="D2347">
        <v>0</v>
      </c>
      <c r="E2347">
        <v>0</v>
      </c>
      <c r="F2347">
        <v>1</v>
      </c>
      <c r="G2347">
        <v>1</v>
      </c>
      <c r="H2347">
        <v>0</v>
      </c>
      <c r="I2347">
        <v>2</v>
      </c>
      <c r="J2347">
        <v>2</v>
      </c>
      <c r="K2347">
        <v>1</v>
      </c>
      <c r="L2347">
        <v>0</v>
      </c>
    </row>
    <row r="2348" spans="1:12" x14ac:dyDescent="0.2">
      <c r="A2348" t="s">
        <v>2364</v>
      </c>
      <c r="B2348" t="s">
        <v>19</v>
      </c>
      <c r="C2348">
        <v>0</v>
      </c>
      <c r="D2348">
        <v>1</v>
      </c>
      <c r="E2348">
        <v>1</v>
      </c>
      <c r="F2348">
        <v>0</v>
      </c>
      <c r="G2348">
        <v>1</v>
      </c>
      <c r="H2348">
        <v>3</v>
      </c>
      <c r="I2348">
        <v>5</v>
      </c>
      <c r="J2348">
        <v>1</v>
      </c>
      <c r="K2348">
        <v>3</v>
      </c>
      <c r="L2348">
        <v>0</v>
      </c>
    </row>
    <row r="2349" spans="1:12" x14ac:dyDescent="0.2">
      <c r="A2349" t="s">
        <v>2365</v>
      </c>
      <c r="B2349" t="s">
        <v>17</v>
      </c>
      <c r="C2349">
        <v>0</v>
      </c>
      <c r="D2349">
        <v>0</v>
      </c>
      <c r="E2349">
        <v>1</v>
      </c>
      <c r="F2349">
        <v>0</v>
      </c>
      <c r="G2349">
        <v>1</v>
      </c>
      <c r="H2349">
        <v>1</v>
      </c>
      <c r="I2349">
        <v>3</v>
      </c>
      <c r="J2349">
        <v>1</v>
      </c>
      <c r="K2349">
        <v>2</v>
      </c>
      <c r="L2349">
        <v>0</v>
      </c>
    </row>
    <row r="2350" spans="1:12" x14ac:dyDescent="0.2">
      <c r="A2350" t="s">
        <v>2366</v>
      </c>
      <c r="B2350" t="s">
        <v>17</v>
      </c>
      <c r="C2350">
        <v>0</v>
      </c>
      <c r="D2350">
        <v>0</v>
      </c>
      <c r="E2350">
        <v>1</v>
      </c>
      <c r="F2350">
        <v>0</v>
      </c>
      <c r="G2350">
        <v>1</v>
      </c>
      <c r="H2350">
        <v>1</v>
      </c>
      <c r="I2350">
        <v>3</v>
      </c>
      <c r="J2350">
        <v>1</v>
      </c>
      <c r="K2350">
        <v>2</v>
      </c>
      <c r="L2350">
        <v>0</v>
      </c>
    </row>
    <row r="2351" spans="1:12" x14ac:dyDescent="0.2">
      <c r="A2351" t="s">
        <v>2367</v>
      </c>
      <c r="B2351" t="s">
        <v>17</v>
      </c>
      <c r="C2351">
        <v>0</v>
      </c>
      <c r="D2351">
        <v>2</v>
      </c>
      <c r="E2351">
        <v>0</v>
      </c>
      <c r="F2351">
        <v>1</v>
      </c>
      <c r="G2351">
        <v>1</v>
      </c>
      <c r="H2351">
        <v>3</v>
      </c>
      <c r="I2351">
        <v>3</v>
      </c>
      <c r="J2351">
        <v>1</v>
      </c>
      <c r="K2351">
        <v>2</v>
      </c>
      <c r="L2351">
        <v>0</v>
      </c>
    </row>
    <row r="2352" spans="1:12" x14ac:dyDescent="0.2">
      <c r="A2352" t="s">
        <v>2368</v>
      </c>
      <c r="B2352" t="s">
        <v>19</v>
      </c>
      <c r="C2352">
        <v>0</v>
      </c>
      <c r="D2352">
        <v>1</v>
      </c>
      <c r="E2352">
        <v>1</v>
      </c>
      <c r="F2352">
        <v>0</v>
      </c>
      <c r="G2352">
        <v>1</v>
      </c>
      <c r="H2352">
        <v>3</v>
      </c>
      <c r="I2352">
        <v>5</v>
      </c>
      <c r="J2352">
        <v>1</v>
      </c>
      <c r="K2352">
        <v>3</v>
      </c>
      <c r="L2352">
        <v>0</v>
      </c>
    </row>
    <row r="2353" spans="1:12" x14ac:dyDescent="0.2">
      <c r="A2353" t="s">
        <v>2369</v>
      </c>
      <c r="B2353" t="s">
        <v>19</v>
      </c>
      <c r="C2353">
        <v>0</v>
      </c>
      <c r="D2353">
        <v>4</v>
      </c>
      <c r="E2353">
        <v>0</v>
      </c>
      <c r="F2353">
        <v>0</v>
      </c>
      <c r="G2353">
        <v>0.5</v>
      </c>
      <c r="H2353">
        <v>7</v>
      </c>
      <c r="I2353">
        <v>17</v>
      </c>
      <c r="J2353">
        <v>4</v>
      </c>
      <c r="K2353">
        <v>6</v>
      </c>
      <c r="L2353">
        <v>0</v>
      </c>
    </row>
    <row r="2354" spans="1:12" x14ac:dyDescent="0.2">
      <c r="A2354" t="s">
        <v>2370</v>
      </c>
      <c r="B2354" t="s">
        <v>19</v>
      </c>
      <c r="C2354">
        <v>0</v>
      </c>
      <c r="D2354">
        <v>10</v>
      </c>
      <c r="E2354">
        <v>0</v>
      </c>
      <c r="F2354">
        <v>0</v>
      </c>
      <c r="G2354">
        <v>1</v>
      </c>
      <c r="H2354">
        <v>2</v>
      </c>
      <c r="I2354">
        <v>26</v>
      </c>
      <c r="J2354">
        <v>1</v>
      </c>
      <c r="K2354">
        <v>10</v>
      </c>
      <c r="L2354">
        <v>0</v>
      </c>
    </row>
    <row r="2355" spans="1:12" x14ac:dyDescent="0.2">
      <c r="A2355" t="s">
        <v>2371</v>
      </c>
      <c r="B2355" t="s">
        <v>19</v>
      </c>
      <c r="C2355">
        <v>0</v>
      </c>
      <c r="D2355">
        <v>8</v>
      </c>
      <c r="E2355">
        <v>0</v>
      </c>
      <c r="F2355">
        <v>0</v>
      </c>
      <c r="G2355">
        <v>1</v>
      </c>
      <c r="H2355">
        <v>2</v>
      </c>
      <c r="I2355">
        <v>18</v>
      </c>
      <c r="J2355">
        <v>1</v>
      </c>
      <c r="K2355">
        <v>8</v>
      </c>
      <c r="L2355">
        <v>0</v>
      </c>
    </row>
    <row r="2356" spans="1:12" x14ac:dyDescent="0.2">
      <c r="A2356" t="s">
        <v>2372</v>
      </c>
      <c r="B2356" t="s">
        <v>17</v>
      </c>
      <c r="C2356">
        <v>3</v>
      </c>
      <c r="D2356">
        <v>12</v>
      </c>
      <c r="E2356">
        <v>0</v>
      </c>
      <c r="F2356">
        <v>1</v>
      </c>
      <c r="G2356">
        <v>0.33300000000000002</v>
      </c>
      <c r="H2356">
        <v>0</v>
      </c>
      <c r="I2356">
        <v>38</v>
      </c>
      <c r="J2356">
        <v>93</v>
      </c>
      <c r="K2356">
        <v>16</v>
      </c>
      <c r="L2356">
        <v>0</v>
      </c>
    </row>
    <row r="2357" spans="1:12" x14ac:dyDescent="0.2">
      <c r="A2357" t="s">
        <v>2373</v>
      </c>
      <c r="B2357" t="s">
        <v>19</v>
      </c>
      <c r="C2357">
        <v>0</v>
      </c>
      <c r="D2357">
        <v>0</v>
      </c>
      <c r="E2357">
        <v>1</v>
      </c>
      <c r="F2357">
        <v>1</v>
      </c>
      <c r="G2357">
        <v>1</v>
      </c>
      <c r="H2357">
        <v>1</v>
      </c>
      <c r="I2357">
        <v>4</v>
      </c>
      <c r="J2357">
        <v>1</v>
      </c>
      <c r="K2357">
        <v>2</v>
      </c>
      <c r="L2357">
        <v>0</v>
      </c>
    </row>
    <row r="2358" spans="1:12" x14ac:dyDescent="0.2">
      <c r="A2358" t="s">
        <v>2374</v>
      </c>
      <c r="B2358" t="s">
        <v>34</v>
      </c>
      <c r="C2358">
        <v>0</v>
      </c>
      <c r="D2358">
        <v>11</v>
      </c>
      <c r="E2358">
        <v>28</v>
      </c>
      <c r="F2358">
        <v>0</v>
      </c>
      <c r="G2358">
        <v>0.33300000000000002</v>
      </c>
      <c r="H2358">
        <v>16</v>
      </c>
      <c r="I2358">
        <v>64</v>
      </c>
      <c r="J2358">
        <v>28</v>
      </c>
      <c r="K2358">
        <v>20</v>
      </c>
      <c r="L2358">
        <v>0</v>
      </c>
    </row>
    <row r="2359" spans="1:12" x14ac:dyDescent="0.2">
      <c r="A2359" t="s">
        <v>2375</v>
      </c>
      <c r="B2359" t="s">
        <v>34</v>
      </c>
      <c r="C2359">
        <v>1</v>
      </c>
      <c r="D2359">
        <v>19</v>
      </c>
      <c r="E2359">
        <v>379</v>
      </c>
      <c r="F2359">
        <v>1</v>
      </c>
      <c r="G2359">
        <v>0.14299999999999999</v>
      </c>
      <c r="H2359">
        <v>37</v>
      </c>
      <c r="I2359">
        <v>126</v>
      </c>
      <c r="J2359">
        <v>35</v>
      </c>
      <c r="K2359">
        <v>37</v>
      </c>
      <c r="L2359">
        <v>3</v>
      </c>
    </row>
    <row r="2360" spans="1:12" x14ac:dyDescent="0.2">
      <c r="A2360" t="s">
        <v>2376</v>
      </c>
      <c r="B2360" t="s">
        <v>17</v>
      </c>
      <c r="C2360">
        <v>0</v>
      </c>
      <c r="D2360">
        <v>5</v>
      </c>
      <c r="E2360">
        <v>0</v>
      </c>
      <c r="F2360">
        <v>1</v>
      </c>
      <c r="G2360">
        <v>1</v>
      </c>
      <c r="H2360">
        <v>1</v>
      </c>
      <c r="I2360">
        <v>18</v>
      </c>
      <c r="J2360">
        <v>1</v>
      </c>
      <c r="K2360">
        <v>5</v>
      </c>
      <c r="L2360">
        <v>0</v>
      </c>
    </row>
    <row r="2361" spans="1:12" x14ac:dyDescent="0.2">
      <c r="A2361" t="s">
        <v>2377</v>
      </c>
      <c r="B2361" t="s">
        <v>17</v>
      </c>
      <c r="C2361">
        <v>0</v>
      </c>
      <c r="D2361">
        <v>5</v>
      </c>
      <c r="E2361">
        <v>4</v>
      </c>
      <c r="F2361">
        <v>1</v>
      </c>
      <c r="G2361">
        <v>0.5</v>
      </c>
      <c r="H2361">
        <v>1</v>
      </c>
      <c r="I2361">
        <v>6</v>
      </c>
      <c r="J2361">
        <v>3</v>
      </c>
      <c r="K2361">
        <v>5</v>
      </c>
      <c r="L2361">
        <v>0</v>
      </c>
    </row>
    <row r="2362" spans="1:12" x14ac:dyDescent="0.2">
      <c r="A2362" t="s">
        <v>2378</v>
      </c>
      <c r="B2362" t="s">
        <v>13</v>
      </c>
      <c r="C2362">
        <v>0</v>
      </c>
      <c r="D2362">
        <v>4</v>
      </c>
      <c r="E2362">
        <v>0</v>
      </c>
      <c r="F2362">
        <v>1</v>
      </c>
      <c r="G2362">
        <v>1</v>
      </c>
      <c r="H2362">
        <v>0</v>
      </c>
      <c r="I2362">
        <v>4</v>
      </c>
      <c r="J2362">
        <v>7</v>
      </c>
      <c r="K2362">
        <v>4</v>
      </c>
      <c r="L2362">
        <v>0</v>
      </c>
    </row>
    <row r="2363" spans="1:12" x14ac:dyDescent="0.2">
      <c r="A2363" t="s">
        <v>2379</v>
      </c>
      <c r="B2363" t="s">
        <v>19</v>
      </c>
      <c r="C2363">
        <v>0</v>
      </c>
      <c r="D2363">
        <v>3</v>
      </c>
      <c r="E2363">
        <v>0</v>
      </c>
      <c r="F2363">
        <v>0</v>
      </c>
      <c r="G2363">
        <v>1</v>
      </c>
      <c r="H2363">
        <v>4</v>
      </c>
      <c r="I2363">
        <v>8</v>
      </c>
      <c r="J2363">
        <v>1</v>
      </c>
      <c r="K2363">
        <v>3</v>
      </c>
      <c r="L2363">
        <v>0</v>
      </c>
    </row>
    <row r="2364" spans="1:12" x14ac:dyDescent="0.2">
      <c r="A2364" t="s">
        <v>2380</v>
      </c>
      <c r="B2364" t="s">
        <v>34</v>
      </c>
      <c r="C2364">
        <v>0</v>
      </c>
      <c r="D2364">
        <v>5</v>
      </c>
      <c r="E2364">
        <v>0</v>
      </c>
      <c r="F2364">
        <v>1</v>
      </c>
      <c r="G2364">
        <v>1</v>
      </c>
      <c r="H2364">
        <v>8</v>
      </c>
      <c r="I2364">
        <v>27</v>
      </c>
      <c r="J2364">
        <v>13</v>
      </c>
      <c r="K2364">
        <v>11</v>
      </c>
      <c r="L2364">
        <v>0</v>
      </c>
    </row>
    <row r="2365" spans="1:12" x14ac:dyDescent="0.2">
      <c r="A2365" t="s">
        <v>2381</v>
      </c>
      <c r="B2365" t="s">
        <v>34</v>
      </c>
      <c r="C2365">
        <v>0</v>
      </c>
      <c r="D2365">
        <v>7</v>
      </c>
      <c r="E2365">
        <v>45</v>
      </c>
      <c r="F2365">
        <v>0</v>
      </c>
      <c r="G2365">
        <v>1</v>
      </c>
      <c r="H2365">
        <v>13</v>
      </c>
      <c r="I2365">
        <v>48</v>
      </c>
      <c r="J2365">
        <v>2</v>
      </c>
      <c r="K2365">
        <v>10</v>
      </c>
      <c r="L2365">
        <v>0</v>
      </c>
    </row>
    <row r="2366" spans="1:12" x14ac:dyDescent="0.2">
      <c r="A2366" t="s">
        <v>2382</v>
      </c>
      <c r="B2366" t="s">
        <v>34</v>
      </c>
      <c r="C2366">
        <v>0</v>
      </c>
      <c r="D2366">
        <v>1</v>
      </c>
      <c r="E2366">
        <v>0</v>
      </c>
      <c r="F2366">
        <v>2</v>
      </c>
      <c r="G2366">
        <v>1</v>
      </c>
      <c r="H2366">
        <v>3</v>
      </c>
      <c r="I2366">
        <v>10</v>
      </c>
      <c r="J2366">
        <v>1</v>
      </c>
      <c r="K2366">
        <v>2</v>
      </c>
      <c r="L2366">
        <v>0</v>
      </c>
    </row>
    <row r="2367" spans="1:12" x14ac:dyDescent="0.2">
      <c r="A2367" t="s">
        <v>2383</v>
      </c>
      <c r="B2367" t="s">
        <v>34</v>
      </c>
      <c r="C2367">
        <v>0</v>
      </c>
      <c r="D2367">
        <v>1</v>
      </c>
      <c r="E2367">
        <v>0</v>
      </c>
      <c r="F2367">
        <v>2</v>
      </c>
      <c r="G2367">
        <v>1</v>
      </c>
      <c r="H2367">
        <v>3</v>
      </c>
      <c r="I2367">
        <v>7</v>
      </c>
      <c r="J2367">
        <v>1</v>
      </c>
      <c r="K2367">
        <v>2</v>
      </c>
      <c r="L2367">
        <v>0</v>
      </c>
    </row>
    <row r="2368" spans="1:12" x14ac:dyDescent="0.2">
      <c r="A2368" t="s">
        <v>2384</v>
      </c>
      <c r="B2368" t="s">
        <v>34</v>
      </c>
      <c r="C2368">
        <v>0</v>
      </c>
      <c r="D2368">
        <v>2</v>
      </c>
      <c r="E2368">
        <v>8</v>
      </c>
      <c r="F2368">
        <v>0</v>
      </c>
      <c r="G2368">
        <v>1</v>
      </c>
      <c r="H2368">
        <v>18</v>
      </c>
      <c r="I2368">
        <v>44</v>
      </c>
      <c r="J2368">
        <v>1</v>
      </c>
      <c r="K2368">
        <v>5</v>
      </c>
      <c r="L2368">
        <v>0</v>
      </c>
    </row>
    <row r="2369" spans="1:12" x14ac:dyDescent="0.2">
      <c r="A2369" t="s">
        <v>2385</v>
      </c>
      <c r="B2369" t="s">
        <v>17</v>
      </c>
      <c r="C2369">
        <v>0</v>
      </c>
      <c r="D2369">
        <v>5</v>
      </c>
      <c r="E2369">
        <v>15</v>
      </c>
      <c r="F2369">
        <v>1</v>
      </c>
      <c r="G2369">
        <v>0.2</v>
      </c>
      <c r="H2369">
        <v>2</v>
      </c>
      <c r="I2369">
        <v>7</v>
      </c>
      <c r="J2369">
        <v>1</v>
      </c>
      <c r="K2369">
        <v>6</v>
      </c>
      <c r="L2369">
        <v>0</v>
      </c>
    </row>
    <row r="2370" spans="1:12" x14ac:dyDescent="0.2">
      <c r="A2370" t="s">
        <v>2386</v>
      </c>
      <c r="B2370" t="s">
        <v>34</v>
      </c>
      <c r="C2370">
        <v>0</v>
      </c>
      <c r="D2370">
        <v>1</v>
      </c>
      <c r="E2370">
        <v>0</v>
      </c>
      <c r="F2370">
        <v>2</v>
      </c>
      <c r="G2370">
        <v>1</v>
      </c>
      <c r="H2370">
        <v>7</v>
      </c>
      <c r="I2370">
        <v>17</v>
      </c>
      <c r="J2370">
        <v>1</v>
      </c>
      <c r="K2370">
        <v>2</v>
      </c>
      <c r="L2370">
        <v>0</v>
      </c>
    </row>
    <row r="2371" spans="1:12" x14ac:dyDescent="0.2">
      <c r="A2371" t="s">
        <v>2387</v>
      </c>
      <c r="B2371" t="s">
        <v>34</v>
      </c>
      <c r="C2371">
        <v>0</v>
      </c>
      <c r="D2371">
        <v>14</v>
      </c>
      <c r="E2371">
        <v>103</v>
      </c>
      <c r="F2371">
        <v>0</v>
      </c>
      <c r="G2371">
        <v>1</v>
      </c>
      <c r="H2371">
        <v>23</v>
      </c>
      <c r="I2371">
        <v>69</v>
      </c>
      <c r="J2371">
        <v>3</v>
      </c>
      <c r="K2371">
        <v>15</v>
      </c>
      <c r="L2371">
        <v>0</v>
      </c>
    </row>
    <row r="2372" spans="1:12" x14ac:dyDescent="0.2">
      <c r="A2372" t="s">
        <v>2388</v>
      </c>
      <c r="B2372" t="s">
        <v>34</v>
      </c>
      <c r="C2372">
        <v>0</v>
      </c>
      <c r="D2372">
        <v>0</v>
      </c>
      <c r="E2372">
        <v>1</v>
      </c>
      <c r="F2372">
        <v>0</v>
      </c>
      <c r="G2372">
        <v>1</v>
      </c>
      <c r="H2372">
        <v>7</v>
      </c>
      <c r="I2372">
        <v>6</v>
      </c>
      <c r="J2372">
        <v>1</v>
      </c>
      <c r="K2372">
        <v>2</v>
      </c>
      <c r="L2372">
        <v>0</v>
      </c>
    </row>
    <row r="2373" spans="1:12" x14ac:dyDescent="0.2">
      <c r="A2373" t="s">
        <v>2389</v>
      </c>
      <c r="B2373" t="s">
        <v>34</v>
      </c>
      <c r="C2373">
        <v>0</v>
      </c>
      <c r="D2373">
        <v>0</v>
      </c>
      <c r="E2373">
        <v>0</v>
      </c>
      <c r="F2373">
        <v>0</v>
      </c>
      <c r="G2373">
        <v>1</v>
      </c>
      <c r="H2373">
        <v>5</v>
      </c>
      <c r="I2373">
        <v>3</v>
      </c>
      <c r="J2373">
        <v>1</v>
      </c>
      <c r="K2373">
        <v>2</v>
      </c>
      <c r="L2373">
        <v>0</v>
      </c>
    </row>
    <row r="2374" spans="1:12" x14ac:dyDescent="0.2">
      <c r="A2374" t="s">
        <v>2390</v>
      </c>
      <c r="B2374" t="s">
        <v>34</v>
      </c>
      <c r="C2374">
        <v>0</v>
      </c>
      <c r="D2374">
        <v>0</v>
      </c>
      <c r="E2374">
        <v>0</v>
      </c>
      <c r="F2374">
        <v>0</v>
      </c>
      <c r="G2374">
        <v>1</v>
      </c>
      <c r="H2374">
        <v>5</v>
      </c>
      <c r="I2374">
        <v>3</v>
      </c>
      <c r="J2374">
        <v>1</v>
      </c>
      <c r="K2374">
        <v>2</v>
      </c>
      <c r="L2374">
        <v>0</v>
      </c>
    </row>
    <row r="2375" spans="1:12" x14ac:dyDescent="0.2">
      <c r="A2375" t="s">
        <v>2391</v>
      </c>
      <c r="B2375" t="s">
        <v>34</v>
      </c>
      <c r="C2375">
        <v>0</v>
      </c>
      <c r="D2375">
        <v>11</v>
      </c>
      <c r="E2375">
        <v>49</v>
      </c>
      <c r="F2375">
        <v>0</v>
      </c>
      <c r="G2375">
        <v>0.33300000000000002</v>
      </c>
      <c r="H2375">
        <v>27</v>
      </c>
      <c r="I2375">
        <v>93</v>
      </c>
      <c r="J2375">
        <v>3</v>
      </c>
      <c r="K2375">
        <v>14</v>
      </c>
      <c r="L2375">
        <v>0</v>
      </c>
    </row>
    <row r="2376" spans="1:12" x14ac:dyDescent="0.2">
      <c r="A2376" t="s">
        <v>2392</v>
      </c>
      <c r="B2376" t="s">
        <v>17</v>
      </c>
      <c r="C2376">
        <v>0</v>
      </c>
      <c r="D2376">
        <v>5</v>
      </c>
      <c r="E2376">
        <v>15</v>
      </c>
      <c r="F2376">
        <v>1</v>
      </c>
      <c r="G2376">
        <v>0.2</v>
      </c>
      <c r="H2376">
        <v>2</v>
      </c>
      <c r="I2376">
        <v>7</v>
      </c>
      <c r="J2376">
        <v>1</v>
      </c>
      <c r="K2376">
        <v>6</v>
      </c>
      <c r="L2376">
        <v>0</v>
      </c>
    </row>
    <row r="2377" spans="1:12" x14ac:dyDescent="0.2">
      <c r="A2377" t="s">
        <v>2393</v>
      </c>
      <c r="B2377" t="s">
        <v>17</v>
      </c>
      <c r="C2377">
        <v>0</v>
      </c>
      <c r="D2377">
        <v>0</v>
      </c>
      <c r="E2377">
        <v>0</v>
      </c>
      <c r="F2377">
        <v>3</v>
      </c>
      <c r="G2377">
        <v>1</v>
      </c>
      <c r="H2377">
        <v>1</v>
      </c>
      <c r="I2377">
        <v>3</v>
      </c>
      <c r="J2377">
        <v>1</v>
      </c>
      <c r="K2377">
        <v>1</v>
      </c>
      <c r="L2377">
        <v>0</v>
      </c>
    </row>
    <row r="2378" spans="1:12" x14ac:dyDescent="0.2">
      <c r="A2378" t="s">
        <v>2394</v>
      </c>
      <c r="B2378" t="s">
        <v>17</v>
      </c>
      <c r="C2378">
        <v>0</v>
      </c>
      <c r="D2378">
        <v>0</v>
      </c>
      <c r="E2378">
        <v>0</v>
      </c>
      <c r="F2378">
        <v>3</v>
      </c>
      <c r="G2378">
        <v>1</v>
      </c>
      <c r="H2378">
        <v>1</v>
      </c>
      <c r="I2378">
        <v>3</v>
      </c>
      <c r="J2378">
        <v>1</v>
      </c>
      <c r="K2378">
        <v>1</v>
      </c>
      <c r="L2378">
        <v>0</v>
      </c>
    </row>
    <row r="2379" spans="1:12" x14ac:dyDescent="0.2">
      <c r="A2379" t="s">
        <v>2395</v>
      </c>
      <c r="B2379" t="s">
        <v>34</v>
      </c>
      <c r="C2379">
        <v>0</v>
      </c>
      <c r="D2379">
        <v>1</v>
      </c>
      <c r="E2379">
        <v>0</v>
      </c>
      <c r="F2379">
        <v>2</v>
      </c>
      <c r="G2379">
        <v>1</v>
      </c>
      <c r="H2379">
        <v>3</v>
      </c>
      <c r="I2379">
        <v>20</v>
      </c>
      <c r="J2379">
        <v>1</v>
      </c>
      <c r="K2379">
        <v>2</v>
      </c>
      <c r="L2379">
        <v>0</v>
      </c>
    </row>
    <row r="2380" spans="1:12" x14ac:dyDescent="0.2">
      <c r="A2380" t="s">
        <v>2396</v>
      </c>
      <c r="B2380" t="s">
        <v>19</v>
      </c>
      <c r="C2380">
        <v>2</v>
      </c>
      <c r="D2380">
        <v>12</v>
      </c>
      <c r="E2380">
        <v>10</v>
      </c>
      <c r="F2380">
        <v>1</v>
      </c>
      <c r="G2380">
        <v>0.33300000000000002</v>
      </c>
      <c r="H2380">
        <v>3</v>
      </c>
      <c r="I2380">
        <v>29</v>
      </c>
      <c r="J2380">
        <v>69</v>
      </c>
      <c r="K2380">
        <v>16</v>
      </c>
      <c r="L2380">
        <v>1</v>
      </c>
    </row>
    <row r="2381" spans="1:12" x14ac:dyDescent="0.2">
      <c r="A2381" t="s">
        <v>2397</v>
      </c>
      <c r="B2381" t="s">
        <v>13</v>
      </c>
      <c r="C2381">
        <v>0</v>
      </c>
      <c r="D2381">
        <v>5</v>
      </c>
      <c r="E2381">
        <v>0</v>
      </c>
      <c r="F2381">
        <v>1</v>
      </c>
      <c r="G2381">
        <v>1</v>
      </c>
      <c r="H2381">
        <v>2</v>
      </c>
      <c r="I2381">
        <v>5</v>
      </c>
      <c r="J2381">
        <v>35</v>
      </c>
      <c r="K2381">
        <v>5</v>
      </c>
      <c r="L2381">
        <v>0</v>
      </c>
    </row>
    <row r="2382" spans="1:12" x14ac:dyDescent="0.2">
      <c r="A2382" t="s">
        <v>2398</v>
      </c>
      <c r="B2382" t="s">
        <v>34</v>
      </c>
      <c r="C2382">
        <v>0</v>
      </c>
      <c r="D2382">
        <v>15</v>
      </c>
      <c r="E2382">
        <v>105</v>
      </c>
      <c r="F2382">
        <v>0</v>
      </c>
      <c r="G2382">
        <v>0.5</v>
      </c>
      <c r="H2382">
        <v>2</v>
      </c>
      <c r="I2382">
        <v>42</v>
      </c>
      <c r="J2382">
        <v>0</v>
      </c>
      <c r="K2382">
        <v>15</v>
      </c>
      <c r="L2382">
        <v>0</v>
      </c>
    </row>
    <row r="2383" spans="1:12" x14ac:dyDescent="0.2">
      <c r="A2383" t="s">
        <v>2399</v>
      </c>
      <c r="B2383" t="s">
        <v>34</v>
      </c>
      <c r="C2383">
        <v>0</v>
      </c>
      <c r="D2383">
        <v>27</v>
      </c>
      <c r="E2383">
        <v>397</v>
      </c>
      <c r="F2383">
        <v>0</v>
      </c>
      <c r="G2383">
        <v>0.33300000000000002</v>
      </c>
      <c r="H2383">
        <v>13</v>
      </c>
      <c r="I2383">
        <v>103</v>
      </c>
      <c r="J2383">
        <v>1</v>
      </c>
      <c r="K2383">
        <v>32</v>
      </c>
      <c r="L2383">
        <v>0</v>
      </c>
    </row>
    <row r="2384" spans="1:12" x14ac:dyDescent="0.2">
      <c r="A2384" t="s">
        <v>2400</v>
      </c>
      <c r="B2384" t="s">
        <v>34</v>
      </c>
      <c r="C2384">
        <v>0</v>
      </c>
      <c r="D2384">
        <v>1</v>
      </c>
      <c r="E2384">
        <v>0</v>
      </c>
      <c r="F2384">
        <v>2</v>
      </c>
      <c r="G2384">
        <v>1</v>
      </c>
      <c r="H2384">
        <v>4</v>
      </c>
      <c r="I2384">
        <v>20</v>
      </c>
      <c r="J2384">
        <v>1</v>
      </c>
      <c r="K2384">
        <v>3</v>
      </c>
      <c r="L2384">
        <v>0</v>
      </c>
    </row>
    <row r="2385" spans="1:12" x14ac:dyDescent="0.2">
      <c r="A2385" t="s">
        <v>2401</v>
      </c>
      <c r="B2385" t="s">
        <v>17</v>
      </c>
      <c r="C2385">
        <v>0</v>
      </c>
      <c r="D2385">
        <v>3</v>
      </c>
      <c r="E2385">
        <v>6</v>
      </c>
      <c r="F2385">
        <v>1</v>
      </c>
      <c r="G2385">
        <v>0.33300000000000002</v>
      </c>
      <c r="H2385">
        <v>2</v>
      </c>
      <c r="I2385">
        <v>12</v>
      </c>
      <c r="J2385">
        <v>2</v>
      </c>
      <c r="K2385">
        <v>4</v>
      </c>
      <c r="L2385">
        <v>0</v>
      </c>
    </row>
    <row r="2386" spans="1:12" x14ac:dyDescent="0.2">
      <c r="A2386" t="s">
        <v>2402</v>
      </c>
      <c r="B2386" t="s">
        <v>17</v>
      </c>
      <c r="C2386">
        <v>0</v>
      </c>
      <c r="D2386">
        <v>13</v>
      </c>
      <c r="E2386">
        <v>25</v>
      </c>
      <c r="F2386">
        <v>1</v>
      </c>
      <c r="G2386">
        <v>0.2</v>
      </c>
      <c r="H2386">
        <v>1</v>
      </c>
      <c r="I2386">
        <v>41</v>
      </c>
      <c r="J2386">
        <v>4</v>
      </c>
      <c r="K2386">
        <v>19</v>
      </c>
      <c r="L2386">
        <v>0</v>
      </c>
    </row>
    <row r="2387" spans="1:12" x14ac:dyDescent="0.2">
      <c r="A2387" t="s">
        <v>2403</v>
      </c>
      <c r="B2387" t="s">
        <v>17</v>
      </c>
      <c r="C2387">
        <v>0</v>
      </c>
      <c r="D2387">
        <v>0</v>
      </c>
      <c r="E2387">
        <v>0</v>
      </c>
      <c r="F2387">
        <v>1</v>
      </c>
      <c r="G2387">
        <v>1</v>
      </c>
      <c r="H2387">
        <v>0</v>
      </c>
      <c r="I2387">
        <v>2</v>
      </c>
      <c r="J2387">
        <v>1</v>
      </c>
      <c r="K2387">
        <v>1</v>
      </c>
      <c r="L2387">
        <v>0</v>
      </c>
    </row>
    <row r="2388" spans="1:12" x14ac:dyDescent="0.2">
      <c r="A2388" t="s">
        <v>2404</v>
      </c>
      <c r="B2388" t="s">
        <v>17</v>
      </c>
      <c r="C2388">
        <v>0</v>
      </c>
      <c r="D2388">
        <v>7</v>
      </c>
      <c r="E2388">
        <v>0</v>
      </c>
      <c r="F2388">
        <v>1</v>
      </c>
      <c r="G2388">
        <v>0.5</v>
      </c>
      <c r="H2388">
        <v>3</v>
      </c>
      <c r="I2388">
        <v>17</v>
      </c>
      <c r="J2388">
        <v>3</v>
      </c>
      <c r="K2388">
        <v>7</v>
      </c>
      <c r="L2388">
        <v>0</v>
      </c>
    </row>
    <row r="2389" spans="1:12" x14ac:dyDescent="0.2">
      <c r="A2389" t="s">
        <v>2405</v>
      </c>
      <c r="B2389" t="s">
        <v>17</v>
      </c>
      <c r="C2389">
        <v>0</v>
      </c>
      <c r="D2389">
        <v>5</v>
      </c>
      <c r="E2389">
        <v>0</v>
      </c>
      <c r="F2389">
        <v>1</v>
      </c>
      <c r="G2389">
        <v>0.5</v>
      </c>
      <c r="H2389">
        <v>6</v>
      </c>
      <c r="I2389">
        <v>20</v>
      </c>
      <c r="J2389">
        <v>2</v>
      </c>
      <c r="K2389">
        <v>13</v>
      </c>
      <c r="L2389">
        <v>0</v>
      </c>
    </row>
    <row r="2390" spans="1:12" x14ac:dyDescent="0.2">
      <c r="A2390" t="s">
        <v>2406</v>
      </c>
      <c r="B2390" t="s">
        <v>17</v>
      </c>
      <c r="C2390">
        <v>0</v>
      </c>
      <c r="D2390">
        <v>0</v>
      </c>
      <c r="E2390">
        <v>0</v>
      </c>
      <c r="F2390">
        <v>1</v>
      </c>
      <c r="G2390">
        <v>1</v>
      </c>
      <c r="H2390">
        <v>0</v>
      </c>
      <c r="I2390">
        <v>2</v>
      </c>
      <c r="J2390">
        <v>3</v>
      </c>
      <c r="K2390">
        <v>1</v>
      </c>
      <c r="L2390">
        <v>0</v>
      </c>
    </row>
    <row r="2391" spans="1:12" x14ac:dyDescent="0.2">
      <c r="A2391" t="s">
        <v>2407</v>
      </c>
      <c r="B2391" t="s">
        <v>17</v>
      </c>
      <c r="C2391">
        <v>0</v>
      </c>
      <c r="D2391">
        <v>4</v>
      </c>
      <c r="E2391">
        <v>4</v>
      </c>
      <c r="F2391">
        <v>1</v>
      </c>
      <c r="G2391">
        <v>0.33300000000000002</v>
      </c>
      <c r="H2391">
        <v>2</v>
      </c>
      <c r="I2391">
        <v>7</v>
      </c>
      <c r="J2391">
        <v>1</v>
      </c>
      <c r="K2391">
        <v>5</v>
      </c>
      <c r="L2391">
        <v>0</v>
      </c>
    </row>
    <row r="2392" spans="1:12" x14ac:dyDescent="0.2">
      <c r="A2392" t="s">
        <v>2408</v>
      </c>
      <c r="B2392" t="s">
        <v>17</v>
      </c>
      <c r="C2392">
        <v>1</v>
      </c>
      <c r="D2392">
        <v>4</v>
      </c>
      <c r="E2392">
        <v>15</v>
      </c>
      <c r="F2392">
        <v>0</v>
      </c>
      <c r="G2392">
        <v>1</v>
      </c>
      <c r="H2392">
        <v>7</v>
      </c>
      <c r="I2392">
        <v>62</v>
      </c>
      <c r="J2392">
        <v>3</v>
      </c>
      <c r="K2392">
        <v>18</v>
      </c>
      <c r="L2392">
        <v>0</v>
      </c>
    </row>
    <row r="2393" spans="1:12" x14ac:dyDescent="0.2">
      <c r="A2393" t="s">
        <v>2409</v>
      </c>
      <c r="B2393" t="s">
        <v>17</v>
      </c>
      <c r="C2393">
        <v>0</v>
      </c>
      <c r="D2393">
        <v>0</v>
      </c>
      <c r="E2393">
        <v>0</v>
      </c>
      <c r="F2393">
        <v>1</v>
      </c>
      <c r="G2393">
        <v>1</v>
      </c>
      <c r="H2393">
        <v>0</v>
      </c>
      <c r="I2393">
        <v>2</v>
      </c>
      <c r="J2393">
        <v>1</v>
      </c>
      <c r="K2393">
        <v>1</v>
      </c>
      <c r="L2393">
        <v>0</v>
      </c>
    </row>
    <row r="2394" spans="1:12" x14ac:dyDescent="0.2">
      <c r="A2394" t="s">
        <v>2410</v>
      </c>
      <c r="B2394" t="s">
        <v>17</v>
      </c>
      <c r="C2394">
        <v>1</v>
      </c>
      <c r="D2394">
        <v>5</v>
      </c>
      <c r="E2394">
        <v>1</v>
      </c>
      <c r="F2394">
        <v>1</v>
      </c>
      <c r="G2394">
        <v>1</v>
      </c>
      <c r="H2394">
        <v>1</v>
      </c>
      <c r="I2394">
        <v>6</v>
      </c>
      <c r="J2394">
        <v>3</v>
      </c>
      <c r="K2394">
        <v>5</v>
      </c>
      <c r="L2394">
        <v>2</v>
      </c>
    </row>
    <row r="2395" spans="1:12" x14ac:dyDescent="0.2">
      <c r="A2395" t="s">
        <v>2411</v>
      </c>
      <c r="B2395" t="s">
        <v>34</v>
      </c>
      <c r="C2395">
        <v>0</v>
      </c>
      <c r="D2395">
        <v>2</v>
      </c>
      <c r="E2395">
        <v>3</v>
      </c>
      <c r="F2395">
        <v>0</v>
      </c>
      <c r="G2395">
        <v>1</v>
      </c>
      <c r="H2395">
        <v>3</v>
      </c>
      <c r="I2395">
        <v>37</v>
      </c>
      <c r="J2395">
        <v>0</v>
      </c>
      <c r="K2395">
        <v>3</v>
      </c>
      <c r="L2395">
        <v>0</v>
      </c>
    </row>
    <row r="2396" spans="1:12" x14ac:dyDescent="0.2">
      <c r="A2396" t="s">
        <v>2412</v>
      </c>
      <c r="B2396" t="s">
        <v>34</v>
      </c>
      <c r="C2396">
        <v>0</v>
      </c>
      <c r="D2396">
        <v>2</v>
      </c>
      <c r="E2396">
        <v>1</v>
      </c>
      <c r="F2396">
        <v>0</v>
      </c>
      <c r="G2396">
        <v>1</v>
      </c>
      <c r="H2396">
        <v>7</v>
      </c>
      <c r="I2396">
        <v>32</v>
      </c>
      <c r="J2396">
        <v>0</v>
      </c>
      <c r="K2396">
        <v>2</v>
      </c>
      <c r="L2396">
        <v>0</v>
      </c>
    </row>
    <row r="2397" spans="1:12" x14ac:dyDescent="0.2">
      <c r="A2397" t="s">
        <v>2413</v>
      </c>
      <c r="B2397" t="s">
        <v>17</v>
      </c>
      <c r="C2397">
        <v>0</v>
      </c>
      <c r="D2397">
        <v>2</v>
      </c>
      <c r="E2397">
        <v>0</v>
      </c>
      <c r="F2397">
        <v>0</v>
      </c>
      <c r="G2397">
        <v>1</v>
      </c>
      <c r="H2397">
        <v>2</v>
      </c>
      <c r="I2397">
        <v>9</v>
      </c>
      <c r="J2397">
        <v>1</v>
      </c>
      <c r="K2397">
        <v>3</v>
      </c>
      <c r="L2397">
        <v>0</v>
      </c>
    </row>
    <row r="2398" spans="1:12" x14ac:dyDescent="0.2">
      <c r="A2398" t="s">
        <v>2414</v>
      </c>
      <c r="B2398" t="s">
        <v>17</v>
      </c>
      <c r="C2398">
        <v>0</v>
      </c>
      <c r="D2398">
        <v>7</v>
      </c>
      <c r="E2398">
        <v>0</v>
      </c>
      <c r="F2398">
        <v>1</v>
      </c>
      <c r="G2398">
        <v>1</v>
      </c>
      <c r="H2398">
        <v>5</v>
      </c>
      <c r="I2398">
        <v>18</v>
      </c>
      <c r="J2398">
        <v>2</v>
      </c>
      <c r="K2398">
        <v>7</v>
      </c>
      <c r="L2398">
        <v>0</v>
      </c>
    </row>
    <row r="2399" spans="1:12" x14ac:dyDescent="0.2">
      <c r="A2399" t="s">
        <v>2415</v>
      </c>
      <c r="B2399" t="s">
        <v>17</v>
      </c>
      <c r="C2399">
        <v>2</v>
      </c>
      <c r="D2399">
        <v>2</v>
      </c>
      <c r="E2399">
        <v>4</v>
      </c>
      <c r="F2399">
        <v>2</v>
      </c>
      <c r="G2399">
        <v>0.5</v>
      </c>
      <c r="H2399">
        <v>0</v>
      </c>
      <c r="I2399">
        <v>7</v>
      </c>
      <c r="J2399">
        <v>1</v>
      </c>
      <c r="K2399">
        <v>4</v>
      </c>
      <c r="L2399">
        <v>0</v>
      </c>
    </row>
    <row r="2400" spans="1:12" x14ac:dyDescent="0.2">
      <c r="A2400" t="s">
        <v>2416</v>
      </c>
      <c r="B2400" t="s">
        <v>17</v>
      </c>
      <c r="C2400">
        <v>0</v>
      </c>
      <c r="D2400">
        <v>2</v>
      </c>
      <c r="E2400">
        <v>6</v>
      </c>
      <c r="F2400">
        <v>0</v>
      </c>
      <c r="G2400">
        <v>0.33300000000000002</v>
      </c>
      <c r="H2400">
        <v>2</v>
      </c>
      <c r="I2400">
        <v>11</v>
      </c>
      <c r="J2400">
        <v>1</v>
      </c>
      <c r="K2400">
        <v>5</v>
      </c>
      <c r="L2400">
        <v>0</v>
      </c>
    </row>
    <row r="2401" spans="1:12" x14ac:dyDescent="0.2">
      <c r="A2401" t="s">
        <v>2417</v>
      </c>
      <c r="B2401" t="s">
        <v>17</v>
      </c>
      <c r="C2401">
        <v>0</v>
      </c>
      <c r="D2401">
        <v>2</v>
      </c>
      <c r="E2401">
        <v>0</v>
      </c>
      <c r="F2401">
        <v>1</v>
      </c>
      <c r="G2401">
        <v>1</v>
      </c>
      <c r="H2401">
        <v>1</v>
      </c>
      <c r="I2401">
        <v>30</v>
      </c>
      <c r="J2401">
        <v>2</v>
      </c>
      <c r="K2401">
        <v>13</v>
      </c>
      <c r="L2401">
        <v>1</v>
      </c>
    </row>
    <row r="2402" spans="1:12" x14ac:dyDescent="0.2">
      <c r="A2402" t="s">
        <v>2418</v>
      </c>
      <c r="B2402" t="s">
        <v>13</v>
      </c>
      <c r="C2402">
        <v>0</v>
      </c>
      <c r="D2402">
        <v>5</v>
      </c>
      <c r="E2402">
        <v>0</v>
      </c>
      <c r="F2402">
        <v>1</v>
      </c>
      <c r="G2402">
        <v>1</v>
      </c>
      <c r="H2402">
        <v>1</v>
      </c>
      <c r="I2402">
        <v>5</v>
      </c>
      <c r="J2402">
        <v>7</v>
      </c>
      <c r="K2402">
        <v>5</v>
      </c>
      <c r="L2402">
        <v>0</v>
      </c>
    </row>
    <row r="2403" spans="1:12" x14ac:dyDescent="0.2">
      <c r="A2403" t="s">
        <v>2419</v>
      </c>
      <c r="B2403" t="s">
        <v>34</v>
      </c>
      <c r="C2403">
        <v>0</v>
      </c>
      <c r="D2403">
        <v>3</v>
      </c>
      <c r="E2403">
        <v>0</v>
      </c>
      <c r="F2403">
        <v>1</v>
      </c>
      <c r="G2403">
        <v>1</v>
      </c>
      <c r="H2403">
        <v>4</v>
      </c>
      <c r="I2403">
        <v>9</v>
      </c>
      <c r="J2403">
        <v>1</v>
      </c>
      <c r="K2403">
        <v>3</v>
      </c>
      <c r="L2403">
        <v>0</v>
      </c>
    </row>
    <row r="2404" spans="1:12" x14ac:dyDescent="0.2">
      <c r="A2404" t="s">
        <v>2420</v>
      </c>
      <c r="B2404" t="s">
        <v>34</v>
      </c>
      <c r="C2404">
        <v>1</v>
      </c>
      <c r="D2404">
        <v>4</v>
      </c>
      <c r="E2404">
        <v>0</v>
      </c>
      <c r="F2404">
        <v>0</v>
      </c>
      <c r="G2404">
        <v>0.5</v>
      </c>
      <c r="H2404">
        <v>18</v>
      </c>
      <c r="I2404">
        <v>53</v>
      </c>
      <c r="J2404">
        <v>2</v>
      </c>
      <c r="K2404">
        <v>4</v>
      </c>
      <c r="L2404">
        <v>0</v>
      </c>
    </row>
    <row r="2405" spans="1:12" x14ac:dyDescent="0.2">
      <c r="A2405" t="s">
        <v>2421</v>
      </c>
      <c r="B2405" t="s">
        <v>19</v>
      </c>
      <c r="C2405">
        <v>0</v>
      </c>
      <c r="D2405">
        <v>1</v>
      </c>
      <c r="E2405">
        <v>0</v>
      </c>
      <c r="F2405">
        <v>0</v>
      </c>
      <c r="G2405">
        <v>1</v>
      </c>
      <c r="H2405">
        <v>9</v>
      </c>
      <c r="I2405">
        <v>16</v>
      </c>
      <c r="J2405">
        <v>1</v>
      </c>
      <c r="K2405">
        <v>3</v>
      </c>
      <c r="L2405">
        <v>0</v>
      </c>
    </row>
    <row r="2406" spans="1:12" x14ac:dyDescent="0.2">
      <c r="A2406" t="s">
        <v>2422</v>
      </c>
      <c r="B2406" t="s">
        <v>19</v>
      </c>
      <c r="C2406">
        <v>0</v>
      </c>
      <c r="D2406">
        <v>3</v>
      </c>
      <c r="E2406">
        <v>0</v>
      </c>
      <c r="F2406">
        <v>1</v>
      </c>
      <c r="G2406">
        <v>1</v>
      </c>
      <c r="H2406">
        <v>3</v>
      </c>
      <c r="I2406">
        <v>15</v>
      </c>
      <c r="J2406">
        <v>1</v>
      </c>
      <c r="K2406">
        <v>3</v>
      </c>
      <c r="L2406">
        <v>0</v>
      </c>
    </row>
    <row r="2407" spans="1:12" x14ac:dyDescent="0.2">
      <c r="A2407" t="s">
        <v>2423</v>
      </c>
      <c r="B2407" t="s">
        <v>34</v>
      </c>
      <c r="C2407">
        <v>0</v>
      </c>
      <c r="D2407">
        <v>3</v>
      </c>
      <c r="E2407">
        <v>0</v>
      </c>
      <c r="F2407">
        <v>0</v>
      </c>
      <c r="G2407">
        <v>1</v>
      </c>
      <c r="H2407">
        <v>6</v>
      </c>
      <c r="I2407">
        <v>14</v>
      </c>
      <c r="J2407">
        <v>2</v>
      </c>
      <c r="K2407">
        <v>4</v>
      </c>
      <c r="L2407">
        <v>0</v>
      </c>
    </row>
    <row r="2408" spans="1:12" x14ac:dyDescent="0.2">
      <c r="A2408" t="s">
        <v>2424</v>
      </c>
      <c r="B2408" t="s">
        <v>34</v>
      </c>
      <c r="C2408">
        <v>0</v>
      </c>
      <c r="D2408">
        <v>1</v>
      </c>
      <c r="E2408">
        <v>0</v>
      </c>
      <c r="F2408">
        <v>0</v>
      </c>
      <c r="G2408">
        <v>1</v>
      </c>
      <c r="H2408">
        <v>7</v>
      </c>
      <c r="I2408">
        <v>11</v>
      </c>
      <c r="J2408">
        <v>1</v>
      </c>
      <c r="K2408">
        <v>2</v>
      </c>
      <c r="L2408">
        <v>0</v>
      </c>
    </row>
    <row r="2409" spans="1:12" x14ac:dyDescent="0.2">
      <c r="A2409" t="s">
        <v>2425</v>
      </c>
      <c r="B2409" t="s">
        <v>34</v>
      </c>
      <c r="C2409">
        <v>0</v>
      </c>
      <c r="D2409">
        <v>2</v>
      </c>
      <c r="E2409">
        <v>4</v>
      </c>
      <c r="F2409">
        <v>0</v>
      </c>
      <c r="G2409">
        <v>1</v>
      </c>
      <c r="H2409">
        <v>36</v>
      </c>
      <c r="I2409">
        <v>53</v>
      </c>
      <c r="J2409">
        <v>0</v>
      </c>
      <c r="K2409">
        <v>4</v>
      </c>
      <c r="L2409">
        <v>0</v>
      </c>
    </row>
    <row r="2410" spans="1:12" x14ac:dyDescent="0.2">
      <c r="A2410" t="s">
        <v>2426</v>
      </c>
      <c r="B2410" t="s">
        <v>34</v>
      </c>
      <c r="C2410">
        <v>1</v>
      </c>
      <c r="D2410">
        <v>5</v>
      </c>
      <c r="E2410">
        <v>10</v>
      </c>
      <c r="F2410">
        <v>1</v>
      </c>
      <c r="G2410">
        <v>0.5</v>
      </c>
      <c r="H2410">
        <v>2</v>
      </c>
      <c r="I2410">
        <v>13</v>
      </c>
      <c r="J2410">
        <v>8</v>
      </c>
      <c r="K2410">
        <v>5</v>
      </c>
      <c r="L2410">
        <v>0</v>
      </c>
    </row>
    <row r="2411" spans="1:12" x14ac:dyDescent="0.2">
      <c r="A2411" t="s">
        <v>2427</v>
      </c>
      <c r="B2411" t="s">
        <v>34</v>
      </c>
      <c r="C2411">
        <v>0</v>
      </c>
      <c r="D2411">
        <v>3</v>
      </c>
      <c r="E2411">
        <v>10</v>
      </c>
      <c r="F2411">
        <v>1</v>
      </c>
      <c r="G2411">
        <v>1</v>
      </c>
      <c r="H2411">
        <v>6</v>
      </c>
      <c r="I2411">
        <v>26</v>
      </c>
      <c r="J2411">
        <v>1</v>
      </c>
      <c r="K2411">
        <v>5</v>
      </c>
      <c r="L2411">
        <v>0</v>
      </c>
    </row>
    <row r="2412" spans="1:12" x14ac:dyDescent="0.2">
      <c r="A2412" t="s">
        <v>2428</v>
      </c>
      <c r="B2412" t="s">
        <v>19</v>
      </c>
      <c r="C2412">
        <v>0</v>
      </c>
      <c r="D2412">
        <v>2</v>
      </c>
      <c r="E2412">
        <v>1</v>
      </c>
      <c r="F2412">
        <v>1</v>
      </c>
      <c r="G2412">
        <v>1</v>
      </c>
      <c r="H2412">
        <v>6</v>
      </c>
      <c r="I2412">
        <v>7</v>
      </c>
      <c r="J2412">
        <v>1</v>
      </c>
      <c r="K2412">
        <v>2</v>
      </c>
      <c r="L2412">
        <v>0</v>
      </c>
    </row>
    <row r="2413" spans="1:12" x14ac:dyDescent="0.2">
      <c r="A2413" t="s">
        <v>2429</v>
      </c>
      <c r="B2413" t="s">
        <v>17</v>
      </c>
      <c r="C2413">
        <v>0</v>
      </c>
      <c r="D2413">
        <v>11</v>
      </c>
      <c r="E2413">
        <v>15</v>
      </c>
      <c r="F2413">
        <v>1</v>
      </c>
      <c r="G2413">
        <v>0.2</v>
      </c>
      <c r="H2413">
        <v>3</v>
      </c>
      <c r="I2413">
        <v>18</v>
      </c>
      <c r="J2413">
        <v>2</v>
      </c>
      <c r="K2413">
        <v>11</v>
      </c>
      <c r="L2413">
        <v>0</v>
      </c>
    </row>
    <row r="2414" spans="1:12" x14ac:dyDescent="0.2">
      <c r="A2414" t="s">
        <v>2430</v>
      </c>
      <c r="B2414" t="s">
        <v>13</v>
      </c>
      <c r="C2414">
        <v>0</v>
      </c>
      <c r="D2414">
        <v>2</v>
      </c>
      <c r="E2414">
        <v>1</v>
      </c>
      <c r="F2414">
        <v>1</v>
      </c>
      <c r="G2414">
        <v>1</v>
      </c>
      <c r="H2414">
        <v>2</v>
      </c>
      <c r="I2414">
        <v>5</v>
      </c>
      <c r="J2414">
        <v>1</v>
      </c>
      <c r="K2414">
        <v>3</v>
      </c>
      <c r="L2414">
        <v>0</v>
      </c>
    </row>
    <row r="2415" spans="1:12" x14ac:dyDescent="0.2">
      <c r="A2415" t="s">
        <v>2431</v>
      </c>
      <c r="B2415" t="s">
        <v>19</v>
      </c>
      <c r="C2415">
        <v>0</v>
      </c>
      <c r="D2415">
        <v>1</v>
      </c>
      <c r="E2415">
        <v>1</v>
      </c>
      <c r="F2415">
        <v>0</v>
      </c>
      <c r="G2415">
        <v>1</v>
      </c>
      <c r="H2415">
        <v>3</v>
      </c>
      <c r="I2415">
        <v>5</v>
      </c>
      <c r="J2415">
        <v>1</v>
      </c>
      <c r="K2415">
        <v>3</v>
      </c>
      <c r="L2415">
        <v>0</v>
      </c>
    </row>
    <row r="2416" spans="1:12" x14ac:dyDescent="0.2">
      <c r="A2416" t="s">
        <v>2432</v>
      </c>
      <c r="B2416" t="s">
        <v>19</v>
      </c>
      <c r="C2416">
        <v>0</v>
      </c>
      <c r="D2416">
        <v>1</v>
      </c>
      <c r="E2416">
        <v>1</v>
      </c>
      <c r="F2416">
        <v>0</v>
      </c>
      <c r="G2416">
        <v>1</v>
      </c>
      <c r="H2416">
        <v>3</v>
      </c>
      <c r="I2416">
        <v>5</v>
      </c>
      <c r="J2416">
        <v>1</v>
      </c>
      <c r="K2416">
        <v>3</v>
      </c>
      <c r="L2416">
        <v>0</v>
      </c>
    </row>
    <row r="2417" spans="1:12" x14ac:dyDescent="0.2">
      <c r="A2417" t="s">
        <v>2433</v>
      </c>
      <c r="B2417" t="s">
        <v>34</v>
      </c>
      <c r="C2417">
        <v>0</v>
      </c>
      <c r="D2417">
        <v>5</v>
      </c>
      <c r="E2417">
        <v>15</v>
      </c>
      <c r="F2417">
        <v>1</v>
      </c>
      <c r="G2417">
        <v>0.33300000000000002</v>
      </c>
      <c r="H2417">
        <v>13</v>
      </c>
      <c r="I2417">
        <v>36</v>
      </c>
      <c r="J2417">
        <v>5</v>
      </c>
      <c r="K2417">
        <v>6</v>
      </c>
      <c r="L2417">
        <v>0</v>
      </c>
    </row>
    <row r="2418" spans="1:12" x14ac:dyDescent="0.2">
      <c r="A2418" t="s">
        <v>2434</v>
      </c>
      <c r="B2418" t="s">
        <v>19</v>
      </c>
      <c r="C2418">
        <v>0</v>
      </c>
      <c r="D2418">
        <v>3</v>
      </c>
      <c r="E2418">
        <v>0</v>
      </c>
      <c r="F2418">
        <v>1</v>
      </c>
      <c r="G2418">
        <v>1</v>
      </c>
      <c r="H2418">
        <v>5</v>
      </c>
      <c r="I2418">
        <v>7</v>
      </c>
      <c r="J2418">
        <v>3</v>
      </c>
      <c r="K2418">
        <v>4</v>
      </c>
      <c r="L2418">
        <v>0</v>
      </c>
    </row>
    <row r="2419" spans="1:12" x14ac:dyDescent="0.2">
      <c r="A2419" t="s">
        <v>2435</v>
      </c>
      <c r="B2419" t="s">
        <v>19</v>
      </c>
      <c r="C2419">
        <v>0</v>
      </c>
      <c r="D2419">
        <v>2</v>
      </c>
      <c r="E2419">
        <v>1</v>
      </c>
      <c r="F2419">
        <v>0</v>
      </c>
      <c r="G2419">
        <v>0.5</v>
      </c>
      <c r="H2419">
        <v>4</v>
      </c>
      <c r="I2419">
        <v>5</v>
      </c>
      <c r="J2419">
        <v>2</v>
      </c>
      <c r="K2419">
        <v>3</v>
      </c>
      <c r="L2419">
        <v>0</v>
      </c>
    </row>
    <row r="2420" spans="1:12" x14ac:dyDescent="0.2">
      <c r="A2420" t="s">
        <v>2436</v>
      </c>
      <c r="B2420" t="s">
        <v>17</v>
      </c>
      <c r="C2420">
        <v>0</v>
      </c>
      <c r="D2420">
        <v>3</v>
      </c>
      <c r="E2420">
        <v>0</v>
      </c>
      <c r="F2420">
        <v>0</v>
      </c>
      <c r="G2420">
        <v>1</v>
      </c>
      <c r="H2420">
        <v>2</v>
      </c>
      <c r="I2420">
        <v>5</v>
      </c>
      <c r="J2420">
        <v>1</v>
      </c>
      <c r="K2420">
        <v>4</v>
      </c>
      <c r="L2420">
        <v>0</v>
      </c>
    </row>
    <row r="2421" spans="1:12" x14ac:dyDescent="0.2">
      <c r="A2421" t="s">
        <v>2437</v>
      </c>
      <c r="B2421" t="s">
        <v>17</v>
      </c>
      <c r="C2421">
        <v>0</v>
      </c>
      <c r="D2421">
        <v>3</v>
      </c>
      <c r="E2421">
        <v>0</v>
      </c>
      <c r="F2421">
        <v>1</v>
      </c>
      <c r="G2421">
        <v>1</v>
      </c>
      <c r="H2421">
        <v>2</v>
      </c>
      <c r="I2421">
        <v>5</v>
      </c>
      <c r="J2421">
        <v>1</v>
      </c>
      <c r="K2421">
        <v>4</v>
      </c>
      <c r="L2421">
        <v>0</v>
      </c>
    </row>
    <row r="2422" spans="1:12" x14ac:dyDescent="0.2">
      <c r="A2422" t="s">
        <v>2438</v>
      </c>
      <c r="B2422" t="s">
        <v>19</v>
      </c>
      <c r="C2422">
        <v>0</v>
      </c>
      <c r="D2422">
        <v>3</v>
      </c>
      <c r="E2422">
        <v>0</v>
      </c>
      <c r="F2422">
        <v>1</v>
      </c>
      <c r="G2422">
        <v>1</v>
      </c>
      <c r="H2422">
        <v>6</v>
      </c>
      <c r="I2422">
        <v>10</v>
      </c>
      <c r="J2422">
        <v>2</v>
      </c>
      <c r="K2422">
        <v>4</v>
      </c>
      <c r="L2422">
        <v>0</v>
      </c>
    </row>
    <row r="2423" spans="1:12" x14ac:dyDescent="0.2">
      <c r="A2423" t="s">
        <v>2439</v>
      </c>
      <c r="B2423" t="s">
        <v>19</v>
      </c>
      <c r="C2423">
        <v>0</v>
      </c>
      <c r="D2423">
        <v>3</v>
      </c>
      <c r="E2423">
        <v>0</v>
      </c>
      <c r="F2423">
        <v>1</v>
      </c>
      <c r="G2423">
        <v>0.5</v>
      </c>
      <c r="H2423">
        <v>3</v>
      </c>
      <c r="I2423">
        <v>8</v>
      </c>
      <c r="J2423">
        <v>1</v>
      </c>
      <c r="K2423">
        <v>4</v>
      </c>
      <c r="L2423">
        <v>0</v>
      </c>
    </row>
    <row r="2424" spans="1:12" x14ac:dyDescent="0.2">
      <c r="A2424" t="s">
        <v>2440</v>
      </c>
      <c r="B2424" t="s">
        <v>34</v>
      </c>
      <c r="C2424">
        <v>0</v>
      </c>
      <c r="D2424">
        <v>4</v>
      </c>
      <c r="E2424">
        <v>4</v>
      </c>
      <c r="F2424">
        <v>1</v>
      </c>
      <c r="G2424">
        <v>0.5</v>
      </c>
      <c r="H2424">
        <v>7</v>
      </c>
      <c r="I2424">
        <v>10</v>
      </c>
      <c r="J2424">
        <v>4</v>
      </c>
      <c r="K2424">
        <v>4</v>
      </c>
      <c r="L2424">
        <v>0</v>
      </c>
    </row>
    <row r="2425" spans="1:12" x14ac:dyDescent="0.2">
      <c r="A2425" t="s">
        <v>2441</v>
      </c>
      <c r="B2425" t="s">
        <v>34</v>
      </c>
      <c r="C2425">
        <v>0</v>
      </c>
      <c r="D2425">
        <v>2</v>
      </c>
      <c r="E2425">
        <v>3</v>
      </c>
      <c r="F2425">
        <v>0</v>
      </c>
      <c r="G2425">
        <v>0.5</v>
      </c>
      <c r="H2425">
        <v>4</v>
      </c>
      <c r="I2425">
        <v>6</v>
      </c>
      <c r="J2425">
        <v>2</v>
      </c>
      <c r="K2425">
        <v>4</v>
      </c>
      <c r="L2425">
        <v>0</v>
      </c>
    </row>
    <row r="2426" spans="1:12" x14ac:dyDescent="0.2">
      <c r="A2426" t="s">
        <v>2442</v>
      </c>
      <c r="B2426" t="s">
        <v>34</v>
      </c>
      <c r="C2426">
        <v>0</v>
      </c>
      <c r="D2426">
        <v>3</v>
      </c>
      <c r="E2426">
        <v>0</v>
      </c>
      <c r="F2426">
        <v>0</v>
      </c>
      <c r="G2426">
        <v>1</v>
      </c>
      <c r="H2426">
        <v>3</v>
      </c>
      <c r="I2426">
        <v>6</v>
      </c>
      <c r="J2426">
        <v>1</v>
      </c>
      <c r="K2426">
        <v>4</v>
      </c>
      <c r="L2426">
        <v>0</v>
      </c>
    </row>
    <row r="2427" spans="1:12" x14ac:dyDescent="0.2">
      <c r="A2427" t="s">
        <v>2443</v>
      </c>
      <c r="B2427" t="s">
        <v>19</v>
      </c>
      <c r="C2427">
        <v>0</v>
      </c>
      <c r="D2427">
        <v>3</v>
      </c>
      <c r="E2427">
        <v>0</v>
      </c>
      <c r="F2427">
        <v>1</v>
      </c>
      <c r="G2427">
        <v>0.5</v>
      </c>
      <c r="H2427">
        <v>3</v>
      </c>
      <c r="I2427">
        <v>7</v>
      </c>
      <c r="J2427">
        <v>1</v>
      </c>
      <c r="K2427">
        <v>4</v>
      </c>
      <c r="L2427">
        <v>0</v>
      </c>
    </row>
    <row r="2428" spans="1:12" x14ac:dyDescent="0.2">
      <c r="A2428" t="s">
        <v>2444</v>
      </c>
      <c r="B2428" t="s">
        <v>34</v>
      </c>
      <c r="C2428">
        <v>0</v>
      </c>
      <c r="D2428">
        <v>3</v>
      </c>
      <c r="E2428">
        <v>4</v>
      </c>
      <c r="F2428">
        <v>1</v>
      </c>
      <c r="G2428">
        <v>0.5</v>
      </c>
      <c r="H2428">
        <v>7</v>
      </c>
      <c r="I2428">
        <v>11</v>
      </c>
      <c r="J2428">
        <v>4</v>
      </c>
      <c r="K2428">
        <v>4</v>
      </c>
      <c r="L2428">
        <v>0</v>
      </c>
    </row>
    <row r="2429" spans="1:12" x14ac:dyDescent="0.2">
      <c r="A2429" t="s">
        <v>2445</v>
      </c>
      <c r="B2429" t="s">
        <v>34</v>
      </c>
      <c r="C2429">
        <v>0</v>
      </c>
      <c r="D2429">
        <v>2</v>
      </c>
      <c r="E2429">
        <v>3</v>
      </c>
      <c r="F2429">
        <v>0</v>
      </c>
      <c r="G2429">
        <v>0.5</v>
      </c>
      <c r="H2429">
        <v>4</v>
      </c>
      <c r="I2429">
        <v>6</v>
      </c>
      <c r="J2429">
        <v>2</v>
      </c>
      <c r="K2429">
        <v>4</v>
      </c>
      <c r="L2429">
        <v>0</v>
      </c>
    </row>
    <row r="2430" spans="1:12" x14ac:dyDescent="0.2">
      <c r="A2430" t="s">
        <v>2446</v>
      </c>
      <c r="B2430" t="s">
        <v>34</v>
      </c>
      <c r="C2430">
        <v>0</v>
      </c>
      <c r="D2430">
        <v>3</v>
      </c>
      <c r="E2430">
        <v>0</v>
      </c>
      <c r="F2430">
        <v>0</v>
      </c>
      <c r="G2430">
        <v>1</v>
      </c>
      <c r="H2430">
        <v>6</v>
      </c>
      <c r="I2430">
        <v>8</v>
      </c>
      <c r="J2430">
        <v>1</v>
      </c>
      <c r="K2430">
        <v>4</v>
      </c>
      <c r="L2430">
        <v>0</v>
      </c>
    </row>
    <row r="2431" spans="1:12" x14ac:dyDescent="0.2">
      <c r="A2431" t="s">
        <v>2447</v>
      </c>
      <c r="B2431" t="s">
        <v>19</v>
      </c>
      <c r="C2431">
        <v>0</v>
      </c>
      <c r="D2431">
        <v>3</v>
      </c>
      <c r="E2431">
        <v>0</v>
      </c>
      <c r="F2431">
        <v>1</v>
      </c>
      <c r="G2431">
        <v>0.5</v>
      </c>
      <c r="H2431">
        <v>3</v>
      </c>
      <c r="I2431">
        <v>7</v>
      </c>
      <c r="J2431">
        <v>1</v>
      </c>
      <c r="K2431">
        <v>4</v>
      </c>
      <c r="L2431">
        <v>0</v>
      </c>
    </row>
    <row r="2432" spans="1:12" x14ac:dyDescent="0.2">
      <c r="A2432" t="s">
        <v>2448</v>
      </c>
      <c r="B2432" t="s">
        <v>34</v>
      </c>
      <c r="C2432">
        <v>0</v>
      </c>
      <c r="D2432">
        <v>2</v>
      </c>
      <c r="E2432">
        <v>1</v>
      </c>
      <c r="F2432">
        <v>1</v>
      </c>
      <c r="G2432">
        <v>1</v>
      </c>
      <c r="H2432">
        <v>11</v>
      </c>
      <c r="I2432">
        <v>16</v>
      </c>
      <c r="J2432">
        <v>1</v>
      </c>
      <c r="K2432">
        <v>2</v>
      </c>
      <c r="L2432">
        <v>0</v>
      </c>
    </row>
    <row r="2433" spans="1:12" x14ac:dyDescent="0.2">
      <c r="A2433" t="s">
        <v>2449</v>
      </c>
      <c r="B2433" t="s">
        <v>34</v>
      </c>
      <c r="C2433">
        <v>0</v>
      </c>
      <c r="D2433">
        <v>3</v>
      </c>
      <c r="E2433">
        <v>52</v>
      </c>
      <c r="F2433">
        <v>0</v>
      </c>
      <c r="G2433">
        <v>1</v>
      </c>
      <c r="H2433">
        <v>59</v>
      </c>
      <c r="I2433">
        <v>125</v>
      </c>
      <c r="J2433">
        <v>3</v>
      </c>
      <c r="K2433">
        <v>12</v>
      </c>
      <c r="L2433">
        <v>0</v>
      </c>
    </row>
    <row r="2434" spans="1:12" x14ac:dyDescent="0.2">
      <c r="A2434" t="s">
        <v>2450</v>
      </c>
      <c r="B2434" t="s">
        <v>34</v>
      </c>
      <c r="C2434">
        <v>0</v>
      </c>
      <c r="D2434">
        <v>1</v>
      </c>
      <c r="E2434">
        <v>1</v>
      </c>
      <c r="F2434">
        <v>0</v>
      </c>
      <c r="G2434">
        <v>1</v>
      </c>
      <c r="H2434">
        <v>3</v>
      </c>
      <c r="I2434">
        <v>3</v>
      </c>
      <c r="J2434">
        <v>1</v>
      </c>
      <c r="K2434">
        <v>2</v>
      </c>
      <c r="L2434">
        <v>0</v>
      </c>
    </row>
    <row r="2435" spans="1:12" x14ac:dyDescent="0.2">
      <c r="A2435" t="s">
        <v>2451</v>
      </c>
      <c r="B2435" t="s">
        <v>34</v>
      </c>
      <c r="C2435">
        <v>0</v>
      </c>
      <c r="D2435">
        <v>1</v>
      </c>
      <c r="E2435">
        <v>1</v>
      </c>
      <c r="F2435">
        <v>0</v>
      </c>
      <c r="G2435">
        <v>1</v>
      </c>
      <c r="H2435">
        <v>3</v>
      </c>
      <c r="I2435">
        <v>3</v>
      </c>
      <c r="J2435">
        <v>1</v>
      </c>
      <c r="K2435">
        <v>2</v>
      </c>
      <c r="L2435">
        <v>0</v>
      </c>
    </row>
    <row r="2436" spans="1:12" x14ac:dyDescent="0.2">
      <c r="A2436" t="s">
        <v>2452</v>
      </c>
      <c r="B2436" t="s">
        <v>34</v>
      </c>
      <c r="C2436">
        <v>0</v>
      </c>
      <c r="D2436">
        <v>1</v>
      </c>
      <c r="E2436">
        <v>0</v>
      </c>
      <c r="F2436">
        <v>0</v>
      </c>
      <c r="G2436">
        <v>1</v>
      </c>
      <c r="H2436">
        <v>3</v>
      </c>
      <c r="I2436">
        <v>3</v>
      </c>
      <c r="J2436">
        <v>1</v>
      </c>
      <c r="K2436">
        <v>2</v>
      </c>
      <c r="L2436">
        <v>0</v>
      </c>
    </row>
    <row r="2437" spans="1:12" x14ac:dyDescent="0.2">
      <c r="A2437" t="s">
        <v>2453</v>
      </c>
      <c r="B2437" t="s">
        <v>34</v>
      </c>
      <c r="C2437">
        <v>0</v>
      </c>
      <c r="D2437">
        <v>1</v>
      </c>
      <c r="E2437">
        <v>4</v>
      </c>
      <c r="F2437">
        <v>0</v>
      </c>
      <c r="G2437">
        <v>0.5</v>
      </c>
      <c r="H2437">
        <v>11</v>
      </c>
      <c r="I2437">
        <v>16</v>
      </c>
      <c r="J2437">
        <v>1</v>
      </c>
      <c r="K2437">
        <v>4</v>
      </c>
      <c r="L2437">
        <v>0</v>
      </c>
    </row>
    <row r="2438" spans="1:12" x14ac:dyDescent="0.2">
      <c r="A2438" t="s">
        <v>2454</v>
      </c>
      <c r="B2438" t="s">
        <v>19</v>
      </c>
      <c r="C2438">
        <v>0</v>
      </c>
      <c r="D2438">
        <v>1</v>
      </c>
      <c r="E2438">
        <v>0</v>
      </c>
      <c r="F2438">
        <v>0</v>
      </c>
      <c r="G2438">
        <v>1</v>
      </c>
      <c r="H2438">
        <v>5</v>
      </c>
      <c r="I2438">
        <v>16</v>
      </c>
      <c r="J2438">
        <v>1</v>
      </c>
      <c r="K2438">
        <v>2</v>
      </c>
      <c r="L2438">
        <v>0</v>
      </c>
    </row>
    <row r="2439" spans="1:12" x14ac:dyDescent="0.2">
      <c r="A2439" t="s">
        <v>2455</v>
      </c>
      <c r="B2439" t="s">
        <v>34</v>
      </c>
      <c r="C2439">
        <v>0</v>
      </c>
      <c r="D2439">
        <v>3</v>
      </c>
      <c r="E2439">
        <v>6</v>
      </c>
      <c r="F2439">
        <v>0</v>
      </c>
      <c r="G2439">
        <v>1</v>
      </c>
      <c r="H2439">
        <v>21</v>
      </c>
      <c r="I2439">
        <v>48</v>
      </c>
      <c r="J2439">
        <v>0</v>
      </c>
      <c r="K2439">
        <v>5</v>
      </c>
      <c r="L2439">
        <v>0</v>
      </c>
    </row>
    <row r="2440" spans="1:12" x14ac:dyDescent="0.2">
      <c r="A2440" t="s">
        <v>2456</v>
      </c>
      <c r="B2440" t="s">
        <v>19</v>
      </c>
      <c r="C2440">
        <v>0</v>
      </c>
      <c r="D2440">
        <v>4</v>
      </c>
      <c r="E2440">
        <v>8</v>
      </c>
      <c r="F2440">
        <v>1</v>
      </c>
      <c r="G2440">
        <v>1</v>
      </c>
      <c r="H2440">
        <v>6</v>
      </c>
      <c r="I2440">
        <v>13</v>
      </c>
      <c r="J2440">
        <v>1</v>
      </c>
      <c r="K2440">
        <v>5</v>
      </c>
      <c r="L2440">
        <v>0</v>
      </c>
    </row>
    <row r="2441" spans="1:12" x14ac:dyDescent="0.2">
      <c r="A2441" t="s">
        <v>2457</v>
      </c>
      <c r="B2441" t="s">
        <v>34</v>
      </c>
      <c r="C2441">
        <v>0</v>
      </c>
      <c r="D2441">
        <v>1</v>
      </c>
      <c r="E2441">
        <v>0</v>
      </c>
      <c r="F2441">
        <v>0</v>
      </c>
      <c r="G2441">
        <v>1</v>
      </c>
      <c r="H2441">
        <v>4</v>
      </c>
      <c r="I2441">
        <v>11</v>
      </c>
      <c r="J2441">
        <v>1</v>
      </c>
      <c r="K2441">
        <v>2</v>
      </c>
      <c r="L2441">
        <v>0</v>
      </c>
    </row>
    <row r="2442" spans="1:12" x14ac:dyDescent="0.2">
      <c r="A2442" t="s">
        <v>2458</v>
      </c>
      <c r="B2442" t="s">
        <v>17</v>
      </c>
      <c r="C2442">
        <v>5</v>
      </c>
      <c r="D2442">
        <v>2</v>
      </c>
      <c r="E2442">
        <v>4</v>
      </c>
      <c r="F2442">
        <v>2</v>
      </c>
      <c r="G2442">
        <v>0.5</v>
      </c>
      <c r="H2442">
        <v>0</v>
      </c>
      <c r="I2442">
        <v>7</v>
      </c>
      <c r="J2442">
        <v>1</v>
      </c>
      <c r="K2442">
        <v>4</v>
      </c>
      <c r="L2442">
        <v>0</v>
      </c>
    </row>
    <row r="2443" spans="1:12" x14ac:dyDescent="0.2">
      <c r="A2443" t="s">
        <v>2459</v>
      </c>
      <c r="B2443" t="s">
        <v>34</v>
      </c>
      <c r="C2443">
        <v>0</v>
      </c>
      <c r="D2443">
        <v>10</v>
      </c>
      <c r="E2443">
        <v>7</v>
      </c>
      <c r="F2443">
        <v>0</v>
      </c>
      <c r="G2443">
        <v>0.25</v>
      </c>
      <c r="H2443">
        <v>15</v>
      </c>
      <c r="I2443">
        <v>36</v>
      </c>
      <c r="J2443">
        <v>2</v>
      </c>
      <c r="K2443">
        <v>11</v>
      </c>
      <c r="L2443">
        <v>0</v>
      </c>
    </row>
    <row r="2444" spans="1:12" x14ac:dyDescent="0.2">
      <c r="A2444" t="s">
        <v>2460</v>
      </c>
      <c r="B2444" t="s">
        <v>19</v>
      </c>
      <c r="C2444">
        <v>0</v>
      </c>
      <c r="D2444">
        <v>2</v>
      </c>
      <c r="E2444">
        <v>0</v>
      </c>
      <c r="F2444">
        <v>0</v>
      </c>
      <c r="G2444">
        <v>1</v>
      </c>
      <c r="H2444">
        <v>2</v>
      </c>
      <c r="I2444">
        <v>8</v>
      </c>
      <c r="J2444">
        <v>2</v>
      </c>
      <c r="K2444">
        <v>3</v>
      </c>
      <c r="L2444">
        <v>0</v>
      </c>
    </row>
    <row r="2445" spans="1:12" x14ac:dyDescent="0.2">
      <c r="A2445" t="s">
        <v>2461</v>
      </c>
      <c r="B2445" t="s">
        <v>17</v>
      </c>
      <c r="C2445">
        <v>0</v>
      </c>
      <c r="D2445">
        <v>8</v>
      </c>
      <c r="E2445">
        <v>0</v>
      </c>
      <c r="F2445">
        <v>0</v>
      </c>
      <c r="G2445">
        <v>1</v>
      </c>
      <c r="H2445">
        <v>4</v>
      </c>
      <c r="I2445">
        <v>26</v>
      </c>
      <c r="J2445">
        <v>1</v>
      </c>
      <c r="K2445">
        <v>9</v>
      </c>
      <c r="L2445">
        <v>0</v>
      </c>
    </row>
    <row r="2446" spans="1:12" x14ac:dyDescent="0.2">
      <c r="A2446" t="s">
        <v>2462</v>
      </c>
      <c r="B2446" t="s">
        <v>17</v>
      </c>
      <c r="C2446">
        <v>0</v>
      </c>
      <c r="D2446">
        <v>4</v>
      </c>
      <c r="E2446">
        <v>0</v>
      </c>
      <c r="F2446">
        <v>0</v>
      </c>
      <c r="G2446">
        <v>1</v>
      </c>
      <c r="H2446">
        <v>3</v>
      </c>
      <c r="I2446">
        <v>17</v>
      </c>
      <c r="J2446">
        <v>1</v>
      </c>
      <c r="K2446">
        <v>5</v>
      </c>
      <c r="L2446">
        <v>0</v>
      </c>
    </row>
    <row r="2447" spans="1:12" x14ac:dyDescent="0.2">
      <c r="A2447" t="s">
        <v>2463</v>
      </c>
      <c r="B2447" t="s">
        <v>19</v>
      </c>
      <c r="C2447">
        <v>0</v>
      </c>
      <c r="D2447">
        <v>3</v>
      </c>
      <c r="E2447">
        <v>4</v>
      </c>
      <c r="F2447">
        <v>0</v>
      </c>
      <c r="G2447">
        <v>0.5</v>
      </c>
      <c r="H2447">
        <v>4</v>
      </c>
      <c r="I2447">
        <v>10</v>
      </c>
      <c r="J2447">
        <v>2</v>
      </c>
      <c r="K2447">
        <v>4</v>
      </c>
      <c r="L2447">
        <v>0</v>
      </c>
    </row>
    <row r="2448" spans="1:12" x14ac:dyDescent="0.2">
      <c r="A2448" t="s">
        <v>2464</v>
      </c>
      <c r="B2448" t="s">
        <v>19</v>
      </c>
      <c r="C2448">
        <v>0</v>
      </c>
      <c r="D2448">
        <v>2</v>
      </c>
      <c r="E2448">
        <v>0</v>
      </c>
      <c r="F2448">
        <v>0</v>
      </c>
      <c r="G2448">
        <v>1</v>
      </c>
      <c r="H2448">
        <v>1</v>
      </c>
      <c r="I2448">
        <v>7</v>
      </c>
      <c r="J2448">
        <v>2</v>
      </c>
      <c r="K2448">
        <v>3</v>
      </c>
      <c r="L2448">
        <v>0</v>
      </c>
    </row>
    <row r="2449" spans="1:12" x14ac:dyDescent="0.2">
      <c r="A2449" t="s">
        <v>2465</v>
      </c>
      <c r="B2449" t="s">
        <v>19</v>
      </c>
      <c r="C2449">
        <v>0</v>
      </c>
      <c r="D2449">
        <v>6</v>
      </c>
      <c r="E2449">
        <v>0</v>
      </c>
      <c r="F2449">
        <v>0</v>
      </c>
      <c r="G2449">
        <v>1</v>
      </c>
      <c r="H2449">
        <v>2</v>
      </c>
      <c r="I2449">
        <v>16</v>
      </c>
      <c r="J2449">
        <v>2</v>
      </c>
      <c r="K2449">
        <v>7</v>
      </c>
      <c r="L2449">
        <v>0</v>
      </c>
    </row>
    <row r="2450" spans="1:12" x14ac:dyDescent="0.2">
      <c r="A2450" t="s">
        <v>2466</v>
      </c>
      <c r="B2450" t="s">
        <v>19</v>
      </c>
      <c r="C2450">
        <v>0</v>
      </c>
      <c r="D2450">
        <v>6</v>
      </c>
      <c r="E2450">
        <v>0</v>
      </c>
      <c r="F2450">
        <v>0</v>
      </c>
      <c r="G2450">
        <v>1</v>
      </c>
      <c r="H2450">
        <v>2</v>
      </c>
      <c r="I2450">
        <v>21</v>
      </c>
      <c r="J2450">
        <v>2</v>
      </c>
      <c r="K2450">
        <v>7</v>
      </c>
      <c r="L2450">
        <v>0</v>
      </c>
    </row>
    <row r="2451" spans="1:12" x14ac:dyDescent="0.2">
      <c r="A2451" t="s">
        <v>2467</v>
      </c>
      <c r="B2451" t="s">
        <v>19</v>
      </c>
      <c r="C2451">
        <v>0</v>
      </c>
      <c r="D2451">
        <v>3</v>
      </c>
      <c r="E2451">
        <v>0</v>
      </c>
      <c r="F2451">
        <v>0</v>
      </c>
      <c r="G2451">
        <v>1</v>
      </c>
      <c r="H2451">
        <v>6</v>
      </c>
      <c r="I2451">
        <v>11</v>
      </c>
      <c r="J2451">
        <v>2</v>
      </c>
      <c r="K2451">
        <v>4</v>
      </c>
      <c r="L2451">
        <v>0</v>
      </c>
    </row>
    <row r="2452" spans="1:12" x14ac:dyDescent="0.2">
      <c r="A2452" t="s">
        <v>2468</v>
      </c>
      <c r="B2452" t="s">
        <v>17</v>
      </c>
      <c r="C2452">
        <v>0</v>
      </c>
      <c r="D2452">
        <v>13</v>
      </c>
      <c r="E2452">
        <v>0</v>
      </c>
      <c r="F2452">
        <v>0</v>
      </c>
      <c r="G2452">
        <v>1</v>
      </c>
      <c r="H2452">
        <v>11</v>
      </c>
      <c r="I2452">
        <v>33</v>
      </c>
      <c r="J2452">
        <v>1</v>
      </c>
      <c r="K2452">
        <v>14</v>
      </c>
      <c r="L2452">
        <v>0</v>
      </c>
    </row>
    <row r="2453" spans="1:12" x14ac:dyDescent="0.2">
      <c r="A2453" t="s">
        <v>2469</v>
      </c>
      <c r="B2453" t="s">
        <v>17</v>
      </c>
      <c r="C2453">
        <v>3</v>
      </c>
      <c r="D2453">
        <v>2</v>
      </c>
      <c r="E2453">
        <v>4</v>
      </c>
      <c r="F2453">
        <v>2</v>
      </c>
      <c r="G2453">
        <v>0.5</v>
      </c>
      <c r="H2453">
        <v>0</v>
      </c>
      <c r="I2453">
        <v>7</v>
      </c>
      <c r="J2453">
        <v>1</v>
      </c>
      <c r="K2453">
        <v>4</v>
      </c>
      <c r="L2453">
        <v>0</v>
      </c>
    </row>
    <row r="2454" spans="1:12" x14ac:dyDescent="0.2">
      <c r="A2454" t="s">
        <v>2470</v>
      </c>
      <c r="B2454" t="s">
        <v>17</v>
      </c>
      <c r="C2454">
        <v>3</v>
      </c>
      <c r="D2454">
        <v>2</v>
      </c>
      <c r="E2454">
        <v>4</v>
      </c>
      <c r="F2454">
        <v>2</v>
      </c>
      <c r="G2454">
        <v>0.5</v>
      </c>
      <c r="H2454">
        <v>0</v>
      </c>
      <c r="I2454">
        <v>7</v>
      </c>
      <c r="J2454">
        <v>2</v>
      </c>
      <c r="K2454">
        <v>4</v>
      </c>
      <c r="L2454">
        <v>0</v>
      </c>
    </row>
    <row r="2455" spans="1:12" x14ac:dyDescent="0.2">
      <c r="A2455" t="s">
        <v>2471</v>
      </c>
      <c r="B2455" t="s">
        <v>34</v>
      </c>
      <c r="C2455">
        <v>0</v>
      </c>
      <c r="D2455">
        <v>6</v>
      </c>
      <c r="E2455">
        <v>0</v>
      </c>
      <c r="F2455">
        <v>0</v>
      </c>
      <c r="G2455">
        <v>0.5</v>
      </c>
      <c r="H2455">
        <v>6</v>
      </c>
      <c r="I2455">
        <v>26</v>
      </c>
      <c r="J2455">
        <v>1</v>
      </c>
      <c r="K2455">
        <v>11</v>
      </c>
      <c r="L2455">
        <v>0</v>
      </c>
    </row>
    <row r="2456" spans="1:12" x14ac:dyDescent="0.2">
      <c r="A2456" t="s">
        <v>2472</v>
      </c>
      <c r="B2456" t="s">
        <v>1644</v>
      </c>
      <c r="C2456">
        <v>0</v>
      </c>
      <c r="D2456">
        <v>16</v>
      </c>
      <c r="E2456">
        <v>30</v>
      </c>
      <c r="F2456">
        <v>0</v>
      </c>
      <c r="G2456">
        <v>0.33300000000000002</v>
      </c>
      <c r="H2456">
        <v>17</v>
      </c>
      <c r="I2456">
        <v>33</v>
      </c>
      <c r="J2456">
        <v>281</v>
      </c>
      <c r="K2456">
        <v>18</v>
      </c>
      <c r="L2456">
        <v>5</v>
      </c>
    </row>
    <row r="2457" spans="1:12" x14ac:dyDescent="0.2">
      <c r="A2457" t="s">
        <v>2473</v>
      </c>
      <c r="B2457" t="s">
        <v>15</v>
      </c>
      <c r="C2457">
        <v>2</v>
      </c>
      <c r="D2457">
        <v>4</v>
      </c>
      <c r="E2457">
        <v>8</v>
      </c>
      <c r="F2457">
        <v>0</v>
      </c>
      <c r="G2457">
        <v>0.33300000000000002</v>
      </c>
      <c r="H2457">
        <v>4</v>
      </c>
      <c r="I2457">
        <v>11</v>
      </c>
      <c r="J2457">
        <v>372</v>
      </c>
      <c r="K2457">
        <v>7</v>
      </c>
      <c r="L2457">
        <v>0</v>
      </c>
    </row>
    <row r="2458" spans="1:12" x14ac:dyDescent="0.2">
      <c r="A2458" t="s">
        <v>2474</v>
      </c>
      <c r="B2458" t="s">
        <v>15</v>
      </c>
      <c r="C2458">
        <v>0</v>
      </c>
      <c r="D2458">
        <v>1</v>
      </c>
      <c r="E2458">
        <v>0</v>
      </c>
      <c r="F2458">
        <v>0</v>
      </c>
      <c r="G2458">
        <v>1</v>
      </c>
      <c r="H2458">
        <v>10</v>
      </c>
      <c r="I2458">
        <v>35</v>
      </c>
      <c r="J2458">
        <v>2</v>
      </c>
      <c r="K2458">
        <v>8</v>
      </c>
      <c r="L2458">
        <v>1</v>
      </c>
    </row>
    <row r="2459" spans="1:12" x14ac:dyDescent="0.2">
      <c r="A2459" t="s">
        <v>2475</v>
      </c>
      <c r="B2459" t="s">
        <v>1644</v>
      </c>
      <c r="C2459">
        <v>0</v>
      </c>
      <c r="D2459">
        <v>7</v>
      </c>
      <c r="E2459">
        <v>7</v>
      </c>
      <c r="F2459">
        <v>0</v>
      </c>
      <c r="G2459">
        <v>0.25</v>
      </c>
      <c r="H2459">
        <v>6</v>
      </c>
      <c r="I2459">
        <v>29</v>
      </c>
      <c r="J2459">
        <v>4</v>
      </c>
      <c r="K2459">
        <v>11</v>
      </c>
      <c r="L2459">
        <v>4</v>
      </c>
    </row>
    <row r="2460" spans="1:12" x14ac:dyDescent="0.2">
      <c r="A2460" t="s">
        <v>2476</v>
      </c>
      <c r="B2460" t="s">
        <v>34</v>
      </c>
      <c r="C2460">
        <v>0</v>
      </c>
      <c r="D2460">
        <v>55</v>
      </c>
      <c r="E2460">
        <v>431</v>
      </c>
      <c r="F2460">
        <v>0</v>
      </c>
      <c r="G2460">
        <v>0.5</v>
      </c>
      <c r="H2460">
        <v>50</v>
      </c>
      <c r="I2460">
        <v>204</v>
      </c>
      <c r="J2460">
        <v>6</v>
      </c>
      <c r="K2460">
        <v>63</v>
      </c>
      <c r="L2460">
        <v>6</v>
      </c>
    </row>
    <row r="2461" spans="1:12" x14ac:dyDescent="0.2">
      <c r="A2461" t="s">
        <v>2477</v>
      </c>
      <c r="B2461" t="s">
        <v>34</v>
      </c>
      <c r="C2461">
        <v>0</v>
      </c>
      <c r="D2461">
        <v>10</v>
      </c>
      <c r="E2461">
        <v>110</v>
      </c>
      <c r="F2461">
        <v>0</v>
      </c>
      <c r="G2461">
        <v>1</v>
      </c>
      <c r="H2461">
        <v>37</v>
      </c>
      <c r="I2461">
        <v>149</v>
      </c>
      <c r="J2461">
        <v>15</v>
      </c>
      <c r="K2461">
        <v>19</v>
      </c>
      <c r="L2461">
        <v>14</v>
      </c>
    </row>
    <row r="2462" spans="1:12" x14ac:dyDescent="0.2">
      <c r="A2462" t="s">
        <v>2478</v>
      </c>
      <c r="B2462" t="s">
        <v>19</v>
      </c>
      <c r="C2462">
        <v>0</v>
      </c>
      <c r="D2462">
        <v>1</v>
      </c>
      <c r="E2462">
        <v>0</v>
      </c>
      <c r="F2462">
        <v>1</v>
      </c>
      <c r="G2462">
        <v>1</v>
      </c>
      <c r="H2462">
        <v>1</v>
      </c>
      <c r="I2462">
        <v>3</v>
      </c>
      <c r="J2462">
        <v>1</v>
      </c>
      <c r="K2462">
        <v>1</v>
      </c>
      <c r="L2462">
        <v>0</v>
      </c>
    </row>
    <row r="2463" spans="1:12" x14ac:dyDescent="0.2">
      <c r="A2463" t="s">
        <v>2479</v>
      </c>
      <c r="B2463" t="s">
        <v>17</v>
      </c>
      <c r="C2463">
        <v>8</v>
      </c>
      <c r="D2463">
        <v>2</v>
      </c>
      <c r="E2463">
        <v>4</v>
      </c>
      <c r="F2463">
        <v>2</v>
      </c>
      <c r="G2463">
        <v>0.5</v>
      </c>
      <c r="H2463">
        <v>0</v>
      </c>
      <c r="I2463">
        <v>7</v>
      </c>
      <c r="J2463">
        <v>1</v>
      </c>
      <c r="K2463">
        <v>4</v>
      </c>
      <c r="L2463">
        <v>0</v>
      </c>
    </row>
    <row r="2464" spans="1:12" x14ac:dyDescent="0.2">
      <c r="A2464" t="s">
        <v>2480</v>
      </c>
      <c r="B2464" t="s">
        <v>34</v>
      </c>
      <c r="C2464">
        <v>2</v>
      </c>
      <c r="D2464">
        <v>9</v>
      </c>
      <c r="E2464">
        <v>21</v>
      </c>
      <c r="F2464">
        <v>0</v>
      </c>
      <c r="G2464">
        <v>1</v>
      </c>
      <c r="H2464">
        <v>5</v>
      </c>
      <c r="I2464">
        <v>24</v>
      </c>
      <c r="J2464">
        <v>1</v>
      </c>
      <c r="K2464">
        <v>12</v>
      </c>
      <c r="L2464">
        <v>0</v>
      </c>
    </row>
    <row r="2465" spans="1:12" x14ac:dyDescent="0.2">
      <c r="A2465" t="s">
        <v>2481</v>
      </c>
      <c r="B2465" t="s">
        <v>34</v>
      </c>
      <c r="C2465">
        <v>0</v>
      </c>
      <c r="D2465">
        <v>2</v>
      </c>
      <c r="E2465">
        <v>0</v>
      </c>
      <c r="F2465">
        <v>2</v>
      </c>
      <c r="G2465">
        <v>1</v>
      </c>
      <c r="H2465">
        <v>3</v>
      </c>
      <c r="I2465">
        <v>5</v>
      </c>
      <c r="J2465">
        <v>1</v>
      </c>
      <c r="K2465">
        <v>2</v>
      </c>
      <c r="L2465">
        <v>0</v>
      </c>
    </row>
    <row r="2466" spans="1:12" x14ac:dyDescent="0.2">
      <c r="A2466" t="s">
        <v>2482</v>
      </c>
      <c r="B2466" t="s">
        <v>17</v>
      </c>
      <c r="C2466">
        <v>2</v>
      </c>
      <c r="D2466">
        <v>0</v>
      </c>
      <c r="E2466">
        <v>0</v>
      </c>
      <c r="F2466">
        <v>1</v>
      </c>
      <c r="G2466">
        <v>1</v>
      </c>
      <c r="H2466">
        <v>2</v>
      </c>
      <c r="I2466">
        <v>3</v>
      </c>
      <c r="J2466">
        <v>1</v>
      </c>
      <c r="K2466">
        <v>2</v>
      </c>
      <c r="L2466">
        <v>0</v>
      </c>
    </row>
    <row r="2467" spans="1:12" x14ac:dyDescent="0.2">
      <c r="A2467" t="s">
        <v>2483</v>
      </c>
      <c r="B2467" t="s">
        <v>34</v>
      </c>
      <c r="C2467">
        <v>0</v>
      </c>
      <c r="D2467">
        <v>10</v>
      </c>
      <c r="E2467">
        <v>149</v>
      </c>
      <c r="F2467">
        <v>0</v>
      </c>
      <c r="G2467">
        <v>0.33300000000000002</v>
      </c>
      <c r="H2467">
        <v>35</v>
      </c>
      <c r="I2467">
        <v>139</v>
      </c>
      <c r="J2467">
        <v>9</v>
      </c>
      <c r="K2467">
        <v>20</v>
      </c>
      <c r="L2467">
        <v>5</v>
      </c>
    </row>
    <row r="2468" spans="1:12" x14ac:dyDescent="0.2">
      <c r="A2468" t="s">
        <v>2484</v>
      </c>
      <c r="B2468" t="s">
        <v>34</v>
      </c>
      <c r="C2468">
        <v>0</v>
      </c>
      <c r="D2468">
        <v>1</v>
      </c>
      <c r="E2468">
        <v>0</v>
      </c>
      <c r="F2468">
        <v>2</v>
      </c>
      <c r="G2468">
        <v>1</v>
      </c>
      <c r="H2468">
        <v>4</v>
      </c>
      <c r="I2468">
        <v>13</v>
      </c>
      <c r="J2468">
        <v>1</v>
      </c>
      <c r="K2468">
        <v>2</v>
      </c>
      <c r="L2468">
        <v>0</v>
      </c>
    </row>
    <row r="2469" spans="1:12" x14ac:dyDescent="0.2">
      <c r="A2469" t="s">
        <v>2485</v>
      </c>
      <c r="B2469" t="s">
        <v>17</v>
      </c>
      <c r="C2469">
        <v>6</v>
      </c>
      <c r="D2469">
        <v>2</v>
      </c>
      <c r="E2469">
        <v>4</v>
      </c>
      <c r="F2469">
        <v>2</v>
      </c>
      <c r="G2469">
        <v>0.5</v>
      </c>
      <c r="H2469">
        <v>0</v>
      </c>
      <c r="I2469">
        <v>7</v>
      </c>
      <c r="J2469">
        <v>5</v>
      </c>
      <c r="K2469">
        <v>4</v>
      </c>
      <c r="L2469">
        <v>0</v>
      </c>
    </row>
    <row r="2470" spans="1:12" x14ac:dyDescent="0.2">
      <c r="A2470" t="s">
        <v>2486</v>
      </c>
      <c r="B2470" t="s">
        <v>17</v>
      </c>
      <c r="C2470">
        <v>0</v>
      </c>
      <c r="D2470">
        <v>7</v>
      </c>
      <c r="E2470">
        <v>0</v>
      </c>
      <c r="F2470">
        <v>0</v>
      </c>
      <c r="G2470">
        <v>1</v>
      </c>
      <c r="H2470">
        <v>2</v>
      </c>
      <c r="I2470">
        <v>11</v>
      </c>
      <c r="J2470">
        <v>1</v>
      </c>
      <c r="K2470">
        <v>9</v>
      </c>
      <c r="L2470">
        <v>0</v>
      </c>
    </row>
    <row r="2471" spans="1:12" x14ac:dyDescent="0.2">
      <c r="A2471" t="s">
        <v>2487</v>
      </c>
      <c r="B2471" t="s">
        <v>34</v>
      </c>
      <c r="C2471">
        <v>0</v>
      </c>
      <c r="D2471">
        <v>1</v>
      </c>
      <c r="E2471">
        <v>0</v>
      </c>
      <c r="F2471">
        <v>1</v>
      </c>
      <c r="G2471">
        <v>1</v>
      </c>
      <c r="H2471">
        <v>11</v>
      </c>
      <c r="I2471">
        <v>19</v>
      </c>
      <c r="J2471">
        <v>3</v>
      </c>
      <c r="K2471">
        <v>5</v>
      </c>
      <c r="L2471">
        <v>0</v>
      </c>
    </row>
    <row r="2472" spans="1:12" x14ac:dyDescent="0.2">
      <c r="A2472" t="s">
        <v>2488</v>
      </c>
      <c r="B2472" t="s">
        <v>34</v>
      </c>
      <c r="C2472">
        <v>0</v>
      </c>
      <c r="D2472">
        <v>1</v>
      </c>
      <c r="E2472">
        <v>0</v>
      </c>
      <c r="F2472">
        <v>1</v>
      </c>
      <c r="G2472">
        <v>1</v>
      </c>
      <c r="H2472">
        <v>5</v>
      </c>
      <c r="I2472">
        <v>13</v>
      </c>
      <c r="J2472">
        <v>1</v>
      </c>
      <c r="K2472">
        <v>2</v>
      </c>
      <c r="L2472">
        <v>0</v>
      </c>
    </row>
    <row r="2473" spans="1:12" x14ac:dyDescent="0.2">
      <c r="A2473" t="s">
        <v>2489</v>
      </c>
      <c r="B2473" t="s">
        <v>34</v>
      </c>
      <c r="C2473">
        <v>0</v>
      </c>
      <c r="D2473">
        <v>2</v>
      </c>
      <c r="E2473">
        <v>0</v>
      </c>
      <c r="F2473">
        <v>0</v>
      </c>
      <c r="G2473">
        <v>1</v>
      </c>
      <c r="H2473">
        <v>11</v>
      </c>
      <c r="I2473">
        <v>29</v>
      </c>
      <c r="J2473">
        <v>2</v>
      </c>
      <c r="K2473">
        <v>4</v>
      </c>
      <c r="L2473">
        <v>0</v>
      </c>
    </row>
    <row r="2474" spans="1:12" x14ac:dyDescent="0.2">
      <c r="A2474" t="s">
        <v>2490</v>
      </c>
      <c r="B2474" t="s">
        <v>15</v>
      </c>
      <c r="C2474">
        <v>2</v>
      </c>
      <c r="D2474">
        <v>1</v>
      </c>
      <c r="E2474">
        <v>1</v>
      </c>
      <c r="F2474">
        <v>1</v>
      </c>
      <c r="G2474">
        <v>1</v>
      </c>
      <c r="H2474">
        <v>2</v>
      </c>
      <c r="I2474">
        <v>5</v>
      </c>
      <c r="J2474">
        <v>80</v>
      </c>
      <c r="K2474">
        <v>3</v>
      </c>
      <c r="L2474">
        <v>17</v>
      </c>
    </row>
    <row r="2475" spans="1:12" x14ac:dyDescent="0.2">
      <c r="A2475" t="s">
        <v>2491</v>
      </c>
      <c r="B2475" t="s">
        <v>15</v>
      </c>
      <c r="C2475">
        <v>0</v>
      </c>
      <c r="D2475">
        <v>1</v>
      </c>
      <c r="E2475">
        <v>1</v>
      </c>
      <c r="F2475">
        <v>0</v>
      </c>
      <c r="G2475">
        <v>1</v>
      </c>
      <c r="H2475">
        <v>2</v>
      </c>
      <c r="I2475">
        <v>3</v>
      </c>
      <c r="J2475">
        <v>1</v>
      </c>
      <c r="K2475">
        <v>2</v>
      </c>
      <c r="L2475">
        <v>0</v>
      </c>
    </row>
    <row r="2476" spans="1:12" x14ac:dyDescent="0.2">
      <c r="A2476" t="s">
        <v>2492</v>
      </c>
      <c r="B2476" t="s">
        <v>1644</v>
      </c>
      <c r="C2476">
        <v>0</v>
      </c>
      <c r="D2476">
        <v>5</v>
      </c>
      <c r="E2476">
        <v>4</v>
      </c>
      <c r="F2476">
        <v>0</v>
      </c>
      <c r="G2476">
        <v>0.33300000000000002</v>
      </c>
      <c r="H2476">
        <v>12</v>
      </c>
      <c r="I2476">
        <v>21</v>
      </c>
      <c r="J2476">
        <v>3</v>
      </c>
      <c r="K2476">
        <v>7</v>
      </c>
      <c r="L2476">
        <v>0</v>
      </c>
    </row>
    <row r="2477" spans="1:12" x14ac:dyDescent="0.2">
      <c r="A2477" t="s">
        <v>2493</v>
      </c>
      <c r="B2477" t="s">
        <v>1644</v>
      </c>
      <c r="C2477">
        <v>0</v>
      </c>
      <c r="D2477">
        <v>1</v>
      </c>
      <c r="E2477">
        <v>0</v>
      </c>
      <c r="F2477">
        <v>1</v>
      </c>
      <c r="G2477">
        <v>1</v>
      </c>
      <c r="H2477">
        <v>2</v>
      </c>
      <c r="I2477">
        <v>4</v>
      </c>
      <c r="J2477">
        <v>1</v>
      </c>
      <c r="K2477">
        <v>2</v>
      </c>
      <c r="L2477">
        <v>0</v>
      </c>
    </row>
    <row r="2478" spans="1:12" x14ac:dyDescent="0.2">
      <c r="A2478" t="s">
        <v>2494</v>
      </c>
      <c r="B2478" t="s">
        <v>1644</v>
      </c>
      <c r="C2478">
        <v>0</v>
      </c>
      <c r="D2478">
        <v>4</v>
      </c>
      <c r="E2478">
        <v>4</v>
      </c>
      <c r="F2478">
        <v>1</v>
      </c>
      <c r="G2478">
        <v>0.33300000000000002</v>
      </c>
      <c r="H2478">
        <v>5</v>
      </c>
      <c r="I2478">
        <v>15</v>
      </c>
      <c r="J2478">
        <v>1</v>
      </c>
      <c r="K2478">
        <v>5</v>
      </c>
      <c r="L2478">
        <v>0</v>
      </c>
    </row>
    <row r="2479" spans="1:12" x14ac:dyDescent="0.2">
      <c r="A2479" t="s">
        <v>2495</v>
      </c>
      <c r="B2479" t="s">
        <v>19</v>
      </c>
      <c r="C2479">
        <v>0</v>
      </c>
      <c r="D2479">
        <v>3</v>
      </c>
      <c r="E2479">
        <v>0</v>
      </c>
      <c r="F2479">
        <v>0</v>
      </c>
      <c r="G2479">
        <v>1</v>
      </c>
      <c r="H2479">
        <v>4</v>
      </c>
      <c r="I2479">
        <v>6</v>
      </c>
      <c r="J2479">
        <v>1</v>
      </c>
      <c r="K2479">
        <v>3</v>
      </c>
      <c r="L2479">
        <v>0</v>
      </c>
    </row>
    <row r="2480" spans="1:12" x14ac:dyDescent="0.2">
      <c r="A2480" t="s">
        <v>2496</v>
      </c>
      <c r="B2480" t="s">
        <v>13</v>
      </c>
      <c r="C2480">
        <v>0</v>
      </c>
      <c r="D2480">
        <v>1</v>
      </c>
      <c r="E2480">
        <v>0</v>
      </c>
      <c r="F2480">
        <v>1</v>
      </c>
      <c r="G2480">
        <v>1</v>
      </c>
      <c r="H2480">
        <v>2</v>
      </c>
      <c r="I2480">
        <v>1</v>
      </c>
      <c r="J2480">
        <v>2</v>
      </c>
      <c r="K2480">
        <v>1</v>
      </c>
      <c r="L2480">
        <v>0</v>
      </c>
    </row>
    <row r="2481" spans="1:12" x14ac:dyDescent="0.2">
      <c r="A2481" t="s">
        <v>2497</v>
      </c>
      <c r="B2481" t="s">
        <v>17</v>
      </c>
      <c r="C2481">
        <v>0</v>
      </c>
      <c r="D2481">
        <v>6</v>
      </c>
      <c r="E2481">
        <v>3</v>
      </c>
      <c r="F2481">
        <v>0</v>
      </c>
      <c r="G2481">
        <v>0.5</v>
      </c>
      <c r="H2481">
        <v>4</v>
      </c>
      <c r="I2481">
        <v>8</v>
      </c>
      <c r="J2481">
        <v>0</v>
      </c>
      <c r="K2481">
        <v>6</v>
      </c>
      <c r="L2481">
        <v>0</v>
      </c>
    </row>
    <row r="2482" spans="1:12" x14ac:dyDescent="0.2">
      <c r="A2482" t="s">
        <v>2498</v>
      </c>
      <c r="B2482" t="s">
        <v>15</v>
      </c>
      <c r="C2482">
        <v>0</v>
      </c>
      <c r="D2482">
        <v>3</v>
      </c>
      <c r="E2482">
        <v>0</v>
      </c>
      <c r="F2482">
        <v>1</v>
      </c>
      <c r="G2482">
        <v>1</v>
      </c>
      <c r="H2482">
        <v>2</v>
      </c>
      <c r="I2482">
        <v>13</v>
      </c>
      <c r="J2482">
        <v>1</v>
      </c>
      <c r="K2482">
        <v>4</v>
      </c>
      <c r="L2482">
        <v>0</v>
      </c>
    </row>
    <row r="2483" spans="1:12" x14ac:dyDescent="0.2">
      <c r="A2483" t="s">
        <v>2499</v>
      </c>
      <c r="B2483" t="s">
        <v>15</v>
      </c>
      <c r="C2483">
        <v>1</v>
      </c>
      <c r="D2483">
        <v>5</v>
      </c>
      <c r="E2483">
        <v>0</v>
      </c>
      <c r="F2483">
        <v>1</v>
      </c>
      <c r="G2483">
        <v>1</v>
      </c>
      <c r="H2483">
        <v>4</v>
      </c>
      <c r="I2483">
        <v>40</v>
      </c>
      <c r="J2483">
        <v>18</v>
      </c>
      <c r="K2483">
        <v>10</v>
      </c>
      <c r="L2483">
        <v>0</v>
      </c>
    </row>
    <row r="2484" spans="1:12" x14ac:dyDescent="0.2">
      <c r="A2484" t="s">
        <v>2500</v>
      </c>
      <c r="B2484" t="s">
        <v>1644</v>
      </c>
      <c r="C2484">
        <v>0</v>
      </c>
      <c r="D2484">
        <v>8</v>
      </c>
      <c r="E2484">
        <v>0</v>
      </c>
      <c r="F2484">
        <v>1</v>
      </c>
      <c r="G2484">
        <v>1</v>
      </c>
      <c r="H2484">
        <v>25</v>
      </c>
      <c r="I2484">
        <v>93</v>
      </c>
      <c r="J2484">
        <v>4</v>
      </c>
      <c r="K2484">
        <v>15</v>
      </c>
      <c r="L2484">
        <v>0</v>
      </c>
    </row>
    <row r="2485" spans="1:12" x14ac:dyDescent="0.2">
      <c r="A2485" t="s">
        <v>2501</v>
      </c>
      <c r="B2485" t="s">
        <v>15</v>
      </c>
      <c r="C2485">
        <v>0</v>
      </c>
      <c r="D2485">
        <v>2</v>
      </c>
      <c r="E2485">
        <v>1</v>
      </c>
      <c r="F2485">
        <v>1</v>
      </c>
      <c r="G2485">
        <v>1</v>
      </c>
      <c r="H2485">
        <v>1</v>
      </c>
      <c r="I2485">
        <v>5</v>
      </c>
      <c r="J2485">
        <v>1</v>
      </c>
      <c r="K2485">
        <v>3</v>
      </c>
      <c r="L2485">
        <v>0</v>
      </c>
    </row>
    <row r="2486" spans="1:12" x14ac:dyDescent="0.2">
      <c r="A2486" t="s">
        <v>2502</v>
      </c>
      <c r="B2486" t="s">
        <v>15</v>
      </c>
      <c r="C2486">
        <v>3</v>
      </c>
      <c r="D2486">
        <v>0</v>
      </c>
      <c r="E2486">
        <v>0</v>
      </c>
      <c r="F2486">
        <v>1</v>
      </c>
      <c r="G2486">
        <v>1</v>
      </c>
      <c r="H2486">
        <v>0</v>
      </c>
      <c r="I2486">
        <v>2</v>
      </c>
      <c r="J2486">
        <v>2</v>
      </c>
      <c r="K2486">
        <v>1</v>
      </c>
      <c r="L2486">
        <v>0</v>
      </c>
    </row>
    <row r="2487" spans="1:12" x14ac:dyDescent="0.2">
      <c r="A2487" t="s">
        <v>2503</v>
      </c>
      <c r="B2487" t="s">
        <v>15</v>
      </c>
      <c r="C2487">
        <v>2</v>
      </c>
      <c r="D2487">
        <v>1</v>
      </c>
      <c r="E2487">
        <v>0</v>
      </c>
      <c r="F2487">
        <v>1</v>
      </c>
      <c r="G2487">
        <v>1</v>
      </c>
      <c r="H2487">
        <v>1</v>
      </c>
      <c r="I2487">
        <v>2</v>
      </c>
      <c r="J2487">
        <v>3</v>
      </c>
      <c r="K2487">
        <v>1</v>
      </c>
      <c r="L2487">
        <v>0</v>
      </c>
    </row>
    <row r="2488" spans="1:12" x14ac:dyDescent="0.2">
      <c r="A2488" t="s">
        <v>2504</v>
      </c>
      <c r="B2488" t="s">
        <v>19</v>
      </c>
      <c r="C2488">
        <v>0</v>
      </c>
      <c r="D2488">
        <v>2</v>
      </c>
      <c r="E2488">
        <v>0</v>
      </c>
      <c r="F2488">
        <v>0</v>
      </c>
      <c r="G2488">
        <v>1</v>
      </c>
      <c r="H2488">
        <v>5</v>
      </c>
      <c r="I2488">
        <v>10</v>
      </c>
      <c r="J2488">
        <v>1</v>
      </c>
      <c r="K2488">
        <v>3</v>
      </c>
      <c r="L2488">
        <v>0</v>
      </c>
    </row>
    <row r="2489" spans="1:12" x14ac:dyDescent="0.2">
      <c r="A2489" t="s">
        <v>2505</v>
      </c>
      <c r="B2489" t="s">
        <v>15</v>
      </c>
      <c r="C2489">
        <v>3</v>
      </c>
      <c r="D2489">
        <v>6</v>
      </c>
      <c r="E2489">
        <v>0</v>
      </c>
      <c r="F2489">
        <v>0</v>
      </c>
      <c r="G2489">
        <v>1</v>
      </c>
      <c r="H2489">
        <v>3</v>
      </c>
      <c r="I2489">
        <v>13</v>
      </c>
      <c r="J2489">
        <v>5</v>
      </c>
      <c r="K2489">
        <v>8</v>
      </c>
      <c r="L2489">
        <v>0</v>
      </c>
    </row>
    <row r="2490" spans="1:12" x14ac:dyDescent="0.2">
      <c r="A2490" t="s">
        <v>2506</v>
      </c>
      <c r="B2490" t="s">
        <v>19</v>
      </c>
      <c r="C2490">
        <v>0</v>
      </c>
      <c r="D2490">
        <v>5</v>
      </c>
      <c r="E2490">
        <v>0</v>
      </c>
      <c r="F2490">
        <v>0</v>
      </c>
      <c r="G2490">
        <v>1</v>
      </c>
      <c r="H2490">
        <v>2</v>
      </c>
      <c r="I2490">
        <v>10</v>
      </c>
      <c r="J2490">
        <v>1</v>
      </c>
      <c r="K2490">
        <v>6</v>
      </c>
      <c r="L2490">
        <v>0</v>
      </c>
    </row>
    <row r="2491" spans="1:12" x14ac:dyDescent="0.2">
      <c r="A2491" t="s">
        <v>2507</v>
      </c>
      <c r="B2491" t="s">
        <v>34</v>
      </c>
      <c r="C2491">
        <v>0</v>
      </c>
      <c r="D2491">
        <v>16</v>
      </c>
      <c r="E2491">
        <v>210</v>
      </c>
      <c r="F2491">
        <v>1</v>
      </c>
      <c r="G2491">
        <v>1</v>
      </c>
      <c r="H2491">
        <v>41</v>
      </c>
      <c r="I2491">
        <v>212</v>
      </c>
      <c r="J2491">
        <v>5</v>
      </c>
      <c r="K2491">
        <v>28</v>
      </c>
      <c r="L2491">
        <v>0</v>
      </c>
    </row>
    <row r="2492" spans="1:12" x14ac:dyDescent="0.2">
      <c r="A2492" t="s">
        <v>2508</v>
      </c>
      <c r="B2492" t="s">
        <v>17</v>
      </c>
      <c r="C2492">
        <v>16</v>
      </c>
      <c r="D2492">
        <v>0</v>
      </c>
      <c r="E2492">
        <v>0</v>
      </c>
      <c r="F2492">
        <v>1</v>
      </c>
      <c r="G2492">
        <v>1</v>
      </c>
      <c r="H2492">
        <v>2</v>
      </c>
      <c r="I2492">
        <v>3</v>
      </c>
      <c r="J2492">
        <v>25</v>
      </c>
      <c r="K2492">
        <v>1</v>
      </c>
      <c r="L2492">
        <v>0</v>
      </c>
    </row>
    <row r="2493" spans="1:12" x14ac:dyDescent="0.2">
      <c r="A2493" t="s">
        <v>2509</v>
      </c>
      <c r="B2493" t="s">
        <v>17</v>
      </c>
      <c r="C2493">
        <v>3</v>
      </c>
      <c r="D2493">
        <v>0</v>
      </c>
      <c r="E2493">
        <v>0</v>
      </c>
      <c r="F2493">
        <v>1</v>
      </c>
      <c r="G2493">
        <v>1</v>
      </c>
      <c r="H2493">
        <v>0</v>
      </c>
      <c r="I2493">
        <v>2</v>
      </c>
      <c r="J2493">
        <v>3</v>
      </c>
      <c r="K2493">
        <v>1</v>
      </c>
      <c r="L2493">
        <v>0</v>
      </c>
    </row>
    <row r="2494" spans="1:12" x14ac:dyDescent="0.2">
      <c r="A2494" t="s">
        <v>2510</v>
      </c>
      <c r="B2494" t="s">
        <v>17</v>
      </c>
      <c r="C2494">
        <v>2</v>
      </c>
      <c r="D2494">
        <v>0</v>
      </c>
      <c r="E2494">
        <v>0</v>
      </c>
      <c r="F2494">
        <v>1</v>
      </c>
      <c r="G2494">
        <v>1</v>
      </c>
      <c r="H2494">
        <v>0</v>
      </c>
      <c r="I2494">
        <v>3</v>
      </c>
      <c r="J2494">
        <v>4</v>
      </c>
      <c r="K2494">
        <v>2</v>
      </c>
      <c r="L2494">
        <v>0</v>
      </c>
    </row>
    <row r="2495" spans="1:12" x14ac:dyDescent="0.2">
      <c r="A2495" t="s">
        <v>2511</v>
      </c>
      <c r="B2495" t="s">
        <v>17</v>
      </c>
      <c r="C2495">
        <v>19</v>
      </c>
      <c r="D2495">
        <v>0</v>
      </c>
      <c r="E2495">
        <v>0</v>
      </c>
      <c r="F2495">
        <v>1</v>
      </c>
      <c r="G2495">
        <v>1</v>
      </c>
      <c r="H2495">
        <v>6</v>
      </c>
      <c r="I2495">
        <v>2</v>
      </c>
      <c r="J2495">
        <v>3</v>
      </c>
      <c r="K2495">
        <v>1</v>
      </c>
      <c r="L2495">
        <v>0</v>
      </c>
    </row>
    <row r="2496" spans="1:12" x14ac:dyDescent="0.2">
      <c r="A2496" t="s">
        <v>2512</v>
      </c>
      <c r="B2496" t="s">
        <v>17</v>
      </c>
      <c r="C2496">
        <v>3</v>
      </c>
      <c r="D2496">
        <v>0</v>
      </c>
      <c r="E2496">
        <v>0</v>
      </c>
      <c r="F2496">
        <v>1</v>
      </c>
      <c r="G2496">
        <v>1</v>
      </c>
      <c r="H2496">
        <v>0</v>
      </c>
      <c r="I2496">
        <v>2</v>
      </c>
      <c r="J2496">
        <v>4</v>
      </c>
      <c r="K2496">
        <v>1</v>
      </c>
      <c r="L2496">
        <v>0</v>
      </c>
    </row>
    <row r="2497" spans="1:12" x14ac:dyDescent="0.2">
      <c r="A2497" t="s">
        <v>2513</v>
      </c>
      <c r="B2497" t="s">
        <v>17</v>
      </c>
      <c r="C2497">
        <v>6</v>
      </c>
      <c r="D2497">
        <v>0</v>
      </c>
      <c r="E2497">
        <v>0</v>
      </c>
      <c r="F2497">
        <v>1</v>
      </c>
      <c r="G2497">
        <v>1</v>
      </c>
      <c r="H2497">
        <v>0</v>
      </c>
      <c r="I2497">
        <v>2</v>
      </c>
      <c r="J2497">
        <v>5</v>
      </c>
      <c r="K2497">
        <v>1</v>
      </c>
      <c r="L2497">
        <v>0</v>
      </c>
    </row>
    <row r="2498" spans="1:12" x14ac:dyDescent="0.2">
      <c r="A2498" t="s">
        <v>2514</v>
      </c>
      <c r="B2498" t="s">
        <v>17</v>
      </c>
      <c r="C2498">
        <v>3</v>
      </c>
      <c r="D2498">
        <v>0</v>
      </c>
      <c r="E2498">
        <v>0</v>
      </c>
      <c r="F2498">
        <v>1</v>
      </c>
      <c r="G2498">
        <v>1</v>
      </c>
      <c r="H2498">
        <v>0</v>
      </c>
      <c r="I2498">
        <v>2</v>
      </c>
      <c r="J2498">
        <v>4</v>
      </c>
      <c r="K2498">
        <v>1</v>
      </c>
      <c r="L2498">
        <v>0</v>
      </c>
    </row>
    <row r="2499" spans="1:12" x14ac:dyDescent="0.2">
      <c r="A2499" t="s">
        <v>2515</v>
      </c>
      <c r="B2499" t="s">
        <v>15</v>
      </c>
      <c r="C2499">
        <v>0</v>
      </c>
      <c r="D2499">
        <v>3</v>
      </c>
      <c r="E2499">
        <v>4</v>
      </c>
      <c r="F2499">
        <v>1</v>
      </c>
      <c r="G2499">
        <v>0.33300000000000002</v>
      </c>
      <c r="H2499">
        <v>5</v>
      </c>
      <c r="I2499">
        <v>19</v>
      </c>
      <c r="J2499">
        <v>4</v>
      </c>
      <c r="K2499">
        <v>5</v>
      </c>
      <c r="L2499">
        <v>0</v>
      </c>
    </row>
    <row r="2500" spans="1:12" x14ac:dyDescent="0.2">
      <c r="A2500" t="s">
        <v>2516</v>
      </c>
      <c r="B2500" t="s">
        <v>15</v>
      </c>
      <c r="C2500">
        <v>0</v>
      </c>
      <c r="D2500">
        <v>1</v>
      </c>
      <c r="E2500">
        <v>0</v>
      </c>
      <c r="F2500">
        <v>1</v>
      </c>
      <c r="G2500">
        <v>1</v>
      </c>
      <c r="H2500">
        <v>2</v>
      </c>
      <c r="I2500">
        <v>7</v>
      </c>
      <c r="J2500">
        <v>1</v>
      </c>
      <c r="K2500">
        <v>2</v>
      </c>
      <c r="L2500">
        <v>0</v>
      </c>
    </row>
    <row r="2501" spans="1:12" x14ac:dyDescent="0.2">
      <c r="A2501" t="s">
        <v>2517</v>
      </c>
      <c r="B2501" t="s">
        <v>15</v>
      </c>
      <c r="C2501">
        <v>0</v>
      </c>
      <c r="D2501">
        <v>1</v>
      </c>
      <c r="E2501">
        <v>1</v>
      </c>
      <c r="F2501">
        <v>1</v>
      </c>
      <c r="G2501">
        <v>1</v>
      </c>
      <c r="H2501">
        <v>2</v>
      </c>
      <c r="I2501">
        <v>5</v>
      </c>
      <c r="J2501">
        <v>2</v>
      </c>
      <c r="K2501">
        <v>3</v>
      </c>
      <c r="L2501">
        <v>0</v>
      </c>
    </row>
    <row r="2502" spans="1:12" x14ac:dyDescent="0.2">
      <c r="A2502" t="s">
        <v>2518</v>
      </c>
      <c r="B2502" t="s">
        <v>15</v>
      </c>
      <c r="C2502">
        <v>0</v>
      </c>
      <c r="D2502">
        <v>4</v>
      </c>
      <c r="E2502">
        <v>4</v>
      </c>
      <c r="F2502">
        <v>1</v>
      </c>
      <c r="G2502">
        <v>0.33300000000000002</v>
      </c>
      <c r="H2502">
        <v>4</v>
      </c>
      <c r="I2502">
        <v>15</v>
      </c>
      <c r="J2502">
        <v>1</v>
      </c>
      <c r="K2502">
        <v>5</v>
      </c>
      <c r="L2502">
        <v>0</v>
      </c>
    </row>
    <row r="2503" spans="1:12" x14ac:dyDescent="0.2">
      <c r="A2503" t="s">
        <v>2519</v>
      </c>
      <c r="B2503" t="s">
        <v>1644</v>
      </c>
      <c r="C2503">
        <v>0</v>
      </c>
      <c r="D2503">
        <v>3</v>
      </c>
      <c r="E2503">
        <v>4</v>
      </c>
      <c r="F2503">
        <v>0</v>
      </c>
      <c r="G2503">
        <v>0.5</v>
      </c>
      <c r="H2503">
        <v>3</v>
      </c>
      <c r="I2503">
        <v>20</v>
      </c>
      <c r="J2503">
        <v>25</v>
      </c>
      <c r="K2503">
        <v>6</v>
      </c>
      <c r="L2503">
        <v>1</v>
      </c>
    </row>
    <row r="2504" spans="1:12" x14ac:dyDescent="0.2">
      <c r="A2504" t="s">
        <v>2520</v>
      </c>
      <c r="B2504" t="s">
        <v>34</v>
      </c>
      <c r="C2504">
        <v>0</v>
      </c>
      <c r="D2504">
        <v>4</v>
      </c>
      <c r="E2504">
        <v>9</v>
      </c>
      <c r="F2504">
        <v>0</v>
      </c>
      <c r="G2504">
        <v>0.25</v>
      </c>
      <c r="H2504">
        <v>4</v>
      </c>
      <c r="I2504">
        <v>15</v>
      </c>
      <c r="J2504">
        <v>7</v>
      </c>
      <c r="K2504">
        <v>9</v>
      </c>
      <c r="L2504">
        <v>0</v>
      </c>
    </row>
    <row r="2505" spans="1:12" x14ac:dyDescent="0.2">
      <c r="A2505" t="s">
        <v>2521</v>
      </c>
      <c r="B2505" t="s">
        <v>34</v>
      </c>
      <c r="C2505">
        <v>0</v>
      </c>
      <c r="D2505">
        <v>2</v>
      </c>
      <c r="E2505">
        <v>0</v>
      </c>
      <c r="F2505">
        <v>1</v>
      </c>
      <c r="G2505">
        <v>1</v>
      </c>
      <c r="H2505">
        <v>6</v>
      </c>
      <c r="I2505">
        <v>19</v>
      </c>
      <c r="J2505">
        <v>1</v>
      </c>
      <c r="K2505">
        <v>4</v>
      </c>
      <c r="L2505">
        <v>0</v>
      </c>
    </row>
    <row r="2506" spans="1:12" x14ac:dyDescent="0.2">
      <c r="A2506" t="s">
        <v>2522</v>
      </c>
      <c r="B2506" t="s">
        <v>19</v>
      </c>
      <c r="C2506">
        <v>0</v>
      </c>
      <c r="D2506">
        <v>2</v>
      </c>
      <c r="E2506">
        <v>1</v>
      </c>
      <c r="F2506">
        <v>1</v>
      </c>
      <c r="G2506">
        <v>1</v>
      </c>
      <c r="H2506">
        <v>7</v>
      </c>
      <c r="I2506">
        <v>31</v>
      </c>
      <c r="J2506">
        <v>0</v>
      </c>
      <c r="K2506">
        <v>2</v>
      </c>
      <c r="L2506">
        <v>0</v>
      </c>
    </row>
    <row r="2507" spans="1:12" x14ac:dyDescent="0.2">
      <c r="A2507" t="s">
        <v>2523</v>
      </c>
      <c r="B2507" t="s">
        <v>1644</v>
      </c>
      <c r="C2507">
        <v>0</v>
      </c>
      <c r="D2507">
        <v>11</v>
      </c>
      <c r="E2507">
        <v>111</v>
      </c>
      <c r="F2507">
        <v>0</v>
      </c>
      <c r="G2507">
        <v>0.5</v>
      </c>
      <c r="H2507">
        <v>10</v>
      </c>
      <c r="I2507">
        <v>75</v>
      </c>
      <c r="J2507">
        <v>29</v>
      </c>
      <c r="K2507">
        <v>23</v>
      </c>
      <c r="L2507">
        <v>3</v>
      </c>
    </row>
    <row r="2508" spans="1:12" x14ac:dyDescent="0.2">
      <c r="A2508" t="s">
        <v>2524</v>
      </c>
      <c r="B2508" t="s">
        <v>15</v>
      </c>
      <c r="C2508">
        <v>0</v>
      </c>
      <c r="D2508">
        <v>2</v>
      </c>
      <c r="E2508">
        <v>1</v>
      </c>
      <c r="F2508">
        <v>1</v>
      </c>
      <c r="G2508">
        <v>1</v>
      </c>
      <c r="H2508">
        <v>2</v>
      </c>
      <c r="I2508">
        <v>5</v>
      </c>
      <c r="J2508">
        <v>1</v>
      </c>
      <c r="K2508">
        <v>3</v>
      </c>
      <c r="L2508">
        <v>0</v>
      </c>
    </row>
    <row r="2509" spans="1:12" x14ac:dyDescent="0.2">
      <c r="A2509" t="s">
        <v>2525</v>
      </c>
      <c r="B2509" t="s">
        <v>1644</v>
      </c>
      <c r="C2509">
        <v>0</v>
      </c>
      <c r="D2509">
        <v>6</v>
      </c>
      <c r="E2509">
        <v>3</v>
      </c>
      <c r="F2509">
        <v>2</v>
      </c>
      <c r="G2509">
        <v>0.5</v>
      </c>
      <c r="H2509">
        <v>4</v>
      </c>
      <c r="I2509">
        <v>20</v>
      </c>
      <c r="J2509">
        <v>4</v>
      </c>
      <c r="K2509">
        <v>6</v>
      </c>
      <c r="L2509">
        <v>1</v>
      </c>
    </row>
    <row r="2510" spans="1:12" x14ac:dyDescent="0.2">
      <c r="A2510" t="s">
        <v>2526</v>
      </c>
      <c r="B2510" t="s">
        <v>15</v>
      </c>
      <c r="C2510">
        <v>0</v>
      </c>
      <c r="D2510">
        <v>1</v>
      </c>
      <c r="E2510">
        <v>0</v>
      </c>
      <c r="F2510">
        <v>4</v>
      </c>
      <c r="G2510">
        <v>1</v>
      </c>
      <c r="H2510">
        <v>0</v>
      </c>
      <c r="I2510">
        <v>2</v>
      </c>
      <c r="J2510">
        <v>44</v>
      </c>
      <c r="K2510">
        <v>1</v>
      </c>
      <c r="L2510">
        <v>2</v>
      </c>
    </row>
    <row r="2511" spans="1:12" x14ac:dyDescent="0.2">
      <c r="A2511" t="s">
        <v>2527</v>
      </c>
      <c r="B2511" t="s">
        <v>1644</v>
      </c>
      <c r="C2511">
        <v>1</v>
      </c>
      <c r="D2511">
        <v>14</v>
      </c>
      <c r="E2511">
        <v>17</v>
      </c>
      <c r="F2511">
        <v>0</v>
      </c>
      <c r="G2511">
        <v>0.2</v>
      </c>
      <c r="H2511">
        <v>9</v>
      </c>
      <c r="I2511">
        <v>37</v>
      </c>
      <c r="J2511">
        <v>369</v>
      </c>
      <c r="K2511">
        <v>19</v>
      </c>
      <c r="L2511">
        <v>2</v>
      </c>
    </row>
    <row r="2512" spans="1:12" x14ac:dyDescent="0.2">
      <c r="A2512" t="s">
        <v>2528</v>
      </c>
      <c r="B2512" t="s">
        <v>15</v>
      </c>
      <c r="C2512">
        <v>0</v>
      </c>
      <c r="D2512">
        <v>0</v>
      </c>
      <c r="E2512">
        <v>0</v>
      </c>
      <c r="F2512">
        <v>1</v>
      </c>
      <c r="G2512">
        <v>1</v>
      </c>
      <c r="H2512">
        <v>2</v>
      </c>
      <c r="I2512">
        <v>7</v>
      </c>
      <c r="J2512">
        <v>5</v>
      </c>
      <c r="K2512">
        <v>6</v>
      </c>
      <c r="L2512">
        <v>1</v>
      </c>
    </row>
    <row r="2513" spans="1:12" x14ac:dyDescent="0.2">
      <c r="A2513" t="s">
        <v>2529</v>
      </c>
      <c r="B2513" t="s">
        <v>15</v>
      </c>
      <c r="C2513">
        <v>0</v>
      </c>
      <c r="D2513">
        <v>0</v>
      </c>
      <c r="E2513">
        <v>0</v>
      </c>
      <c r="F2513">
        <v>1</v>
      </c>
      <c r="G2513">
        <v>1</v>
      </c>
      <c r="H2513">
        <v>3</v>
      </c>
      <c r="I2513">
        <v>7</v>
      </c>
      <c r="J2513">
        <v>4</v>
      </c>
      <c r="K2513">
        <v>6</v>
      </c>
      <c r="L2513">
        <v>1</v>
      </c>
    </row>
    <row r="2514" spans="1:12" x14ac:dyDescent="0.2">
      <c r="A2514" t="s">
        <v>2530</v>
      </c>
      <c r="B2514" t="s">
        <v>15</v>
      </c>
      <c r="C2514">
        <v>0</v>
      </c>
      <c r="D2514">
        <v>0</v>
      </c>
      <c r="E2514">
        <v>0</v>
      </c>
      <c r="F2514">
        <v>1</v>
      </c>
      <c r="G2514">
        <v>1</v>
      </c>
      <c r="H2514">
        <v>2</v>
      </c>
      <c r="I2514">
        <v>5</v>
      </c>
      <c r="J2514">
        <v>5</v>
      </c>
      <c r="K2514">
        <v>4</v>
      </c>
      <c r="L2514">
        <v>1</v>
      </c>
    </row>
    <row r="2515" spans="1:12" x14ac:dyDescent="0.2">
      <c r="A2515" t="s">
        <v>2531</v>
      </c>
      <c r="B2515" t="s">
        <v>1644</v>
      </c>
      <c r="C2515">
        <v>0</v>
      </c>
      <c r="D2515">
        <v>5</v>
      </c>
      <c r="E2515">
        <v>0</v>
      </c>
      <c r="F2515">
        <v>0</v>
      </c>
      <c r="G2515">
        <v>1</v>
      </c>
      <c r="H2515">
        <v>23</v>
      </c>
      <c r="I2515">
        <v>53</v>
      </c>
      <c r="J2515">
        <v>2</v>
      </c>
      <c r="K2515">
        <v>9</v>
      </c>
      <c r="L2515">
        <v>0</v>
      </c>
    </row>
    <row r="2516" spans="1:12" x14ac:dyDescent="0.2">
      <c r="A2516" t="s">
        <v>2532</v>
      </c>
      <c r="B2516" t="s">
        <v>15</v>
      </c>
      <c r="C2516">
        <v>0</v>
      </c>
      <c r="D2516">
        <v>2</v>
      </c>
      <c r="E2516">
        <v>1</v>
      </c>
      <c r="F2516">
        <v>1</v>
      </c>
      <c r="G2516">
        <v>1</v>
      </c>
      <c r="H2516">
        <v>2</v>
      </c>
      <c r="I2516">
        <v>5</v>
      </c>
      <c r="J2516">
        <v>1</v>
      </c>
      <c r="K2516">
        <v>3</v>
      </c>
      <c r="L2516">
        <v>0</v>
      </c>
    </row>
    <row r="2517" spans="1:12" x14ac:dyDescent="0.2">
      <c r="A2517" t="s">
        <v>2533</v>
      </c>
      <c r="B2517" t="s">
        <v>1644</v>
      </c>
      <c r="C2517">
        <v>0</v>
      </c>
      <c r="D2517">
        <v>3</v>
      </c>
      <c r="E2517">
        <v>0</v>
      </c>
      <c r="F2517">
        <v>1</v>
      </c>
      <c r="G2517">
        <v>0.5</v>
      </c>
      <c r="H2517">
        <v>8</v>
      </c>
      <c r="I2517">
        <v>9</v>
      </c>
      <c r="J2517">
        <v>2</v>
      </c>
      <c r="K2517">
        <v>3</v>
      </c>
      <c r="L2517">
        <v>0</v>
      </c>
    </row>
    <row r="2518" spans="1:12" x14ac:dyDescent="0.2">
      <c r="A2518" t="s">
        <v>2534</v>
      </c>
      <c r="B2518" t="s">
        <v>34</v>
      </c>
      <c r="C2518">
        <v>63</v>
      </c>
      <c r="D2518">
        <v>5</v>
      </c>
      <c r="E2518">
        <v>19</v>
      </c>
      <c r="F2518">
        <v>1</v>
      </c>
      <c r="G2518">
        <v>0.2</v>
      </c>
      <c r="H2518">
        <v>21</v>
      </c>
      <c r="I2518">
        <v>50</v>
      </c>
      <c r="J2518">
        <v>13</v>
      </c>
      <c r="K2518">
        <v>8</v>
      </c>
      <c r="L2518">
        <v>0</v>
      </c>
    </row>
    <row r="2519" spans="1:12" x14ac:dyDescent="0.2">
      <c r="A2519" t="s">
        <v>2535</v>
      </c>
      <c r="B2519" t="s">
        <v>1644</v>
      </c>
      <c r="C2519">
        <v>0</v>
      </c>
      <c r="D2519">
        <v>4</v>
      </c>
      <c r="E2519">
        <v>0</v>
      </c>
      <c r="F2519">
        <v>0</v>
      </c>
      <c r="G2519">
        <v>0.5</v>
      </c>
      <c r="H2519">
        <v>10</v>
      </c>
      <c r="I2519">
        <v>24</v>
      </c>
      <c r="J2519">
        <v>2</v>
      </c>
      <c r="K2519">
        <v>6</v>
      </c>
      <c r="L2519">
        <v>0</v>
      </c>
    </row>
    <row r="2520" spans="1:12" x14ac:dyDescent="0.2">
      <c r="A2520" t="s">
        <v>2536</v>
      </c>
      <c r="B2520" t="s">
        <v>1644</v>
      </c>
      <c r="C2520">
        <v>0</v>
      </c>
      <c r="D2520">
        <v>2</v>
      </c>
      <c r="E2520">
        <v>0</v>
      </c>
      <c r="F2520">
        <v>0</v>
      </c>
      <c r="G2520">
        <v>1</v>
      </c>
      <c r="H2520">
        <v>20</v>
      </c>
      <c r="I2520">
        <v>42</v>
      </c>
      <c r="J2520">
        <v>7</v>
      </c>
      <c r="K2520">
        <v>4</v>
      </c>
      <c r="L2520">
        <v>0</v>
      </c>
    </row>
    <row r="2521" spans="1:12" x14ac:dyDescent="0.2">
      <c r="A2521" t="s">
        <v>2537</v>
      </c>
      <c r="B2521" t="s">
        <v>15</v>
      </c>
      <c r="C2521">
        <v>2</v>
      </c>
      <c r="D2521">
        <v>4</v>
      </c>
      <c r="E2521">
        <v>0</v>
      </c>
      <c r="F2521">
        <v>0</v>
      </c>
      <c r="G2521">
        <v>1</v>
      </c>
      <c r="H2521">
        <v>2</v>
      </c>
      <c r="I2521">
        <v>6</v>
      </c>
      <c r="J2521">
        <v>116</v>
      </c>
      <c r="K2521">
        <v>5</v>
      </c>
      <c r="L2521">
        <v>23</v>
      </c>
    </row>
    <row r="2522" spans="1:12" x14ac:dyDescent="0.2">
      <c r="A2522" t="s">
        <v>2538</v>
      </c>
      <c r="B2522" t="s">
        <v>15</v>
      </c>
      <c r="C2522">
        <v>2</v>
      </c>
      <c r="D2522">
        <v>2</v>
      </c>
      <c r="E2522">
        <v>0</v>
      </c>
      <c r="F2522">
        <v>0</v>
      </c>
      <c r="G2522">
        <v>1</v>
      </c>
      <c r="H2522">
        <v>2</v>
      </c>
      <c r="I2522">
        <v>5</v>
      </c>
      <c r="J2522">
        <v>136</v>
      </c>
      <c r="K2522">
        <v>3</v>
      </c>
      <c r="L2522">
        <v>23</v>
      </c>
    </row>
    <row r="2523" spans="1:12" x14ac:dyDescent="0.2">
      <c r="A2523" t="s">
        <v>2539</v>
      </c>
      <c r="B2523" t="s">
        <v>34</v>
      </c>
      <c r="C2523">
        <v>1</v>
      </c>
      <c r="D2523">
        <v>10</v>
      </c>
      <c r="E2523">
        <v>50</v>
      </c>
      <c r="F2523">
        <v>1</v>
      </c>
      <c r="G2523">
        <v>0.33300000000000002</v>
      </c>
      <c r="H2523">
        <v>16</v>
      </c>
      <c r="I2523">
        <v>54</v>
      </c>
      <c r="J2523">
        <v>6</v>
      </c>
      <c r="K2523">
        <v>18</v>
      </c>
      <c r="L2523">
        <v>0</v>
      </c>
    </row>
    <row r="2524" spans="1:12" x14ac:dyDescent="0.2">
      <c r="A2524" t="s">
        <v>2540</v>
      </c>
      <c r="B2524" t="s">
        <v>34</v>
      </c>
      <c r="C2524">
        <v>0</v>
      </c>
      <c r="D2524">
        <v>4</v>
      </c>
      <c r="E2524">
        <v>0</v>
      </c>
      <c r="F2524">
        <v>0</v>
      </c>
      <c r="G2524">
        <v>1</v>
      </c>
      <c r="H2524">
        <v>4</v>
      </c>
      <c r="I2524">
        <v>10</v>
      </c>
      <c r="J2524">
        <v>1</v>
      </c>
      <c r="K2524">
        <v>6</v>
      </c>
      <c r="L2524">
        <v>0</v>
      </c>
    </row>
    <row r="2525" spans="1:12" x14ac:dyDescent="0.2">
      <c r="A2525" t="s">
        <v>2541</v>
      </c>
      <c r="B2525" t="s">
        <v>34</v>
      </c>
      <c r="C2525">
        <v>0</v>
      </c>
      <c r="D2525">
        <v>11</v>
      </c>
      <c r="E2525">
        <v>0</v>
      </c>
      <c r="F2525">
        <v>0</v>
      </c>
      <c r="G2525">
        <v>1</v>
      </c>
      <c r="H2525">
        <v>11</v>
      </c>
      <c r="I2525">
        <v>34</v>
      </c>
      <c r="J2525">
        <v>1</v>
      </c>
      <c r="K2525">
        <v>13</v>
      </c>
      <c r="L2525">
        <v>0</v>
      </c>
    </row>
    <row r="2526" spans="1:12" x14ac:dyDescent="0.2">
      <c r="A2526" t="s">
        <v>2542</v>
      </c>
      <c r="B2526" t="s">
        <v>1644</v>
      </c>
      <c r="C2526">
        <v>0</v>
      </c>
      <c r="D2526">
        <v>3</v>
      </c>
      <c r="E2526">
        <v>0</v>
      </c>
      <c r="F2526">
        <v>1</v>
      </c>
      <c r="G2526">
        <v>1</v>
      </c>
      <c r="H2526">
        <v>24</v>
      </c>
      <c r="I2526">
        <v>109</v>
      </c>
      <c r="J2526">
        <v>13</v>
      </c>
      <c r="K2526">
        <v>26</v>
      </c>
      <c r="L2526">
        <v>0</v>
      </c>
    </row>
    <row r="2527" spans="1:12" x14ac:dyDescent="0.2">
      <c r="A2527" t="s">
        <v>2543</v>
      </c>
      <c r="B2527" t="s">
        <v>15</v>
      </c>
      <c r="C2527">
        <v>0</v>
      </c>
      <c r="D2527">
        <v>4</v>
      </c>
      <c r="E2527">
        <v>0</v>
      </c>
      <c r="F2527">
        <v>1</v>
      </c>
      <c r="G2527">
        <v>0.5</v>
      </c>
      <c r="H2527">
        <v>9</v>
      </c>
      <c r="I2527">
        <v>48</v>
      </c>
      <c r="J2527">
        <v>7</v>
      </c>
      <c r="K2527">
        <v>19</v>
      </c>
      <c r="L2527">
        <v>0</v>
      </c>
    </row>
    <row r="2528" spans="1:12" x14ac:dyDescent="0.2">
      <c r="A2528" t="s">
        <v>2544</v>
      </c>
      <c r="B2528" t="s">
        <v>15</v>
      </c>
      <c r="C2528">
        <v>0</v>
      </c>
      <c r="D2528">
        <v>0</v>
      </c>
      <c r="E2528">
        <v>0</v>
      </c>
      <c r="F2528">
        <v>1</v>
      </c>
      <c r="G2528">
        <v>1</v>
      </c>
      <c r="H2528">
        <v>2</v>
      </c>
      <c r="I2528">
        <v>11</v>
      </c>
      <c r="J2528">
        <v>5</v>
      </c>
      <c r="K2528">
        <v>6</v>
      </c>
      <c r="L2528">
        <v>0</v>
      </c>
    </row>
    <row r="2529" spans="1:12" x14ac:dyDescent="0.2">
      <c r="A2529" t="s">
        <v>2545</v>
      </c>
      <c r="B2529" t="s">
        <v>15</v>
      </c>
      <c r="C2529">
        <v>0</v>
      </c>
      <c r="D2529">
        <v>0</v>
      </c>
      <c r="E2529">
        <v>4</v>
      </c>
      <c r="F2529">
        <v>1</v>
      </c>
      <c r="G2529">
        <v>0.5</v>
      </c>
      <c r="H2529">
        <v>1</v>
      </c>
      <c r="I2529">
        <v>8</v>
      </c>
      <c r="J2529">
        <v>5</v>
      </c>
      <c r="K2529">
        <v>4</v>
      </c>
      <c r="L2529">
        <v>3</v>
      </c>
    </row>
    <row r="2530" spans="1:12" x14ac:dyDescent="0.2">
      <c r="A2530" t="s">
        <v>2546</v>
      </c>
      <c r="B2530" t="s">
        <v>17</v>
      </c>
      <c r="C2530">
        <v>0</v>
      </c>
      <c r="D2530">
        <v>0</v>
      </c>
      <c r="E2530">
        <v>1</v>
      </c>
      <c r="F2530">
        <v>0</v>
      </c>
      <c r="G2530">
        <v>1</v>
      </c>
      <c r="H2530">
        <v>3</v>
      </c>
      <c r="I2530">
        <v>4</v>
      </c>
      <c r="J2530">
        <v>1</v>
      </c>
      <c r="K2530">
        <v>2</v>
      </c>
      <c r="L2530">
        <v>0</v>
      </c>
    </row>
    <row r="2531" spans="1:12" x14ac:dyDescent="0.2">
      <c r="A2531" t="s">
        <v>2547</v>
      </c>
      <c r="B2531" t="s">
        <v>15</v>
      </c>
      <c r="C2531">
        <v>0</v>
      </c>
      <c r="D2531">
        <v>1</v>
      </c>
      <c r="E2531">
        <v>1</v>
      </c>
      <c r="F2531">
        <v>0</v>
      </c>
      <c r="G2531">
        <v>1</v>
      </c>
      <c r="H2531">
        <v>3</v>
      </c>
      <c r="I2531">
        <v>9</v>
      </c>
      <c r="J2531">
        <v>1</v>
      </c>
      <c r="K2531">
        <v>3</v>
      </c>
      <c r="L2531">
        <v>0</v>
      </c>
    </row>
    <row r="2532" spans="1:12" x14ac:dyDescent="0.2">
      <c r="A2532" t="s">
        <v>2548</v>
      </c>
      <c r="B2532" t="s">
        <v>17</v>
      </c>
      <c r="C2532">
        <v>0</v>
      </c>
      <c r="D2532">
        <v>1</v>
      </c>
      <c r="E2532">
        <v>1</v>
      </c>
      <c r="F2532">
        <v>0</v>
      </c>
      <c r="G2532">
        <v>1</v>
      </c>
      <c r="H2532">
        <v>3</v>
      </c>
      <c r="I2532">
        <v>8</v>
      </c>
      <c r="J2532">
        <v>1</v>
      </c>
      <c r="K2532">
        <v>3</v>
      </c>
      <c r="L2532">
        <v>0</v>
      </c>
    </row>
    <row r="2533" spans="1:12" x14ac:dyDescent="0.2">
      <c r="A2533" t="s">
        <v>2549</v>
      </c>
      <c r="B2533" t="s">
        <v>1644</v>
      </c>
      <c r="C2533">
        <v>0</v>
      </c>
      <c r="D2533">
        <v>11</v>
      </c>
      <c r="E2533">
        <v>344</v>
      </c>
      <c r="F2533">
        <v>1</v>
      </c>
      <c r="G2533">
        <v>0.33300000000000002</v>
      </c>
      <c r="H2533">
        <v>14</v>
      </c>
      <c r="I2533">
        <v>124</v>
      </c>
      <c r="J2533">
        <v>8</v>
      </c>
      <c r="K2533">
        <v>46</v>
      </c>
      <c r="L2533">
        <v>0</v>
      </c>
    </row>
    <row r="2534" spans="1:12" x14ac:dyDescent="0.2">
      <c r="A2534" t="s">
        <v>2550</v>
      </c>
      <c r="B2534" t="s">
        <v>15</v>
      </c>
      <c r="C2534">
        <v>0</v>
      </c>
      <c r="D2534">
        <v>4</v>
      </c>
      <c r="E2534">
        <v>4</v>
      </c>
      <c r="F2534">
        <v>1</v>
      </c>
      <c r="G2534">
        <v>0.33300000000000002</v>
      </c>
      <c r="H2534">
        <v>3</v>
      </c>
      <c r="I2534">
        <v>8</v>
      </c>
      <c r="J2534">
        <v>1</v>
      </c>
      <c r="K2534">
        <v>5</v>
      </c>
      <c r="L2534">
        <v>0</v>
      </c>
    </row>
    <row r="2535" spans="1:12" x14ac:dyDescent="0.2">
      <c r="A2535" t="s">
        <v>2551</v>
      </c>
      <c r="B2535" t="s">
        <v>15</v>
      </c>
      <c r="C2535">
        <v>0</v>
      </c>
      <c r="D2535">
        <v>0</v>
      </c>
      <c r="E2535">
        <v>0</v>
      </c>
      <c r="F2535">
        <v>1</v>
      </c>
      <c r="G2535">
        <v>1</v>
      </c>
      <c r="H2535">
        <v>1</v>
      </c>
      <c r="I2535">
        <v>2</v>
      </c>
      <c r="J2535">
        <v>1</v>
      </c>
      <c r="K2535">
        <v>1</v>
      </c>
      <c r="L2535">
        <v>0</v>
      </c>
    </row>
    <row r="2536" spans="1:12" x14ac:dyDescent="0.2">
      <c r="A2536" t="s">
        <v>2552</v>
      </c>
      <c r="B2536" t="s">
        <v>1644</v>
      </c>
      <c r="C2536">
        <v>0</v>
      </c>
      <c r="D2536">
        <v>1</v>
      </c>
      <c r="E2536">
        <v>1</v>
      </c>
      <c r="F2536">
        <v>1</v>
      </c>
      <c r="G2536">
        <v>0.33300000000000002</v>
      </c>
      <c r="H2536">
        <v>9</v>
      </c>
      <c r="I2536">
        <v>45</v>
      </c>
      <c r="J2536">
        <v>1</v>
      </c>
      <c r="K2536">
        <v>14</v>
      </c>
      <c r="L2536">
        <v>0</v>
      </c>
    </row>
    <row r="2537" spans="1:12" x14ac:dyDescent="0.2">
      <c r="A2537" t="s">
        <v>2553</v>
      </c>
      <c r="B2537" t="s">
        <v>15</v>
      </c>
      <c r="C2537">
        <v>0</v>
      </c>
      <c r="D2537">
        <v>0</v>
      </c>
      <c r="E2537">
        <v>0</v>
      </c>
      <c r="F2537">
        <v>1</v>
      </c>
      <c r="G2537">
        <v>1</v>
      </c>
      <c r="H2537">
        <v>2</v>
      </c>
      <c r="I2537">
        <v>7</v>
      </c>
      <c r="J2537">
        <v>3</v>
      </c>
      <c r="K2537">
        <v>4</v>
      </c>
      <c r="L2537">
        <v>2</v>
      </c>
    </row>
    <row r="2538" spans="1:12" x14ac:dyDescent="0.2">
      <c r="A2538" t="s">
        <v>2554</v>
      </c>
      <c r="B2538" t="s">
        <v>1644</v>
      </c>
      <c r="C2538">
        <v>0</v>
      </c>
      <c r="D2538">
        <v>0</v>
      </c>
      <c r="E2538">
        <v>4</v>
      </c>
      <c r="F2538">
        <v>0</v>
      </c>
      <c r="G2538">
        <v>0.5</v>
      </c>
      <c r="H2538">
        <v>4</v>
      </c>
      <c r="I2538">
        <v>8</v>
      </c>
      <c r="J2538">
        <v>1</v>
      </c>
      <c r="K2538">
        <v>4</v>
      </c>
      <c r="L2538">
        <v>0</v>
      </c>
    </row>
    <row r="2539" spans="1:12" x14ac:dyDescent="0.2">
      <c r="A2539" t="s">
        <v>2555</v>
      </c>
      <c r="B2539" t="s">
        <v>1644</v>
      </c>
      <c r="C2539">
        <v>0</v>
      </c>
      <c r="D2539">
        <v>0</v>
      </c>
      <c r="E2539">
        <v>0</v>
      </c>
      <c r="F2539">
        <v>0</v>
      </c>
      <c r="G2539">
        <v>1</v>
      </c>
      <c r="H2539">
        <v>4</v>
      </c>
      <c r="I2539">
        <v>11</v>
      </c>
      <c r="J2539">
        <v>2</v>
      </c>
      <c r="K2539">
        <v>6</v>
      </c>
      <c r="L2539">
        <v>0</v>
      </c>
    </row>
    <row r="2540" spans="1:12" x14ac:dyDescent="0.2">
      <c r="A2540" t="s">
        <v>2556</v>
      </c>
      <c r="B2540" t="s">
        <v>1644</v>
      </c>
      <c r="C2540">
        <v>0</v>
      </c>
      <c r="D2540">
        <v>7</v>
      </c>
      <c r="E2540">
        <v>0</v>
      </c>
      <c r="F2540">
        <v>1</v>
      </c>
      <c r="G2540">
        <v>1</v>
      </c>
      <c r="H2540">
        <v>39</v>
      </c>
      <c r="I2540">
        <v>118</v>
      </c>
      <c r="J2540">
        <v>24</v>
      </c>
      <c r="K2540">
        <v>21</v>
      </c>
      <c r="L2540">
        <v>0</v>
      </c>
    </row>
    <row r="2541" spans="1:12" x14ac:dyDescent="0.2">
      <c r="A2541" t="s">
        <v>2557</v>
      </c>
      <c r="B2541" t="s">
        <v>1644</v>
      </c>
      <c r="C2541">
        <v>0</v>
      </c>
      <c r="D2541">
        <v>0</v>
      </c>
      <c r="E2541">
        <v>1</v>
      </c>
      <c r="F2541">
        <v>0</v>
      </c>
      <c r="G2541">
        <v>1</v>
      </c>
      <c r="H2541">
        <v>19</v>
      </c>
      <c r="I2541">
        <v>12</v>
      </c>
      <c r="J2541">
        <v>1</v>
      </c>
      <c r="K2541">
        <v>2</v>
      </c>
      <c r="L2541">
        <v>0</v>
      </c>
    </row>
    <row r="2542" spans="1:12" x14ac:dyDescent="0.2">
      <c r="A2542" t="s">
        <v>2558</v>
      </c>
      <c r="B2542" t="s">
        <v>1644</v>
      </c>
      <c r="C2542">
        <v>0</v>
      </c>
      <c r="D2542">
        <v>2</v>
      </c>
      <c r="E2542">
        <v>1</v>
      </c>
      <c r="F2542">
        <v>1</v>
      </c>
      <c r="G2542">
        <v>0.5</v>
      </c>
      <c r="H2542">
        <v>5</v>
      </c>
      <c r="I2542">
        <v>5</v>
      </c>
      <c r="J2542">
        <v>12</v>
      </c>
      <c r="K2542">
        <v>3</v>
      </c>
      <c r="L2542">
        <v>0</v>
      </c>
    </row>
    <row r="2543" spans="1:12" x14ac:dyDescent="0.2">
      <c r="A2543" t="s">
        <v>2559</v>
      </c>
      <c r="B2543" t="s">
        <v>15</v>
      </c>
      <c r="C2543">
        <v>0</v>
      </c>
      <c r="D2543">
        <v>0</v>
      </c>
      <c r="E2543">
        <v>0</v>
      </c>
      <c r="F2543">
        <v>1</v>
      </c>
      <c r="G2543">
        <v>1</v>
      </c>
      <c r="H2543">
        <v>5</v>
      </c>
      <c r="I2543">
        <v>5</v>
      </c>
      <c r="J2543">
        <v>5</v>
      </c>
      <c r="K2543">
        <v>2</v>
      </c>
      <c r="L2543">
        <v>0</v>
      </c>
    </row>
    <row r="2544" spans="1:12" x14ac:dyDescent="0.2">
      <c r="A2544" t="s">
        <v>2560</v>
      </c>
      <c r="B2544" t="s">
        <v>15</v>
      </c>
      <c r="C2544">
        <v>0</v>
      </c>
      <c r="D2544">
        <v>0</v>
      </c>
      <c r="E2544">
        <v>0</v>
      </c>
      <c r="F2544">
        <v>1</v>
      </c>
      <c r="G2544">
        <v>1</v>
      </c>
      <c r="H2544">
        <v>2</v>
      </c>
      <c r="I2544">
        <v>3</v>
      </c>
      <c r="J2544">
        <v>8</v>
      </c>
      <c r="K2544">
        <v>2</v>
      </c>
      <c r="L2544">
        <v>2</v>
      </c>
    </row>
    <row r="2545" spans="1:12" x14ac:dyDescent="0.2">
      <c r="A2545" t="s">
        <v>2561</v>
      </c>
      <c r="B2545" t="s">
        <v>17</v>
      </c>
      <c r="C2545">
        <v>0</v>
      </c>
      <c r="D2545">
        <v>3</v>
      </c>
      <c r="E2545">
        <v>0</v>
      </c>
      <c r="F2545">
        <v>0</v>
      </c>
      <c r="G2545">
        <v>1</v>
      </c>
      <c r="H2545">
        <v>2</v>
      </c>
      <c r="I2545">
        <v>5</v>
      </c>
      <c r="J2545">
        <v>1</v>
      </c>
      <c r="K2545">
        <v>3</v>
      </c>
      <c r="L2545">
        <v>0</v>
      </c>
    </row>
    <row r="2546" spans="1:12" x14ac:dyDescent="0.2">
      <c r="A2546" t="s">
        <v>2562</v>
      </c>
      <c r="B2546" t="s">
        <v>1644</v>
      </c>
      <c r="C2546">
        <v>0</v>
      </c>
      <c r="D2546">
        <v>2</v>
      </c>
      <c r="E2546">
        <v>0</v>
      </c>
      <c r="F2546">
        <v>1</v>
      </c>
      <c r="G2546">
        <v>0.33300000000000002</v>
      </c>
      <c r="H2546">
        <v>9</v>
      </c>
      <c r="I2546">
        <v>44</v>
      </c>
      <c r="J2546">
        <v>11</v>
      </c>
      <c r="K2546">
        <v>18</v>
      </c>
      <c r="L2546">
        <v>2</v>
      </c>
    </row>
    <row r="2547" spans="1:12" x14ac:dyDescent="0.2">
      <c r="A2547" t="s">
        <v>2563</v>
      </c>
      <c r="B2547" t="s">
        <v>15</v>
      </c>
      <c r="C2547">
        <v>0</v>
      </c>
      <c r="D2547">
        <v>3</v>
      </c>
      <c r="E2547">
        <v>0</v>
      </c>
      <c r="F2547">
        <v>2</v>
      </c>
      <c r="G2547">
        <v>1</v>
      </c>
      <c r="H2547">
        <v>1</v>
      </c>
      <c r="I2547">
        <v>13</v>
      </c>
      <c r="J2547">
        <v>10</v>
      </c>
      <c r="K2547">
        <v>9</v>
      </c>
      <c r="L2547">
        <v>0</v>
      </c>
    </row>
    <row r="2548" spans="1:12" x14ac:dyDescent="0.2">
      <c r="A2548" t="s">
        <v>2564</v>
      </c>
      <c r="B2548" t="s">
        <v>15</v>
      </c>
      <c r="C2548">
        <v>0</v>
      </c>
      <c r="D2548">
        <v>0</v>
      </c>
      <c r="E2548">
        <v>15</v>
      </c>
      <c r="F2548">
        <v>1</v>
      </c>
      <c r="G2548">
        <v>1</v>
      </c>
      <c r="H2548">
        <v>1</v>
      </c>
      <c r="I2548">
        <v>22</v>
      </c>
      <c r="J2548">
        <v>7</v>
      </c>
      <c r="K2548">
        <v>11</v>
      </c>
      <c r="L2548">
        <v>0</v>
      </c>
    </row>
    <row r="2549" spans="1:12" x14ac:dyDescent="0.2">
      <c r="A2549" t="s">
        <v>2565</v>
      </c>
      <c r="B2549" t="s">
        <v>1644</v>
      </c>
      <c r="C2549">
        <v>0</v>
      </c>
      <c r="D2549">
        <v>3</v>
      </c>
      <c r="E2549">
        <v>18</v>
      </c>
      <c r="F2549">
        <v>0</v>
      </c>
      <c r="G2549">
        <v>0.33300000000000002</v>
      </c>
      <c r="H2549">
        <v>18</v>
      </c>
      <c r="I2549">
        <v>54</v>
      </c>
      <c r="J2549">
        <v>1</v>
      </c>
      <c r="K2549">
        <v>12</v>
      </c>
      <c r="L2549">
        <v>0</v>
      </c>
    </row>
    <row r="2550" spans="1:12" x14ac:dyDescent="0.2">
      <c r="A2550" t="s">
        <v>2566</v>
      </c>
      <c r="B2550" t="s">
        <v>15</v>
      </c>
      <c r="C2550">
        <v>0</v>
      </c>
      <c r="D2550">
        <v>0</v>
      </c>
      <c r="E2550">
        <v>0</v>
      </c>
      <c r="F2550">
        <v>1</v>
      </c>
      <c r="G2550">
        <v>1</v>
      </c>
      <c r="H2550">
        <v>2</v>
      </c>
      <c r="I2550">
        <v>5</v>
      </c>
      <c r="J2550">
        <v>5</v>
      </c>
      <c r="K2550">
        <v>4</v>
      </c>
      <c r="L2550">
        <v>4</v>
      </c>
    </row>
    <row r="2551" spans="1:12" x14ac:dyDescent="0.2">
      <c r="A2551" t="s">
        <v>2567</v>
      </c>
      <c r="B2551" t="s">
        <v>34</v>
      </c>
      <c r="C2551">
        <v>0</v>
      </c>
      <c r="D2551">
        <v>10</v>
      </c>
      <c r="E2551">
        <v>47</v>
      </c>
      <c r="F2551">
        <v>0</v>
      </c>
      <c r="G2551">
        <v>0.2</v>
      </c>
      <c r="H2551">
        <v>11</v>
      </c>
      <c r="I2551">
        <v>37</v>
      </c>
      <c r="J2551">
        <v>4</v>
      </c>
      <c r="K2551">
        <v>11</v>
      </c>
      <c r="L2551">
        <v>0</v>
      </c>
    </row>
    <row r="2552" spans="1:12" x14ac:dyDescent="0.2">
      <c r="A2552" t="s">
        <v>2568</v>
      </c>
      <c r="B2552" t="s">
        <v>34</v>
      </c>
      <c r="C2552">
        <v>0</v>
      </c>
      <c r="D2552">
        <v>7</v>
      </c>
      <c r="E2552">
        <v>0</v>
      </c>
      <c r="F2552">
        <v>0</v>
      </c>
      <c r="G2552">
        <v>1</v>
      </c>
      <c r="H2552">
        <v>4</v>
      </c>
      <c r="I2552">
        <v>17</v>
      </c>
      <c r="J2552">
        <v>1</v>
      </c>
      <c r="K2552">
        <v>8</v>
      </c>
      <c r="L2552">
        <v>0</v>
      </c>
    </row>
    <row r="2553" spans="1:12" x14ac:dyDescent="0.2">
      <c r="A2553" t="s">
        <v>2569</v>
      </c>
      <c r="B2553" t="s">
        <v>34</v>
      </c>
      <c r="C2553">
        <v>0</v>
      </c>
      <c r="D2553">
        <v>4</v>
      </c>
      <c r="E2553">
        <v>4</v>
      </c>
      <c r="F2553">
        <v>0</v>
      </c>
      <c r="G2553">
        <v>0.33300000000000002</v>
      </c>
      <c r="H2553">
        <v>5</v>
      </c>
      <c r="I2553">
        <v>10</v>
      </c>
      <c r="J2553">
        <v>2</v>
      </c>
      <c r="K2553">
        <v>5</v>
      </c>
      <c r="L2553">
        <v>0</v>
      </c>
    </row>
    <row r="2554" spans="1:12" x14ac:dyDescent="0.2">
      <c r="A2554" t="s">
        <v>2570</v>
      </c>
      <c r="B2554" t="s">
        <v>17</v>
      </c>
      <c r="C2554">
        <v>0</v>
      </c>
      <c r="D2554">
        <v>0</v>
      </c>
      <c r="E2554">
        <v>1</v>
      </c>
      <c r="F2554">
        <v>0</v>
      </c>
      <c r="G2554">
        <v>1</v>
      </c>
      <c r="H2554">
        <v>3</v>
      </c>
      <c r="I2554">
        <v>6</v>
      </c>
      <c r="J2554">
        <v>1</v>
      </c>
      <c r="K2554">
        <v>3</v>
      </c>
      <c r="L2554">
        <v>0</v>
      </c>
    </row>
    <row r="2555" spans="1:12" x14ac:dyDescent="0.2">
      <c r="A2555" t="s">
        <v>2571</v>
      </c>
      <c r="B2555" t="s">
        <v>15</v>
      </c>
      <c r="C2555">
        <v>2</v>
      </c>
      <c r="D2555">
        <v>13</v>
      </c>
      <c r="E2555">
        <v>56</v>
      </c>
      <c r="F2555">
        <v>1</v>
      </c>
      <c r="G2555">
        <v>0.5</v>
      </c>
      <c r="H2555">
        <v>3</v>
      </c>
      <c r="I2555">
        <v>36</v>
      </c>
      <c r="J2555">
        <v>208</v>
      </c>
      <c r="K2555">
        <v>21</v>
      </c>
      <c r="L2555">
        <v>0</v>
      </c>
    </row>
    <row r="2556" spans="1:12" x14ac:dyDescent="0.2">
      <c r="A2556" t="s">
        <v>2572</v>
      </c>
      <c r="B2556" t="s">
        <v>15</v>
      </c>
      <c r="C2556">
        <v>4</v>
      </c>
      <c r="D2556">
        <v>2</v>
      </c>
      <c r="E2556">
        <v>4</v>
      </c>
      <c r="F2556">
        <v>2</v>
      </c>
      <c r="G2556">
        <v>0.5</v>
      </c>
      <c r="H2556">
        <v>0</v>
      </c>
      <c r="I2556">
        <v>7</v>
      </c>
      <c r="J2556">
        <v>44</v>
      </c>
      <c r="K2556">
        <v>4</v>
      </c>
      <c r="L2556">
        <v>0</v>
      </c>
    </row>
    <row r="2557" spans="1:12" x14ac:dyDescent="0.2">
      <c r="A2557" t="s">
        <v>2573</v>
      </c>
      <c r="B2557" t="s">
        <v>15</v>
      </c>
      <c r="C2557">
        <v>4</v>
      </c>
      <c r="D2557">
        <v>2</v>
      </c>
      <c r="E2557">
        <v>4</v>
      </c>
      <c r="F2557">
        <v>2</v>
      </c>
      <c r="G2557">
        <v>0.5</v>
      </c>
      <c r="H2557">
        <v>0</v>
      </c>
      <c r="I2557">
        <v>7</v>
      </c>
      <c r="J2557">
        <v>115</v>
      </c>
      <c r="K2557">
        <v>4</v>
      </c>
      <c r="L2557">
        <v>0</v>
      </c>
    </row>
    <row r="2558" spans="1:12" x14ac:dyDescent="0.2">
      <c r="A2558" t="s">
        <v>2574</v>
      </c>
      <c r="B2558" t="s">
        <v>15</v>
      </c>
      <c r="C2558">
        <v>0</v>
      </c>
      <c r="D2558">
        <v>12</v>
      </c>
      <c r="E2558">
        <v>42</v>
      </c>
      <c r="F2558">
        <v>1</v>
      </c>
      <c r="G2558">
        <v>0.111</v>
      </c>
      <c r="H2558">
        <v>2</v>
      </c>
      <c r="I2558">
        <v>40</v>
      </c>
      <c r="J2558">
        <v>164</v>
      </c>
      <c r="K2558">
        <v>13</v>
      </c>
      <c r="L2558">
        <v>0</v>
      </c>
    </row>
    <row r="2559" spans="1:12" x14ac:dyDescent="0.2">
      <c r="A2559" t="s">
        <v>2575</v>
      </c>
      <c r="B2559" t="s">
        <v>15</v>
      </c>
      <c r="C2559">
        <v>0</v>
      </c>
      <c r="D2559">
        <v>4</v>
      </c>
      <c r="E2559">
        <v>5</v>
      </c>
      <c r="F2559">
        <v>1</v>
      </c>
      <c r="G2559">
        <v>1</v>
      </c>
      <c r="H2559">
        <v>6</v>
      </c>
      <c r="I2559">
        <v>42</v>
      </c>
      <c r="J2559">
        <v>11</v>
      </c>
      <c r="K2559">
        <v>9</v>
      </c>
      <c r="L2559">
        <v>0</v>
      </c>
    </row>
    <row r="2560" spans="1:12" x14ac:dyDescent="0.2">
      <c r="A2560" t="s">
        <v>2576</v>
      </c>
      <c r="B2560" t="s">
        <v>15</v>
      </c>
      <c r="C2560">
        <v>0</v>
      </c>
      <c r="D2560">
        <v>0</v>
      </c>
      <c r="E2560">
        <v>0</v>
      </c>
      <c r="F2560">
        <v>1</v>
      </c>
      <c r="G2560">
        <v>1</v>
      </c>
      <c r="H2560">
        <v>1</v>
      </c>
      <c r="I2560">
        <v>19</v>
      </c>
      <c r="J2560">
        <v>8</v>
      </c>
      <c r="K2560">
        <v>4</v>
      </c>
      <c r="L2560">
        <v>0</v>
      </c>
    </row>
    <row r="2561" spans="1:12" x14ac:dyDescent="0.2">
      <c r="A2561" t="s">
        <v>2577</v>
      </c>
      <c r="B2561" t="s">
        <v>15</v>
      </c>
      <c r="C2561">
        <v>0</v>
      </c>
      <c r="D2561">
        <v>14</v>
      </c>
      <c r="E2561">
        <v>43</v>
      </c>
      <c r="F2561">
        <v>1</v>
      </c>
      <c r="G2561">
        <v>0.5</v>
      </c>
      <c r="H2561">
        <v>1</v>
      </c>
      <c r="I2561">
        <v>16</v>
      </c>
      <c r="J2561">
        <v>30</v>
      </c>
      <c r="K2561">
        <v>15</v>
      </c>
      <c r="L2561">
        <v>0</v>
      </c>
    </row>
    <row r="2562" spans="1:12" x14ac:dyDescent="0.2">
      <c r="A2562" t="s">
        <v>2578</v>
      </c>
      <c r="B2562" t="s">
        <v>15</v>
      </c>
      <c r="C2562">
        <v>1</v>
      </c>
      <c r="D2562">
        <v>4</v>
      </c>
      <c r="E2562">
        <v>3</v>
      </c>
      <c r="F2562">
        <v>1</v>
      </c>
      <c r="G2562">
        <v>1</v>
      </c>
      <c r="H2562">
        <v>1</v>
      </c>
      <c r="I2562">
        <v>10</v>
      </c>
      <c r="J2562">
        <v>104</v>
      </c>
      <c r="K2562">
        <v>6</v>
      </c>
      <c r="L2562">
        <v>9</v>
      </c>
    </row>
    <row r="2563" spans="1:12" x14ac:dyDescent="0.2">
      <c r="A2563" t="s">
        <v>2579</v>
      </c>
      <c r="B2563" t="s">
        <v>34</v>
      </c>
      <c r="C2563">
        <v>0</v>
      </c>
      <c r="D2563">
        <v>17</v>
      </c>
      <c r="E2563">
        <v>0</v>
      </c>
      <c r="F2563">
        <v>0</v>
      </c>
      <c r="G2563">
        <v>1</v>
      </c>
      <c r="H2563">
        <v>10</v>
      </c>
      <c r="I2563">
        <v>41</v>
      </c>
      <c r="J2563">
        <v>8</v>
      </c>
      <c r="K2563">
        <v>18</v>
      </c>
      <c r="L2563">
        <v>8</v>
      </c>
    </row>
    <row r="2564" spans="1:12" x14ac:dyDescent="0.2">
      <c r="A2564" t="s">
        <v>2580</v>
      </c>
      <c r="B2564" t="s">
        <v>17</v>
      </c>
      <c r="C2564">
        <v>0</v>
      </c>
      <c r="D2564">
        <v>10</v>
      </c>
      <c r="E2564">
        <v>0</v>
      </c>
      <c r="F2564">
        <v>0</v>
      </c>
      <c r="G2564">
        <v>1</v>
      </c>
      <c r="H2564">
        <v>3</v>
      </c>
      <c r="I2564">
        <v>20</v>
      </c>
      <c r="J2564">
        <v>3</v>
      </c>
      <c r="K2564">
        <v>10</v>
      </c>
      <c r="L2564">
        <v>2</v>
      </c>
    </row>
    <row r="2565" spans="1:12" x14ac:dyDescent="0.2">
      <c r="A2565" t="s">
        <v>2581</v>
      </c>
      <c r="B2565" t="s">
        <v>17</v>
      </c>
      <c r="C2565">
        <v>0</v>
      </c>
      <c r="D2565">
        <v>6</v>
      </c>
      <c r="E2565">
        <v>0</v>
      </c>
      <c r="F2565">
        <v>0</v>
      </c>
      <c r="G2565">
        <v>1</v>
      </c>
      <c r="H2565">
        <v>2</v>
      </c>
      <c r="I2565">
        <v>12</v>
      </c>
      <c r="J2565">
        <v>1</v>
      </c>
      <c r="K2565">
        <v>6</v>
      </c>
      <c r="L2565">
        <v>1</v>
      </c>
    </row>
    <row r="2566" spans="1:12" x14ac:dyDescent="0.2">
      <c r="A2566" t="s">
        <v>2582</v>
      </c>
      <c r="B2566" t="s">
        <v>19</v>
      </c>
      <c r="C2566">
        <v>0</v>
      </c>
      <c r="D2566">
        <v>5</v>
      </c>
      <c r="E2566">
        <v>0</v>
      </c>
      <c r="F2566">
        <v>0</v>
      </c>
      <c r="G2566">
        <v>1</v>
      </c>
      <c r="H2566">
        <v>2</v>
      </c>
      <c r="I2566">
        <v>10</v>
      </c>
      <c r="J2566">
        <v>4</v>
      </c>
      <c r="K2566">
        <v>5</v>
      </c>
      <c r="L2566">
        <v>4</v>
      </c>
    </row>
    <row r="2567" spans="1:12" x14ac:dyDescent="0.2">
      <c r="A2567" t="s">
        <v>2583</v>
      </c>
      <c r="B2567" t="s">
        <v>17</v>
      </c>
      <c r="C2567">
        <v>0</v>
      </c>
      <c r="D2567">
        <v>11</v>
      </c>
      <c r="E2567">
        <v>0</v>
      </c>
      <c r="F2567">
        <v>0</v>
      </c>
      <c r="G2567">
        <v>1</v>
      </c>
      <c r="H2567">
        <v>4</v>
      </c>
      <c r="I2567">
        <v>22</v>
      </c>
      <c r="J2567">
        <v>2</v>
      </c>
      <c r="K2567">
        <v>11</v>
      </c>
      <c r="L2567">
        <v>2</v>
      </c>
    </row>
    <row r="2568" spans="1:12" x14ac:dyDescent="0.2">
      <c r="A2568" t="s">
        <v>2584</v>
      </c>
      <c r="B2568" t="s">
        <v>17</v>
      </c>
      <c r="C2568">
        <v>0</v>
      </c>
      <c r="D2568">
        <v>15</v>
      </c>
      <c r="E2568">
        <v>0</v>
      </c>
      <c r="F2568">
        <v>0</v>
      </c>
      <c r="G2568">
        <v>1</v>
      </c>
      <c r="H2568">
        <v>8</v>
      </c>
      <c r="I2568">
        <v>30</v>
      </c>
      <c r="J2568">
        <v>2</v>
      </c>
      <c r="K2568">
        <v>15</v>
      </c>
      <c r="L2568">
        <v>2</v>
      </c>
    </row>
    <row r="2569" spans="1:12" x14ac:dyDescent="0.2">
      <c r="A2569" t="s">
        <v>2585</v>
      </c>
      <c r="B2569" t="s">
        <v>15</v>
      </c>
      <c r="C2569">
        <v>0</v>
      </c>
      <c r="D2569">
        <v>16</v>
      </c>
      <c r="E2569">
        <v>14</v>
      </c>
      <c r="F2569">
        <v>0</v>
      </c>
      <c r="G2569">
        <v>0.33300000000000002</v>
      </c>
      <c r="H2569">
        <v>9</v>
      </c>
      <c r="I2569">
        <v>47</v>
      </c>
      <c r="J2569">
        <v>17</v>
      </c>
      <c r="K2569">
        <v>21</v>
      </c>
      <c r="L2569">
        <v>15</v>
      </c>
    </row>
    <row r="2570" spans="1:12" x14ac:dyDescent="0.2">
      <c r="A2570" t="s">
        <v>2586</v>
      </c>
      <c r="B2570" t="s">
        <v>15</v>
      </c>
      <c r="C2570">
        <v>5</v>
      </c>
      <c r="D2570">
        <v>2</v>
      </c>
      <c r="E2570">
        <v>4</v>
      </c>
      <c r="F2570">
        <v>2</v>
      </c>
      <c r="G2570">
        <v>0.5</v>
      </c>
      <c r="H2570">
        <v>0</v>
      </c>
      <c r="I2570">
        <v>7</v>
      </c>
      <c r="J2570">
        <v>17</v>
      </c>
      <c r="K2570">
        <v>4</v>
      </c>
      <c r="L2570">
        <v>0</v>
      </c>
    </row>
    <row r="2571" spans="1:12" x14ac:dyDescent="0.2">
      <c r="A2571" t="s">
        <v>2587</v>
      </c>
      <c r="B2571" t="s">
        <v>34</v>
      </c>
      <c r="C2571">
        <v>0</v>
      </c>
      <c r="D2571">
        <v>2</v>
      </c>
      <c r="E2571">
        <v>1</v>
      </c>
      <c r="F2571">
        <v>0</v>
      </c>
      <c r="G2571">
        <v>1</v>
      </c>
      <c r="H2571">
        <v>8</v>
      </c>
      <c r="I2571">
        <v>26</v>
      </c>
      <c r="J2571">
        <v>3</v>
      </c>
      <c r="K2571">
        <v>7</v>
      </c>
      <c r="L2571">
        <v>1</v>
      </c>
    </row>
    <row r="2572" spans="1:12" x14ac:dyDescent="0.2">
      <c r="A2572" t="s">
        <v>2588</v>
      </c>
      <c r="B2572" t="s">
        <v>1644</v>
      </c>
      <c r="C2572">
        <v>0</v>
      </c>
      <c r="D2572">
        <v>5</v>
      </c>
      <c r="E2572">
        <v>13</v>
      </c>
      <c r="F2572">
        <v>1</v>
      </c>
      <c r="G2572">
        <v>0.33300000000000002</v>
      </c>
      <c r="H2572">
        <v>8</v>
      </c>
      <c r="I2572">
        <v>25</v>
      </c>
      <c r="J2572">
        <v>7</v>
      </c>
      <c r="K2572">
        <v>10</v>
      </c>
      <c r="L2572">
        <v>1</v>
      </c>
    </row>
    <row r="2573" spans="1:12" x14ac:dyDescent="0.2">
      <c r="A2573" t="s">
        <v>2589</v>
      </c>
      <c r="B2573" t="s">
        <v>1644</v>
      </c>
      <c r="C2573">
        <v>0</v>
      </c>
      <c r="D2573">
        <v>2</v>
      </c>
      <c r="E2573">
        <v>19</v>
      </c>
      <c r="F2573">
        <v>0</v>
      </c>
      <c r="G2573">
        <v>0.2</v>
      </c>
      <c r="H2573">
        <v>15</v>
      </c>
      <c r="I2573">
        <v>31</v>
      </c>
      <c r="J2573">
        <v>2</v>
      </c>
      <c r="K2573">
        <v>7</v>
      </c>
      <c r="L2573">
        <v>0</v>
      </c>
    </row>
    <row r="2574" spans="1:12" x14ac:dyDescent="0.2">
      <c r="A2574" t="s">
        <v>2590</v>
      </c>
      <c r="B2574" t="s">
        <v>1644</v>
      </c>
      <c r="C2574">
        <v>0</v>
      </c>
      <c r="D2574">
        <v>4</v>
      </c>
      <c r="E2574">
        <v>14</v>
      </c>
      <c r="F2574">
        <v>1</v>
      </c>
      <c r="G2574">
        <v>0.25</v>
      </c>
      <c r="H2574">
        <v>32</v>
      </c>
      <c r="I2574">
        <v>75</v>
      </c>
      <c r="J2574">
        <v>1</v>
      </c>
      <c r="K2574">
        <v>18</v>
      </c>
      <c r="L2574">
        <v>0</v>
      </c>
    </row>
    <row r="2575" spans="1:12" x14ac:dyDescent="0.2">
      <c r="A2575" t="s">
        <v>2591</v>
      </c>
      <c r="B2575" t="s">
        <v>15</v>
      </c>
      <c r="C2575">
        <v>0</v>
      </c>
      <c r="D2575">
        <v>1</v>
      </c>
      <c r="E2575">
        <v>0</v>
      </c>
      <c r="F2575">
        <v>0</v>
      </c>
      <c r="G2575">
        <v>1</v>
      </c>
      <c r="H2575">
        <v>1</v>
      </c>
      <c r="I2575">
        <v>10</v>
      </c>
      <c r="J2575">
        <v>1</v>
      </c>
      <c r="K2575">
        <v>5</v>
      </c>
      <c r="L2575">
        <v>0</v>
      </c>
    </row>
    <row r="2576" spans="1:12" x14ac:dyDescent="0.2">
      <c r="A2576" t="s">
        <v>2592</v>
      </c>
      <c r="B2576" t="s">
        <v>15</v>
      </c>
      <c r="C2576">
        <v>0</v>
      </c>
      <c r="D2576">
        <v>6</v>
      </c>
      <c r="E2576">
        <v>10</v>
      </c>
      <c r="F2576">
        <v>1</v>
      </c>
      <c r="G2576">
        <v>0.25</v>
      </c>
      <c r="H2576">
        <v>9</v>
      </c>
      <c r="I2576">
        <v>35</v>
      </c>
      <c r="J2576">
        <v>15</v>
      </c>
      <c r="K2576">
        <v>8</v>
      </c>
      <c r="L2576">
        <v>0</v>
      </c>
    </row>
    <row r="2577" spans="1:12" x14ac:dyDescent="0.2">
      <c r="A2577" t="s">
        <v>2593</v>
      </c>
      <c r="B2577" t="s">
        <v>15</v>
      </c>
      <c r="C2577">
        <v>0</v>
      </c>
      <c r="D2577">
        <v>1</v>
      </c>
      <c r="E2577">
        <v>0</v>
      </c>
      <c r="F2577">
        <v>1</v>
      </c>
      <c r="G2577">
        <v>1</v>
      </c>
      <c r="H2577">
        <v>2</v>
      </c>
      <c r="I2577">
        <v>4</v>
      </c>
      <c r="J2577">
        <v>1</v>
      </c>
      <c r="K2577">
        <v>2</v>
      </c>
      <c r="L2577">
        <v>0</v>
      </c>
    </row>
    <row r="2578" spans="1:12" x14ac:dyDescent="0.2">
      <c r="A2578" t="s">
        <v>2594</v>
      </c>
      <c r="B2578" t="s">
        <v>15</v>
      </c>
      <c r="C2578">
        <v>0</v>
      </c>
      <c r="D2578">
        <v>1</v>
      </c>
      <c r="E2578">
        <v>1</v>
      </c>
      <c r="F2578">
        <v>1</v>
      </c>
      <c r="G2578">
        <v>1</v>
      </c>
      <c r="H2578">
        <v>2</v>
      </c>
      <c r="I2578">
        <v>5</v>
      </c>
      <c r="J2578">
        <v>2</v>
      </c>
      <c r="K2578">
        <v>3</v>
      </c>
      <c r="L2578">
        <v>0</v>
      </c>
    </row>
    <row r="2579" spans="1:12" x14ac:dyDescent="0.2">
      <c r="A2579" t="s">
        <v>2595</v>
      </c>
      <c r="B2579" t="s">
        <v>15</v>
      </c>
      <c r="C2579">
        <v>0</v>
      </c>
      <c r="D2579">
        <v>4</v>
      </c>
      <c r="E2579">
        <v>4</v>
      </c>
      <c r="F2579">
        <v>1</v>
      </c>
      <c r="G2579">
        <v>0.33300000000000002</v>
      </c>
      <c r="H2579">
        <v>4</v>
      </c>
      <c r="I2579">
        <v>8</v>
      </c>
      <c r="J2579">
        <v>1</v>
      </c>
      <c r="K2579">
        <v>5</v>
      </c>
      <c r="L2579">
        <v>0</v>
      </c>
    </row>
    <row r="2580" spans="1:12" x14ac:dyDescent="0.2">
      <c r="A2580" t="s">
        <v>2596</v>
      </c>
      <c r="B2580" t="s">
        <v>13</v>
      </c>
      <c r="C2580">
        <v>0</v>
      </c>
      <c r="D2580">
        <v>8</v>
      </c>
      <c r="E2580">
        <v>0</v>
      </c>
      <c r="F2580">
        <v>1</v>
      </c>
      <c r="G2580">
        <v>1</v>
      </c>
      <c r="H2580">
        <v>4</v>
      </c>
      <c r="I2580">
        <v>8</v>
      </c>
      <c r="J2580">
        <v>366</v>
      </c>
      <c r="K2580">
        <v>8</v>
      </c>
      <c r="L2580">
        <v>0</v>
      </c>
    </row>
    <row r="2581" spans="1:12" x14ac:dyDescent="0.2">
      <c r="A2581" t="s">
        <v>2597</v>
      </c>
      <c r="B2581" t="s">
        <v>13</v>
      </c>
      <c r="C2581">
        <v>0</v>
      </c>
      <c r="D2581">
        <v>10</v>
      </c>
      <c r="E2581">
        <v>0</v>
      </c>
      <c r="F2581">
        <v>1</v>
      </c>
      <c r="G2581">
        <v>1</v>
      </c>
      <c r="H2581">
        <v>2</v>
      </c>
      <c r="I2581">
        <v>10</v>
      </c>
      <c r="J2581">
        <v>27</v>
      </c>
      <c r="K2581">
        <v>10</v>
      </c>
      <c r="L2581">
        <v>0</v>
      </c>
    </row>
    <row r="2582" spans="1:12" x14ac:dyDescent="0.2">
      <c r="A2582" t="s">
        <v>2598</v>
      </c>
      <c r="B2582" t="s">
        <v>15</v>
      </c>
      <c r="C2582">
        <v>0</v>
      </c>
      <c r="D2582">
        <v>12</v>
      </c>
      <c r="E2582">
        <v>6</v>
      </c>
      <c r="F2582">
        <v>1</v>
      </c>
      <c r="G2582">
        <v>0.5</v>
      </c>
      <c r="H2582">
        <v>1</v>
      </c>
      <c r="I2582">
        <v>18</v>
      </c>
      <c r="J2582">
        <v>41</v>
      </c>
      <c r="K2582">
        <v>13</v>
      </c>
      <c r="L2582">
        <v>5</v>
      </c>
    </row>
    <row r="2583" spans="1:12" x14ac:dyDescent="0.2">
      <c r="A2583" t="s">
        <v>2599</v>
      </c>
      <c r="B2583" t="s">
        <v>13</v>
      </c>
      <c r="C2583">
        <v>0</v>
      </c>
      <c r="D2583">
        <v>2</v>
      </c>
      <c r="E2583">
        <v>0</v>
      </c>
      <c r="F2583">
        <v>1</v>
      </c>
      <c r="G2583">
        <v>1</v>
      </c>
      <c r="H2583">
        <v>0</v>
      </c>
      <c r="I2583">
        <v>2</v>
      </c>
      <c r="J2583">
        <v>30</v>
      </c>
      <c r="K2583">
        <v>2</v>
      </c>
      <c r="L2583">
        <v>0</v>
      </c>
    </row>
    <row r="2584" spans="1:12" x14ac:dyDescent="0.2">
      <c r="A2584" t="s">
        <v>2600</v>
      </c>
      <c r="B2584" t="s">
        <v>1644</v>
      </c>
      <c r="C2584">
        <v>1</v>
      </c>
      <c r="D2584">
        <v>8</v>
      </c>
      <c r="E2584">
        <v>0</v>
      </c>
      <c r="F2584">
        <v>1</v>
      </c>
      <c r="G2584">
        <v>0.5</v>
      </c>
      <c r="H2584">
        <v>11</v>
      </c>
      <c r="I2584">
        <v>87</v>
      </c>
      <c r="J2584">
        <v>2</v>
      </c>
      <c r="K2584">
        <v>22</v>
      </c>
      <c r="L2584">
        <v>0</v>
      </c>
    </row>
    <row r="2585" spans="1:12" x14ac:dyDescent="0.2">
      <c r="A2585" t="s">
        <v>2601</v>
      </c>
      <c r="B2585" t="s">
        <v>15</v>
      </c>
      <c r="C2585">
        <v>0</v>
      </c>
      <c r="D2585">
        <v>10</v>
      </c>
      <c r="E2585">
        <v>25</v>
      </c>
      <c r="F2585">
        <v>0</v>
      </c>
      <c r="G2585">
        <v>0.14299999999999999</v>
      </c>
      <c r="H2585">
        <v>3</v>
      </c>
      <c r="I2585">
        <v>21</v>
      </c>
      <c r="J2585">
        <v>1</v>
      </c>
      <c r="K2585">
        <v>10</v>
      </c>
      <c r="L2585">
        <v>0</v>
      </c>
    </row>
    <row r="2586" spans="1:12" x14ac:dyDescent="0.2">
      <c r="A2586" t="s">
        <v>2602</v>
      </c>
      <c r="B2586" t="s">
        <v>15</v>
      </c>
      <c r="C2586">
        <v>0</v>
      </c>
      <c r="D2586">
        <v>2</v>
      </c>
      <c r="E2586">
        <v>0</v>
      </c>
      <c r="F2586">
        <v>1</v>
      </c>
      <c r="G2586">
        <v>1</v>
      </c>
      <c r="H2586">
        <v>0</v>
      </c>
      <c r="I2586">
        <v>13</v>
      </c>
      <c r="J2586">
        <v>1</v>
      </c>
      <c r="K2586">
        <v>4</v>
      </c>
      <c r="L2586">
        <v>0</v>
      </c>
    </row>
    <row r="2587" spans="1:12" x14ac:dyDescent="0.2">
      <c r="A2587" t="s">
        <v>2603</v>
      </c>
      <c r="B2587" t="s">
        <v>15</v>
      </c>
      <c r="C2587">
        <v>6</v>
      </c>
      <c r="D2587">
        <v>6</v>
      </c>
      <c r="E2587">
        <v>30</v>
      </c>
      <c r="F2587">
        <v>1</v>
      </c>
      <c r="G2587">
        <v>0.25</v>
      </c>
      <c r="H2587">
        <v>0</v>
      </c>
      <c r="I2587">
        <v>26</v>
      </c>
      <c r="J2587">
        <v>87</v>
      </c>
      <c r="K2587">
        <v>9</v>
      </c>
      <c r="L2587">
        <v>0</v>
      </c>
    </row>
    <row r="2588" spans="1:12" x14ac:dyDescent="0.2">
      <c r="A2588" t="s">
        <v>2604</v>
      </c>
      <c r="B2588" t="s">
        <v>15</v>
      </c>
      <c r="C2588">
        <v>0</v>
      </c>
      <c r="D2588">
        <v>2</v>
      </c>
      <c r="E2588">
        <v>1</v>
      </c>
      <c r="F2588">
        <v>0</v>
      </c>
      <c r="G2588">
        <v>1</v>
      </c>
      <c r="H2588">
        <v>2</v>
      </c>
      <c r="I2588">
        <v>11</v>
      </c>
      <c r="J2588">
        <v>8</v>
      </c>
      <c r="K2588">
        <v>3</v>
      </c>
      <c r="L2588">
        <v>0</v>
      </c>
    </row>
    <row r="2589" spans="1:12" x14ac:dyDescent="0.2">
      <c r="A2589" t="s">
        <v>2605</v>
      </c>
      <c r="B2589" t="s">
        <v>15</v>
      </c>
      <c r="C2589">
        <v>0</v>
      </c>
      <c r="D2589">
        <v>4</v>
      </c>
      <c r="E2589">
        <v>1</v>
      </c>
      <c r="F2589">
        <v>0</v>
      </c>
      <c r="G2589">
        <v>1</v>
      </c>
      <c r="H2589">
        <v>2</v>
      </c>
      <c r="I2589">
        <v>13</v>
      </c>
      <c r="J2589">
        <v>9</v>
      </c>
      <c r="K2589">
        <v>5</v>
      </c>
      <c r="L2589">
        <v>0</v>
      </c>
    </row>
    <row r="2590" spans="1:12" x14ac:dyDescent="0.2">
      <c r="A2590" t="s">
        <v>2606</v>
      </c>
      <c r="B2590" t="s">
        <v>15</v>
      </c>
      <c r="C2590">
        <v>0</v>
      </c>
      <c r="D2590">
        <v>1</v>
      </c>
      <c r="E2590">
        <v>0</v>
      </c>
      <c r="F2590">
        <v>5</v>
      </c>
      <c r="G2590">
        <v>1</v>
      </c>
      <c r="H2590">
        <v>0</v>
      </c>
      <c r="I2590">
        <v>2</v>
      </c>
      <c r="J2590">
        <v>3</v>
      </c>
      <c r="K2590">
        <v>1</v>
      </c>
      <c r="L2590">
        <v>0</v>
      </c>
    </row>
    <row r="2591" spans="1:12" x14ac:dyDescent="0.2">
      <c r="A2591" t="s">
        <v>2607</v>
      </c>
      <c r="B2591" t="s">
        <v>1644</v>
      </c>
      <c r="C2591">
        <v>0</v>
      </c>
      <c r="D2591">
        <v>30</v>
      </c>
      <c r="E2591">
        <v>150</v>
      </c>
      <c r="F2591">
        <v>1</v>
      </c>
      <c r="G2591">
        <v>0.1</v>
      </c>
      <c r="H2591">
        <v>15</v>
      </c>
      <c r="I2591">
        <v>70</v>
      </c>
      <c r="J2591">
        <v>529</v>
      </c>
      <c r="K2591">
        <v>35</v>
      </c>
      <c r="L2591">
        <v>2</v>
      </c>
    </row>
    <row r="2592" spans="1:12" x14ac:dyDescent="0.2">
      <c r="A2592" t="s">
        <v>2608</v>
      </c>
      <c r="B2592" t="s">
        <v>13</v>
      </c>
      <c r="C2592">
        <v>0</v>
      </c>
      <c r="D2592">
        <v>1</v>
      </c>
      <c r="E2592">
        <v>0</v>
      </c>
      <c r="F2592">
        <v>1</v>
      </c>
      <c r="G2592">
        <v>1</v>
      </c>
      <c r="H2592">
        <v>1</v>
      </c>
      <c r="I2592">
        <v>1</v>
      </c>
      <c r="J2592">
        <v>7</v>
      </c>
      <c r="K2592">
        <v>1</v>
      </c>
      <c r="L2592">
        <v>0</v>
      </c>
    </row>
    <row r="2593" spans="1:12" x14ac:dyDescent="0.2">
      <c r="A2593" t="s">
        <v>2609</v>
      </c>
      <c r="B2593" t="s">
        <v>15</v>
      </c>
      <c r="C2593">
        <v>4</v>
      </c>
      <c r="D2593">
        <v>3</v>
      </c>
      <c r="E2593">
        <v>0</v>
      </c>
      <c r="F2593">
        <v>1</v>
      </c>
      <c r="G2593">
        <v>1</v>
      </c>
      <c r="H2593">
        <v>3</v>
      </c>
      <c r="I2593">
        <v>6</v>
      </c>
      <c r="J2593">
        <v>58</v>
      </c>
      <c r="K2593">
        <v>4</v>
      </c>
      <c r="L2593">
        <v>2</v>
      </c>
    </row>
    <row r="2594" spans="1:12" x14ac:dyDescent="0.2">
      <c r="A2594" t="s">
        <v>2610</v>
      </c>
      <c r="B2594" t="s">
        <v>19</v>
      </c>
      <c r="C2594">
        <v>1</v>
      </c>
      <c r="D2594">
        <v>5</v>
      </c>
      <c r="E2594">
        <v>4</v>
      </c>
      <c r="F2594">
        <v>1</v>
      </c>
      <c r="G2594">
        <v>1</v>
      </c>
      <c r="H2594">
        <v>6</v>
      </c>
      <c r="I2594">
        <v>58</v>
      </c>
      <c r="J2594">
        <v>1</v>
      </c>
      <c r="K2594">
        <v>9</v>
      </c>
      <c r="L2594">
        <v>0</v>
      </c>
    </row>
    <row r="2595" spans="1:12" x14ac:dyDescent="0.2">
      <c r="A2595" t="s">
        <v>2611</v>
      </c>
      <c r="B2595" t="s">
        <v>34</v>
      </c>
      <c r="C2595">
        <v>0</v>
      </c>
      <c r="D2595">
        <v>5</v>
      </c>
      <c r="E2595">
        <v>4</v>
      </c>
      <c r="F2595">
        <v>1</v>
      </c>
      <c r="G2595">
        <v>1</v>
      </c>
      <c r="H2595">
        <v>15</v>
      </c>
      <c r="I2595">
        <v>41</v>
      </c>
      <c r="J2595">
        <v>2</v>
      </c>
      <c r="K2595">
        <v>6</v>
      </c>
      <c r="L2595">
        <v>0</v>
      </c>
    </row>
    <row r="2596" spans="1:12" x14ac:dyDescent="0.2">
      <c r="A2596" t="s">
        <v>2612</v>
      </c>
      <c r="B2596" t="s">
        <v>1644</v>
      </c>
      <c r="C2596">
        <v>2</v>
      </c>
      <c r="D2596">
        <v>49</v>
      </c>
      <c r="E2596">
        <v>2445</v>
      </c>
      <c r="F2596">
        <v>1</v>
      </c>
      <c r="G2596">
        <v>0.2</v>
      </c>
      <c r="H2596">
        <v>65</v>
      </c>
      <c r="I2596">
        <v>405</v>
      </c>
      <c r="J2596">
        <v>295</v>
      </c>
      <c r="K2596">
        <v>121</v>
      </c>
      <c r="L2596">
        <v>11</v>
      </c>
    </row>
    <row r="2597" spans="1:12" x14ac:dyDescent="0.2">
      <c r="A2597" t="s">
        <v>2613</v>
      </c>
      <c r="B2597" t="s">
        <v>15</v>
      </c>
      <c r="C2597">
        <v>0</v>
      </c>
      <c r="D2597">
        <v>1</v>
      </c>
      <c r="E2597">
        <v>0</v>
      </c>
      <c r="F2597">
        <v>1</v>
      </c>
      <c r="G2597">
        <v>1</v>
      </c>
      <c r="H2597">
        <v>1</v>
      </c>
      <c r="I2597">
        <v>3</v>
      </c>
      <c r="J2597">
        <v>9</v>
      </c>
      <c r="K2597">
        <v>2</v>
      </c>
      <c r="L2597">
        <v>3</v>
      </c>
    </row>
    <row r="2598" spans="1:12" x14ac:dyDescent="0.2">
      <c r="A2598" t="s">
        <v>2614</v>
      </c>
      <c r="B2598" t="s">
        <v>1644</v>
      </c>
      <c r="C2598">
        <v>0</v>
      </c>
      <c r="D2598">
        <v>5</v>
      </c>
      <c r="E2598">
        <v>0</v>
      </c>
      <c r="F2598">
        <v>1</v>
      </c>
      <c r="G2598">
        <v>1</v>
      </c>
      <c r="H2598">
        <v>7</v>
      </c>
      <c r="I2598">
        <v>41</v>
      </c>
      <c r="J2598">
        <v>3</v>
      </c>
      <c r="K2598">
        <v>8</v>
      </c>
      <c r="L2598">
        <v>0</v>
      </c>
    </row>
    <row r="2599" spans="1:12" x14ac:dyDescent="0.2">
      <c r="A2599" t="s">
        <v>2615</v>
      </c>
      <c r="B2599" t="s">
        <v>1644</v>
      </c>
      <c r="C2599">
        <v>10</v>
      </c>
      <c r="D2599">
        <v>49</v>
      </c>
      <c r="E2599">
        <v>1086</v>
      </c>
      <c r="F2599">
        <v>1</v>
      </c>
      <c r="G2599">
        <v>3.3000000000000002E-2</v>
      </c>
      <c r="H2599">
        <v>22</v>
      </c>
      <c r="I2599">
        <v>78</v>
      </c>
      <c r="J2599">
        <v>300</v>
      </c>
      <c r="K2599">
        <v>56</v>
      </c>
      <c r="L2599">
        <v>0</v>
      </c>
    </row>
    <row r="2600" spans="1:12" x14ac:dyDescent="0.2">
      <c r="A2600" t="s">
        <v>2616</v>
      </c>
      <c r="B2600" t="s">
        <v>15</v>
      </c>
      <c r="C2600">
        <v>3</v>
      </c>
      <c r="D2600">
        <v>2</v>
      </c>
      <c r="E2600">
        <v>4</v>
      </c>
      <c r="F2600">
        <v>2</v>
      </c>
      <c r="G2600">
        <v>0.5</v>
      </c>
      <c r="H2600">
        <v>0</v>
      </c>
      <c r="I2600">
        <v>7</v>
      </c>
      <c r="J2600">
        <v>87</v>
      </c>
      <c r="K2600">
        <v>4</v>
      </c>
      <c r="L2600">
        <v>0</v>
      </c>
    </row>
    <row r="2601" spans="1:12" x14ac:dyDescent="0.2">
      <c r="A2601" t="s">
        <v>2617</v>
      </c>
      <c r="B2601" t="s">
        <v>15</v>
      </c>
      <c r="C2601">
        <v>0</v>
      </c>
      <c r="D2601">
        <v>0</v>
      </c>
      <c r="E2601">
        <v>0</v>
      </c>
      <c r="F2601">
        <v>1</v>
      </c>
      <c r="G2601">
        <v>1</v>
      </c>
      <c r="H2601">
        <v>4</v>
      </c>
      <c r="I2601">
        <v>7</v>
      </c>
      <c r="J2601">
        <v>4</v>
      </c>
      <c r="K2601">
        <v>6</v>
      </c>
      <c r="L2601">
        <v>1</v>
      </c>
    </row>
    <row r="2602" spans="1:12" x14ac:dyDescent="0.2">
      <c r="A2602" t="s">
        <v>2618</v>
      </c>
      <c r="B2602" t="s">
        <v>15</v>
      </c>
      <c r="C2602">
        <v>0</v>
      </c>
      <c r="D2602">
        <v>0</v>
      </c>
      <c r="E2602">
        <v>0</v>
      </c>
      <c r="F2602">
        <v>1</v>
      </c>
      <c r="G2602">
        <v>1</v>
      </c>
      <c r="H2602">
        <v>1</v>
      </c>
      <c r="I2602">
        <v>7</v>
      </c>
      <c r="J2602">
        <v>5</v>
      </c>
      <c r="K2602">
        <v>6</v>
      </c>
      <c r="L2602">
        <v>1</v>
      </c>
    </row>
    <row r="2603" spans="1:12" x14ac:dyDescent="0.2">
      <c r="A2603" t="s">
        <v>2619</v>
      </c>
      <c r="B2603" t="s">
        <v>15</v>
      </c>
      <c r="C2603">
        <v>0</v>
      </c>
      <c r="D2603">
        <v>0</v>
      </c>
      <c r="E2603">
        <v>0</v>
      </c>
      <c r="F2603">
        <v>1</v>
      </c>
      <c r="G2603">
        <v>1</v>
      </c>
      <c r="H2603">
        <v>4</v>
      </c>
      <c r="I2603">
        <v>7</v>
      </c>
      <c r="J2603">
        <v>4</v>
      </c>
      <c r="K2603">
        <v>6</v>
      </c>
      <c r="L2603">
        <v>1</v>
      </c>
    </row>
    <row r="2604" spans="1:12" x14ac:dyDescent="0.2">
      <c r="A2604" t="s">
        <v>2620</v>
      </c>
      <c r="B2604" t="s">
        <v>15</v>
      </c>
      <c r="C2604">
        <v>0</v>
      </c>
      <c r="D2604">
        <v>0</v>
      </c>
      <c r="E2604">
        <v>0</v>
      </c>
      <c r="F2604">
        <v>1</v>
      </c>
      <c r="G2604">
        <v>1</v>
      </c>
      <c r="H2604">
        <v>0</v>
      </c>
      <c r="I2604">
        <v>4</v>
      </c>
      <c r="J2604">
        <v>5</v>
      </c>
      <c r="K2604">
        <v>3</v>
      </c>
      <c r="L2604">
        <v>1</v>
      </c>
    </row>
    <row r="2605" spans="1:12" x14ac:dyDescent="0.2">
      <c r="A2605" t="s">
        <v>2621</v>
      </c>
      <c r="B2605" t="s">
        <v>15</v>
      </c>
      <c r="C2605">
        <v>0</v>
      </c>
      <c r="D2605">
        <v>3</v>
      </c>
      <c r="E2605">
        <v>3</v>
      </c>
      <c r="F2605">
        <v>1</v>
      </c>
      <c r="G2605">
        <v>1</v>
      </c>
      <c r="H2605">
        <v>2</v>
      </c>
      <c r="I2605">
        <v>7</v>
      </c>
      <c r="J2605">
        <v>7</v>
      </c>
      <c r="K2605">
        <v>3</v>
      </c>
      <c r="L2605">
        <v>0</v>
      </c>
    </row>
    <row r="2606" spans="1:12" x14ac:dyDescent="0.2">
      <c r="A2606" t="s">
        <v>2622</v>
      </c>
      <c r="B2606" t="s">
        <v>1644</v>
      </c>
      <c r="C2606">
        <v>0</v>
      </c>
      <c r="D2606">
        <v>26</v>
      </c>
      <c r="E2606">
        <v>355</v>
      </c>
      <c r="F2606">
        <v>1</v>
      </c>
      <c r="G2606">
        <v>0.25</v>
      </c>
      <c r="H2606">
        <v>22</v>
      </c>
      <c r="I2606">
        <v>76</v>
      </c>
      <c r="J2606">
        <v>59</v>
      </c>
      <c r="K2606">
        <v>31</v>
      </c>
      <c r="L2606">
        <v>1</v>
      </c>
    </row>
    <row r="2607" spans="1:12" x14ac:dyDescent="0.2">
      <c r="A2607" t="s">
        <v>2623</v>
      </c>
      <c r="B2607" t="s">
        <v>1644</v>
      </c>
      <c r="C2607">
        <v>3</v>
      </c>
      <c r="D2607">
        <v>7</v>
      </c>
      <c r="E2607">
        <v>10</v>
      </c>
      <c r="F2607">
        <v>0</v>
      </c>
      <c r="G2607">
        <v>0.25</v>
      </c>
      <c r="H2607">
        <v>2</v>
      </c>
      <c r="I2607">
        <v>10</v>
      </c>
      <c r="J2607">
        <v>17</v>
      </c>
      <c r="K2607">
        <v>8</v>
      </c>
      <c r="L2607">
        <v>0</v>
      </c>
    </row>
    <row r="2608" spans="1:12" x14ac:dyDescent="0.2">
      <c r="A2608" t="s">
        <v>2624</v>
      </c>
      <c r="B2608" t="s">
        <v>34</v>
      </c>
      <c r="C2608">
        <v>1</v>
      </c>
      <c r="D2608">
        <v>3</v>
      </c>
      <c r="E2608">
        <v>0</v>
      </c>
      <c r="F2608">
        <v>0</v>
      </c>
      <c r="G2608">
        <v>0.5</v>
      </c>
      <c r="H2608">
        <v>2</v>
      </c>
      <c r="I2608">
        <v>6</v>
      </c>
      <c r="J2608">
        <v>14</v>
      </c>
      <c r="K2608">
        <v>4</v>
      </c>
      <c r="L2608">
        <v>1</v>
      </c>
    </row>
    <row r="2609" spans="1:12" x14ac:dyDescent="0.2">
      <c r="A2609" t="s">
        <v>2625</v>
      </c>
      <c r="B2609" t="s">
        <v>1644</v>
      </c>
      <c r="C2609">
        <v>5</v>
      </c>
      <c r="D2609">
        <v>19</v>
      </c>
      <c r="E2609">
        <v>135</v>
      </c>
      <c r="F2609">
        <v>0</v>
      </c>
      <c r="G2609">
        <v>0.5</v>
      </c>
      <c r="H2609">
        <v>12</v>
      </c>
      <c r="I2609">
        <v>79</v>
      </c>
      <c r="J2609">
        <v>124</v>
      </c>
      <c r="K2609">
        <v>29</v>
      </c>
      <c r="L2609">
        <v>3</v>
      </c>
    </row>
    <row r="2610" spans="1:12" x14ac:dyDescent="0.2">
      <c r="A2610" t="s">
        <v>2626</v>
      </c>
      <c r="B2610" t="s">
        <v>15</v>
      </c>
      <c r="C2610">
        <v>0</v>
      </c>
      <c r="D2610">
        <v>3</v>
      </c>
      <c r="E2610">
        <v>1</v>
      </c>
      <c r="F2610">
        <v>1</v>
      </c>
      <c r="G2610">
        <v>1</v>
      </c>
      <c r="H2610">
        <v>1</v>
      </c>
      <c r="I2610">
        <v>4</v>
      </c>
      <c r="J2610">
        <v>1</v>
      </c>
      <c r="K2610">
        <v>3</v>
      </c>
      <c r="L2610">
        <v>0</v>
      </c>
    </row>
    <row r="2611" spans="1:12" x14ac:dyDescent="0.2">
      <c r="A2611" t="s">
        <v>2627</v>
      </c>
      <c r="B2611" t="s">
        <v>34</v>
      </c>
      <c r="C2611">
        <v>0</v>
      </c>
      <c r="D2611">
        <v>12</v>
      </c>
      <c r="E2611">
        <v>31</v>
      </c>
      <c r="F2611">
        <v>1</v>
      </c>
      <c r="G2611">
        <v>0.25</v>
      </c>
      <c r="H2611">
        <v>33</v>
      </c>
      <c r="I2611">
        <v>103</v>
      </c>
      <c r="J2611">
        <v>9</v>
      </c>
      <c r="K2611">
        <v>23</v>
      </c>
      <c r="L2611">
        <v>0</v>
      </c>
    </row>
    <row r="2612" spans="1:12" x14ac:dyDescent="0.2">
      <c r="A2612" t="s">
        <v>2628</v>
      </c>
      <c r="B2612" t="s">
        <v>17</v>
      </c>
      <c r="C2612">
        <v>0</v>
      </c>
      <c r="D2612">
        <v>1</v>
      </c>
      <c r="E2612">
        <v>1</v>
      </c>
      <c r="F2612">
        <v>1</v>
      </c>
      <c r="G2612">
        <v>1</v>
      </c>
      <c r="H2612">
        <v>0</v>
      </c>
      <c r="I2612">
        <v>5</v>
      </c>
      <c r="J2612">
        <v>1</v>
      </c>
      <c r="K2612">
        <v>2</v>
      </c>
      <c r="L2612">
        <v>0</v>
      </c>
    </row>
    <row r="2613" spans="1:12" x14ac:dyDescent="0.2">
      <c r="A2613" t="s">
        <v>2629</v>
      </c>
      <c r="B2613" t="s">
        <v>19</v>
      </c>
      <c r="C2613">
        <v>0</v>
      </c>
      <c r="D2613">
        <v>1</v>
      </c>
      <c r="E2613">
        <v>0</v>
      </c>
      <c r="F2613">
        <v>0</v>
      </c>
      <c r="G2613">
        <v>1</v>
      </c>
      <c r="H2613">
        <v>5</v>
      </c>
      <c r="I2613">
        <v>15</v>
      </c>
      <c r="J2613">
        <v>1</v>
      </c>
      <c r="K2613">
        <v>2</v>
      </c>
      <c r="L2613">
        <v>0</v>
      </c>
    </row>
    <row r="2614" spans="1:12" x14ac:dyDescent="0.2">
      <c r="A2614" t="s">
        <v>2630</v>
      </c>
      <c r="B2614" t="s">
        <v>19</v>
      </c>
      <c r="C2614">
        <v>0</v>
      </c>
      <c r="D2614">
        <v>4</v>
      </c>
      <c r="E2614">
        <v>6</v>
      </c>
      <c r="F2614">
        <v>0</v>
      </c>
      <c r="G2614">
        <v>0.33300000000000002</v>
      </c>
      <c r="H2614">
        <v>4</v>
      </c>
      <c r="I2614">
        <v>7</v>
      </c>
      <c r="J2614">
        <v>1</v>
      </c>
      <c r="K2614">
        <v>5</v>
      </c>
      <c r="L2614">
        <v>0</v>
      </c>
    </row>
    <row r="2615" spans="1:12" x14ac:dyDescent="0.2">
      <c r="A2615" t="s">
        <v>2631</v>
      </c>
      <c r="B2615" t="s">
        <v>19</v>
      </c>
      <c r="C2615">
        <v>0</v>
      </c>
      <c r="D2615">
        <v>4</v>
      </c>
      <c r="E2615">
        <v>0</v>
      </c>
      <c r="F2615">
        <v>1</v>
      </c>
      <c r="G2615">
        <v>0.33300000000000002</v>
      </c>
      <c r="H2615">
        <v>3</v>
      </c>
      <c r="I2615">
        <v>15</v>
      </c>
      <c r="J2615">
        <v>5</v>
      </c>
      <c r="K2615">
        <v>12</v>
      </c>
      <c r="L2615">
        <v>0</v>
      </c>
    </row>
    <row r="2616" spans="1:12" x14ac:dyDescent="0.2">
      <c r="A2616" t="s">
        <v>2632</v>
      </c>
      <c r="B2616" t="s">
        <v>34</v>
      </c>
      <c r="C2616">
        <v>0</v>
      </c>
      <c r="D2616">
        <v>13</v>
      </c>
      <c r="E2616">
        <v>131</v>
      </c>
      <c r="F2616">
        <v>0</v>
      </c>
      <c r="G2616">
        <v>0.1</v>
      </c>
      <c r="H2616">
        <v>17</v>
      </c>
      <c r="I2616">
        <v>45</v>
      </c>
      <c r="J2616">
        <v>7</v>
      </c>
      <c r="K2616">
        <v>23</v>
      </c>
      <c r="L2616">
        <v>0</v>
      </c>
    </row>
    <row r="2617" spans="1:12" x14ac:dyDescent="0.2">
      <c r="A2617" t="s">
        <v>2633</v>
      </c>
      <c r="B2617" t="s">
        <v>34</v>
      </c>
      <c r="C2617">
        <v>0</v>
      </c>
      <c r="D2617">
        <v>10</v>
      </c>
      <c r="E2617">
        <v>29</v>
      </c>
      <c r="F2617">
        <v>0</v>
      </c>
      <c r="G2617">
        <v>0.5</v>
      </c>
      <c r="H2617">
        <v>7</v>
      </c>
      <c r="I2617">
        <v>26</v>
      </c>
      <c r="J2617">
        <v>1</v>
      </c>
      <c r="K2617">
        <v>11</v>
      </c>
      <c r="L2617">
        <v>0</v>
      </c>
    </row>
    <row r="2618" spans="1:12" x14ac:dyDescent="0.2">
      <c r="A2618" t="s">
        <v>2634</v>
      </c>
      <c r="B2618" t="s">
        <v>17</v>
      </c>
      <c r="C2618">
        <v>0</v>
      </c>
      <c r="D2618">
        <v>5</v>
      </c>
      <c r="E2618">
        <v>7</v>
      </c>
      <c r="F2618">
        <v>0</v>
      </c>
      <c r="G2618">
        <v>1</v>
      </c>
      <c r="H2618">
        <v>3</v>
      </c>
      <c r="I2618">
        <v>9</v>
      </c>
      <c r="J2618">
        <v>1</v>
      </c>
      <c r="K2618">
        <v>7</v>
      </c>
      <c r="L2618">
        <v>0</v>
      </c>
    </row>
    <row r="2619" spans="1:12" x14ac:dyDescent="0.2">
      <c r="A2619" t="s">
        <v>2635</v>
      </c>
      <c r="B2619" t="s">
        <v>34</v>
      </c>
      <c r="C2619">
        <v>0</v>
      </c>
      <c r="D2619">
        <v>3</v>
      </c>
      <c r="E2619">
        <v>4</v>
      </c>
      <c r="F2619">
        <v>0</v>
      </c>
      <c r="G2619">
        <v>0.5</v>
      </c>
      <c r="H2619">
        <v>7</v>
      </c>
      <c r="I2619">
        <v>15</v>
      </c>
      <c r="J2619">
        <v>3</v>
      </c>
      <c r="K2619">
        <v>6</v>
      </c>
      <c r="L2619">
        <v>0</v>
      </c>
    </row>
    <row r="2620" spans="1:12" x14ac:dyDescent="0.2">
      <c r="A2620" t="s">
        <v>2636</v>
      </c>
      <c r="B2620" t="s">
        <v>34</v>
      </c>
      <c r="C2620">
        <v>0</v>
      </c>
      <c r="D2620">
        <v>4</v>
      </c>
      <c r="E2620">
        <v>4</v>
      </c>
      <c r="F2620">
        <v>1</v>
      </c>
      <c r="G2620">
        <v>0.33300000000000002</v>
      </c>
      <c r="H2620">
        <v>3</v>
      </c>
      <c r="I2620">
        <v>11</v>
      </c>
      <c r="J2620">
        <v>1</v>
      </c>
      <c r="K2620">
        <v>5</v>
      </c>
      <c r="L2620">
        <v>0</v>
      </c>
    </row>
    <row r="2621" spans="1:12" x14ac:dyDescent="0.2">
      <c r="A2621" t="s">
        <v>2637</v>
      </c>
      <c r="B2621" t="s">
        <v>34</v>
      </c>
      <c r="C2621">
        <v>0</v>
      </c>
      <c r="D2621">
        <v>9</v>
      </c>
      <c r="E2621">
        <v>11</v>
      </c>
      <c r="F2621">
        <v>0</v>
      </c>
      <c r="G2621">
        <v>0.25</v>
      </c>
      <c r="H2621">
        <v>9</v>
      </c>
      <c r="I2621">
        <v>19</v>
      </c>
      <c r="J2621">
        <v>1</v>
      </c>
      <c r="K2621">
        <v>10</v>
      </c>
      <c r="L2621">
        <v>0</v>
      </c>
    </row>
    <row r="2622" spans="1:12" x14ac:dyDescent="0.2">
      <c r="A2622" t="s">
        <v>2638</v>
      </c>
      <c r="B2622" t="s">
        <v>34</v>
      </c>
      <c r="C2622">
        <v>0</v>
      </c>
      <c r="D2622">
        <v>14</v>
      </c>
      <c r="E2622">
        <v>23</v>
      </c>
      <c r="F2622">
        <v>0</v>
      </c>
      <c r="G2622">
        <v>0.25</v>
      </c>
      <c r="H2622">
        <v>14</v>
      </c>
      <c r="I2622">
        <v>33</v>
      </c>
      <c r="J2622">
        <v>1</v>
      </c>
      <c r="K2622">
        <v>16</v>
      </c>
      <c r="L2622">
        <v>0</v>
      </c>
    </row>
    <row r="2623" spans="1:12" x14ac:dyDescent="0.2">
      <c r="A2623" t="s">
        <v>2639</v>
      </c>
      <c r="B2623" t="s">
        <v>19</v>
      </c>
      <c r="C2623">
        <v>0</v>
      </c>
      <c r="D2623">
        <v>4</v>
      </c>
      <c r="E2623">
        <v>0</v>
      </c>
      <c r="F2623">
        <v>0</v>
      </c>
      <c r="G2623">
        <v>1</v>
      </c>
      <c r="H2623">
        <v>2</v>
      </c>
      <c r="I2623">
        <v>13</v>
      </c>
      <c r="J2623">
        <v>3</v>
      </c>
      <c r="K2623">
        <v>5</v>
      </c>
      <c r="L2623">
        <v>0</v>
      </c>
    </row>
    <row r="2624" spans="1:12" x14ac:dyDescent="0.2">
      <c r="A2624" t="s">
        <v>2640</v>
      </c>
      <c r="B2624" t="s">
        <v>19</v>
      </c>
      <c r="C2624">
        <v>0</v>
      </c>
      <c r="D2624">
        <v>2</v>
      </c>
      <c r="E2624">
        <v>0</v>
      </c>
      <c r="F2624">
        <v>0</v>
      </c>
      <c r="G2624">
        <v>1</v>
      </c>
      <c r="H2624">
        <v>1</v>
      </c>
      <c r="I2624">
        <v>4</v>
      </c>
      <c r="J2624">
        <v>1</v>
      </c>
      <c r="K2624">
        <v>2</v>
      </c>
      <c r="L2624">
        <v>0</v>
      </c>
    </row>
    <row r="2625" spans="1:12" x14ac:dyDescent="0.2">
      <c r="A2625" t="s">
        <v>2641</v>
      </c>
      <c r="B2625" t="s">
        <v>34</v>
      </c>
      <c r="C2625">
        <v>1</v>
      </c>
      <c r="D2625">
        <v>12</v>
      </c>
      <c r="E2625">
        <v>135</v>
      </c>
      <c r="F2625">
        <v>0</v>
      </c>
      <c r="G2625">
        <v>0.5</v>
      </c>
      <c r="H2625">
        <v>53</v>
      </c>
      <c r="I2625">
        <v>146</v>
      </c>
      <c r="J2625">
        <v>0</v>
      </c>
      <c r="K2625">
        <v>18</v>
      </c>
      <c r="L2625">
        <v>0</v>
      </c>
    </row>
    <row r="2626" spans="1:12" x14ac:dyDescent="0.2">
      <c r="A2626" t="s">
        <v>2642</v>
      </c>
      <c r="B2626" t="s">
        <v>15</v>
      </c>
      <c r="C2626">
        <v>0</v>
      </c>
      <c r="D2626">
        <v>5</v>
      </c>
      <c r="E2626">
        <v>7</v>
      </c>
      <c r="F2626">
        <v>1</v>
      </c>
      <c r="G2626">
        <v>0.33300000000000002</v>
      </c>
      <c r="H2626">
        <v>2</v>
      </c>
      <c r="I2626">
        <v>21</v>
      </c>
      <c r="J2626">
        <v>3</v>
      </c>
      <c r="K2626">
        <v>8</v>
      </c>
      <c r="L2626">
        <v>0</v>
      </c>
    </row>
    <row r="2627" spans="1:12" x14ac:dyDescent="0.2">
      <c r="A2627" t="s">
        <v>2643</v>
      </c>
      <c r="B2627" t="s">
        <v>15</v>
      </c>
      <c r="C2627">
        <v>0</v>
      </c>
      <c r="D2627">
        <v>0</v>
      </c>
      <c r="E2627">
        <v>0</v>
      </c>
      <c r="F2627">
        <v>1</v>
      </c>
      <c r="G2627">
        <v>1</v>
      </c>
      <c r="H2627">
        <v>0</v>
      </c>
      <c r="I2627">
        <v>3</v>
      </c>
      <c r="J2627">
        <v>2</v>
      </c>
      <c r="K2627">
        <v>2</v>
      </c>
      <c r="L2627">
        <v>0</v>
      </c>
    </row>
    <row r="2628" spans="1:12" x14ac:dyDescent="0.2">
      <c r="A2628" t="s">
        <v>2644</v>
      </c>
      <c r="B2628" t="s">
        <v>15</v>
      </c>
      <c r="C2628">
        <v>0</v>
      </c>
      <c r="D2628">
        <v>0</v>
      </c>
      <c r="E2628">
        <v>1</v>
      </c>
      <c r="F2628">
        <v>0</v>
      </c>
      <c r="G2628">
        <v>1</v>
      </c>
      <c r="H2628">
        <v>2</v>
      </c>
      <c r="I2628">
        <v>5</v>
      </c>
      <c r="J2628">
        <v>1</v>
      </c>
      <c r="K2628">
        <v>3</v>
      </c>
      <c r="L2628">
        <v>0</v>
      </c>
    </row>
    <row r="2629" spans="1:12" x14ac:dyDescent="0.2">
      <c r="A2629" t="s">
        <v>2645</v>
      </c>
      <c r="B2629" t="s">
        <v>15</v>
      </c>
      <c r="C2629">
        <v>0</v>
      </c>
      <c r="D2629">
        <v>9</v>
      </c>
      <c r="E2629">
        <v>1</v>
      </c>
      <c r="F2629">
        <v>1</v>
      </c>
      <c r="G2629">
        <v>0.5</v>
      </c>
      <c r="H2629">
        <v>6</v>
      </c>
      <c r="I2629">
        <v>13</v>
      </c>
      <c r="J2629">
        <v>154</v>
      </c>
      <c r="K2629">
        <v>9</v>
      </c>
      <c r="L2629">
        <v>6</v>
      </c>
    </row>
    <row r="2630" spans="1:12" x14ac:dyDescent="0.2">
      <c r="A2630" t="s">
        <v>2646</v>
      </c>
      <c r="B2630" t="s">
        <v>15</v>
      </c>
      <c r="C2630">
        <v>0</v>
      </c>
      <c r="D2630">
        <v>2</v>
      </c>
      <c r="E2630">
        <v>0</v>
      </c>
      <c r="F2630">
        <v>4</v>
      </c>
      <c r="G2630">
        <v>1</v>
      </c>
      <c r="H2630">
        <v>0</v>
      </c>
      <c r="I2630">
        <v>3</v>
      </c>
      <c r="J2630">
        <v>5</v>
      </c>
      <c r="K2630">
        <v>2</v>
      </c>
      <c r="L2630">
        <v>0</v>
      </c>
    </row>
    <row r="2631" spans="1:12" x14ac:dyDescent="0.2">
      <c r="A2631" t="s">
        <v>2647</v>
      </c>
      <c r="B2631" t="s">
        <v>15</v>
      </c>
      <c r="C2631">
        <v>0</v>
      </c>
      <c r="D2631">
        <v>3</v>
      </c>
      <c r="E2631">
        <v>0</v>
      </c>
      <c r="F2631">
        <v>4</v>
      </c>
      <c r="G2631">
        <v>1</v>
      </c>
      <c r="H2631">
        <v>1</v>
      </c>
      <c r="I2631">
        <v>5</v>
      </c>
      <c r="J2631">
        <v>2</v>
      </c>
      <c r="K2631">
        <v>3</v>
      </c>
      <c r="L2631">
        <v>0</v>
      </c>
    </row>
    <row r="2632" spans="1:12" x14ac:dyDescent="0.2">
      <c r="A2632" t="s">
        <v>2648</v>
      </c>
      <c r="B2632" t="s">
        <v>15</v>
      </c>
      <c r="C2632">
        <v>1</v>
      </c>
      <c r="D2632">
        <v>3</v>
      </c>
      <c r="E2632">
        <v>0</v>
      </c>
      <c r="F2632">
        <v>1</v>
      </c>
      <c r="G2632">
        <v>1</v>
      </c>
      <c r="H2632">
        <v>2</v>
      </c>
      <c r="I2632">
        <v>13</v>
      </c>
      <c r="J2632">
        <v>9</v>
      </c>
      <c r="K2632">
        <v>3</v>
      </c>
      <c r="L2632">
        <v>0</v>
      </c>
    </row>
    <row r="2633" spans="1:12" x14ac:dyDescent="0.2">
      <c r="A2633" t="s">
        <v>2649</v>
      </c>
      <c r="B2633" t="s">
        <v>15</v>
      </c>
      <c r="C2633">
        <v>4</v>
      </c>
      <c r="D2633">
        <v>2</v>
      </c>
      <c r="E2633">
        <v>4</v>
      </c>
      <c r="F2633">
        <v>2</v>
      </c>
      <c r="G2633">
        <v>0.5</v>
      </c>
      <c r="H2633">
        <v>0</v>
      </c>
      <c r="I2633">
        <v>7</v>
      </c>
      <c r="J2633">
        <v>9</v>
      </c>
      <c r="K2633">
        <v>4</v>
      </c>
      <c r="L2633">
        <v>0</v>
      </c>
    </row>
    <row r="2634" spans="1:12" x14ac:dyDescent="0.2">
      <c r="A2634" t="s">
        <v>2650</v>
      </c>
      <c r="B2634" t="s">
        <v>15</v>
      </c>
      <c r="C2634">
        <v>3</v>
      </c>
      <c r="D2634">
        <v>8</v>
      </c>
      <c r="E2634">
        <v>36</v>
      </c>
      <c r="F2634">
        <v>1</v>
      </c>
      <c r="G2634">
        <v>0.33300000000000002</v>
      </c>
      <c r="H2634">
        <v>5</v>
      </c>
      <c r="I2634">
        <v>33</v>
      </c>
      <c r="J2634">
        <v>21</v>
      </c>
      <c r="K2634">
        <v>12</v>
      </c>
      <c r="L2634">
        <v>0</v>
      </c>
    </row>
    <row r="2635" spans="1:12" x14ac:dyDescent="0.2">
      <c r="A2635" t="s">
        <v>2651</v>
      </c>
      <c r="B2635" t="s">
        <v>15</v>
      </c>
      <c r="C2635">
        <v>0</v>
      </c>
      <c r="D2635">
        <v>2</v>
      </c>
      <c r="E2635">
        <v>0</v>
      </c>
      <c r="F2635">
        <v>1</v>
      </c>
      <c r="G2635">
        <v>1</v>
      </c>
      <c r="H2635">
        <v>1</v>
      </c>
      <c r="I2635">
        <v>4</v>
      </c>
      <c r="J2635">
        <v>44</v>
      </c>
      <c r="K2635">
        <v>3</v>
      </c>
      <c r="L2635">
        <v>5</v>
      </c>
    </row>
    <row r="2636" spans="1:12" x14ac:dyDescent="0.2">
      <c r="A2636" t="s">
        <v>2652</v>
      </c>
      <c r="B2636" t="s">
        <v>15</v>
      </c>
      <c r="C2636">
        <v>9</v>
      </c>
      <c r="D2636">
        <v>0</v>
      </c>
      <c r="E2636">
        <v>0</v>
      </c>
      <c r="F2636">
        <v>1</v>
      </c>
      <c r="G2636">
        <v>1</v>
      </c>
      <c r="H2636">
        <v>6</v>
      </c>
      <c r="I2636">
        <v>2</v>
      </c>
      <c r="J2636">
        <v>20</v>
      </c>
      <c r="K2636">
        <v>1</v>
      </c>
      <c r="L2636">
        <v>0</v>
      </c>
    </row>
    <row r="2637" spans="1:12" x14ac:dyDescent="0.2">
      <c r="A2637" t="s">
        <v>2653</v>
      </c>
      <c r="B2637" t="s">
        <v>15</v>
      </c>
      <c r="C2637">
        <v>0</v>
      </c>
      <c r="D2637">
        <v>2</v>
      </c>
      <c r="E2637">
        <v>1</v>
      </c>
      <c r="F2637">
        <v>1</v>
      </c>
      <c r="G2637">
        <v>1</v>
      </c>
      <c r="H2637">
        <v>4</v>
      </c>
      <c r="I2637">
        <v>6</v>
      </c>
      <c r="J2637">
        <v>14</v>
      </c>
      <c r="K2637">
        <v>3</v>
      </c>
      <c r="L2637">
        <v>1</v>
      </c>
    </row>
    <row r="2638" spans="1:12" x14ac:dyDescent="0.2">
      <c r="A2638" t="s">
        <v>2654</v>
      </c>
      <c r="B2638" t="s">
        <v>15</v>
      </c>
      <c r="C2638">
        <v>0</v>
      </c>
      <c r="D2638">
        <v>1</v>
      </c>
      <c r="E2638">
        <v>1</v>
      </c>
      <c r="F2638">
        <v>0</v>
      </c>
      <c r="G2638">
        <v>1</v>
      </c>
      <c r="H2638">
        <v>3</v>
      </c>
      <c r="I2638">
        <v>3</v>
      </c>
      <c r="J2638">
        <v>1</v>
      </c>
      <c r="K2638">
        <v>2</v>
      </c>
      <c r="L2638">
        <v>0</v>
      </c>
    </row>
    <row r="2639" spans="1:12" x14ac:dyDescent="0.2">
      <c r="A2639" t="s">
        <v>2655</v>
      </c>
      <c r="B2639" t="s">
        <v>15</v>
      </c>
      <c r="C2639">
        <v>0</v>
      </c>
      <c r="D2639">
        <v>6</v>
      </c>
      <c r="E2639">
        <v>8</v>
      </c>
      <c r="F2639">
        <v>1</v>
      </c>
      <c r="G2639">
        <v>0.5</v>
      </c>
      <c r="H2639">
        <v>5</v>
      </c>
      <c r="I2639">
        <v>21</v>
      </c>
      <c r="J2639">
        <v>7</v>
      </c>
      <c r="K2639">
        <v>9</v>
      </c>
      <c r="L2639">
        <v>2</v>
      </c>
    </row>
    <row r="2640" spans="1:12" x14ac:dyDescent="0.2">
      <c r="A2640" t="s">
        <v>2656</v>
      </c>
      <c r="B2640" t="s">
        <v>15</v>
      </c>
      <c r="C2640">
        <v>0</v>
      </c>
      <c r="D2640">
        <v>3</v>
      </c>
      <c r="E2640">
        <v>0</v>
      </c>
      <c r="F2640">
        <v>0</v>
      </c>
      <c r="G2640">
        <v>0.33300000000000002</v>
      </c>
      <c r="H2640">
        <v>3</v>
      </c>
      <c r="I2640">
        <v>7</v>
      </c>
      <c r="J2640">
        <v>1</v>
      </c>
      <c r="K2640">
        <v>4</v>
      </c>
      <c r="L2640">
        <v>0</v>
      </c>
    </row>
    <row r="2641" spans="1:12" x14ac:dyDescent="0.2">
      <c r="A2641" t="s">
        <v>2657</v>
      </c>
      <c r="B2641" t="s">
        <v>13</v>
      </c>
      <c r="C2641">
        <v>0</v>
      </c>
      <c r="D2641">
        <v>3</v>
      </c>
      <c r="E2641">
        <v>6</v>
      </c>
      <c r="F2641">
        <v>0</v>
      </c>
      <c r="G2641">
        <v>0.33300000000000002</v>
      </c>
      <c r="H2641">
        <v>1</v>
      </c>
      <c r="I2641">
        <v>6</v>
      </c>
      <c r="J2641">
        <v>1</v>
      </c>
      <c r="K2641">
        <v>5</v>
      </c>
      <c r="L2641">
        <v>0</v>
      </c>
    </row>
    <row r="2642" spans="1:12" x14ac:dyDescent="0.2">
      <c r="A2642" t="s">
        <v>2658</v>
      </c>
      <c r="B2642" t="s">
        <v>19</v>
      </c>
      <c r="C2642">
        <v>0</v>
      </c>
      <c r="D2642">
        <v>3</v>
      </c>
      <c r="E2642">
        <v>2</v>
      </c>
      <c r="F2642">
        <v>0</v>
      </c>
      <c r="G2642">
        <v>0.33300000000000002</v>
      </c>
      <c r="H2642">
        <v>1</v>
      </c>
      <c r="I2642">
        <v>7</v>
      </c>
      <c r="J2642">
        <v>1</v>
      </c>
      <c r="K2642">
        <v>5</v>
      </c>
      <c r="L2642">
        <v>0</v>
      </c>
    </row>
    <row r="2643" spans="1:12" x14ac:dyDescent="0.2">
      <c r="A2643" t="s">
        <v>2659</v>
      </c>
      <c r="B2643" t="s">
        <v>34</v>
      </c>
      <c r="C2643">
        <v>0</v>
      </c>
      <c r="D2643">
        <v>6</v>
      </c>
      <c r="E2643">
        <v>7</v>
      </c>
      <c r="F2643">
        <v>0</v>
      </c>
      <c r="G2643">
        <v>0.5</v>
      </c>
      <c r="H2643">
        <v>9</v>
      </c>
      <c r="I2643">
        <v>34</v>
      </c>
      <c r="J2643">
        <v>3</v>
      </c>
      <c r="K2643">
        <v>7</v>
      </c>
      <c r="L2643">
        <v>0</v>
      </c>
    </row>
    <row r="2644" spans="1:12" x14ac:dyDescent="0.2">
      <c r="A2644" t="s">
        <v>2660</v>
      </c>
      <c r="B2644" t="s">
        <v>15</v>
      </c>
      <c r="C2644">
        <v>0</v>
      </c>
      <c r="D2644">
        <v>5</v>
      </c>
      <c r="E2644">
        <v>0</v>
      </c>
      <c r="F2644">
        <v>1</v>
      </c>
      <c r="G2644">
        <v>1</v>
      </c>
      <c r="H2644">
        <v>4</v>
      </c>
      <c r="I2644">
        <v>22</v>
      </c>
      <c r="J2644">
        <v>2</v>
      </c>
      <c r="K2644">
        <v>7</v>
      </c>
      <c r="L2644">
        <v>0</v>
      </c>
    </row>
    <row r="2645" spans="1:12" x14ac:dyDescent="0.2">
      <c r="A2645" t="s">
        <v>2661</v>
      </c>
      <c r="B2645" t="s">
        <v>15</v>
      </c>
      <c r="C2645">
        <v>2</v>
      </c>
      <c r="D2645">
        <v>1</v>
      </c>
      <c r="E2645">
        <v>0</v>
      </c>
      <c r="F2645">
        <v>1</v>
      </c>
      <c r="G2645">
        <v>1</v>
      </c>
      <c r="H2645">
        <v>1</v>
      </c>
      <c r="I2645">
        <v>2</v>
      </c>
      <c r="J2645">
        <v>2</v>
      </c>
      <c r="K2645">
        <v>1</v>
      </c>
      <c r="L2645">
        <v>0</v>
      </c>
    </row>
    <row r="2646" spans="1:12" x14ac:dyDescent="0.2">
      <c r="A2646" t="s">
        <v>2662</v>
      </c>
      <c r="B2646" t="s">
        <v>15</v>
      </c>
      <c r="C2646">
        <v>0</v>
      </c>
      <c r="D2646">
        <v>14</v>
      </c>
      <c r="E2646">
        <v>19</v>
      </c>
      <c r="F2646">
        <v>0</v>
      </c>
      <c r="G2646">
        <v>0.5</v>
      </c>
      <c r="H2646">
        <v>5</v>
      </c>
      <c r="I2646">
        <v>30</v>
      </c>
      <c r="J2646">
        <v>3</v>
      </c>
      <c r="K2646">
        <v>15</v>
      </c>
      <c r="L2646">
        <v>0</v>
      </c>
    </row>
    <row r="2647" spans="1:12" x14ac:dyDescent="0.2">
      <c r="A2647" t="s">
        <v>2663</v>
      </c>
      <c r="B2647" t="s">
        <v>15</v>
      </c>
      <c r="C2647">
        <v>2</v>
      </c>
      <c r="D2647">
        <v>1</v>
      </c>
      <c r="E2647">
        <v>1</v>
      </c>
      <c r="F2647">
        <v>1</v>
      </c>
      <c r="G2647">
        <v>1</v>
      </c>
      <c r="H2647">
        <v>2</v>
      </c>
      <c r="I2647">
        <v>9</v>
      </c>
      <c r="J2647">
        <v>3</v>
      </c>
      <c r="K2647">
        <v>2</v>
      </c>
      <c r="L2647">
        <v>0</v>
      </c>
    </row>
    <row r="2648" spans="1:12" x14ac:dyDescent="0.2">
      <c r="A2648" t="s">
        <v>2664</v>
      </c>
      <c r="B2648" t="s">
        <v>15</v>
      </c>
      <c r="C2648">
        <v>0</v>
      </c>
      <c r="D2648">
        <v>9</v>
      </c>
      <c r="E2648">
        <v>5</v>
      </c>
      <c r="F2648">
        <v>0</v>
      </c>
      <c r="G2648">
        <v>0.5</v>
      </c>
      <c r="H2648">
        <v>4</v>
      </c>
      <c r="I2648">
        <v>19</v>
      </c>
      <c r="J2648">
        <v>3</v>
      </c>
      <c r="K2648">
        <v>10</v>
      </c>
      <c r="L2648">
        <v>0</v>
      </c>
    </row>
    <row r="2649" spans="1:12" x14ac:dyDescent="0.2">
      <c r="A2649" t="s">
        <v>2665</v>
      </c>
      <c r="B2649" t="s">
        <v>15</v>
      </c>
      <c r="C2649">
        <v>2</v>
      </c>
      <c r="D2649">
        <v>1</v>
      </c>
      <c r="E2649">
        <v>1</v>
      </c>
      <c r="F2649">
        <v>1</v>
      </c>
      <c r="G2649">
        <v>1</v>
      </c>
      <c r="H2649">
        <v>2</v>
      </c>
      <c r="I2649">
        <v>9</v>
      </c>
      <c r="J2649">
        <v>3</v>
      </c>
      <c r="K2649">
        <v>2</v>
      </c>
      <c r="L2649">
        <v>0</v>
      </c>
    </row>
    <row r="2650" spans="1:12" x14ac:dyDescent="0.2">
      <c r="A2650" t="s">
        <v>2666</v>
      </c>
      <c r="B2650" t="s">
        <v>34</v>
      </c>
      <c r="C2650">
        <v>0</v>
      </c>
      <c r="D2650">
        <v>5</v>
      </c>
      <c r="E2650">
        <v>19</v>
      </c>
      <c r="F2650">
        <v>1</v>
      </c>
      <c r="G2650">
        <v>0.2</v>
      </c>
      <c r="H2650">
        <v>19</v>
      </c>
      <c r="I2650">
        <v>32</v>
      </c>
      <c r="J2650">
        <v>12</v>
      </c>
      <c r="K2650">
        <v>7</v>
      </c>
      <c r="L2650">
        <v>0</v>
      </c>
    </row>
    <row r="2651" spans="1:12" x14ac:dyDescent="0.2">
      <c r="A2651" t="s">
        <v>2667</v>
      </c>
      <c r="B2651" t="s">
        <v>19</v>
      </c>
      <c r="C2651">
        <v>0</v>
      </c>
      <c r="D2651">
        <v>1</v>
      </c>
      <c r="E2651">
        <v>0</v>
      </c>
      <c r="F2651">
        <v>0</v>
      </c>
      <c r="G2651">
        <v>1</v>
      </c>
      <c r="H2651">
        <v>2</v>
      </c>
      <c r="I2651">
        <v>5</v>
      </c>
      <c r="J2651">
        <v>1</v>
      </c>
      <c r="K2651">
        <v>2</v>
      </c>
      <c r="L2651">
        <v>0</v>
      </c>
    </row>
    <row r="2652" spans="1:12" x14ac:dyDescent="0.2">
      <c r="A2652" t="s">
        <v>2668</v>
      </c>
      <c r="B2652" t="s">
        <v>19</v>
      </c>
      <c r="C2652">
        <v>0</v>
      </c>
      <c r="D2652">
        <v>1</v>
      </c>
      <c r="E2652">
        <v>0</v>
      </c>
      <c r="F2652">
        <v>0</v>
      </c>
      <c r="G2652">
        <v>1</v>
      </c>
      <c r="H2652">
        <v>2</v>
      </c>
      <c r="I2652">
        <v>5</v>
      </c>
      <c r="J2652">
        <v>1</v>
      </c>
      <c r="K2652">
        <v>2</v>
      </c>
      <c r="L2652">
        <v>0</v>
      </c>
    </row>
    <row r="2653" spans="1:12" x14ac:dyDescent="0.2">
      <c r="A2653" t="s">
        <v>2669</v>
      </c>
      <c r="B2653" t="s">
        <v>19</v>
      </c>
      <c r="C2653">
        <v>0</v>
      </c>
      <c r="D2653">
        <v>1</v>
      </c>
      <c r="E2653">
        <v>0</v>
      </c>
      <c r="F2653">
        <v>0</v>
      </c>
      <c r="G2653">
        <v>1</v>
      </c>
      <c r="H2653">
        <v>3</v>
      </c>
      <c r="I2653">
        <v>5</v>
      </c>
      <c r="J2653">
        <v>1</v>
      </c>
      <c r="K2653">
        <v>2</v>
      </c>
      <c r="L2653">
        <v>0</v>
      </c>
    </row>
    <row r="2654" spans="1:12" x14ac:dyDescent="0.2">
      <c r="A2654" t="s">
        <v>2670</v>
      </c>
      <c r="B2654" t="s">
        <v>19</v>
      </c>
      <c r="C2654">
        <v>3</v>
      </c>
      <c r="D2654">
        <v>3</v>
      </c>
      <c r="E2654">
        <v>0</v>
      </c>
      <c r="F2654">
        <v>0</v>
      </c>
      <c r="G2654">
        <v>1</v>
      </c>
      <c r="H2654">
        <v>5</v>
      </c>
      <c r="I2654">
        <v>15</v>
      </c>
      <c r="J2654">
        <v>2</v>
      </c>
      <c r="K2654">
        <v>5</v>
      </c>
      <c r="L2654">
        <v>0</v>
      </c>
    </row>
    <row r="2655" spans="1:12" x14ac:dyDescent="0.2">
      <c r="A2655" t="s">
        <v>2671</v>
      </c>
      <c r="B2655" t="s">
        <v>19</v>
      </c>
      <c r="C2655">
        <v>3</v>
      </c>
      <c r="D2655">
        <v>4</v>
      </c>
      <c r="E2655">
        <v>0</v>
      </c>
      <c r="F2655">
        <v>0</v>
      </c>
      <c r="G2655">
        <v>1</v>
      </c>
      <c r="H2655">
        <v>5</v>
      </c>
      <c r="I2655">
        <v>17</v>
      </c>
      <c r="J2655">
        <v>2</v>
      </c>
      <c r="K2655">
        <v>6</v>
      </c>
      <c r="L2655">
        <v>0</v>
      </c>
    </row>
    <row r="2656" spans="1:12" x14ac:dyDescent="0.2">
      <c r="A2656" t="s">
        <v>2672</v>
      </c>
      <c r="B2656" t="s">
        <v>15</v>
      </c>
      <c r="C2656">
        <v>0</v>
      </c>
      <c r="D2656">
        <v>5</v>
      </c>
      <c r="E2656">
        <v>0</v>
      </c>
      <c r="F2656">
        <v>1</v>
      </c>
      <c r="G2656">
        <v>0.33300000000000002</v>
      </c>
      <c r="H2656">
        <v>8</v>
      </c>
      <c r="I2656">
        <v>21</v>
      </c>
      <c r="J2656">
        <v>13</v>
      </c>
      <c r="K2656">
        <v>5</v>
      </c>
      <c r="L2656">
        <v>0</v>
      </c>
    </row>
    <row r="2657" spans="1:12" x14ac:dyDescent="0.2">
      <c r="A2657" t="s">
        <v>2673</v>
      </c>
      <c r="B2657" t="s">
        <v>1644</v>
      </c>
      <c r="C2657">
        <v>0</v>
      </c>
      <c r="D2657">
        <v>14</v>
      </c>
      <c r="E2657">
        <v>60</v>
      </c>
      <c r="F2657">
        <v>0</v>
      </c>
      <c r="G2657">
        <v>0.16700000000000001</v>
      </c>
      <c r="H2657">
        <v>17</v>
      </c>
      <c r="I2657">
        <v>57</v>
      </c>
      <c r="J2657">
        <v>84</v>
      </c>
      <c r="K2657">
        <v>15</v>
      </c>
      <c r="L2657">
        <v>0</v>
      </c>
    </row>
    <row r="2658" spans="1:12" x14ac:dyDescent="0.2">
      <c r="A2658" t="s">
        <v>2674</v>
      </c>
      <c r="B2658" t="s">
        <v>34</v>
      </c>
      <c r="C2658">
        <v>0</v>
      </c>
      <c r="D2658">
        <v>3</v>
      </c>
      <c r="E2658">
        <v>3</v>
      </c>
      <c r="F2658">
        <v>1</v>
      </c>
      <c r="G2658">
        <v>1</v>
      </c>
      <c r="H2658">
        <v>11</v>
      </c>
      <c r="I2658">
        <v>42</v>
      </c>
      <c r="J2658">
        <v>1</v>
      </c>
      <c r="K2658">
        <v>3</v>
      </c>
      <c r="L2658">
        <v>0</v>
      </c>
    </row>
    <row r="2659" spans="1:12" x14ac:dyDescent="0.2">
      <c r="A2659" t="s">
        <v>2675</v>
      </c>
      <c r="B2659" t="s">
        <v>34</v>
      </c>
      <c r="C2659">
        <v>0</v>
      </c>
      <c r="D2659">
        <v>6</v>
      </c>
      <c r="E2659">
        <v>5</v>
      </c>
      <c r="F2659">
        <v>0</v>
      </c>
      <c r="G2659">
        <v>1</v>
      </c>
      <c r="H2659">
        <v>4</v>
      </c>
      <c r="I2659">
        <v>19</v>
      </c>
      <c r="J2659">
        <v>1</v>
      </c>
      <c r="K2659">
        <v>7</v>
      </c>
      <c r="L2659">
        <v>0</v>
      </c>
    </row>
    <row r="2660" spans="1:12" x14ac:dyDescent="0.2">
      <c r="A2660" t="s">
        <v>2676</v>
      </c>
      <c r="B2660" t="s">
        <v>34</v>
      </c>
      <c r="C2660">
        <v>0</v>
      </c>
      <c r="D2660">
        <v>3</v>
      </c>
      <c r="E2660">
        <v>10</v>
      </c>
      <c r="F2660">
        <v>0</v>
      </c>
      <c r="G2660">
        <v>0.33300000000000002</v>
      </c>
      <c r="H2660">
        <v>5</v>
      </c>
      <c r="I2660">
        <v>19</v>
      </c>
      <c r="J2660">
        <v>1</v>
      </c>
      <c r="K2660">
        <v>5</v>
      </c>
      <c r="L2660">
        <v>0</v>
      </c>
    </row>
    <row r="2661" spans="1:12" x14ac:dyDescent="0.2">
      <c r="A2661" t="s">
        <v>2677</v>
      </c>
      <c r="B2661" t="s">
        <v>34</v>
      </c>
      <c r="C2661">
        <v>0</v>
      </c>
      <c r="D2661">
        <v>2</v>
      </c>
      <c r="E2661">
        <v>0</v>
      </c>
      <c r="F2661">
        <v>0</v>
      </c>
      <c r="G2661">
        <v>1</v>
      </c>
      <c r="H2661">
        <v>2</v>
      </c>
      <c r="I2661">
        <v>12</v>
      </c>
      <c r="J2661">
        <v>18</v>
      </c>
      <c r="K2661">
        <v>3</v>
      </c>
      <c r="L2661">
        <v>1</v>
      </c>
    </row>
    <row r="2662" spans="1:12" x14ac:dyDescent="0.2">
      <c r="A2662" t="s">
        <v>2678</v>
      </c>
      <c r="B2662" t="s">
        <v>15</v>
      </c>
      <c r="C2662">
        <v>0</v>
      </c>
      <c r="D2662">
        <v>11</v>
      </c>
      <c r="E2662">
        <v>26</v>
      </c>
      <c r="F2662">
        <v>0</v>
      </c>
      <c r="G2662">
        <v>0.16700000000000001</v>
      </c>
      <c r="H2662">
        <v>7</v>
      </c>
      <c r="I2662">
        <v>33</v>
      </c>
      <c r="J2662">
        <v>1</v>
      </c>
      <c r="K2662">
        <v>12</v>
      </c>
      <c r="L2662">
        <v>0</v>
      </c>
    </row>
    <row r="2663" spans="1:12" x14ac:dyDescent="0.2">
      <c r="A2663" t="s">
        <v>2679</v>
      </c>
      <c r="B2663" t="s">
        <v>15</v>
      </c>
      <c r="C2663">
        <v>0</v>
      </c>
      <c r="D2663">
        <v>16</v>
      </c>
      <c r="E2663">
        <v>3</v>
      </c>
      <c r="F2663">
        <v>0</v>
      </c>
      <c r="G2663">
        <v>0.33300000000000002</v>
      </c>
      <c r="H2663">
        <v>17</v>
      </c>
      <c r="I2663">
        <v>67</v>
      </c>
      <c r="J2663">
        <v>4</v>
      </c>
      <c r="K2663">
        <v>19</v>
      </c>
      <c r="L2663">
        <v>0</v>
      </c>
    </row>
    <row r="2664" spans="1:12" x14ac:dyDescent="0.2">
      <c r="A2664" t="s">
        <v>2680</v>
      </c>
      <c r="B2664" t="s">
        <v>15</v>
      </c>
      <c r="C2664">
        <v>0</v>
      </c>
      <c r="D2664">
        <v>0</v>
      </c>
      <c r="E2664">
        <v>1</v>
      </c>
      <c r="F2664">
        <v>0</v>
      </c>
      <c r="G2664">
        <v>1</v>
      </c>
      <c r="H2664">
        <v>4</v>
      </c>
      <c r="I2664">
        <v>6</v>
      </c>
      <c r="J2664">
        <v>1</v>
      </c>
      <c r="K2664">
        <v>3</v>
      </c>
      <c r="L2664">
        <v>0</v>
      </c>
    </row>
    <row r="2665" spans="1:12" x14ac:dyDescent="0.2">
      <c r="A2665" t="s">
        <v>2681</v>
      </c>
      <c r="B2665" t="s">
        <v>15</v>
      </c>
      <c r="C2665">
        <v>1</v>
      </c>
      <c r="D2665">
        <v>1</v>
      </c>
      <c r="E2665">
        <v>1</v>
      </c>
      <c r="F2665">
        <v>1</v>
      </c>
      <c r="G2665">
        <v>1</v>
      </c>
      <c r="H2665">
        <v>1</v>
      </c>
      <c r="I2665">
        <v>3</v>
      </c>
      <c r="J2665">
        <v>3</v>
      </c>
      <c r="K2665">
        <v>2</v>
      </c>
      <c r="L2665">
        <v>0</v>
      </c>
    </row>
    <row r="2666" spans="1:12" x14ac:dyDescent="0.2">
      <c r="A2666" t="s">
        <v>2682</v>
      </c>
      <c r="B2666" t="s">
        <v>15</v>
      </c>
      <c r="C2666">
        <v>1</v>
      </c>
      <c r="D2666">
        <v>3</v>
      </c>
      <c r="E2666">
        <v>0</v>
      </c>
      <c r="F2666">
        <v>1</v>
      </c>
      <c r="G2666">
        <v>1</v>
      </c>
      <c r="H2666">
        <v>3</v>
      </c>
      <c r="I2666">
        <v>15</v>
      </c>
      <c r="J2666">
        <v>3</v>
      </c>
      <c r="K2666">
        <v>5</v>
      </c>
      <c r="L2666">
        <v>0</v>
      </c>
    </row>
    <row r="2667" spans="1:12" x14ac:dyDescent="0.2">
      <c r="A2667" t="s">
        <v>2683</v>
      </c>
      <c r="B2667" t="s">
        <v>17</v>
      </c>
      <c r="C2667">
        <v>1</v>
      </c>
      <c r="D2667">
        <v>2</v>
      </c>
      <c r="E2667">
        <v>6</v>
      </c>
      <c r="F2667">
        <v>1</v>
      </c>
      <c r="G2667">
        <v>0.5</v>
      </c>
      <c r="H2667">
        <v>1</v>
      </c>
      <c r="I2667">
        <v>5</v>
      </c>
      <c r="J2667">
        <v>5</v>
      </c>
      <c r="K2667">
        <v>4</v>
      </c>
      <c r="L2667">
        <v>0</v>
      </c>
    </row>
    <row r="2668" spans="1:12" x14ac:dyDescent="0.2">
      <c r="A2668" t="s">
        <v>2684</v>
      </c>
      <c r="B2668" t="s">
        <v>19</v>
      </c>
      <c r="C2668">
        <v>2</v>
      </c>
      <c r="D2668">
        <v>7</v>
      </c>
      <c r="E2668">
        <v>34</v>
      </c>
      <c r="F2668">
        <v>0</v>
      </c>
      <c r="G2668">
        <v>0.14299999999999999</v>
      </c>
      <c r="H2668">
        <v>6</v>
      </c>
      <c r="I2668">
        <v>10</v>
      </c>
      <c r="J2668">
        <v>26</v>
      </c>
      <c r="K2668">
        <v>9</v>
      </c>
      <c r="L2668">
        <v>0</v>
      </c>
    </row>
    <row r="2669" spans="1:12" x14ac:dyDescent="0.2">
      <c r="A2669" t="s">
        <v>2685</v>
      </c>
      <c r="B2669" t="s">
        <v>19</v>
      </c>
      <c r="C2669">
        <v>1</v>
      </c>
      <c r="D2669">
        <v>2</v>
      </c>
      <c r="E2669">
        <v>6</v>
      </c>
      <c r="F2669">
        <v>0</v>
      </c>
      <c r="G2669">
        <v>0.5</v>
      </c>
      <c r="H2669">
        <v>2</v>
      </c>
      <c r="I2669">
        <v>5</v>
      </c>
      <c r="J2669">
        <v>2</v>
      </c>
      <c r="K2669">
        <v>4</v>
      </c>
      <c r="L2669">
        <v>0</v>
      </c>
    </row>
    <row r="2670" spans="1:12" x14ac:dyDescent="0.2">
      <c r="A2670" t="s">
        <v>2686</v>
      </c>
      <c r="B2670" t="s">
        <v>1644</v>
      </c>
      <c r="C2670">
        <v>0</v>
      </c>
      <c r="D2670">
        <v>1</v>
      </c>
      <c r="E2670">
        <v>19</v>
      </c>
      <c r="F2670">
        <v>0</v>
      </c>
      <c r="G2670">
        <v>0.2</v>
      </c>
      <c r="H2670">
        <v>13</v>
      </c>
      <c r="I2670">
        <v>31</v>
      </c>
      <c r="J2670">
        <v>2</v>
      </c>
      <c r="K2670">
        <v>7</v>
      </c>
      <c r="L2670">
        <v>0</v>
      </c>
    </row>
    <row r="2671" spans="1:12" x14ac:dyDescent="0.2">
      <c r="A2671" t="s">
        <v>2687</v>
      </c>
      <c r="B2671" t="s">
        <v>1644</v>
      </c>
      <c r="C2671">
        <v>0</v>
      </c>
      <c r="D2671">
        <v>3</v>
      </c>
      <c r="E2671">
        <v>7</v>
      </c>
      <c r="F2671">
        <v>1</v>
      </c>
      <c r="G2671">
        <v>0.33300000000000002</v>
      </c>
      <c r="H2671">
        <v>14</v>
      </c>
      <c r="I2671">
        <v>18</v>
      </c>
      <c r="J2671">
        <v>1</v>
      </c>
      <c r="K2671">
        <v>7</v>
      </c>
      <c r="L2671">
        <v>0</v>
      </c>
    </row>
    <row r="2672" spans="1:12" x14ac:dyDescent="0.2">
      <c r="A2672" t="s">
        <v>2688</v>
      </c>
      <c r="B2672" t="s">
        <v>15</v>
      </c>
      <c r="C2672">
        <v>1</v>
      </c>
      <c r="D2672">
        <v>1</v>
      </c>
      <c r="E2672">
        <v>1</v>
      </c>
      <c r="F2672">
        <v>1</v>
      </c>
      <c r="G2672">
        <v>1</v>
      </c>
      <c r="H2672">
        <v>1</v>
      </c>
      <c r="I2672">
        <v>5</v>
      </c>
      <c r="J2672">
        <v>86</v>
      </c>
      <c r="K2672">
        <v>3</v>
      </c>
      <c r="L2672">
        <v>20</v>
      </c>
    </row>
    <row r="2673" spans="1:12" x14ac:dyDescent="0.2">
      <c r="A2673" t="s">
        <v>2689</v>
      </c>
      <c r="B2673" t="s">
        <v>15</v>
      </c>
      <c r="C2673">
        <v>0</v>
      </c>
      <c r="D2673">
        <v>1</v>
      </c>
      <c r="E2673">
        <v>1</v>
      </c>
      <c r="F2673">
        <v>0</v>
      </c>
      <c r="G2673">
        <v>1</v>
      </c>
      <c r="H2673">
        <v>1</v>
      </c>
      <c r="I2673">
        <v>3</v>
      </c>
      <c r="J2673">
        <v>1</v>
      </c>
      <c r="K2673">
        <v>2</v>
      </c>
      <c r="L2673">
        <v>0</v>
      </c>
    </row>
    <row r="2674" spans="1:12" x14ac:dyDescent="0.2">
      <c r="A2674" t="s">
        <v>2690</v>
      </c>
      <c r="B2674" t="s">
        <v>1644</v>
      </c>
      <c r="C2674">
        <v>0</v>
      </c>
      <c r="D2674">
        <v>5</v>
      </c>
      <c r="E2674">
        <v>5</v>
      </c>
      <c r="F2674">
        <v>0</v>
      </c>
      <c r="G2674">
        <v>0.33300000000000002</v>
      </c>
      <c r="H2674">
        <v>8</v>
      </c>
      <c r="I2674">
        <v>20</v>
      </c>
      <c r="J2674">
        <v>4</v>
      </c>
      <c r="K2674">
        <v>7</v>
      </c>
      <c r="L2674">
        <v>0</v>
      </c>
    </row>
    <row r="2675" spans="1:12" x14ac:dyDescent="0.2">
      <c r="A2675" t="s">
        <v>2691</v>
      </c>
      <c r="B2675" t="s">
        <v>1644</v>
      </c>
      <c r="C2675">
        <v>0</v>
      </c>
      <c r="D2675">
        <v>1</v>
      </c>
      <c r="E2675">
        <v>0</v>
      </c>
      <c r="F2675">
        <v>1</v>
      </c>
      <c r="G2675">
        <v>1</v>
      </c>
      <c r="H2675">
        <v>2</v>
      </c>
      <c r="I2675">
        <v>4</v>
      </c>
      <c r="J2675">
        <v>1</v>
      </c>
      <c r="K2675">
        <v>2</v>
      </c>
      <c r="L2675">
        <v>0</v>
      </c>
    </row>
    <row r="2676" spans="1:12" x14ac:dyDescent="0.2">
      <c r="A2676" t="s">
        <v>2692</v>
      </c>
      <c r="B2676" t="s">
        <v>1644</v>
      </c>
      <c r="C2676">
        <v>0</v>
      </c>
      <c r="D2676">
        <v>4</v>
      </c>
      <c r="E2676">
        <v>4</v>
      </c>
      <c r="F2676">
        <v>1</v>
      </c>
      <c r="G2676">
        <v>0.33300000000000002</v>
      </c>
      <c r="H2676">
        <v>3</v>
      </c>
      <c r="I2676">
        <v>12</v>
      </c>
      <c r="J2676">
        <v>1</v>
      </c>
      <c r="K2676">
        <v>5</v>
      </c>
      <c r="L2676">
        <v>0</v>
      </c>
    </row>
    <row r="2677" spans="1:12" x14ac:dyDescent="0.2">
      <c r="A2677" t="s">
        <v>2693</v>
      </c>
      <c r="B2677" t="s">
        <v>15</v>
      </c>
      <c r="C2677">
        <v>1</v>
      </c>
      <c r="D2677">
        <v>3</v>
      </c>
      <c r="E2677">
        <v>2</v>
      </c>
      <c r="F2677">
        <v>0</v>
      </c>
      <c r="G2677">
        <v>1</v>
      </c>
      <c r="H2677">
        <v>1</v>
      </c>
      <c r="I2677">
        <v>13</v>
      </c>
      <c r="J2677">
        <v>7</v>
      </c>
      <c r="K2677">
        <v>4</v>
      </c>
      <c r="L2677">
        <v>1</v>
      </c>
    </row>
    <row r="2678" spans="1:12" x14ac:dyDescent="0.2">
      <c r="A2678" t="s">
        <v>2694</v>
      </c>
      <c r="B2678" t="s">
        <v>34</v>
      </c>
      <c r="C2678">
        <v>0</v>
      </c>
      <c r="D2678">
        <v>17</v>
      </c>
      <c r="E2678">
        <v>66</v>
      </c>
      <c r="F2678">
        <v>0</v>
      </c>
      <c r="G2678">
        <v>0.2</v>
      </c>
      <c r="H2678">
        <v>14</v>
      </c>
      <c r="I2678">
        <v>67</v>
      </c>
      <c r="J2678">
        <v>8</v>
      </c>
      <c r="K2678">
        <v>18</v>
      </c>
      <c r="L2678">
        <v>0</v>
      </c>
    </row>
    <row r="2679" spans="1:12" x14ac:dyDescent="0.2">
      <c r="A2679" t="s">
        <v>2695</v>
      </c>
      <c r="B2679" t="s">
        <v>19</v>
      </c>
      <c r="C2679">
        <v>0</v>
      </c>
      <c r="D2679">
        <v>3</v>
      </c>
      <c r="E2679">
        <v>0</v>
      </c>
      <c r="F2679">
        <v>0</v>
      </c>
      <c r="G2679">
        <v>1</v>
      </c>
      <c r="H2679">
        <v>3</v>
      </c>
      <c r="I2679">
        <v>13</v>
      </c>
      <c r="J2679">
        <v>1</v>
      </c>
      <c r="K2679">
        <v>5</v>
      </c>
      <c r="L2679">
        <v>0</v>
      </c>
    </row>
    <row r="2680" spans="1:12" x14ac:dyDescent="0.2">
      <c r="A2680" t="s">
        <v>2696</v>
      </c>
      <c r="B2680" t="s">
        <v>34</v>
      </c>
      <c r="C2680">
        <v>0</v>
      </c>
      <c r="D2680">
        <v>4</v>
      </c>
      <c r="E2680">
        <v>7</v>
      </c>
      <c r="F2680">
        <v>0</v>
      </c>
      <c r="G2680">
        <v>0.5</v>
      </c>
      <c r="H2680">
        <v>5</v>
      </c>
      <c r="I2680">
        <v>33</v>
      </c>
      <c r="J2680">
        <v>3</v>
      </c>
      <c r="K2680">
        <v>8</v>
      </c>
      <c r="L2680">
        <v>0</v>
      </c>
    </row>
    <row r="2681" spans="1:12" x14ac:dyDescent="0.2">
      <c r="A2681" t="s">
        <v>2697</v>
      </c>
      <c r="B2681" t="s">
        <v>15</v>
      </c>
      <c r="C2681">
        <v>0</v>
      </c>
      <c r="D2681">
        <v>0</v>
      </c>
      <c r="E2681">
        <v>6</v>
      </c>
      <c r="F2681">
        <v>1</v>
      </c>
      <c r="G2681">
        <v>1</v>
      </c>
      <c r="H2681">
        <v>1</v>
      </c>
      <c r="I2681">
        <v>8</v>
      </c>
      <c r="J2681">
        <v>7</v>
      </c>
      <c r="K2681">
        <v>5</v>
      </c>
      <c r="L2681">
        <v>2</v>
      </c>
    </row>
    <row r="2682" spans="1:12" x14ac:dyDescent="0.2">
      <c r="A2682" t="s">
        <v>2698</v>
      </c>
      <c r="B2682" t="s">
        <v>34</v>
      </c>
      <c r="C2682">
        <v>0</v>
      </c>
      <c r="D2682">
        <v>6</v>
      </c>
      <c r="E2682">
        <v>15</v>
      </c>
      <c r="F2682">
        <v>0</v>
      </c>
      <c r="G2682">
        <v>0.5</v>
      </c>
      <c r="H2682">
        <v>15</v>
      </c>
      <c r="I2682">
        <v>53</v>
      </c>
      <c r="J2682">
        <v>1</v>
      </c>
      <c r="K2682">
        <v>7</v>
      </c>
      <c r="L2682">
        <v>0</v>
      </c>
    </row>
    <row r="2683" spans="1:12" x14ac:dyDescent="0.2">
      <c r="A2683" t="s">
        <v>2699</v>
      </c>
      <c r="B2683" t="s">
        <v>34</v>
      </c>
      <c r="C2683">
        <v>0</v>
      </c>
      <c r="D2683">
        <v>5</v>
      </c>
      <c r="E2683">
        <v>6</v>
      </c>
      <c r="F2683">
        <v>1</v>
      </c>
      <c r="G2683">
        <v>0.5</v>
      </c>
      <c r="H2683">
        <v>15</v>
      </c>
      <c r="I2683">
        <v>24</v>
      </c>
      <c r="J2683">
        <v>1</v>
      </c>
      <c r="K2683">
        <v>7</v>
      </c>
      <c r="L2683">
        <v>0</v>
      </c>
    </row>
    <row r="2684" spans="1:12" x14ac:dyDescent="0.2">
      <c r="A2684" t="s">
        <v>2700</v>
      </c>
      <c r="B2684" t="s">
        <v>34</v>
      </c>
      <c r="C2684">
        <v>0</v>
      </c>
      <c r="D2684">
        <v>4</v>
      </c>
      <c r="E2684">
        <v>0</v>
      </c>
      <c r="F2684">
        <v>0</v>
      </c>
      <c r="G2684">
        <v>0.5</v>
      </c>
      <c r="H2684">
        <v>8</v>
      </c>
      <c r="I2684">
        <v>22</v>
      </c>
      <c r="J2684">
        <v>1</v>
      </c>
      <c r="K2684">
        <v>5</v>
      </c>
      <c r="L2684">
        <v>0</v>
      </c>
    </row>
    <row r="2685" spans="1:12" x14ac:dyDescent="0.2">
      <c r="A2685" t="s">
        <v>2701</v>
      </c>
      <c r="B2685" t="s">
        <v>15</v>
      </c>
      <c r="C2685">
        <v>0</v>
      </c>
      <c r="D2685">
        <v>2</v>
      </c>
      <c r="E2685">
        <v>3</v>
      </c>
      <c r="F2685">
        <v>1</v>
      </c>
      <c r="G2685">
        <v>0.5</v>
      </c>
      <c r="H2685">
        <v>2</v>
      </c>
      <c r="I2685">
        <v>7</v>
      </c>
      <c r="J2685">
        <v>5</v>
      </c>
      <c r="K2685">
        <v>4</v>
      </c>
      <c r="L2685">
        <v>0</v>
      </c>
    </row>
    <row r="2686" spans="1:12" x14ac:dyDescent="0.2">
      <c r="A2686" t="s">
        <v>2702</v>
      </c>
      <c r="B2686" t="s">
        <v>15</v>
      </c>
      <c r="C2686">
        <v>0</v>
      </c>
      <c r="D2686">
        <v>3</v>
      </c>
      <c r="E2686">
        <v>2</v>
      </c>
      <c r="F2686">
        <v>1</v>
      </c>
      <c r="G2686">
        <v>0.5</v>
      </c>
      <c r="H2686">
        <v>5</v>
      </c>
      <c r="I2686">
        <v>22</v>
      </c>
      <c r="J2686">
        <v>2</v>
      </c>
      <c r="K2686">
        <v>5</v>
      </c>
      <c r="L2686">
        <v>0</v>
      </c>
    </row>
    <row r="2687" spans="1:12" x14ac:dyDescent="0.2">
      <c r="A2687" t="s">
        <v>2703</v>
      </c>
      <c r="B2687" t="s">
        <v>15</v>
      </c>
      <c r="C2687">
        <v>0</v>
      </c>
      <c r="D2687">
        <v>4</v>
      </c>
      <c r="E2687">
        <v>8</v>
      </c>
      <c r="F2687">
        <v>1</v>
      </c>
      <c r="G2687">
        <v>0.33300000000000002</v>
      </c>
      <c r="H2687">
        <v>6</v>
      </c>
      <c r="I2687">
        <v>20</v>
      </c>
      <c r="J2687">
        <v>1</v>
      </c>
      <c r="K2687">
        <v>6</v>
      </c>
      <c r="L2687">
        <v>0</v>
      </c>
    </row>
    <row r="2688" spans="1:12" x14ac:dyDescent="0.2">
      <c r="A2688" t="s">
        <v>2704</v>
      </c>
      <c r="B2688" t="s">
        <v>34</v>
      </c>
      <c r="C2688">
        <v>2</v>
      </c>
      <c r="D2688">
        <v>5</v>
      </c>
      <c r="E2688">
        <v>7</v>
      </c>
      <c r="F2688">
        <v>0</v>
      </c>
      <c r="G2688">
        <v>1</v>
      </c>
      <c r="H2688">
        <v>23</v>
      </c>
      <c r="I2688">
        <v>61</v>
      </c>
      <c r="J2688">
        <v>4</v>
      </c>
      <c r="K2688">
        <v>8</v>
      </c>
      <c r="L2688">
        <v>0</v>
      </c>
    </row>
    <row r="2689" spans="1:12" x14ac:dyDescent="0.2">
      <c r="A2689" t="s">
        <v>2705</v>
      </c>
      <c r="B2689" t="s">
        <v>34</v>
      </c>
      <c r="C2689">
        <v>0</v>
      </c>
      <c r="D2689">
        <v>1</v>
      </c>
      <c r="E2689">
        <v>0</v>
      </c>
      <c r="F2689">
        <v>0</v>
      </c>
      <c r="G2689">
        <v>1</v>
      </c>
      <c r="H2689">
        <v>3</v>
      </c>
      <c r="I2689">
        <v>15</v>
      </c>
      <c r="J2689">
        <v>0</v>
      </c>
      <c r="K2689">
        <v>3</v>
      </c>
      <c r="L2689">
        <v>0</v>
      </c>
    </row>
    <row r="2690" spans="1:12" x14ac:dyDescent="0.2">
      <c r="A2690" t="s">
        <v>2706</v>
      </c>
      <c r="B2690" t="s">
        <v>34</v>
      </c>
      <c r="C2690">
        <v>1</v>
      </c>
      <c r="D2690">
        <v>25</v>
      </c>
      <c r="E2690">
        <v>0</v>
      </c>
      <c r="F2690">
        <v>1</v>
      </c>
      <c r="G2690">
        <v>1</v>
      </c>
      <c r="H2690">
        <v>17</v>
      </c>
      <c r="I2690">
        <v>73</v>
      </c>
      <c r="J2690">
        <v>210</v>
      </c>
      <c r="K2690">
        <v>28</v>
      </c>
      <c r="L2690">
        <v>0</v>
      </c>
    </row>
    <row r="2691" spans="1:12" x14ac:dyDescent="0.2">
      <c r="A2691" t="s">
        <v>2707</v>
      </c>
      <c r="B2691" t="s">
        <v>17</v>
      </c>
      <c r="C2691">
        <v>0</v>
      </c>
      <c r="D2691">
        <v>1</v>
      </c>
      <c r="E2691">
        <v>0</v>
      </c>
      <c r="F2691">
        <v>1</v>
      </c>
      <c r="G2691">
        <v>1</v>
      </c>
      <c r="H2691">
        <v>2</v>
      </c>
      <c r="I2691">
        <v>4</v>
      </c>
      <c r="J2691">
        <v>2</v>
      </c>
      <c r="K2691">
        <v>2</v>
      </c>
      <c r="L2691">
        <v>0</v>
      </c>
    </row>
    <row r="2692" spans="1:12" x14ac:dyDescent="0.2">
      <c r="A2692" t="s">
        <v>2708</v>
      </c>
      <c r="B2692" t="s">
        <v>17</v>
      </c>
      <c r="C2692">
        <v>0</v>
      </c>
      <c r="D2692">
        <v>4</v>
      </c>
      <c r="E2692">
        <v>6</v>
      </c>
      <c r="F2692">
        <v>1</v>
      </c>
      <c r="G2692">
        <v>0.33300000000000002</v>
      </c>
      <c r="H2692">
        <v>1</v>
      </c>
      <c r="I2692">
        <v>7</v>
      </c>
      <c r="J2692">
        <v>1</v>
      </c>
      <c r="K2692">
        <v>5</v>
      </c>
      <c r="L2692">
        <v>0</v>
      </c>
    </row>
    <row r="2693" spans="1:12" x14ac:dyDescent="0.2">
      <c r="A2693" t="s">
        <v>2709</v>
      </c>
      <c r="B2693" t="s">
        <v>17</v>
      </c>
      <c r="C2693">
        <v>0</v>
      </c>
      <c r="D2693">
        <v>1</v>
      </c>
      <c r="E2693">
        <v>0</v>
      </c>
      <c r="F2693">
        <v>1</v>
      </c>
      <c r="G2693">
        <v>1</v>
      </c>
      <c r="H2693">
        <v>2</v>
      </c>
      <c r="I2693">
        <v>4</v>
      </c>
      <c r="J2693">
        <v>2</v>
      </c>
      <c r="K2693">
        <v>2</v>
      </c>
      <c r="L2693">
        <v>0</v>
      </c>
    </row>
    <row r="2694" spans="1:12" x14ac:dyDescent="0.2">
      <c r="A2694" t="s">
        <v>2710</v>
      </c>
      <c r="B2694" t="s">
        <v>17</v>
      </c>
      <c r="C2694">
        <v>0</v>
      </c>
      <c r="D2694">
        <v>4</v>
      </c>
      <c r="E2694">
        <v>6</v>
      </c>
      <c r="F2694">
        <v>1</v>
      </c>
      <c r="G2694">
        <v>0.33300000000000002</v>
      </c>
      <c r="H2694">
        <v>1</v>
      </c>
      <c r="I2694">
        <v>7</v>
      </c>
      <c r="J2694">
        <v>1</v>
      </c>
      <c r="K2694">
        <v>5</v>
      </c>
      <c r="L2694">
        <v>0</v>
      </c>
    </row>
    <row r="2695" spans="1:12" x14ac:dyDescent="0.2">
      <c r="A2695" t="s">
        <v>2711</v>
      </c>
      <c r="B2695" t="s">
        <v>34</v>
      </c>
      <c r="C2695">
        <v>0</v>
      </c>
      <c r="D2695">
        <v>1</v>
      </c>
      <c r="E2695">
        <v>0</v>
      </c>
      <c r="F2695">
        <v>0</v>
      </c>
      <c r="G2695">
        <v>1</v>
      </c>
      <c r="H2695">
        <v>3</v>
      </c>
      <c r="I2695">
        <v>7</v>
      </c>
      <c r="J2695">
        <v>1</v>
      </c>
      <c r="K2695">
        <v>2</v>
      </c>
      <c r="L2695">
        <v>0</v>
      </c>
    </row>
    <row r="2696" spans="1:12" x14ac:dyDescent="0.2">
      <c r="A2696" t="s">
        <v>2712</v>
      </c>
      <c r="B2696" t="s">
        <v>34</v>
      </c>
      <c r="C2696">
        <v>0</v>
      </c>
      <c r="D2696">
        <v>2</v>
      </c>
      <c r="E2696">
        <v>6</v>
      </c>
      <c r="F2696">
        <v>0</v>
      </c>
      <c r="G2696">
        <v>0.33300000000000002</v>
      </c>
      <c r="H2696">
        <v>4</v>
      </c>
      <c r="I2696">
        <v>14</v>
      </c>
      <c r="J2696">
        <v>1</v>
      </c>
      <c r="K2696">
        <v>8</v>
      </c>
      <c r="L2696">
        <v>0</v>
      </c>
    </row>
    <row r="2697" spans="1:12" x14ac:dyDescent="0.2">
      <c r="A2697" t="s">
        <v>2713</v>
      </c>
      <c r="B2697" t="s">
        <v>1644</v>
      </c>
      <c r="C2697">
        <v>1</v>
      </c>
      <c r="D2697">
        <v>18</v>
      </c>
      <c r="E2697">
        <v>0</v>
      </c>
      <c r="F2697">
        <v>1</v>
      </c>
      <c r="G2697">
        <v>1</v>
      </c>
      <c r="H2697">
        <v>13</v>
      </c>
      <c r="I2697">
        <v>61</v>
      </c>
      <c r="J2697">
        <v>4</v>
      </c>
      <c r="K2697">
        <v>19</v>
      </c>
      <c r="L2697">
        <v>0</v>
      </c>
    </row>
    <row r="2698" spans="1:12" x14ac:dyDescent="0.2">
      <c r="A2698" t="s">
        <v>2714</v>
      </c>
      <c r="B2698" t="s">
        <v>15</v>
      </c>
      <c r="C2698">
        <v>4</v>
      </c>
      <c r="D2698">
        <v>2</v>
      </c>
      <c r="E2698">
        <v>1</v>
      </c>
      <c r="F2698">
        <v>1</v>
      </c>
      <c r="G2698">
        <v>1</v>
      </c>
      <c r="H2698">
        <v>0</v>
      </c>
      <c r="I2698">
        <v>8</v>
      </c>
      <c r="J2698">
        <v>15</v>
      </c>
      <c r="K2698">
        <v>3</v>
      </c>
      <c r="L2698">
        <v>0</v>
      </c>
    </row>
    <row r="2699" spans="1:12" x14ac:dyDescent="0.2">
      <c r="A2699" t="s">
        <v>2715</v>
      </c>
      <c r="B2699" t="s">
        <v>15</v>
      </c>
      <c r="C2699">
        <v>0</v>
      </c>
      <c r="D2699">
        <v>3</v>
      </c>
      <c r="E2699">
        <v>3</v>
      </c>
      <c r="F2699">
        <v>1</v>
      </c>
      <c r="G2699">
        <v>0.5</v>
      </c>
      <c r="H2699">
        <v>3</v>
      </c>
      <c r="I2699">
        <v>7</v>
      </c>
      <c r="J2699">
        <v>22</v>
      </c>
      <c r="K2699">
        <v>4</v>
      </c>
      <c r="L2699">
        <v>0</v>
      </c>
    </row>
    <row r="2700" spans="1:12" x14ac:dyDescent="0.2">
      <c r="A2700" t="s">
        <v>2716</v>
      </c>
      <c r="B2700" t="s">
        <v>19</v>
      </c>
      <c r="C2700">
        <v>0</v>
      </c>
      <c r="D2700">
        <v>3</v>
      </c>
      <c r="E2700">
        <v>0</v>
      </c>
      <c r="F2700">
        <v>0</v>
      </c>
      <c r="G2700">
        <v>1</v>
      </c>
      <c r="H2700">
        <v>3</v>
      </c>
      <c r="I2700">
        <v>10</v>
      </c>
      <c r="J2700">
        <v>1</v>
      </c>
      <c r="K2700">
        <v>3</v>
      </c>
      <c r="L2700">
        <v>0</v>
      </c>
    </row>
    <row r="2701" spans="1:12" x14ac:dyDescent="0.2">
      <c r="A2701" t="s">
        <v>2717</v>
      </c>
      <c r="B2701" t="s">
        <v>15</v>
      </c>
      <c r="C2701">
        <v>0</v>
      </c>
      <c r="D2701">
        <v>1</v>
      </c>
      <c r="E2701">
        <v>4</v>
      </c>
      <c r="F2701">
        <v>1</v>
      </c>
      <c r="G2701">
        <v>0.5</v>
      </c>
      <c r="H2701">
        <v>34</v>
      </c>
      <c r="I2701">
        <v>68</v>
      </c>
      <c r="J2701">
        <v>10</v>
      </c>
      <c r="K2701">
        <v>13</v>
      </c>
      <c r="L2701">
        <v>0</v>
      </c>
    </row>
    <row r="2702" spans="1:12" x14ac:dyDescent="0.2">
      <c r="A2702" t="s">
        <v>2718</v>
      </c>
      <c r="B2702" t="s">
        <v>15</v>
      </c>
      <c r="C2702">
        <v>0</v>
      </c>
      <c r="D2702">
        <v>0</v>
      </c>
      <c r="E2702">
        <v>1</v>
      </c>
      <c r="F2702">
        <v>0</v>
      </c>
      <c r="G2702">
        <v>1</v>
      </c>
      <c r="H2702">
        <v>3</v>
      </c>
      <c r="I2702">
        <v>4</v>
      </c>
      <c r="J2702">
        <v>1</v>
      </c>
      <c r="K2702">
        <v>3</v>
      </c>
      <c r="L2702">
        <v>0</v>
      </c>
    </row>
    <row r="2703" spans="1:12" x14ac:dyDescent="0.2">
      <c r="A2703" t="s">
        <v>2719</v>
      </c>
      <c r="B2703" t="s">
        <v>15</v>
      </c>
      <c r="C2703">
        <v>0</v>
      </c>
      <c r="D2703">
        <v>0</v>
      </c>
      <c r="E2703">
        <v>1</v>
      </c>
      <c r="F2703">
        <v>0</v>
      </c>
      <c r="G2703">
        <v>1</v>
      </c>
      <c r="H2703">
        <v>3</v>
      </c>
      <c r="I2703">
        <v>4</v>
      </c>
      <c r="J2703">
        <v>1</v>
      </c>
      <c r="K2703">
        <v>3</v>
      </c>
      <c r="L2703">
        <v>0</v>
      </c>
    </row>
    <row r="2704" spans="1:12" x14ac:dyDescent="0.2">
      <c r="A2704" t="s">
        <v>2720</v>
      </c>
      <c r="B2704" t="s">
        <v>15</v>
      </c>
      <c r="C2704">
        <v>0</v>
      </c>
      <c r="D2704">
        <v>0</v>
      </c>
      <c r="E2704">
        <v>1</v>
      </c>
      <c r="F2704">
        <v>0</v>
      </c>
      <c r="G2704">
        <v>1</v>
      </c>
      <c r="H2704">
        <v>2</v>
      </c>
      <c r="I2704">
        <v>4</v>
      </c>
      <c r="J2704">
        <v>1</v>
      </c>
      <c r="K2704">
        <v>3</v>
      </c>
      <c r="L2704">
        <v>0</v>
      </c>
    </row>
    <row r="2705" spans="1:12" x14ac:dyDescent="0.2">
      <c r="A2705" t="s">
        <v>2721</v>
      </c>
      <c r="B2705" t="s">
        <v>15</v>
      </c>
      <c r="C2705">
        <v>0</v>
      </c>
      <c r="D2705">
        <v>0</v>
      </c>
      <c r="E2705">
        <v>1</v>
      </c>
      <c r="F2705">
        <v>0</v>
      </c>
      <c r="G2705">
        <v>1</v>
      </c>
      <c r="H2705">
        <v>2</v>
      </c>
      <c r="I2705">
        <v>4</v>
      </c>
      <c r="J2705">
        <v>1</v>
      </c>
      <c r="K2705">
        <v>3</v>
      </c>
      <c r="L2705">
        <v>0</v>
      </c>
    </row>
    <row r="2706" spans="1:12" x14ac:dyDescent="0.2">
      <c r="A2706" t="s">
        <v>2722</v>
      </c>
      <c r="B2706" t="s">
        <v>15</v>
      </c>
      <c r="C2706">
        <v>4</v>
      </c>
      <c r="D2706">
        <v>19</v>
      </c>
      <c r="E2706">
        <v>198</v>
      </c>
      <c r="F2706">
        <v>1</v>
      </c>
      <c r="G2706">
        <v>0.14299999999999999</v>
      </c>
      <c r="H2706">
        <v>5</v>
      </c>
      <c r="I2706">
        <v>53</v>
      </c>
      <c r="J2706">
        <v>145</v>
      </c>
      <c r="K2706">
        <v>25</v>
      </c>
      <c r="L2706">
        <v>0</v>
      </c>
    </row>
    <row r="2707" spans="1:12" x14ac:dyDescent="0.2">
      <c r="A2707" t="s">
        <v>2723</v>
      </c>
      <c r="B2707" t="s">
        <v>15</v>
      </c>
      <c r="C2707">
        <v>1</v>
      </c>
      <c r="D2707">
        <v>12</v>
      </c>
      <c r="E2707">
        <v>40</v>
      </c>
      <c r="F2707">
        <v>1</v>
      </c>
      <c r="G2707">
        <v>0.5</v>
      </c>
      <c r="H2707">
        <v>4</v>
      </c>
      <c r="I2707">
        <v>37</v>
      </c>
      <c r="J2707">
        <v>52</v>
      </c>
      <c r="K2707">
        <v>19</v>
      </c>
      <c r="L2707">
        <v>0</v>
      </c>
    </row>
    <row r="2708" spans="1:12" x14ac:dyDescent="0.2">
      <c r="A2708" t="s">
        <v>2724</v>
      </c>
      <c r="B2708" t="s">
        <v>15</v>
      </c>
      <c r="C2708">
        <v>5</v>
      </c>
      <c r="D2708">
        <v>33</v>
      </c>
      <c r="E2708">
        <v>762</v>
      </c>
      <c r="F2708">
        <v>1</v>
      </c>
      <c r="G2708">
        <v>0.16700000000000001</v>
      </c>
      <c r="H2708">
        <v>23</v>
      </c>
      <c r="I2708">
        <v>163</v>
      </c>
      <c r="J2708">
        <v>42</v>
      </c>
      <c r="K2708">
        <v>53</v>
      </c>
      <c r="L2708">
        <v>0</v>
      </c>
    </row>
    <row r="2709" spans="1:12" x14ac:dyDescent="0.2">
      <c r="A2709" t="s">
        <v>2725</v>
      </c>
      <c r="B2709" t="s">
        <v>15</v>
      </c>
      <c r="C2709">
        <v>0</v>
      </c>
      <c r="D2709">
        <v>0</v>
      </c>
      <c r="E2709">
        <v>0</v>
      </c>
      <c r="F2709">
        <v>0</v>
      </c>
      <c r="G2709">
        <v>1</v>
      </c>
      <c r="H2709">
        <v>3</v>
      </c>
      <c r="I2709">
        <v>4</v>
      </c>
      <c r="J2709">
        <v>1</v>
      </c>
      <c r="K2709">
        <v>2</v>
      </c>
      <c r="L2709">
        <v>0</v>
      </c>
    </row>
    <row r="2710" spans="1:12" x14ac:dyDescent="0.2">
      <c r="A2710" t="s">
        <v>2726</v>
      </c>
      <c r="B2710" t="s">
        <v>15</v>
      </c>
      <c r="C2710">
        <v>0</v>
      </c>
      <c r="D2710">
        <v>3</v>
      </c>
      <c r="E2710">
        <v>0</v>
      </c>
      <c r="F2710">
        <v>1</v>
      </c>
      <c r="G2710">
        <v>1</v>
      </c>
      <c r="H2710">
        <v>10</v>
      </c>
      <c r="I2710">
        <v>29</v>
      </c>
      <c r="J2710">
        <v>3</v>
      </c>
      <c r="K2710">
        <v>4</v>
      </c>
      <c r="L2710">
        <v>3</v>
      </c>
    </row>
    <row r="2711" spans="1:12" x14ac:dyDescent="0.2">
      <c r="A2711" t="s">
        <v>2727</v>
      </c>
      <c r="B2711" t="s">
        <v>1644</v>
      </c>
      <c r="C2711">
        <v>0</v>
      </c>
      <c r="D2711">
        <v>1</v>
      </c>
      <c r="E2711">
        <v>0</v>
      </c>
      <c r="F2711">
        <v>1</v>
      </c>
      <c r="G2711">
        <v>1</v>
      </c>
      <c r="H2711">
        <v>38</v>
      </c>
      <c r="I2711">
        <v>90</v>
      </c>
      <c r="J2711">
        <v>3</v>
      </c>
      <c r="K2711">
        <v>13</v>
      </c>
      <c r="L2711">
        <v>0</v>
      </c>
    </row>
    <row r="2712" spans="1:12" x14ac:dyDescent="0.2">
      <c r="A2712" t="s">
        <v>2728</v>
      </c>
      <c r="B2712" t="s">
        <v>1644</v>
      </c>
      <c r="C2712">
        <v>0</v>
      </c>
      <c r="D2712">
        <v>24</v>
      </c>
      <c r="E2712">
        <v>126</v>
      </c>
      <c r="F2712">
        <v>0</v>
      </c>
      <c r="G2712">
        <v>0.5</v>
      </c>
      <c r="H2712">
        <v>21</v>
      </c>
      <c r="I2712">
        <v>60</v>
      </c>
      <c r="J2712">
        <v>50</v>
      </c>
      <c r="K2712">
        <v>30</v>
      </c>
      <c r="L2712">
        <v>0</v>
      </c>
    </row>
    <row r="2713" spans="1:12" x14ac:dyDescent="0.2">
      <c r="A2713" t="s">
        <v>2729</v>
      </c>
      <c r="B2713" t="s">
        <v>13</v>
      </c>
      <c r="C2713">
        <v>0</v>
      </c>
      <c r="D2713">
        <v>1</v>
      </c>
      <c r="E2713">
        <v>0</v>
      </c>
      <c r="F2713">
        <v>1</v>
      </c>
      <c r="G2713">
        <v>1</v>
      </c>
      <c r="H2713">
        <v>1</v>
      </c>
      <c r="I2713">
        <v>1</v>
      </c>
      <c r="J2713">
        <v>4</v>
      </c>
      <c r="K2713">
        <v>1</v>
      </c>
      <c r="L2713">
        <v>0</v>
      </c>
    </row>
    <row r="2714" spans="1:12" x14ac:dyDescent="0.2">
      <c r="A2714" t="s">
        <v>2730</v>
      </c>
      <c r="B2714" t="s">
        <v>15</v>
      </c>
      <c r="C2714">
        <v>6</v>
      </c>
      <c r="D2714">
        <v>3</v>
      </c>
      <c r="E2714">
        <v>0</v>
      </c>
      <c r="F2714">
        <v>1</v>
      </c>
      <c r="G2714">
        <v>1</v>
      </c>
      <c r="H2714">
        <v>4</v>
      </c>
      <c r="I2714">
        <v>4</v>
      </c>
      <c r="J2714">
        <v>57</v>
      </c>
      <c r="K2714">
        <v>3</v>
      </c>
      <c r="L2714">
        <v>0</v>
      </c>
    </row>
    <row r="2715" spans="1:12" x14ac:dyDescent="0.2">
      <c r="A2715" t="s">
        <v>2731</v>
      </c>
      <c r="B2715" t="s">
        <v>15</v>
      </c>
      <c r="C2715">
        <v>10</v>
      </c>
      <c r="D2715">
        <v>2</v>
      </c>
      <c r="E2715">
        <v>0</v>
      </c>
      <c r="F2715">
        <v>1</v>
      </c>
      <c r="G2715">
        <v>1</v>
      </c>
      <c r="H2715">
        <v>7</v>
      </c>
      <c r="I2715">
        <v>3</v>
      </c>
      <c r="J2715">
        <v>94</v>
      </c>
      <c r="K2715">
        <v>2</v>
      </c>
      <c r="L2715">
        <v>0</v>
      </c>
    </row>
    <row r="2716" spans="1:12" x14ac:dyDescent="0.2">
      <c r="A2716" t="s">
        <v>2732</v>
      </c>
      <c r="B2716" t="s">
        <v>34</v>
      </c>
      <c r="C2716">
        <v>0</v>
      </c>
      <c r="D2716">
        <v>3</v>
      </c>
      <c r="E2716">
        <v>3</v>
      </c>
      <c r="F2716">
        <v>0</v>
      </c>
      <c r="G2716">
        <v>0.5</v>
      </c>
      <c r="H2716">
        <v>3</v>
      </c>
      <c r="I2716">
        <v>6</v>
      </c>
      <c r="J2716">
        <v>14</v>
      </c>
      <c r="K2716">
        <v>3</v>
      </c>
      <c r="L2716">
        <v>1</v>
      </c>
    </row>
    <row r="2717" spans="1:12" x14ac:dyDescent="0.2">
      <c r="A2717" t="s">
        <v>2733</v>
      </c>
      <c r="B2717" t="s">
        <v>15</v>
      </c>
      <c r="C2717">
        <v>0</v>
      </c>
      <c r="D2717">
        <v>1</v>
      </c>
      <c r="E2717">
        <v>0</v>
      </c>
      <c r="F2717">
        <v>0</v>
      </c>
      <c r="G2717">
        <v>1</v>
      </c>
      <c r="H2717">
        <v>4</v>
      </c>
      <c r="I2717">
        <v>5</v>
      </c>
      <c r="J2717">
        <v>4</v>
      </c>
      <c r="K2717">
        <v>2</v>
      </c>
      <c r="L2717">
        <v>0</v>
      </c>
    </row>
    <row r="2718" spans="1:12" x14ac:dyDescent="0.2">
      <c r="A2718" t="s">
        <v>2734</v>
      </c>
      <c r="B2718" t="s">
        <v>19</v>
      </c>
      <c r="C2718">
        <v>0</v>
      </c>
      <c r="D2718">
        <v>6</v>
      </c>
      <c r="E2718">
        <v>0</v>
      </c>
      <c r="F2718">
        <v>0</v>
      </c>
      <c r="G2718">
        <v>1</v>
      </c>
      <c r="H2718">
        <v>3</v>
      </c>
      <c r="I2718">
        <v>11</v>
      </c>
      <c r="J2718">
        <v>1</v>
      </c>
      <c r="K2718">
        <v>6</v>
      </c>
      <c r="L2718">
        <v>0</v>
      </c>
    </row>
    <row r="2719" spans="1:12" x14ac:dyDescent="0.2">
      <c r="A2719" t="s">
        <v>2735</v>
      </c>
      <c r="B2719" t="s">
        <v>34</v>
      </c>
      <c r="C2719">
        <v>0</v>
      </c>
      <c r="D2719">
        <v>18</v>
      </c>
      <c r="E2719">
        <v>0</v>
      </c>
      <c r="F2719">
        <v>0</v>
      </c>
      <c r="G2719">
        <v>1</v>
      </c>
      <c r="H2719">
        <v>19</v>
      </c>
      <c r="I2719">
        <v>57</v>
      </c>
      <c r="J2719">
        <v>42</v>
      </c>
      <c r="K2719">
        <v>20</v>
      </c>
      <c r="L2719">
        <v>0</v>
      </c>
    </row>
    <row r="2720" spans="1:12" x14ac:dyDescent="0.2">
      <c r="A2720" t="s">
        <v>2736</v>
      </c>
      <c r="B2720" t="s">
        <v>19</v>
      </c>
      <c r="C2720">
        <v>0</v>
      </c>
      <c r="D2720">
        <v>9</v>
      </c>
      <c r="E2720">
        <v>19</v>
      </c>
      <c r="F2720">
        <v>1</v>
      </c>
      <c r="G2720">
        <v>0.5</v>
      </c>
      <c r="H2720">
        <v>4</v>
      </c>
      <c r="I2720">
        <v>46</v>
      </c>
      <c r="J2720">
        <v>8</v>
      </c>
      <c r="K2720">
        <v>13</v>
      </c>
      <c r="L2720">
        <v>1</v>
      </c>
    </row>
    <row r="2721" spans="1:12" x14ac:dyDescent="0.2">
      <c r="A2721" t="s">
        <v>2737</v>
      </c>
      <c r="B2721" t="s">
        <v>19</v>
      </c>
      <c r="C2721">
        <v>0</v>
      </c>
      <c r="D2721">
        <v>9</v>
      </c>
      <c r="E2721">
        <v>0</v>
      </c>
      <c r="F2721">
        <v>0</v>
      </c>
      <c r="G2721">
        <v>1</v>
      </c>
      <c r="H2721">
        <v>3</v>
      </c>
      <c r="I2721">
        <v>26</v>
      </c>
      <c r="J2721">
        <v>1</v>
      </c>
      <c r="K2721">
        <v>11</v>
      </c>
      <c r="L2721">
        <v>0</v>
      </c>
    </row>
    <row r="2722" spans="1:12" x14ac:dyDescent="0.2">
      <c r="A2722" t="s">
        <v>2738</v>
      </c>
      <c r="B2722" t="s">
        <v>17</v>
      </c>
      <c r="C2722">
        <v>0</v>
      </c>
      <c r="D2722">
        <v>2</v>
      </c>
      <c r="E2722">
        <v>0</v>
      </c>
      <c r="F2722">
        <v>1</v>
      </c>
      <c r="G2722">
        <v>1</v>
      </c>
      <c r="H2722">
        <v>1</v>
      </c>
      <c r="I2722">
        <v>7</v>
      </c>
      <c r="J2722">
        <v>1</v>
      </c>
      <c r="K2722">
        <v>2</v>
      </c>
      <c r="L2722">
        <v>0</v>
      </c>
    </row>
    <row r="2723" spans="1:12" x14ac:dyDescent="0.2">
      <c r="A2723" t="s">
        <v>2739</v>
      </c>
      <c r="B2723" t="s">
        <v>15</v>
      </c>
      <c r="C2723">
        <v>1</v>
      </c>
      <c r="D2723">
        <v>5</v>
      </c>
      <c r="E2723">
        <v>6</v>
      </c>
      <c r="F2723">
        <v>0</v>
      </c>
      <c r="G2723">
        <v>1</v>
      </c>
      <c r="H2723">
        <v>3</v>
      </c>
      <c r="I2723">
        <v>11</v>
      </c>
      <c r="J2723">
        <v>91</v>
      </c>
      <c r="K2723">
        <v>7</v>
      </c>
      <c r="L2723">
        <v>12</v>
      </c>
    </row>
    <row r="2724" spans="1:12" x14ac:dyDescent="0.2">
      <c r="A2724" t="s">
        <v>2740</v>
      </c>
      <c r="B2724" t="s">
        <v>15</v>
      </c>
      <c r="C2724">
        <v>0</v>
      </c>
      <c r="D2724">
        <v>3</v>
      </c>
      <c r="E2724">
        <v>6</v>
      </c>
      <c r="F2724">
        <v>0</v>
      </c>
      <c r="G2724">
        <v>0.33300000000000002</v>
      </c>
      <c r="H2724">
        <v>2</v>
      </c>
      <c r="I2724">
        <v>5</v>
      </c>
      <c r="J2724">
        <v>1</v>
      </c>
      <c r="K2724">
        <v>4</v>
      </c>
      <c r="L2724">
        <v>0</v>
      </c>
    </row>
    <row r="2725" spans="1:12" x14ac:dyDescent="0.2">
      <c r="A2725" t="s">
        <v>2741</v>
      </c>
      <c r="B2725" t="s">
        <v>15</v>
      </c>
      <c r="C2725">
        <v>0</v>
      </c>
      <c r="D2725">
        <v>14</v>
      </c>
      <c r="E2725">
        <v>50</v>
      </c>
      <c r="F2725">
        <v>0</v>
      </c>
      <c r="G2725">
        <v>0.14299999999999999</v>
      </c>
      <c r="H2725">
        <v>9</v>
      </c>
      <c r="I2725">
        <v>26</v>
      </c>
      <c r="J2725">
        <v>5</v>
      </c>
      <c r="K2725">
        <v>15</v>
      </c>
      <c r="L2725">
        <v>0</v>
      </c>
    </row>
    <row r="2726" spans="1:12" x14ac:dyDescent="0.2">
      <c r="A2726" t="s">
        <v>2742</v>
      </c>
      <c r="B2726" t="s">
        <v>1644</v>
      </c>
      <c r="C2726">
        <v>0</v>
      </c>
      <c r="D2726">
        <v>5</v>
      </c>
      <c r="E2726">
        <v>0</v>
      </c>
      <c r="F2726">
        <v>0</v>
      </c>
      <c r="G2726">
        <v>0.5</v>
      </c>
      <c r="H2726">
        <v>16</v>
      </c>
      <c r="I2726">
        <v>35</v>
      </c>
      <c r="J2726">
        <v>5</v>
      </c>
      <c r="K2726">
        <v>9</v>
      </c>
      <c r="L2726">
        <v>0</v>
      </c>
    </row>
    <row r="2727" spans="1:12" x14ac:dyDescent="0.2">
      <c r="A2727" t="s">
        <v>2743</v>
      </c>
      <c r="B2727" t="s">
        <v>15</v>
      </c>
      <c r="C2727">
        <v>0</v>
      </c>
      <c r="D2727">
        <v>1</v>
      </c>
      <c r="E2727">
        <v>0</v>
      </c>
      <c r="F2727">
        <v>1</v>
      </c>
      <c r="G2727">
        <v>1</v>
      </c>
      <c r="H2727">
        <v>2</v>
      </c>
      <c r="I2727">
        <v>4</v>
      </c>
      <c r="J2727">
        <v>1</v>
      </c>
      <c r="K2727">
        <v>2</v>
      </c>
      <c r="L2727">
        <v>0</v>
      </c>
    </row>
    <row r="2728" spans="1:12" x14ac:dyDescent="0.2">
      <c r="A2728" t="s">
        <v>2744</v>
      </c>
      <c r="B2728" t="s">
        <v>1644</v>
      </c>
      <c r="C2728">
        <v>0</v>
      </c>
      <c r="D2728">
        <v>1</v>
      </c>
      <c r="E2728">
        <v>0</v>
      </c>
      <c r="F2728">
        <v>1</v>
      </c>
      <c r="G2728">
        <v>1</v>
      </c>
      <c r="H2728">
        <v>2</v>
      </c>
      <c r="I2728">
        <v>4</v>
      </c>
      <c r="J2728">
        <v>1</v>
      </c>
      <c r="K2728">
        <v>2</v>
      </c>
      <c r="L2728">
        <v>0</v>
      </c>
    </row>
    <row r="2729" spans="1:12" x14ac:dyDescent="0.2">
      <c r="A2729" t="s">
        <v>2745</v>
      </c>
      <c r="B2729" t="s">
        <v>1644</v>
      </c>
      <c r="C2729">
        <v>0</v>
      </c>
      <c r="D2729">
        <v>4</v>
      </c>
      <c r="E2729">
        <v>6</v>
      </c>
      <c r="F2729">
        <v>1</v>
      </c>
      <c r="G2729">
        <v>0.33300000000000002</v>
      </c>
      <c r="H2729">
        <v>3</v>
      </c>
      <c r="I2729">
        <v>15</v>
      </c>
      <c r="J2729">
        <v>1</v>
      </c>
      <c r="K2729">
        <v>6</v>
      </c>
      <c r="L2729">
        <v>0</v>
      </c>
    </row>
    <row r="2730" spans="1:12" x14ac:dyDescent="0.2">
      <c r="A2730" t="s">
        <v>2746</v>
      </c>
      <c r="B2730" t="s">
        <v>15</v>
      </c>
      <c r="C2730">
        <v>0</v>
      </c>
      <c r="D2730">
        <v>4</v>
      </c>
      <c r="E2730">
        <v>4</v>
      </c>
      <c r="F2730">
        <v>1</v>
      </c>
      <c r="G2730">
        <v>0.33300000000000002</v>
      </c>
      <c r="H2730">
        <v>3</v>
      </c>
      <c r="I2730">
        <v>9</v>
      </c>
      <c r="J2730">
        <v>1</v>
      </c>
      <c r="K2730">
        <v>5</v>
      </c>
      <c r="L2730">
        <v>0</v>
      </c>
    </row>
    <row r="2731" spans="1:12" x14ac:dyDescent="0.2">
      <c r="A2731" t="s">
        <v>2747</v>
      </c>
      <c r="B2731" t="s">
        <v>15</v>
      </c>
      <c r="C2731">
        <v>2</v>
      </c>
      <c r="D2731">
        <v>5</v>
      </c>
      <c r="E2731">
        <v>3</v>
      </c>
      <c r="F2731">
        <v>1</v>
      </c>
      <c r="G2731">
        <v>1</v>
      </c>
      <c r="H2731">
        <v>2</v>
      </c>
      <c r="I2731">
        <v>11</v>
      </c>
      <c r="J2731">
        <v>58</v>
      </c>
      <c r="K2731">
        <v>7</v>
      </c>
      <c r="L2731">
        <v>9</v>
      </c>
    </row>
    <row r="2732" spans="1:12" x14ac:dyDescent="0.2">
      <c r="A2732" t="s">
        <v>2748</v>
      </c>
      <c r="B2732" t="s">
        <v>15</v>
      </c>
      <c r="C2732">
        <v>0</v>
      </c>
      <c r="D2732">
        <v>4</v>
      </c>
      <c r="E2732">
        <v>10</v>
      </c>
      <c r="F2732">
        <v>0</v>
      </c>
      <c r="G2732">
        <v>0.25</v>
      </c>
      <c r="H2732">
        <v>2</v>
      </c>
      <c r="I2732">
        <v>7</v>
      </c>
      <c r="J2732">
        <v>1</v>
      </c>
      <c r="K2732">
        <v>5</v>
      </c>
      <c r="L2732">
        <v>0</v>
      </c>
    </row>
    <row r="2733" spans="1:12" x14ac:dyDescent="0.2">
      <c r="A2733" t="s">
        <v>2749</v>
      </c>
      <c r="B2733" t="s">
        <v>15</v>
      </c>
      <c r="C2733">
        <v>0</v>
      </c>
      <c r="D2733">
        <v>14</v>
      </c>
      <c r="E2733">
        <v>50</v>
      </c>
      <c r="F2733">
        <v>0</v>
      </c>
      <c r="G2733">
        <v>0.14299999999999999</v>
      </c>
      <c r="H2733">
        <v>9</v>
      </c>
      <c r="I2733">
        <v>26</v>
      </c>
      <c r="J2733">
        <v>4</v>
      </c>
      <c r="K2733">
        <v>15</v>
      </c>
      <c r="L2733">
        <v>0</v>
      </c>
    </row>
    <row r="2734" spans="1:12" x14ac:dyDescent="0.2">
      <c r="A2734" t="s">
        <v>2750</v>
      </c>
      <c r="B2734" t="s">
        <v>1644</v>
      </c>
      <c r="C2734">
        <v>0</v>
      </c>
      <c r="D2734">
        <v>5</v>
      </c>
      <c r="E2734">
        <v>0</v>
      </c>
      <c r="F2734">
        <v>0</v>
      </c>
      <c r="G2734">
        <v>0.5</v>
      </c>
      <c r="H2734">
        <v>18</v>
      </c>
      <c r="I2734">
        <v>40</v>
      </c>
      <c r="J2734">
        <v>7</v>
      </c>
      <c r="K2734">
        <v>11</v>
      </c>
      <c r="L2734">
        <v>0</v>
      </c>
    </row>
    <row r="2735" spans="1:12" x14ac:dyDescent="0.2">
      <c r="A2735" t="s">
        <v>2751</v>
      </c>
      <c r="B2735" t="s">
        <v>15</v>
      </c>
      <c r="C2735">
        <v>0</v>
      </c>
      <c r="D2735">
        <v>1</v>
      </c>
      <c r="E2735">
        <v>0</v>
      </c>
      <c r="F2735">
        <v>1</v>
      </c>
      <c r="G2735">
        <v>1</v>
      </c>
      <c r="H2735">
        <v>2</v>
      </c>
      <c r="I2735">
        <v>4</v>
      </c>
      <c r="J2735">
        <v>1</v>
      </c>
      <c r="K2735">
        <v>2</v>
      </c>
      <c r="L2735">
        <v>0</v>
      </c>
    </row>
    <row r="2736" spans="1:12" x14ac:dyDescent="0.2">
      <c r="A2736" t="s">
        <v>2752</v>
      </c>
      <c r="B2736" t="s">
        <v>1644</v>
      </c>
      <c r="C2736">
        <v>0</v>
      </c>
      <c r="D2736">
        <v>1</v>
      </c>
      <c r="E2736">
        <v>0</v>
      </c>
      <c r="F2736">
        <v>1</v>
      </c>
      <c r="G2736">
        <v>1</v>
      </c>
      <c r="H2736">
        <v>2</v>
      </c>
      <c r="I2736">
        <v>4</v>
      </c>
      <c r="J2736">
        <v>1</v>
      </c>
      <c r="K2736">
        <v>2</v>
      </c>
      <c r="L2736">
        <v>0</v>
      </c>
    </row>
    <row r="2737" spans="1:12" x14ac:dyDescent="0.2">
      <c r="A2737" t="s">
        <v>2753</v>
      </c>
      <c r="B2737" t="s">
        <v>1644</v>
      </c>
      <c r="C2737">
        <v>0</v>
      </c>
      <c r="D2737">
        <v>1</v>
      </c>
      <c r="E2737">
        <v>0</v>
      </c>
      <c r="F2737">
        <v>1</v>
      </c>
      <c r="G2737">
        <v>1</v>
      </c>
      <c r="H2737">
        <v>2</v>
      </c>
      <c r="I2737">
        <v>4</v>
      </c>
      <c r="J2737">
        <v>1</v>
      </c>
      <c r="K2737">
        <v>2</v>
      </c>
      <c r="L2737">
        <v>0</v>
      </c>
    </row>
    <row r="2738" spans="1:12" x14ac:dyDescent="0.2">
      <c r="A2738" t="s">
        <v>2754</v>
      </c>
      <c r="B2738" t="s">
        <v>1644</v>
      </c>
      <c r="C2738">
        <v>0</v>
      </c>
      <c r="D2738">
        <v>4</v>
      </c>
      <c r="E2738">
        <v>6</v>
      </c>
      <c r="F2738">
        <v>1</v>
      </c>
      <c r="G2738">
        <v>0.33300000000000002</v>
      </c>
      <c r="H2738">
        <v>3</v>
      </c>
      <c r="I2738">
        <v>15</v>
      </c>
      <c r="J2738">
        <v>1</v>
      </c>
      <c r="K2738">
        <v>6</v>
      </c>
      <c r="L2738">
        <v>0</v>
      </c>
    </row>
    <row r="2739" spans="1:12" x14ac:dyDescent="0.2">
      <c r="A2739" t="s">
        <v>2755</v>
      </c>
      <c r="B2739" t="s">
        <v>1644</v>
      </c>
      <c r="C2739">
        <v>0</v>
      </c>
      <c r="D2739">
        <v>4</v>
      </c>
      <c r="E2739">
        <v>4</v>
      </c>
      <c r="F2739">
        <v>1</v>
      </c>
      <c r="G2739">
        <v>0.33300000000000002</v>
      </c>
      <c r="H2739">
        <v>3</v>
      </c>
      <c r="I2739">
        <v>14</v>
      </c>
      <c r="J2739">
        <v>1</v>
      </c>
      <c r="K2739">
        <v>5</v>
      </c>
      <c r="L2739">
        <v>0</v>
      </c>
    </row>
    <row r="2740" spans="1:12" x14ac:dyDescent="0.2">
      <c r="A2740" t="s">
        <v>2756</v>
      </c>
      <c r="B2740" t="s">
        <v>15</v>
      </c>
      <c r="C2740">
        <v>0</v>
      </c>
      <c r="D2740">
        <v>4</v>
      </c>
      <c r="E2740">
        <v>4</v>
      </c>
      <c r="F2740">
        <v>1</v>
      </c>
      <c r="G2740">
        <v>0.33300000000000002</v>
      </c>
      <c r="H2740">
        <v>3</v>
      </c>
      <c r="I2740">
        <v>9</v>
      </c>
      <c r="J2740">
        <v>1</v>
      </c>
      <c r="K2740">
        <v>5</v>
      </c>
      <c r="L2740">
        <v>0</v>
      </c>
    </row>
    <row r="2741" spans="1:12" x14ac:dyDescent="0.2">
      <c r="A2741" t="s">
        <v>2757</v>
      </c>
      <c r="B2741" t="s">
        <v>1644</v>
      </c>
      <c r="C2741">
        <v>0</v>
      </c>
      <c r="D2741">
        <v>4</v>
      </c>
      <c r="E2741">
        <v>0</v>
      </c>
      <c r="F2741">
        <v>0</v>
      </c>
      <c r="G2741">
        <v>0.5</v>
      </c>
      <c r="H2741">
        <v>18</v>
      </c>
      <c r="I2741">
        <v>87</v>
      </c>
      <c r="J2741">
        <v>5</v>
      </c>
      <c r="K2741">
        <v>16</v>
      </c>
      <c r="L2741">
        <v>0</v>
      </c>
    </row>
    <row r="2742" spans="1:12" x14ac:dyDescent="0.2">
      <c r="A2742" t="s">
        <v>2758</v>
      </c>
      <c r="B2742" t="s">
        <v>34</v>
      </c>
      <c r="C2742">
        <v>0</v>
      </c>
      <c r="D2742">
        <v>0</v>
      </c>
      <c r="E2742">
        <v>0</v>
      </c>
      <c r="F2742">
        <v>0</v>
      </c>
      <c r="G2742">
        <v>1</v>
      </c>
      <c r="H2742">
        <v>10</v>
      </c>
      <c r="I2742">
        <v>10</v>
      </c>
      <c r="J2742">
        <v>1</v>
      </c>
      <c r="K2742">
        <v>2</v>
      </c>
      <c r="L2742">
        <v>0</v>
      </c>
    </row>
    <row r="2743" spans="1:12" x14ac:dyDescent="0.2">
      <c r="A2743" t="s">
        <v>2759</v>
      </c>
      <c r="B2743" t="s">
        <v>1644</v>
      </c>
      <c r="C2743">
        <v>0</v>
      </c>
      <c r="D2743">
        <v>0</v>
      </c>
      <c r="E2743">
        <v>0</v>
      </c>
      <c r="F2743">
        <v>0</v>
      </c>
      <c r="G2743">
        <v>1</v>
      </c>
      <c r="H2743">
        <v>6</v>
      </c>
      <c r="I2743">
        <v>6</v>
      </c>
      <c r="J2743">
        <v>1</v>
      </c>
      <c r="K2743">
        <v>2</v>
      </c>
      <c r="L2743">
        <v>0</v>
      </c>
    </row>
    <row r="2744" spans="1:12" x14ac:dyDescent="0.2">
      <c r="A2744" t="s">
        <v>2760</v>
      </c>
      <c r="B2744" t="s">
        <v>15</v>
      </c>
      <c r="C2744">
        <v>0</v>
      </c>
      <c r="D2744">
        <v>9</v>
      </c>
      <c r="E2744">
        <v>29</v>
      </c>
      <c r="F2744">
        <v>0</v>
      </c>
      <c r="G2744">
        <v>0.125</v>
      </c>
      <c r="H2744">
        <v>3</v>
      </c>
      <c r="I2744">
        <v>21</v>
      </c>
      <c r="J2744">
        <v>2</v>
      </c>
      <c r="K2744">
        <v>10</v>
      </c>
      <c r="L2744">
        <v>0</v>
      </c>
    </row>
    <row r="2745" spans="1:12" x14ac:dyDescent="0.2">
      <c r="A2745" t="s">
        <v>2761</v>
      </c>
      <c r="B2745" t="s">
        <v>15</v>
      </c>
      <c r="C2745">
        <v>0</v>
      </c>
      <c r="D2745">
        <v>0</v>
      </c>
      <c r="E2745">
        <v>0</v>
      </c>
      <c r="F2745">
        <v>1</v>
      </c>
      <c r="G2745">
        <v>1</v>
      </c>
      <c r="H2745">
        <v>3</v>
      </c>
      <c r="I2745">
        <v>7</v>
      </c>
      <c r="J2745">
        <v>5</v>
      </c>
      <c r="K2745">
        <v>6</v>
      </c>
      <c r="L2745">
        <v>3</v>
      </c>
    </row>
    <row r="2746" spans="1:12" x14ac:dyDescent="0.2">
      <c r="A2746" t="s">
        <v>2762</v>
      </c>
      <c r="B2746" t="s">
        <v>1644</v>
      </c>
      <c r="C2746">
        <v>0</v>
      </c>
      <c r="D2746">
        <v>5</v>
      </c>
      <c r="E2746">
        <v>9</v>
      </c>
      <c r="F2746">
        <v>0</v>
      </c>
      <c r="G2746">
        <v>1</v>
      </c>
      <c r="H2746">
        <v>18</v>
      </c>
      <c r="I2746">
        <v>29</v>
      </c>
      <c r="J2746">
        <v>1</v>
      </c>
      <c r="K2746">
        <v>10</v>
      </c>
      <c r="L2746">
        <v>0</v>
      </c>
    </row>
    <row r="2747" spans="1:12" x14ac:dyDescent="0.2">
      <c r="A2747" t="s">
        <v>2763</v>
      </c>
      <c r="B2747" t="s">
        <v>15</v>
      </c>
      <c r="C2747">
        <v>0</v>
      </c>
      <c r="D2747">
        <v>7</v>
      </c>
      <c r="E2747">
        <v>21</v>
      </c>
      <c r="F2747">
        <v>1</v>
      </c>
      <c r="G2747">
        <v>0.16700000000000001</v>
      </c>
      <c r="H2747">
        <v>2</v>
      </c>
      <c r="I2747">
        <v>9</v>
      </c>
      <c r="J2747">
        <v>25</v>
      </c>
      <c r="K2747">
        <v>8</v>
      </c>
      <c r="L2747">
        <v>5</v>
      </c>
    </row>
    <row r="2748" spans="1:12" x14ac:dyDescent="0.2">
      <c r="A2748" t="s">
        <v>2764</v>
      </c>
      <c r="B2748" t="s">
        <v>15</v>
      </c>
      <c r="C2748">
        <v>3</v>
      </c>
      <c r="D2748">
        <v>2</v>
      </c>
      <c r="E2748">
        <v>4</v>
      </c>
      <c r="F2748">
        <v>2</v>
      </c>
      <c r="G2748">
        <v>0.5</v>
      </c>
      <c r="H2748">
        <v>0</v>
      </c>
      <c r="I2748">
        <v>7</v>
      </c>
      <c r="J2748">
        <v>10</v>
      </c>
      <c r="K2748">
        <v>4</v>
      </c>
      <c r="L2748">
        <v>0</v>
      </c>
    </row>
    <row r="2749" spans="1:12" x14ac:dyDescent="0.2">
      <c r="A2749" t="s">
        <v>2765</v>
      </c>
      <c r="B2749" t="s">
        <v>15</v>
      </c>
      <c r="C2749">
        <v>0</v>
      </c>
      <c r="D2749">
        <v>11</v>
      </c>
      <c r="E2749">
        <v>0</v>
      </c>
      <c r="F2749">
        <v>1</v>
      </c>
      <c r="G2749">
        <v>0.5</v>
      </c>
      <c r="H2749">
        <v>1</v>
      </c>
      <c r="I2749">
        <v>27</v>
      </c>
      <c r="J2749">
        <v>421</v>
      </c>
      <c r="K2749">
        <v>12</v>
      </c>
      <c r="L2749">
        <v>0</v>
      </c>
    </row>
    <row r="2750" spans="1:12" x14ac:dyDescent="0.2">
      <c r="A2750" t="s">
        <v>2766</v>
      </c>
      <c r="B2750" t="s">
        <v>1644</v>
      </c>
      <c r="C2750">
        <v>1</v>
      </c>
      <c r="D2750">
        <v>9</v>
      </c>
      <c r="E2750">
        <v>8</v>
      </c>
      <c r="F2750">
        <v>1</v>
      </c>
      <c r="G2750">
        <v>1</v>
      </c>
      <c r="H2750">
        <v>9</v>
      </c>
      <c r="I2750">
        <v>34</v>
      </c>
      <c r="J2750">
        <v>29</v>
      </c>
      <c r="K2750">
        <v>10</v>
      </c>
      <c r="L2750">
        <v>0</v>
      </c>
    </row>
    <row r="2751" spans="1:12" x14ac:dyDescent="0.2">
      <c r="A2751" t="s">
        <v>2767</v>
      </c>
      <c r="B2751" t="s">
        <v>15</v>
      </c>
      <c r="C2751">
        <v>1</v>
      </c>
      <c r="D2751">
        <v>10</v>
      </c>
      <c r="E2751">
        <v>3</v>
      </c>
      <c r="F2751">
        <v>1</v>
      </c>
      <c r="G2751">
        <v>1</v>
      </c>
      <c r="H2751">
        <v>6</v>
      </c>
      <c r="I2751">
        <v>16</v>
      </c>
      <c r="J2751">
        <v>218</v>
      </c>
      <c r="K2751">
        <v>12</v>
      </c>
      <c r="L2751">
        <v>17</v>
      </c>
    </row>
    <row r="2752" spans="1:12" x14ac:dyDescent="0.2">
      <c r="A2752" t="s">
        <v>2768</v>
      </c>
      <c r="B2752" t="s">
        <v>15</v>
      </c>
      <c r="C2752">
        <v>0</v>
      </c>
      <c r="D2752">
        <v>0</v>
      </c>
      <c r="E2752">
        <v>0</v>
      </c>
      <c r="F2752">
        <v>0</v>
      </c>
      <c r="G2752">
        <v>1</v>
      </c>
      <c r="H2752">
        <v>5</v>
      </c>
      <c r="I2752">
        <v>4</v>
      </c>
      <c r="J2752">
        <v>1</v>
      </c>
      <c r="K2752">
        <v>2</v>
      </c>
      <c r="L2752">
        <v>0</v>
      </c>
    </row>
    <row r="2753" spans="1:12" x14ac:dyDescent="0.2">
      <c r="A2753" t="s">
        <v>2769</v>
      </c>
      <c r="B2753" t="s">
        <v>15</v>
      </c>
      <c r="C2753">
        <v>1</v>
      </c>
      <c r="D2753">
        <v>15</v>
      </c>
      <c r="E2753">
        <v>26</v>
      </c>
      <c r="F2753">
        <v>1</v>
      </c>
      <c r="G2753">
        <v>0.16700000000000001</v>
      </c>
      <c r="H2753">
        <v>10</v>
      </c>
      <c r="I2753">
        <v>26</v>
      </c>
      <c r="J2753">
        <v>248</v>
      </c>
      <c r="K2753">
        <v>17</v>
      </c>
      <c r="L2753">
        <v>23</v>
      </c>
    </row>
    <row r="2754" spans="1:12" x14ac:dyDescent="0.2">
      <c r="A2754" t="s">
        <v>2770</v>
      </c>
      <c r="B2754" t="s">
        <v>15</v>
      </c>
      <c r="C2754">
        <v>0</v>
      </c>
      <c r="D2754">
        <v>13</v>
      </c>
      <c r="E2754">
        <v>78</v>
      </c>
      <c r="F2754">
        <v>0</v>
      </c>
      <c r="G2754">
        <v>8.3000000000000004E-2</v>
      </c>
      <c r="H2754">
        <v>8</v>
      </c>
      <c r="I2754">
        <v>17</v>
      </c>
      <c r="J2754">
        <v>1</v>
      </c>
      <c r="K2754">
        <v>14</v>
      </c>
      <c r="L2754">
        <v>0</v>
      </c>
    </row>
    <row r="2755" spans="1:12" x14ac:dyDescent="0.2">
      <c r="A2755" t="s">
        <v>2771</v>
      </c>
      <c r="B2755" t="s">
        <v>15</v>
      </c>
      <c r="C2755">
        <v>0</v>
      </c>
      <c r="D2755">
        <v>1</v>
      </c>
      <c r="E2755">
        <v>1</v>
      </c>
      <c r="F2755">
        <v>0</v>
      </c>
      <c r="G2755">
        <v>1</v>
      </c>
      <c r="H2755">
        <v>2</v>
      </c>
      <c r="I2755">
        <v>3</v>
      </c>
      <c r="J2755">
        <v>1</v>
      </c>
      <c r="K2755">
        <v>2</v>
      </c>
      <c r="L2755">
        <v>0</v>
      </c>
    </row>
    <row r="2756" spans="1:12" x14ac:dyDescent="0.2">
      <c r="A2756" t="s">
        <v>2772</v>
      </c>
      <c r="B2756" t="s">
        <v>15</v>
      </c>
      <c r="C2756">
        <v>3</v>
      </c>
      <c r="D2756">
        <v>2</v>
      </c>
      <c r="E2756">
        <v>4</v>
      </c>
      <c r="F2756">
        <v>2</v>
      </c>
      <c r="G2756">
        <v>0.5</v>
      </c>
      <c r="H2756">
        <v>0</v>
      </c>
      <c r="I2756">
        <v>7</v>
      </c>
      <c r="J2756">
        <v>58</v>
      </c>
      <c r="K2756">
        <v>4</v>
      </c>
      <c r="L2756">
        <v>0</v>
      </c>
    </row>
    <row r="2757" spans="1:12" x14ac:dyDescent="0.2">
      <c r="A2757" t="s">
        <v>2773</v>
      </c>
      <c r="B2757" t="s">
        <v>1644</v>
      </c>
      <c r="C2757">
        <v>0</v>
      </c>
      <c r="D2757">
        <v>2</v>
      </c>
      <c r="E2757">
        <v>0</v>
      </c>
      <c r="F2757">
        <v>0</v>
      </c>
      <c r="G2757">
        <v>0.5</v>
      </c>
      <c r="H2757">
        <v>16</v>
      </c>
      <c r="I2757">
        <v>28</v>
      </c>
      <c r="J2757">
        <v>5</v>
      </c>
      <c r="K2757">
        <v>7</v>
      </c>
      <c r="L2757">
        <v>0</v>
      </c>
    </row>
    <row r="2758" spans="1:12" x14ac:dyDescent="0.2">
      <c r="A2758" t="s">
        <v>2774</v>
      </c>
      <c r="B2758" t="s">
        <v>15</v>
      </c>
      <c r="C2758">
        <v>0</v>
      </c>
      <c r="D2758">
        <v>1</v>
      </c>
      <c r="E2758">
        <v>0</v>
      </c>
      <c r="F2758">
        <v>1</v>
      </c>
      <c r="G2758">
        <v>1</v>
      </c>
      <c r="H2758">
        <v>5</v>
      </c>
      <c r="I2758">
        <v>7</v>
      </c>
      <c r="J2758">
        <v>5</v>
      </c>
      <c r="K2758">
        <v>6</v>
      </c>
      <c r="L2758">
        <v>2</v>
      </c>
    </row>
    <row r="2759" spans="1:12" x14ac:dyDescent="0.2">
      <c r="A2759" t="s">
        <v>2775</v>
      </c>
      <c r="B2759" t="s">
        <v>15</v>
      </c>
      <c r="C2759">
        <v>0</v>
      </c>
      <c r="D2759">
        <v>0</v>
      </c>
      <c r="E2759">
        <v>0</v>
      </c>
      <c r="F2759">
        <v>1</v>
      </c>
      <c r="G2759">
        <v>1</v>
      </c>
      <c r="H2759">
        <v>2</v>
      </c>
      <c r="I2759">
        <v>10</v>
      </c>
      <c r="J2759">
        <v>8</v>
      </c>
      <c r="K2759">
        <v>9</v>
      </c>
      <c r="L2759">
        <v>2</v>
      </c>
    </row>
    <row r="2760" spans="1:12" x14ac:dyDescent="0.2">
      <c r="A2760" t="s">
        <v>2776</v>
      </c>
      <c r="B2760" t="s">
        <v>1644</v>
      </c>
      <c r="C2760">
        <v>0</v>
      </c>
      <c r="D2760">
        <v>7</v>
      </c>
      <c r="E2760">
        <v>6</v>
      </c>
      <c r="F2760">
        <v>0</v>
      </c>
      <c r="G2760">
        <v>1</v>
      </c>
      <c r="H2760">
        <v>22</v>
      </c>
      <c r="I2760">
        <v>45</v>
      </c>
      <c r="J2760">
        <v>7</v>
      </c>
      <c r="K2760">
        <v>15</v>
      </c>
      <c r="L2760">
        <v>0</v>
      </c>
    </row>
    <row r="2761" spans="1:12" x14ac:dyDescent="0.2">
      <c r="A2761" t="s">
        <v>2777</v>
      </c>
      <c r="B2761" t="s">
        <v>1644</v>
      </c>
      <c r="C2761">
        <v>0</v>
      </c>
      <c r="D2761">
        <v>4</v>
      </c>
      <c r="E2761">
        <v>0</v>
      </c>
      <c r="F2761">
        <v>0</v>
      </c>
      <c r="G2761">
        <v>1</v>
      </c>
      <c r="H2761">
        <v>5</v>
      </c>
      <c r="I2761">
        <v>11</v>
      </c>
      <c r="J2761">
        <v>1</v>
      </c>
      <c r="K2761">
        <v>6</v>
      </c>
      <c r="L2761">
        <v>0</v>
      </c>
    </row>
    <row r="2762" spans="1:12" x14ac:dyDescent="0.2">
      <c r="A2762" t="s">
        <v>2778</v>
      </c>
      <c r="B2762" t="s">
        <v>15</v>
      </c>
      <c r="C2762">
        <v>0</v>
      </c>
      <c r="D2762">
        <v>4</v>
      </c>
      <c r="E2762">
        <v>3</v>
      </c>
      <c r="F2762">
        <v>1</v>
      </c>
      <c r="G2762">
        <v>0.5</v>
      </c>
      <c r="H2762">
        <v>0</v>
      </c>
      <c r="I2762">
        <v>7</v>
      </c>
      <c r="J2762">
        <v>34</v>
      </c>
      <c r="K2762">
        <v>5</v>
      </c>
      <c r="L2762">
        <v>2</v>
      </c>
    </row>
    <row r="2763" spans="1:12" x14ac:dyDescent="0.2">
      <c r="A2763" t="s">
        <v>2779</v>
      </c>
      <c r="B2763" t="s">
        <v>1644</v>
      </c>
      <c r="C2763">
        <v>0</v>
      </c>
      <c r="D2763">
        <v>3</v>
      </c>
      <c r="E2763">
        <v>36</v>
      </c>
      <c r="F2763">
        <v>0</v>
      </c>
      <c r="G2763">
        <v>0.5</v>
      </c>
      <c r="H2763">
        <v>24</v>
      </c>
      <c r="I2763">
        <v>49</v>
      </c>
      <c r="J2763">
        <v>2</v>
      </c>
      <c r="K2763">
        <v>13</v>
      </c>
      <c r="L2763">
        <v>0</v>
      </c>
    </row>
    <row r="2764" spans="1:12" x14ac:dyDescent="0.2">
      <c r="A2764" t="s">
        <v>2780</v>
      </c>
      <c r="B2764" t="s">
        <v>1644</v>
      </c>
      <c r="C2764">
        <v>0</v>
      </c>
      <c r="D2764">
        <v>2</v>
      </c>
      <c r="E2764">
        <v>24</v>
      </c>
      <c r="F2764">
        <v>0</v>
      </c>
      <c r="G2764">
        <v>0.2</v>
      </c>
      <c r="H2764">
        <v>20</v>
      </c>
      <c r="I2764">
        <v>54</v>
      </c>
      <c r="J2764">
        <v>1</v>
      </c>
      <c r="K2764">
        <v>14</v>
      </c>
      <c r="L2764">
        <v>0</v>
      </c>
    </row>
    <row r="2765" spans="1:12" x14ac:dyDescent="0.2">
      <c r="A2765" t="s">
        <v>2781</v>
      </c>
      <c r="B2765" t="s">
        <v>15</v>
      </c>
      <c r="C2765">
        <v>0</v>
      </c>
      <c r="D2765">
        <v>1</v>
      </c>
      <c r="E2765">
        <v>6</v>
      </c>
      <c r="F2765">
        <v>0</v>
      </c>
      <c r="G2765">
        <v>0.33300000000000002</v>
      </c>
      <c r="H2765">
        <v>1</v>
      </c>
      <c r="I2765">
        <v>11</v>
      </c>
      <c r="J2765">
        <v>1</v>
      </c>
      <c r="K2765">
        <v>5</v>
      </c>
      <c r="L2765">
        <v>0</v>
      </c>
    </row>
    <row r="2766" spans="1:12" x14ac:dyDescent="0.2">
      <c r="A2766" t="s">
        <v>2782</v>
      </c>
      <c r="B2766" t="s">
        <v>34</v>
      </c>
      <c r="C2766">
        <v>0</v>
      </c>
      <c r="D2766">
        <v>3</v>
      </c>
      <c r="E2766">
        <v>1</v>
      </c>
      <c r="F2766">
        <v>0</v>
      </c>
      <c r="G2766">
        <v>1</v>
      </c>
      <c r="H2766">
        <v>26</v>
      </c>
      <c r="I2766">
        <v>53</v>
      </c>
      <c r="J2766">
        <v>0</v>
      </c>
      <c r="K2766">
        <v>3</v>
      </c>
      <c r="L2766">
        <v>0</v>
      </c>
    </row>
    <row r="2767" spans="1:12" x14ac:dyDescent="0.2">
      <c r="A2767" t="s">
        <v>2783</v>
      </c>
      <c r="B2767" t="s">
        <v>34</v>
      </c>
      <c r="C2767">
        <v>0</v>
      </c>
      <c r="D2767">
        <v>5</v>
      </c>
      <c r="E2767">
        <v>0</v>
      </c>
      <c r="F2767">
        <v>0</v>
      </c>
      <c r="G2767">
        <v>1</v>
      </c>
      <c r="H2767">
        <v>12</v>
      </c>
      <c r="I2767">
        <v>23</v>
      </c>
      <c r="J2767">
        <v>0</v>
      </c>
      <c r="K2767">
        <v>5</v>
      </c>
      <c r="L2767">
        <v>0</v>
      </c>
    </row>
    <row r="2768" spans="1:12" x14ac:dyDescent="0.2">
      <c r="A2768" t="s">
        <v>2784</v>
      </c>
      <c r="B2768" t="s">
        <v>34</v>
      </c>
      <c r="C2768">
        <v>0</v>
      </c>
      <c r="D2768">
        <v>2</v>
      </c>
      <c r="E2768">
        <v>1</v>
      </c>
      <c r="F2768">
        <v>0</v>
      </c>
      <c r="G2768">
        <v>1</v>
      </c>
      <c r="H2768">
        <v>23</v>
      </c>
      <c r="I2768">
        <v>41</v>
      </c>
      <c r="J2768">
        <v>0</v>
      </c>
      <c r="K2768">
        <v>2</v>
      </c>
      <c r="L2768">
        <v>0</v>
      </c>
    </row>
    <row r="2769" spans="1:12" x14ac:dyDescent="0.2">
      <c r="A2769" t="s">
        <v>2785</v>
      </c>
      <c r="B2769" t="s">
        <v>34</v>
      </c>
      <c r="C2769">
        <v>0</v>
      </c>
      <c r="D2769">
        <v>2</v>
      </c>
      <c r="E2769">
        <v>1</v>
      </c>
      <c r="F2769">
        <v>0</v>
      </c>
      <c r="G2769">
        <v>1</v>
      </c>
      <c r="H2769">
        <v>25</v>
      </c>
      <c r="I2769">
        <v>36</v>
      </c>
      <c r="J2769">
        <v>0</v>
      </c>
      <c r="K2769">
        <v>2</v>
      </c>
      <c r="L2769">
        <v>0</v>
      </c>
    </row>
    <row r="2770" spans="1:12" x14ac:dyDescent="0.2">
      <c r="A2770" t="s">
        <v>2786</v>
      </c>
      <c r="B2770" t="s">
        <v>19</v>
      </c>
      <c r="C2770">
        <v>0</v>
      </c>
      <c r="D2770">
        <v>3</v>
      </c>
      <c r="E2770">
        <v>0</v>
      </c>
      <c r="F2770">
        <v>0</v>
      </c>
      <c r="G2770">
        <v>1</v>
      </c>
      <c r="H2770">
        <v>4</v>
      </c>
      <c r="I2770">
        <v>8</v>
      </c>
      <c r="J2770">
        <v>1</v>
      </c>
      <c r="K2770">
        <v>3</v>
      </c>
      <c r="L2770">
        <v>0</v>
      </c>
    </row>
    <row r="2771" spans="1:12" x14ac:dyDescent="0.2">
      <c r="A2771" t="s">
        <v>2787</v>
      </c>
      <c r="B2771" t="s">
        <v>34</v>
      </c>
      <c r="C2771">
        <v>0</v>
      </c>
      <c r="D2771">
        <v>2</v>
      </c>
      <c r="E2771">
        <v>1</v>
      </c>
      <c r="F2771">
        <v>0</v>
      </c>
      <c r="G2771">
        <v>1</v>
      </c>
      <c r="H2771">
        <v>26</v>
      </c>
      <c r="I2771">
        <v>37</v>
      </c>
      <c r="J2771">
        <v>0</v>
      </c>
      <c r="K2771">
        <v>2</v>
      </c>
      <c r="L2771">
        <v>0</v>
      </c>
    </row>
    <row r="2772" spans="1:12" x14ac:dyDescent="0.2">
      <c r="A2772" t="s">
        <v>2788</v>
      </c>
      <c r="B2772" t="s">
        <v>19</v>
      </c>
      <c r="C2772">
        <v>0</v>
      </c>
      <c r="D2772">
        <v>3</v>
      </c>
      <c r="E2772">
        <v>0</v>
      </c>
      <c r="F2772">
        <v>0</v>
      </c>
      <c r="G2772">
        <v>1</v>
      </c>
      <c r="H2772">
        <v>3</v>
      </c>
      <c r="I2772">
        <v>7</v>
      </c>
      <c r="J2772">
        <v>1</v>
      </c>
      <c r="K2772">
        <v>3</v>
      </c>
      <c r="L2772">
        <v>0</v>
      </c>
    </row>
    <row r="2773" spans="1:12" x14ac:dyDescent="0.2">
      <c r="A2773" t="s">
        <v>2789</v>
      </c>
      <c r="B2773" t="s">
        <v>34</v>
      </c>
      <c r="C2773">
        <v>0</v>
      </c>
      <c r="D2773">
        <v>2</v>
      </c>
      <c r="E2773">
        <v>1</v>
      </c>
      <c r="F2773">
        <v>0</v>
      </c>
      <c r="G2773">
        <v>1</v>
      </c>
      <c r="H2773">
        <v>29</v>
      </c>
      <c r="I2773">
        <v>36</v>
      </c>
      <c r="J2773">
        <v>0</v>
      </c>
      <c r="K2773">
        <v>2</v>
      </c>
      <c r="L2773">
        <v>0</v>
      </c>
    </row>
    <row r="2774" spans="1:12" x14ac:dyDescent="0.2">
      <c r="A2774" t="s">
        <v>2790</v>
      </c>
      <c r="B2774" t="s">
        <v>19</v>
      </c>
      <c r="C2774">
        <v>0</v>
      </c>
      <c r="D2774">
        <v>3</v>
      </c>
      <c r="E2774">
        <v>1</v>
      </c>
      <c r="F2774">
        <v>0</v>
      </c>
      <c r="G2774">
        <v>1</v>
      </c>
      <c r="H2774">
        <v>3</v>
      </c>
      <c r="I2774">
        <v>7</v>
      </c>
      <c r="J2774">
        <v>1</v>
      </c>
      <c r="K2774">
        <v>3</v>
      </c>
      <c r="L2774">
        <v>0</v>
      </c>
    </row>
    <row r="2775" spans="1:12" x14ac:dyDescent="0.2">
      <c r="A2775" t="s">
        <v>2791</v>
      </c>
      <c r="B2775" t="s">
        <v>34</v>
      </c>
      <c r="C2775">
        <v>0</v>
      </c>
      <c r="D2775">
        <v>3</v>
      </c>
      <c r="E2775">
        <v>1</v>
      </c>
      <c r="F2775">
        <v>0</v>
      </c>
      <c r="G2775">
        <v>1</v>
      </c>
      <c r="H2775">
        <v>25</v>
      </c>
      <c r="I2775">
        <v>47</v>
      </c>
      <c r="J2775">
        <v>0</v>
      </c>
      <c r="K2775">
        <v>3</v>
      </c>
      <c r="L2775">
        <v>0</v>
      </c>
    </row>
    <row r="2776" spans="1:12" x14ac:dyDescent="0.2">
      <c r="A2776" t="s">
        <v>2792</v>
      </c>
      <c r="B2776" t="s">
        <v>34</v>
      </c>
      <c r="C2776">
        <v>0</v>
      </c>
      <c r="D2776">
        <v>2</v>
      </c>
      <c r="E2776">
        <v>10</v>
      </c>
      <c r="F2776">
        <v>0</v>
      </c>
      <c r="G2776">
        <v>1</v>
      </c>
      <c r="H2776">
        <v>42</v>
      </c>
      <c r="I2776">
        <v>74</v>
      </c>
      <c r="J2776">
        <v>2</v>
      </c>
      <c r="K2776">
        <v>6</v>
      </c>
      <c r="L2776">
        <v>0</v>
      </c>
    </row>
    <row r="2777" spans="1:12" x14ac:dyDescent="0.2">
      <c r="A2777" t="s">
        <v>2793</v>
      </c>
      <c r="B2777" t="s">
        <v>34</v>
      </c>
      <c r="C2777">
        <v>1</v>
      </c>
      <c r="D2777">
        <v>3</v>
      </c>
      <c r="E2777">
        <v>0</v>
      </c>
      <c r="F2777">
        <v>0</v>
      </c>
      <c r="G2777">
        <v>1</v>
      </c>
      <c r="H2777">
        <v>7</v>
      </c>
      <c r="I2777">
        <v>16</v>
      </c>
      <c r="J2777">
        <v>1</v>
      </c>
      <c r="K2777">
        <v>3</v>
      </c>
      <c r="L2777">
        <v>0</v>
      </c>
    </row>
    <row r="2778" spans="1:12" x14ac:dyDescent="0.2">
      <c r="A2778" t="s">
        <v>2794</v>
      </c>
      <c r="B2778" t="s">
        <v>34</v>
      </c>
      <c r="C2778">
        <v>0</v>
      </c>
      <c r="D2778">
        <v>2</v>
      </c>
      <c r="E2778">
        <v>0</v>
      </c>
      <c r="F2778">
        <v>0</v>
      </c>
      <c r="G2778">
        <v>1</v>
      </c>
      <c r="H2778">
        <v>3</v>
      </c>
      <c r="I2778">
        <v>7</v>
      </c>
      <c r="J2778">
        <v>1</v>
      </c>
      <c r="K2778">
        <v>2</v>
      </c>
      <c r="L2778">
        <v>0</v>
      </c>
    </row>
    <row r="2779" spans="1:12" x14ac:dyDescent="0.2">
      <c r="A2779" t="s">
        <v>2795</v>
      </c>
      <c r="B2779" t="s">
        <v>34</v>
      </c>
      <c r="C2779">
        <v>0</v>
      </c>
      <c r="D2779">
        <v>8</v>
      </c>
      <c r="E2779">
        <v>28</v>
      </c>
      <c r="F2779">
        <v>0</v>
      </c>
      <c r="G2779">
        <v>0.14299999999999999</v>
      </c>
      <c r="H2779">
        <v>4</v>
      </c>
      <c r="I2779">
        <v>14</v>
      </c>
      <c r="J2779">
        <v>1</v>
      </c>
      <c r="K2779">
        <v>10</v>
      </c>
      <c r="L2779">
        <v>0</v>
      </c>
    </row>
    <row r="2780" spans="1:12" x14ac:dyDescent="0.2">
      <c r="A2780" t="s">
        <v>2796</v>
      </c>
      <c r="B2780" t="s">
        <v>34</v>
      </c>
      <c r="C2780">
        <v>0</v>
      </c>
      <c r="D2780">
        <v>2</v>
      </c>
      <c r="E2780">
        <v>1</v>
      </c>
      <c r="F2780">
        <v>0</v>
      </c>
      <c r="G2780">
        <v>1</v>
      </c>
      <c r="H2780">
        <v>25</v>
      </c>
      <c r="I2780">
        <v>54</v>
      </c>
      <c r="J2780">
        <v>0</v>
      </c>
      <c r="K2780">
        <v>2</v>
      </c>
      <c r="L2780">
        <v>0</v>
      </c>
    </row>
    <row r="2781" spans="1:12" x14ac:dyDescent="0.2">
      <c r="A2781" t="s">
        <v>2797</v>
      </c>
      <c r="B2781" t="s">
        <v>34</v>
      </c>
      <c r="C2781">
        <v>0</v>
      </c>
      <c r="D2781">
        <v>21</v>
      </c>
      <c r="E2781">
        <v>158</v>
      </c>
      <c r="F2781">
        <v>0</v>
      </c>
      <c r="G2781">
        <v>1</v>
      </c>
      <c r="H2781">
        <v>45</v>
      </c>
      <c r="I2781">
        <v>147</v>
      </c>
      <c r="J2781">
        <v>5</v>
      </c>
      <c r="K2781">
        <v>31</v>
      </c>
      <c r="L2781">
        <v>0</v>
      </c>
    </row>
    <row r="2782" spans="1:12" x14ac:dyDescent="0.2">
      <c r="A2782" t="s">
        <v>2798</v>
      </c>
      <c r="B2782" t="s">
        <v>34</v>
      </c>
      <c r="C2782">
        <v>0</v>
      </c>
      <c r="D2782">
        <v>1</v>
      </c>
      <c r="E2782">
        <v>3</v>
      </c>
      <c r="F2782">
        <v>0</v>
      </c>
      <c r="G2782">
        <v>0.5</v>
      </c>
      <c r="H2782">
        <v>5</v>
      </c>
      <c r="I2782">
        <v>18</v>
      </c>
      <c r="J2782">
        <v>2</v>
      </c>
      <c r="K2782">
        <v>3</v>
      </c>
      <c r="L2782">
        <v>1</v>
      </c>
    </row>
    <row r="2783" spans="1:12" x14ac:dyDescent="0.2">
      <c r="A2783" t="s">
        <v>2799</v>
      </c>
      <c r="B2783" t="s">
        <v>34</v>
      </c>
      <c r="C2783">
        <v>0</v>
      </c>
      <c r="D2783">
        <v>1</v>
      </c>
      <c r="E2783">
        <v>1</v>
      </c>
      <c r="F2783">
        <v>0</v>
      </c>
      <c r="G2783">
        <v>1</v>
      </c>
      <c r="H2783">
        <v>3</v>
      </c>
      <c r="I2783">
        <v>5</v>
      </c>
      <c r="J2783">
        <v>1</v>
      </c>
      <c r="K2783">
        <v>2</v>
      </c>
      <c r="L2783">
        <v>0</v>
      </c>
    </row>
    <row r="2784" spans="1:12" x14ac:dyDescent="0.2">
      <c r="A2784" t="s">
        <v>2800</v>
      </c>
      <c r="B2784" t="s">
        <v>34</v>
      </c>
      <c r="C2784">
        <v>0</v>
      </c>
      <c r="D2784">
        <v>1</v>
      </c>
      <c r="E2784">
        <v>3</v>
      </c>
      <c r="F2784">
        <v>0</v>
      </c>
      <c r="G2784">
        <v>0.5</v>
      </c>
      <c r="H2784">
        <v>7</v>
      </c>
      <c r="I2784">
        <v>17</v>
      </c>
      <c r="J2784">
        <v>1</v>
      </c>
      <c r="K2784">
        <v>3</v>
      </c>
      <c r="L2784">
        <v>0</v>
      </c>
    </row>
    <row r="2785" spans="1:12" x14ac:dyDescent="0.2">
      <c r="A2785" t="s">
        <v>2801</v>
      </c>
      <c r="B2785" t="s">
        <v>17</v>
      </c>
      <c r="C2785">
        <v>0</v>
      </c>
      <c r="D2785">
        <v>1</v>
      </c>
      <c r="E2785">
        <v>1</v>
      </c>
      <c r="F2785">
        <v>0</v>
      </c>
      <c r="G2785">
        <v>1</v>
      </c>
      <c r="H2785">
        <v>2</v>
      </c>
      <c r="I2785">
        <v>6</v>
      </c>
      <c r="J2785">
        <v>1</v>
      </c>
      <c r="K2785">
        <v>3</v>
      </c>
      <c r="L2785">
        <v>0</v>
      </c>
    </row>
    <row r="2786" spans="1:12" x14ac:dyDescent="0.2">
      <c r="A2786" t="s">
        <v>2802</v>
      </c>
      <c r="B2786" t="s">
        <v>34</v>
      </c>
      <c r="C2786">
        <v>0</v>
      </c>
      <c r="D2786">
        <v>1</v>
      </c>
      <c r="E2786">
        <v>0</v>
      </c>
      <c r="F2786">
        <v>1</v>
      </c>
      <c r="G2786">
        <v>0.33300000000000002</v>
      </c>
      <c r="H2786">
        <v>13</v>
      </c>
      <c r="I2786">
        <v>27</v>
      </c>
      <c r="J2786">
        <v>3</v>
      </c>
      <c r="K2786">
        <v>7</v>
      </c>
      <c r="L2786">
        <v>2</v>
      </c>
    </row>
    <row r="2787" spans="1:12" x14ac:dyDescent="0.2">
      <c r="A2787" t="s">
        <v>2803</v>
      </c>
      <c r="B2787" t="s">
        <v>34</v>
      </c>
      <c r="C2787">
        <v>0</v>
      </c>
      <c r="D2787">
        <v>1</v>
      </c>
      <c r="E2787">
        <v>0</v>
      </c>
      <c r="F2787">
        <v>2</v>
      </c>
      <c r="G2787">
        <v>1</v>
      </c>
      <c r="H2787">
        <v>6</v>
      </c>
      <c r="I2787">
        <v>9</v>
      </c>
      <c r="J2787">
        <v>1</v>
      </c>
      <c r="K2787">
        <v>2</v>
      </c>
      <c r="L2787">
        <v>0</v>
      </c>
    </row>
    <row r="2788" spans="1:12" x14ac:dyDescent="0.2">
      <c r="A2788" t="s">
        <v>2804</v>
      </c>
      <c r="B2788" t="s">
        <v>34</v>
      </c>
      <c r="C2788">
        <v>0</v>
      </c>
      <c r="D2788">
        <v>1</v>
      </c>
      <c r="E2788">
        <v>0</v>
      </c>
      <c r="F2788">
        <v>0</v>
      </c>
      <c r="G2788">
        <v>1</v>
      </c>
      <c r="H2788">
        <v>3</v>
      </c>
      <c r="I2788">
        <v>3</v>
      </c>
      <c r="J2788">
        <v>1</v>
      </c>
      <c r="K2788">
        <v>1</v>
      </c>
      <c r="L2788">
        <v>0</v>
      </c>
    </row>
    <row r="2789" spans="1:12" x14ac:dyDescent="0.2">
      <c r="A2789" t="s">
        <v>2805</v>
      </c>
      <c r="B2789" t="s">
        <v>34</v>
      </c>
      <c r="C2789">
        <v>0</v>
      </c>
      <c r="D2789">
        <v>2</v>
      </c>
      <c r="E2789">
        <v>3</v>
      </c>
      <c r="F2789">
        <v>0</v>
      </c>
      <c r="G2789">
        <v>1</v>
      </c>
      <c r="H2789">
        <v>19</v>
      </c>
      <c r="I2789">
        <v>39</v>
      </c>
      <c r="J2789">
        <v>0</v>
      </c>
      <c r="K2789">
        <v>3</v>
      </c>
      <c r="L2789">
        <v>0</v>
      </c>
    </row>
    <row r="2790" spans="1:12" x14ac:dyDescent="0.2">
      <c r="A2790" t="s">
        <v>2806</v>
      </c>
      <c r="B2790" t="s">
        <v>34</v>
      </c>
      <c r="C2790">
        <v>0</v>
      </c>
      <c r="D2790">
        <v>3</v>
      </c>
      <c r="E2790">
        <v>3</v>
      </c>
      <c r="F2790">
        <v>0</v>
      </c>
      <c r="G2790">
        <v>1</v>
      </c>
      <c r="H2790">
        <v>24</v>
      </c>
      <c r="I2790">
        <v>37</v>
      </c>
      <c r="J2790">
        <v>2</v>
      </c>
      <c r="K2790">
        <v>3</v>
      </c>
      <c r="L2790">
        <v>0</v>
      </c>
    </row>
    <row r="2791" spans="1:12" x14ac:dyDescent="0.2">
      <c r="A2791" t="s">
        <v>2807</v>
      </c>
      <c r="B2791" t="s">
        <v>34</v>
      </c>
      <c r="C2791">
        <v>0</v>
      </c>
      <c r="D2791">
        <v>2</v>
      </c>
      <c r="E2791">
        <v>0</v>
      </c>
      <c r="F2791">
        <v>0</v>
      </c>
      <c r="G2791">
        <v>1</v>
      </c>
      <c r="H2791">
        <v>9</v>
      </c>
      <c r="I2791">
        <v>11</v>
      </c>
      <c r="J2791">
        <v>1</v>
      </c>
      <c r="K2791">
        <v>2</v>
      </c>
      <c r="L2791">
        <v>0</v>
      </c>
    </row>
    <row r="2792" spans="1:12" x14ac:dyDescent="0.2">
      <c r="A2792" t="s">
        <v>2808</v>
      </c>
      <c r="B2792" t="s">
        <v>34</v>
      </c>
      <c r="C2792">
        <v>0</v>
      </c>
      <c r="D2792">
        <v>1</v>
      </c>
      <c r="E2792">
        <v>1</v>
      </c>
      <c r="F2792">
        <v>0</v>
      </c>
      <c r="G2792">
        <v>1</v>
      </c>
      <c r="H2792">
        <v>4</v>
      </c>
      <c r="I2792">
        <v>6</v>
      </c>
      <c r="J2792">
        <v>1</v>
      </c>
      <c r="K2792">
        <v>2</v>
      </c>
      <c r="L2792">
        <v>0</v>
      </c>
    </row>
    <row r="2793" spans="1:12" x14ac:dyDescent="0.2">
      <c r="A2793" t="s">
        <v>2809</v>
      </c>
      <c r="B2793" t="s">
        <v>34</v>
      </c>
      <c r="C2793">
        <v>0</v>
      </c>
      <c r="D2793">
        <v>2</v>
      </c>
      <c r="E2793">
        <v>0</v>
      </c>
      <c r="F2793">
        <v>0</v>
      </c>
      <c r="G2793">
        <v>1</v>
      </c>
      <c r="H2793">
        <v>5</v>
      </c>
      <c r="I2793">
        <v>7</v>
      </c>
      <c r="J2793">
        <v>1</v>
      </c>
      <c r="K2793">
        <v>2</v>
      </c>
      <c r="L2793">
        <v>0</v>
      </c>
    </row>
    <row r="2794" spans="1:12" x14ac:dyDescent="0.2">
      <c r="A2794" t="s">
        <v>2810</v>
      </c>
      <c r="B2794" t="s">
        <v>34</v>
      </c>
      <c r="C2794">
        <v>0</v>
      </c>
      <c r="D2794">
        <v>2</v>
      </c>
      <c r="E2794">
        <v>0</v>
      </c>
      <c r="F2794">
        <v>2</v>
      </c>
      <c r="G2794">
        <v>1</v>
      </c>
      <c r="H2794">
        <v>1</v>
      </c>
      <c r="I2794">
        <v>16</v>
      </c>
      <c r="J2794">
        <v>3</v>
      </c>
      <c r="K2794">
        <v>5</v>
      </c>
      <c r="L2794">
        <v>2</v>
      </c>
    </row>
    <row r="2795" spans="1:12" x14ac:dyDescent="0.2">
      <c r="A2795" t="s">
        <v>2811</v>
      </c>
      <c r="B2795" t="s">
        <v>34</v>
      </c>
      <c r="C2795">
        <v>1</v>
      </c>
      <c r="D2795">
        <v>21</v>
      </c>
      <c r="E2795">
        <v>167</v>
      </c>
      <c r="F2795">
        <v>0</v>
      </c>
      <c r="G2795">
        <v>0.5</v>
      </c>
      <c r="H2795">
        <v>72</v>
      </c>
      <c r="I2795">
        <v>215</v>
      </c>
      <c r="J2795">
        <v>0</v>
      </c>
      <c r="K2795">
        <v>30</v>
      </c>
      <c r="L2795">
        <v>0</v>
      </c>
    </row>
    <row r="2796" spans="1:12" x14ac:dyDescent="0.2">
      <c r="A2796" t="s">
        <v>2812</v>
      </c>
      <c r="B2796" t="s">
        <v>34</v>
      </c>
      <c r="C2796">
        <v>2</v>
      </c>
      <c r="D2796">
        <v>23</v>
      </c>
      <c r="E2796">
        <v>188</v>
      </c>
      <c r="F2796">
        <v>0</v>
      </c>
      <c r="G2796">
        <v>0.5</v>
      </c>
      <c r="H2796">
        <v>75</v>
      </c>
      <c r="I2796">
        <v>225</v>
      </c>
      <c r="J2796">
        <v>0</v>
      </c>
      <c r="K2796">
        <v>32</v>
      </c>
      <c r="L2796">
        <v>0</v>
      </c>
    </row>
    <row r="2797" spans="1:12" x14ac:dyDescent="0.2">
      <c r="A2797" t="s">
        <v>2813</v>
      </c>
      <c r="B2797" t="s">
        <v>34</v>
      </c>
      <c r="C2797">
        <v>0</v>
      </c>
      <c r="D2797">
        <v>2</v>
      </c>
      <c r="E2797">
        <v>1</v>
      </c>
      <c r="F2797">
        <v>0</v>
      </c>
      <c r="G2797">
        <v>1</v>
      </c>
      <c r="H2797">
        <v>26</v>
      </c>
      <c r="I2797">
        <v>61</v>
      </c>
      <c r="J2797">
        <v>1</v>
      </c>
      <c r="K2797">
        <v>2</v>
      </c>
      <c r="L2797">
        <v>0</v>
      </c>
    </row>
    <row r="2798" spans="1:12" x14ac:dyDescent="0.2">
      <c r="A2798" t="s">
        <v>2814</v>
      </c>
      <c r="B2798" t="s">
        <v>34</v>
      </c>
      <c r="C2798">
        <v>0</v>
      </c>
      <c r="D2798">
        <v>1</v>
      </c>
      <c r="E2798">
        <v>0</v>
      </c>
      <c r="F2798">
        <v>2</v>
      </c>
      <c r="G2798">
        <v>1</v>
      </c>
      <c r="H2798">
        <v>4</v>
      </c>
      <c r="I2798">
        <v>14</v>
      </c>
      <c r="J2798">
        <v>1</v>
      </c>
      <c r="K2798">
        <v>2</v>
      </c>
      <c r="L2798">
        <v>0</v>
      </c>
    </row>
    <row r="2799" spans="1:12" x14ac:dyDescent="0.2">
      <c r="A2799" t="s">
        <v>2815</v>
      </c>
      <c r="B2799" t="s">
        <v>34</v>
      </c>
      <c r="C2799">
        <v>0</v>
      </c>
      <c r="D2799">
        <v>2</v>
      </c>
      <c r="E2799">
        <v>1</v>
      </c>
      <c r="F2799">
        <v>0</v>
      </c>
      <c r="G2799">
        <v>1</v>
      </c>
      <c r="H2799">
        <v>21</v>
      </c>
      <c r="I2799">
        <v>49</v>
      </c>
      <c r="J2799">
        <v>1</v>
      </c>
      <c r="K2799">
        <v>2</v>
      </c>
      <c r="L2799">
        <v>0</v>
      </c>
    </row>
    <row r="2800" spans="1:12" x14ac:dyDescent="0.2">
      <c r="A2800" t="s">
        <v>2816</v>
      </c>
      <c r="B2800" t="s">
        <v>34</v>
      </c>
      <c r="C2800">
        <v>0</v>
      </c>
      <c r="D2800">
        <v>1</v>
      </c>
      <c r="E2800">
        <v>0</v>
      </c>
      <c r="F2800">
        <v>2</v>
      </c>
      <c r="G2800">
        <v>1</v>
      </c>
      <c r="H2800">
        <v>6</v>
      </c>
      <c r="I2800">
        <v>20</v>
      </c>
      <c r="J2800">
        <v>1</v>
      </c>
      <c r="K2800">
        <v>2</v>
      </c>
      <c r="L2800">
        <v>0</v>
      </c>
    </row>
    <row r="2801" spans="1:12" x14ac:dyDescent="0.2">
      <c r="A2801" t="s">
        <v>2817</v>
      </c>
      <c r="B2801" t="s">
        <v>34</v>
      </c>
      <c r="C2801">
        <v>0</v>
      </c>
      <c r="D2801">
        <v>2</v>
      </c>
      <c r="E2801">
        <v>1</v>
      </c>
      <c r="F2801">
        <v>0</v>
      </c>
      <c r="G2801">
        <v>1</v>
      </c>
      <c r="H2801">
        <v>20</v>
      </c>
      <c r="I2801">
        <v>30</v>
      </c>
      <c r="J2801">
        <v>0</v>
      </c>
      <c r="K2801">
        <v>2</v>
      </c>
      <c r="L2801">
        <v>0</v>
      </c>
    </row>
    <row r="2802" spans="1:12" x14ac:dyDescent="0.2">
      <c r="A2802" t="s">
        <v>2818</v>
      </c>
      <c r="B2802" t="s">
        <v>34</v>
      </c>
      <c r="C2802">
        <v>0</v>
      </c>
      <c r="D2802">
        <v>2</v>
      </c>
      <c r="E2802">
        <v>1</v>
      </c>
      <c r="F2802">
        <v>0</v>
      </c>
      <c r="G2802">
        <v>1</v>
      </c>
      <c r="H2802">
        <v>6</v>
      </c>
      <c r="I2802">
        <v>25</v>
      </c>
      <c r="J2802">
        <v>0</v>
      </c>
      <c r="K2802">
        <v>2</v>
      </c>
      <c r="L2802">
        <v>0</v>
      </c>
    </row>
    <row r="2803" spans="1:12" x14ac:dyDescent="0.2">
      <c r="A2803" t="s">
        <v>2819</v>
      </c>
      <c r="B2803" t="s">
        <v>34</v>
      </c>
      <c r="C2803">
        <v>0</v>
      </c>
      <c r="D2803">
        <v>4</v>
      </c>
      <c r="E2803">
        <v>6</v>
      </c>
      <c r="F2803">
        <v>0</v>
      </c>
      <c r="G2803">
        <v>0.5</v>
      </c>
      <c r="H2803">
        <v>25</v>
      </c>
      <c r="I2803">
        <v>60</v>
      </c>
      <c r="J2803">
        <v>0</v>
      </c>
      <c r="K2803">
        <v>5</v>
      </c>
      <c r="L2803">
        <v>0</v>
      </c>
    </row>
    <row r="2804" spans="1:12" x14ac:dyDescent="0.2">
      <c r="A2804" t="s">
        <v>2820</v>
      </c>
      <c r="B2804" t="s">
        <v>34</v>
      </c>
      <c r="C2804">
        <v>0</v>
      </c>
      <c r="D2804">
        <v>2</v>
      </c>
      <c r="E2804">
        <v>1</v>
      </c>
      <c r="F2804">
        <v>0</v>
      </c>
      <c r="G2804">
        <v>1</v>
      </c>
      <c r="H2804">
        <v>14</v>
      </c>
      <c r="I2804">
        <v>23</v>
      </c>
      <c r="J2804">
        <v>0</v>
      </c>
      <c r="K2804">
        <v>2</v>
      </c>
      <c r="L2804">
        <v>0</v>
      </c>
    </row>
    <row r="2805" spans="1:12" x14ac:dyDescent="0.2">
      <c r="A2805" t="s">
        <v>2821</v>
      </c>
      <c r="B2805" t="s">
        <v>34</v>
      </c>
      <c r="C2805">
        <v>0</v>
      </c>
      <c r="D2805">
        <v>6</v>
      </c>
      <c r="E2805">
        <v>41</v>
      </c>
      <c r="F2805">
        <v>0</v>
      </c>
      <c r="G2805">
        <v>0.33300000000000002</v>
      </c>
      <c r="H2805">
        <v>55</v>
      </c>
      <c r="I2805">
        <v>106</v>
      </c>
      <c r="J2805">
        <v>4</v>
      </c>
      <c r="K2805">
        <v>11</v>
      </c>
      <c r="L2805">
        <v>0</v>
      </c>
    </row>
    <row r="2806" spans="1:12" x14ac:dyDescent="0.2">
      <c r="A2806" t="s">
        <v>2822</v>
      </c>
      <c r="B2806" t="s">
        <v>19</v>
      </c>
      <c r="C2806">
        <v>0</v>
      </c>
      <c r="D2806">
        <v>4</v>
      </c>
      <c r="E2806">
        <v>1</v>
      </c>
      <c r="F2806">
        <v>1</v>
      </c>
      <c r="G2806">
        <v>0.5</v>
      </c>
      <c r="H2806">
        <v>9</v>
      </c>
      <c r="I2806">
        <v>16</v>
      </c>
      <c r="J2806">
        <v>4</v>
      </c>
      <c r="K2806">
        <v>4</v>
      </c>
      <c r="L2806">
        <v>0</v>
      </c>
    </row>
    <row r="2807" spans="1:12" x14ac:dyDescent="0.2">
      <c r="A2807" t="s">
        <v>2823</v>
      </c>
      <c r="B2807" t="s">
        <v>19</v>
      </c>
      <c r="C2807">
        <v>0</v>
      </c>
      <c r="D2807">
        <v>10</v>
      </c>
      <c r="E2807">
        <v>53</v>
      </c>
      <c r="F2807">
        <v>1</v>
      </c>
      <c r="G2807">
        <v>0.1</v>
      </c>
      <c r="H2807">
        <v>4</v>
      </c>
      <c r="I2807">
        <v>12</v>
      </c>
      <c r="J2807">
        <v>1</v>
      </c>
      <c r="K2807">
        <v>11</v>
      </c>
      <c r="L2807">
        <v>0</v>
      </c>
    </row>
    <row r="2808" spans="1:12" x14ac:dyDescent="0.2">
      <c r="A2808" t="s">
        <v>2824</v>
      </c>
      <c r="B2808" t="s">
        <v>17</v>
      </c>
      <c r="C2808">
        <v>0</v>
      </c>
      <c r="D2808">
        <v>0</v>
      </c>
      <c r="E2808">
        <v>0</v>
      </c>
      <c r="F2808">
        <v>1</v>
      </c>
      <c r="G2808">
        <v>1</v>
      </c>
      <c r="H2808">
        <v>2</v>
      </c>
      <c r="I2808">
        <v>2</v>
      </c>
      <c r="J2808">
        <v>3</v>
      </c>
      <c r="K2808">
        <v>1</v>
      </c>
      <c r="L2808">
        <v>0</v>
      </c>
    </row>
    <row r="2809" spans="1:12" x14ac:dyDescent="0.2">
      <c r="A2809" t="s">
        <v>2825</v>
      </c>
      <c r="B2809" t="s">
        <v>19</v>
      </c>
      <c r="C2809">
        <v>0</v>
      </c>
      <c r="D2809">
        <v>4</v>
      </c>
      <c r="E2809">
        <v>1</v>
      </c>
      <c r="F2809">
        <v>1</v>
      </c>
      <c r="G2809">
        <v>0.5</v>
      </c>
      <c r="H2809">
        <v>7</v>
      </c>
      <c r="I2809">
        <v>13</v>
      </c>
      <c r="J2809">
        <v>3</v>
      </c>
      <c r="K2809">
        <v>4</v>
      </c>
      <c r="L2809">
        <v>0</v>
      </c>
    </row>
    <row r="2810" spans="1:12" x14ac:dyDescent="0.2">
      <c r="A2810" t="s">
        <v>2826</v>
      </c>
      <c r="B2810" t="s">
        <v>34</v>
      </c>
      <c r="C2810">
        <v>0</v>
      </c>
      <c r="D2810">
        <v>2</v>
      </c>
      <c r="E2810">
        <v>11</v>
      </c>
      <c r="F2810">
        <v>2</v>
      </c>
      <c r="G2810">
        <v>0.5</v>
      </c>
      <c r="H2810">
        <v>17</v>
      </c>
      <c r="I2810">
        <v>48</v>
      </c>
      <c r="J2810">
        <v>1</v>
      </c>
      <c r="K2810">
        <v>6</v>
      </c>
      <c r="L2810">
        <v>0</v>
      </c>
    </row>
    <row r="2811" spans="1:12" x14ac:dyDescent="0.2">
      <c r="A2811" t="s">
        <v>2827</v>
      </c>
      <c r="B2811" t="s">
        <v>34</v>
      </c>
      <c r="C2811">
        <v>0</v>
      </c>
      <c r="D2811">
        <v>21</v>
      </c>
      <c r="E2811">
        <v>196</v>
      </c>
      <c r="F2811">
        <v>0</v>
      </c>
      <c r="G2811">
        <v>0.5</v>
      </c>
      <c r="H2811">
        <v>17</v>
      </c>
      <c r="I2811">
        <v>95</v>
      </c>
      <c r="J2811">
        <v>0</v>
      </c>
      <c r="K2811">
        <v>30</v>
      </c>
      <c r="L2811">
        <v>0</v>
      </c>
    </row>
    <row r="2812" spans="1:12" x14ac:dyDescent="0.2">
      <c r="A2812" t="s">
        <v>2828</v>
      </c>
      <c r="B2812" t="s">
        <v>34</v>
      </c>
      <c r="C2812">
        <v>0</v>
      </c>
      <c r="D2812">
        <v>7</v>
      </c>
      <c r="E2812">
        <v>0</v>
      </c>
      <c r="F2812">
        <v>0</v>
      </c>
      <c r="G2812">
        <v>1</v>
      </c>
      <c r="H2812">
        <v>38</v>
      </c>
      <c r="I2812">
        <v>90</v>
      </c>
      <c r="J2812">
        <v>2</v>
      </c>
      <c r="K2812">
        <v>8</v>
      </c>
      <c r="L2812">
        <v>0</v>
      </c>
    </row>
    <row r="2813" spans="1:12" x14ac:dyDescent="0.2">
      <c r="A2813" t="s">
        <v>2829</v>
      </c>
      <c r="B2813" t="s">
        <v>34</v>
      </c>
      <c r="C2813">
        <v>0</v>
      </c>
      <c r="D2813">
        <v>0</v>
      </c>
      <c r="E2813">
        <v>0</v>
      </c>
      <c r="F2813">
        <v>0</v>
      </c>
      <c r="G2813">
        <v>1</v>
      </c>
      <c r="H2813">
        <v>4</v>
      </c>
      <c r="I2813">
        <v>18</v>
      </c>
      <c r="J2813">
        <v>1</v>
      </c>
      <c r="K2813">
        <v>2</v>
      </c>
      <c r="L2813">
        <v>0</v>
      </c>
    </row>
    <row r="2814" spans="1:12" x14ac:dyDescent="0.2">
      <c r="A2814" t="s">
        <v>2830</v>
      </c>
      <c r="B2814" t="s">
        <v>34</v>
      </c>
      <c r="C2814">
        <v>0</v>
      </c>
      <c r="D2814">
        <v>3</v>
      </c>
      <c r="E2814">
        <v>0</v>
      </c>
      <c r="F2814">
        <v>0</v>
      </c>
      <c r="G2814">
        <v>1</v>
      </c>
      <c r="H2814">
        <v>3</v>
      </c>
      <c r="I2814">
        <v>20</v>
      </c>
      <c r="J2814">
        <v>1</v>
      </c>
      <c r="K2814">
        <v>5</v>
      </c>
      <c r="L2814">
        <v>0</v>
      </c>
    </row>
    <row r="2815" spans="1:12" x14ac:dyDescent="0.2">
      <c r="A2815" t="s">
        <v>2831</v>
      </c>
      <c r="B2815" t="s">
        <v>34</v>
      </c>
      <c r="C2815">
        <v>0</v>
      </c>
      <c r="D2815">
        <v>2</v>
      </c>
      <c r="E2815">
        <v>1</v>
      </c>
      <c r="F2815">
        <v>0</v>
      </c>
      <c r="G2815">
        <v>1</v>
      </c>
      <c r="H2815">
        <v>2</v>
      </c>
      <c r="I2815">
        <v>7</v>
      </c>
      <c r="J2815">
        <v>1</v>
      </c>
      <c r="K2815">
        <v>2</v>
      </c>
      <c r="L2815">
        <v>0</v>
      </c>
    </row>
    <row r="2816" spans="1:12" x14ac:dyDescent="0.2">
      <c r="A2816" t="s">
        <v>2832</v>
      </c>
      <c r="B2816" t="s">
        <v>34</v>
      </c>
      <c r="C2816">
        <v>0</v>
      </c>
      <c r="D2816">
        <v>5</v>
      </c>
      <c r="E2816">
        <v>3</v>
      </c>
      <c r="F2816">
        <v>0</v>
      </c>
      <c r="G2816">
        <v>0.5</v>
      </c>
      <c r="H2816">
        <v>28</v>
      </c>
      <c r="I2816">
        <v>62</v>
      </c>
      <c r="J2816">
        <v>0</v>
      </c>
      <c r="K2816">
        <v>6</v>
      </c>
      <c r="L2816">
        <v>0</v>
      </c>
    </row>
    <row r="2817" spans="1:12" x14ac:dyDescent="0.2">
      <c r="A2817" t="s">
        <v>2833</v>
      </c>
      <c r="B2817" t="s">
        <v>34</v>
      </c>
      <c r="C2817">
        <v>0</v>
      </c>
      <c r="D2817">
        <v>6</v>
      </c>
      <c r="E2817">
        <v>28</v>
      </c>
      <c r="F2817">
        <v>0</v>
      </c>
      <c r="G2817">
        <v>1</v>
      </c>
      <c r="H2817">
        <v>21</v>
      </c>
      <c r="I2817">
        <v>48</v>
      </c>
      <c r="J2817">
        <v>0</v>
      </c>
      <c r="K2817">
        <v>9</v>
      </c>
      <c r="L2817">
        <v>0</v>
      </c>
    </row>
    <row r="2818" spans="1:12" x14ac:dyDescent="0.2">
      <c r="A2818" t="s">
        <v>2834</v>
      </c>
      <c r="B2818" t="s">
        <v>34</v>
      </c>
      <c r="C2818">
        <v>0</v>
      </c>
      <c r="D2818">
        <v>2</v>
      </c>
      <c r="E2818">
        <v>3</v>
      </c>
      <c r="F2818">
        <v>0</v>
      </c>
      <c r="G2818">
        <v>1</v>
      </c>
      <c r="H2818">
        <v>23</v>
      </c>
      <c r="I2818">
        <v>35</v>
      </c>
      <c r="J2818">
        <v>1</v>
      </c>
      <c r="K2818">
        <v>6</v>
      </c>
      <c r="L2818">
        <v>0</v>
      </c>
    </row>
    <row r="2819" spans="1:12" x14ac:dyDescent="0.2">
      <c r="A2819" t="s">
        <v>2835</v>
      </c>
      <c r="B2819" t="s">
        <v>34</v>
      </c>
      <c r="C2819">
        <v>0</v>
      </c>
      <c r="D2819">
        <v>10</v>
      </c>
      <c r="E2819">
        <v>0</v>
      </c>
      <c r="F2819">
        <v>0</v>
      </c>
      <c r="G2819">
        <v>1</v>
      </c>
      <c r="H2819">
        <v>7</v>
      </c>
      <c r="I2819">
        <v>30</v>
      </c>
      <c r="J2819">
        <v>1</v>
      </c>
      <c r="K2819">
        <v>10</v>
      </c>
      <c r="L2819">
        <v>0</v>
      </c>
    </row>
    <row r="2820" spans="1:12" x14ac:dyDescent="0.2">
      <c r="A2820" t="s">
        <v>2836</v>
      </c>
      <c r="B2820" t="s">
        <v>17</v>
      </c>
      <c r="C2820">
        <v>0</v>
      </c>
      <c r="D2820">
        <v>1</v>
      </c>
      <c r="E2820">
        <v>0</v>
      </c>
      <c r="F2820">
        <v>4</v>
      </c>
      <c r="G2820">
        <v>1</v>
      </c>
      <c r="H2820">
        <v>0</v>
      </c>
      <c r="I2820">
        <v>2</v>
      </c>
      <c r="J2820">
        <v>2</v>
      </c>
      <c r="K2820">
        <v>1</v>
      </c>
      <c r="L2820">
        <v>0</v>
      </c>
    </row>
    <row r="2821" spans="1:12" x14ac:dyDescent="0.2">
      <c r="A2821" t="s">
        <v>2837</v>
      </c>
      <c r="B2821" t="s">
        <v>34</v>
      </c>
      <c r="C2821">
        <v>0</v>
      </c>
      <c r="D2821">
        <v>2</v>
      </c>
      <c r="E2821">
        <v>1</v>
      </c>
      <c r="F2821">
        <v>0</v>
      </c>
      <c r="G2821">
        <v>1</v>
      </c>
      <c r="H2821">
        <v>21</v>
      </c>
      <c r="I2821">
        <v>39</v>
      </c>
      <c r="J2821">
        <v>1</v>
      </c>
      <c r="K2821">
        <v>2</v>
      </c>
      <c r="L2821">
        <v>0</v>
      </c>
    </row>
    <row r="2822" spans="1:12" x14ac:dyDescent="0.2">
      <c r="A2822" t="s">
        <v>2838</v>
      </c>
      <c r="B2822" t="s">
        <v>19</v>
      </c>
      <c r="C2822">
        <v>0</v>
      </c>
      <c r="D2822">
        <v>5</v>
      </c>
      <c r="E2822">
        <v>10</v>
      </c>
      <c r="F2822">
        <v>0</v>
      </c>
      <c r="G2822">
        <v>0.25</v>
      </c>
      <c r="H2822">
        <v>8</v>
      </c>
      <c r="I2822">
        <v>9</v>
      </c>
      <c r="J2822">
        <v>1</v>
      </c>
      <c r="K2822">
        <v>5</v>
      </c>
      <c r="L2822">
        <v>0</v>
      </c>
    </row>
    <row r="2823" spans="1:12" x14ac:dyDescent="0.2">
      <c r="A2823" t="s">
        <v>2839</v>
      </c>
      <c r="B2823" t="s">
        <v>34</v>
      </c>
      <c r="C2823">
        <v>0</v>
      </c>
      <c r="D2823">
        <v>4</v>
      </c>
      <c r="E2823">
        <v>0</v>
      </c>
      <c r="F2823">
        <v>0</v>
      </c>
      <c r="G2823">
        <v>1</v>
      </c>
      <c r="H2823">
        <v>5</v>
      </c>
      <c r="I2823">
        <v>10</v>
      </c>
      <c r="J2823">
        <v>1</v>
      </c>
      <c r="K2823">
        <v>4</v>
      </c>
      <c r="L2823">
        <v>0</v>
      </c>
    </row>
    <row r="2824" spans="1:12" x14ac:dyDescent="0.2">
      <c r="A2824" t="s">
        <v>2840</v>
      </c>
      <c r="B2824" t="s">
        <v>34</v>
      </c>
      <c r="C2824">
        <v>0</v>
      </c>
      <c r="D2824">
        <v>7</v>
      </c>
      <c r="E2824">
        <v>25</v>
      </c>
      <c r="F2824">
        <v>0</v>
      </c>
      <c r="G2824">
        <v>0.33300000000000002</v>
      </c>
      <c r="H2824">
        <v>36</v>
      </c>
      <c r="I2824">
        <v>94</v>
      </c>
      <c r="J2824">
        <v>4</v>
      </c>
      <c r="K2824">
        <v>12</v>
      </c>
      <c r="L2824">
        <v>0</v>
      </c>
    </row>
    <row r="2825" spans="1:12" x14ac:dyDescent="0.2">
      <c r="A2825" t="s">
        <v>2841</v>
      </c>
      <c r="B2825" t="s">
        <v>34</v>
      </c>
      <c r="C2825">
        <v>0</v>
      </c>
      <c r="D2825">
        <v>3</v>
      </c>
      <c r="E2825">
        <v>0</v>
      </c>
      <c r="F2825">
        <v>1</v>
      </c>
      <c r="G2825">
        <v>1</v>
      </c>
      <c r="H2825">
        <v>4</v>
      </c>
      <c r="I2825">
        <v>12</v>
      </c>
      <c r="J2825">
        <v>1</v>
      </c>
      <c r="K2825">
        <v>3</v>
      </c>
      <c r="L2825">
        <v>0</v>
      </c>
    </row>
    <row r="2826" spans="1:12" x14ac:dyDescent="0.2">
      <c r="A2826" t="s">
        <v>2842</v>
      </c>
      <c r="B2826" t="s">
        <v>34</v>
      </c>
      <c r="C2826">
        <v>0</v>
      </c>
      <c r="D2826">
        <v>2</v>
      </c>
      <c r="E2826">
        <v>0</v>
      </c>
      <c r="F2826">
        <v>1</v>
      </c>
      <c r="G2826">
        <v>1</v>
      </c>
      <c r="H2826">
        <v>5</v>
      </c>
      <c r="I2826">
        <v>16</v>
      </c>
      <c r="J2826">
        <v>1</v>
      </c>
      <c r="K2826">
        <v>3</v>
      </c>
      <c r="L2826">
        <v>0</v>
      </c>
    </row>
    <row r="2827" spans="1:12" x14ac:dyDescent="0.2">
      <c r="A2827" t="s">
        <v>2843</v>
      </c>
      <c r="B2827" t="s">
        <v>34</v>
      </c>
      <c r="C2827">
        <v>0</v>
      </c>
      <c r="D2827">
        <v>3</v>
      </c>
      <c r="E2827">
        <v>0</v>
      </c>
      <c r="F2827">
        <v>1</v>
      </c>
      <c r="G2827">
        <v>1</v>
      </c>
      <c r="H2827">
        <v>3</v>
      </c>
      <c r="I2827">
        <v>18</v>
      </c>
      <c r="J2827">
        <v>1</v>
      </c>
      <c r="K2827">
        <v>4</v>
      </c>
      <c r="L2827">
        <v>0</v>
      </c>
    </row>
    <row r="2828" spans="1:12" x14ac:dyDescent="0.2">
      <c r="A2828" t="s">
        <v>2844</v>
      </c>
      <c r="B2828" t="s">
        <v>34</v>
      </c>
      <c r="C2828">
        <v>0</v>
      </c>
      <c r="D2828">
        <v>2</v>
      </c>
      <c r="E2828">
        <v>0</v>
      </c>
      <c r="F2828">
        <v>1</v>
      </c>
      <c r="G2828">
        <v>1</v>
      </c>
      <c r="H2828">
        <v>3</v>
      </c>
      <c r="I2828">
        <v>13</v>
      </c>
      <c r="J2828">
        <v>1</v>
      </c>
      <c r="K2828">
        <v>3</v>
      </c>
      <c r="L2828">
        <v>0</v>
      </c>
    </row>
    <row r="2829" spans="1:12" x14ac:dyDescent="0.2">
      <c r="A2829" t="s">
        <v>2845</v>
      </c>
      <c r="B2829" t="s">
        <v>34</v>
      </c>
      <c r="C2829">
        <v>0</v>
      </c>
      <c r="D2829">
        <v>26</v>
      </c>
      <c r="E2829">
        <v>154</v>
      </c>
      <c r="F2829">
        <v>0</v>
      </c>
      <c r="G2829">
        <v>1</v>
      </c>
      <c r="H2829">
        <v>60</v>
      </c>
      <c r="I2829">
        <v>212</v>
      </c>
      <c r="J2829">
        <v>4</v>
      </c>
      <c r="K2829">
        <v>33</v>
      </c>
      <c r="L2829">
        <v>0</v>
      </c>
    </row>
    <row r="2830" spans="1:12" x14ac:dyDescent="0.2">
      <c r="A2830" t="s">
        <v>2846</v>
      </c>
      <c r="B2830" t="s">
        <v>17</v>
      </c>
      <c r="C2830">
        <v>0</v>
      </c>
      <c r="D2830">
        <v>1</v>
      </c>
      <c r="E2830">
        <v>0</v>
      </c>
      <c r="F2830">
        <v>1</v>
      </c>
      <c r="G2830">
        <v>1</v>
      </c>
      <c r="H2830">
        <v>3</v>
      </c>
      <c r="I2830">
        <v>3</v>
      </c>
      <c r="J2830">
        <v>1</v>
      </c>
      <c r="K2830">
        <v>2</v>
      </c>
      <c r="L2830">
        <v>0</v>
      </c>
    </row>
    <row r="2831" spans="1:12" x14ac:dyDescent="0.2">
      <c r="A2831" t="s">
        <v>2847</v>
      </c>
      <c r="B2831" t="s">
        <v>34</v>
      </c>
      <c r="C2831">
        <v>0</v>
      </c>
      <c r="D2831">
        <v>1</v>
      </c>
      <c r="E2831">
        <v>0</v>
      </c>
      <c r="F2831">
        <v>2</v>
      </c>
      <c r="G2831">
        <v>1</v>
      </c>
      <c r="H2831">
        <v>2</v>
      </c>
      <c r="I2831">
        <v>7</v>
      </c>
      <c r="J2831">
        <v>1</v>
      </c>
      <c r="K2831">
        <v>2</v>
      </c>
      <c r="L2831">
        <v>0</v>
      </c>
    </row>
    <row r="2832" spans="1:12" x14ac:dyDescent="0.2">
      <c r="A2832" t="s">
        <v>2848</v>
      </c>
      <c r="B2832" t="s">
        <v>34</v>
      </c>
      <c r="C2832">
        <v>0</v>
      </c>
      <c r="D2832">
        <v>8</v>
      </c>
      <c r="E2832">
        <v>56</v>
      </c>
      <c r="F2832">
        <v>0</v>
      </c>
      <c r="G2832">
        <v>1</v>
      </c>
      <c r="H2832">
        <v>38</v>
      </c>
      <c r="I2832">
        <v>110</v>
      </c>
      <c r="J2832">
        <v>5</v>
      </c>
      <c r="K2832">
        <v>14</v>
      </c>
      <c r="L2832">
        <v>0</v>
      </c>
    </row>
    <row r="2833" spans="1:12" x14ac:dyDescent="0.2">
      <c r="A2833" t="s">
        <v>2849</v>
      </c>
      <c r="B2833" t="s">
        <v>34</v>
      </c>
      <c r="C2833">
        <v>0</v>
      </c>
      <c r="D2833">
        <v>0</v>
      </c>
      <c r="E2833">
        <v>0</v>
      </c>
      <c r="F2833">
        <v>0</v>
      </c>
      <c r="G2833">
        <v>1</v>
      </c>
      <c r="H2833">
        <v>4</v>
      </c>
      <c r="I2833">
        <v>6</v>
      </c>
      <c r="J2833">
        <v>1</v>
      </c>
      <c r="K2833">
        <v>3</v>
      </c>
      <c r="L2833">
        <v>0</v>
      </c>
    </row>
    <row r="2834" spans="1:12" x14ac:dyDescent="0.2">
      <c r="A2834" t="s">
        <v>2850</v>
      </c>
      <c r="B2834" t="s">
        <v>34</v>
      </c>
      <c r="C2834">
        <v>0</v>
      </c>
      <c r="D2834">
        <v>0</v>
      </c>
      <c r="E2834">
        <v>0</v>
      </c>
      <c r="F2834">
        <v>0</v>
      </c>
      <c r="G2834">
        <v>1</v>
      </c>
      <c r="H2834">
        <v>4</v>
      </c>
      <c r="I2834">
        <v>6</v>
      </c>
      <c r="J2834">
        <v>1</v>
      </c>
      <c r="K2834">
        <v>3</v>
      </c>
      <c r="L2834">
        <v>0</v>
      </c>
    </row>
    <row r="2835" spans="1:12" x14ac:dyDescent="0.2">
      <c r="A2835" t="s">
        <v>2851</v>
      </c>
      <c r="B2835" t="s">
        <v>34</v>
      </c>
      <c r="C2835">
        <v>0</v>
      </c>
      <c r="D2835">
        <v>0</v>
      </c>
      <c r="E2835">
        <v>0</v>
      </c>
      <c r="F2835">
        <v>0</v>
      </c>
      <c r="G2835">
        <v>1</v>
      </c>
      <c r="H2835">
        <v>10</v>
      </c>
      <c r="I2835">
        <v>12</v>
      </c>
      <c r="J2835">
        <v>1</v>
      </c>
      <c r="K2835">
        <v>3</v>
      </c>
      <c r="L2835">
        <v>0</v>
      </c>
    </row>
    <row r="2836" spans="1:12" x14ac:dyDescent="0.2">
      <c r="A2836" t="s">
        <v>2852</v>
      </c>
      <c r="B2836" t="s">
        <v>34</v>
      </c>
      <c r="C2836">
        <v>0</v>
      </c>
      <c r="D2836">
        <v>1</v>
      </c>
      <c r="E2836">
        <v>0</v>
      </c>
      <c r="F2836">
        <v>0</v>
      </c>
      <c r="G2836">
        <v>1</v>
      </c>
      <c r="H2836">
        <v>16</v>
      </c>
      <c r="I2836">
        <v>22</v>
      </c>
      <c r="J2836">
        <v>1</v>
      </c>
      <c r="K2836">
        <v>2</v>
      </c>
      <c r="L2836">
        <v>0</v>
      </c>
    </row>
    <row r="2837" spans="1:12" x14ac:dyDescent="0.2">
      <c r="A2837" t="s">
        <v>2853</v>
      </c>
      <c r="B2837" t="s">
        <v>34</v>
      </c>
      <c r="C2837">
        <v>0</v>
      </c>
      <c r="D2837">
        <v>1</v>
      </c>
      <c r="E2837">
        <v>0</v>
      </c>
      <c r="F2837">
        <v>0</v>
      </c>
      <c r="G2837">
        <v>1</v>
      </c>
      <c r="H2837">
        <v>7</v>
      </c>
      <c r="I2837">
        <v>11</v>
      </c>
      <c r="J2837">
        <v>1</v>
      </c>
      <c r="K2837">
        <v>2</v>
      </c>
      <c r="L2837">
        <v>0</v>
      </c>
    </row>
    <row r="2838" spans="1:12" x14ac:dyDescent="0.2">
      <c r="A2838" t="s">
        <v>2854</v>
      </c>
      <c r="B2838" t="s">
        <v>17</v>
      </c>
      <c r="C2838">
        <v>0</v>
      </c>
      <c r="D2838">
        <v>2</v>
      </c>
      <c r="E2838">
        <v>3</v>
      </c>
      <c r="F2838">
        <v>1</v>
      </c>
      <c r="G2838">
        <v>0.5</v>
      </c>
      <c r="H2838">
        <v>1</v>
      </c>
      <c r="I2838">
        <v>4</v>
      </c>
      <c r="J2838">
        <v>1</v>
      </c>
      <c r="K2838">
        <v>3</v>
      </c>
      <c r="L2838">
        <v>0</v>
      </c>
    </row>
    <row r="2839" spans="1:12" x14ac:dyDescent="0.2">
      <c r="A2839" t="s">
        <v>2855</v>
      </c>
      <c r="B2839" t="s">
        <v>17</v>
      </c>
      <c r="C2839">
        <v>0</v>
      </c>
      <c r="D2839">
        <v>0</v>
      </c>
      <c r="E2839">
        <v>0</v>
      </c>
      <c r="F2839">
        <v>1</v>
      </c>
      <c r="G2839">
        <v>1</v>
      </c>
      <c r="H2839">
        <v>1</v>
      </c>
      <c r="I2839">
        <v>2</v>
      </c>
      <c r="J2839">
        <v>3</v>
      </c>
      <c r="K2839">
        <v>1</v>
      </c>
      <c r="L2839">
        <v>0</v>
      </c>
    </row>
    <row r="2840" spans="1:12" x14ac:dyDescent="0.2">
      <c r="A2840" t="s">
        <v>2856</v>
      </c>
      <c r="B2840" t="s">
        <v>17</v>
      </c>
      <c r="C2840">
        <v>0</v>
      </c>
      <c r="D2840">
        <v>2</v>
      </c>
      <c r="E2840">
        <v>0</v>
      </c>
      <c r="F2840">
        <v>2</v>
      </c>
      <c r="G2840">
        <v>1</v>
      </c>
      <c r="H2840">
        <v>1</v>
      </c>
      <c r="I2840">
        <v>7</v>
      </c>
      <c r="J2840">
        <v>1</v>
      </c>
      <c r="K2840">
        <v>3</v>
      </c>
      <c r="L2840">
        <v>0</v>
      </c>
    </row>
    <row r="2841" spans="1:12" x14ac:dyDescent="0.2">
      <c r="A2841" t="s">
        <v>2857</v>
      </c>
      <c r="B2841" t="s">
        <v>17</v>
      </c>
      <c r="C2841">
        <v>0</v>
      </c>
      <c r="D2841">
        <v>2</v>
      </c>
      <c r="E2841">
        <v>1</v>
      </c>
      <c r="F2841">
        <v>1</v>
      </c>
      <c r="G2841">
        <v>1</v>
      </c>
      <c r="H2841">
        <v>0</v>
      </c>
      <c r="I2841">
        <v>4</v>
      </c>
      <c r="J2841">
        <v>4</v>
      </c>
      <c r="K2841">
        <v>3</v>
      </c>
      <c r="L2841">
        <v>2</v>
      </c>
    </row>
    <row r="2842" spans="1:12" x14ac:dyDescent="0.2">
      <c r="A2842" t="s">
        <v>2858</v>
      </c>
      <c r="B2842" t="s">
        <v>17</v>
      </c>
      <c r="C2842">
        <v>0</v>
      </c>
      <c r="D2842">
        <v>0</v>
      </c>
      <c r="E2842">
        <v>0</v>
      </c>
      <c r="F2842">
        <v>1</v>
      </c>
      <c r="G2842">
        <v>1</v>
      </c>
      <c r="H2842">
        <v>1</v>
      </c>
      <c r="I2842">
        <v>4</v>
      </c>
      <c r="J2842">
        <v>5</v>
      </c>
      <c r="K2842">
        <v>3</v>
      </c>
      <c r="L2842">
        <v>3</v>
      </c>
    </row>
    <row r="2843" spans="1:12" x14ac:dyDescent="0.2">
      <c r="A2843" t="s">
        <v>2859</v>
      </c>
      <c r="B2843" t="s">
        <v>34</v>
      </c>
      <c r="C2843">
        <v>0</v>
      </c>
      <c r="D2843">
        <v>3</v>
      </c>
      <c r="E2843">
        <v>13</v>
      </c>
      <c r="F2843">
        <v>0</v>
      </c>
      <c r="G2843">
        <v>1</v>
      </c>
      <c r="H2843">
        <v>35</v>
      </c>
      <c r="I2843">
        <v>97</v>
      </c>
      <c r="J2843">
        <v>0</v>
      </c>
      <c r="K2843">
        <v>7</v>
      </c>
      <c r="L2843">
        <v>0</v>
      </c>
    </row>
    <row r="2844" spans="1:12" x14ac:dyDescent="0.2">
      <c r="A2844" t="s">
        <v>2860</v>
      </c>
      <c r="B2844" t="s">
        <v>34</v>
      </c>
      <c r="C2844">
        <v>0</v>
      </c>
      <c r="D2844">
        <v>2</v>
      </c>
      <c r="E2844">
        <v>6</v>
      </c>
      <c r="F2844">
        <v>0</v>
      </c>
      <c r="G2844">
        <v>1</v>
      </c>
      <c r="H2844">
        <v>19</v>
      </c>
      <c r="I2844">
        <v>38</v>
      </c>
      <c r="J2844">
        <v>0</v>
      </c>
      <c r="K2844">
        <v>4</v>
      </c>
      <c r="L2844">
        <v>0</v>
      </c>
    </row>
    <row r="2845" spans="1:12" x14ac:dyDescent="0.2">
      <c r="A2845" t="s">
        <v>2861</v>
      </c>
      <c r="B2845" t="s">
        <v>34</v>
      </c>
      <c r="C2845">
        <v>0</v>
      </c>
      <c r="D2845">
        <v>9</v>
      </c>
      <c r="E2845">
        <v>15</v>
      </c>
      <c r="F2845">
        <v>0</v>
      </c>
      <c r="G2845">
        <v>0.5</v>
      </c>
      <c r="H2845">
        <v>30</v>
      </c>
      <c r="I2845">
        <v>84</v>
      </c>
      <c r="J2845">
        <v>0</v>
      </c>
      <c r="K2845">
        <v>10</v>
      </c>
      <c r="L2845">
        <v>0</v>
      </c>
    </row>
    <row r="2846" spans="1:12" x14ac:dyDescent="0.2">
      <c r="A2846" t="s">
        <v>2862</v>
      </c>
      <c r="B2846" t="s">
        <v>34</v>
      </c>
      <c r="C2846">
        <v>0</v>
      </c>
      <c r="D2846">
        <v>5</v>
      </c>
      <c r="E2846">
        <v>0</v>
      </c>
      <c r="F2846">
        <v>0</v>
      </c>
      <c r="G2846">
        <v>1</v>
      </c>
      <c r="H2846">
        <v>37</v>
      </c>
      <c r="I2846">
        <v>97</v>
      </c>
      <c r="J2846">
        <v>0</v>
      </c>
      <c r="K2846">
        <v>6</v>
      </c>
      <c r="L2846">
        <v>0</v>
      </c>
    </row>
    <row r="2847" spans="1:12" x14ac:dyDescent="0.2">
      <c r="A2847" t="s">
        <v>2863</v>
      </c>
      <c r="B2847" t="s">
        <v>34</v>
      </c>
      <c r="C2847">
        <v>0</v>
      </c>
      <c r="D2847">
        <v>6</v>
      </c>
      <c r="E2847">
        <v>9</v>
      </c>
      <c r="F2847">
        <v>0</v>
      </c>
      <c r="G2847">
        <v>1</v>
      </c>
      <c r="H2847">
        <v>11</v>
      </c>
      <c r="I2847">
        <v>67</v>
      </c>
      <c r="J2847">
        <v>2</v>
      </c>
      <c r="K2847">
        <v>7</v>
      </c>
      <c r="L2847">
        <v>0</v>
      </c>
    </row>
    <row r="2848" spans="1:12" x14ac:dyDescent="0.2">
      <c r="A2848" t="s">
        <v>2864</v>
      </c>
      <c r="B2848" t="s">
        <v>19</v>
      </c>
      <c r="C2848">
        <v>0</v>
      </c>
      <c r="D2848">
        <v>1</v>
      </c>
      <c r="E2848">
        <v>0</v>
      </c>
      <c r="F2848">
        <v>2</v>
      </c>
      <c r="G2848">
        <v>1</v>
      </c>
      <c r="H2848">
        <v>3</v>
      </c>
      <c r="I2848">
        <v>5</v>
      </c>
      <c r="J2848">
        <v>1</v>
      </c>
      <c r="K2848">
        <v>2</v>
      </c>
      <c r="L2848">
        <v>0</v>
      </c>
    </row>
    <row r="2849" spans="1:12" x14ac:dyDescent="0.2">
      <c r="A2849" t="s">
        <v>2865</v>
      </c>
      <c r="B2849" t="s">
        <v>34</v>
      </c>
      <c r="C2849">
        <v>0</v>
      </c>
      <c r="D2849">
        <v>1</v>
      </c>
      <c r="E2849">
        <v>0</v>
      </c>
      <c r="F2849">
        <v>2</v>
      </c>
      <c r="G2849">
        <v>1</v>
      </c>
      <c r="H2849">
        <v>6</v>
      </c>
      <c r="I2849">
        <v>15</v>
      </c>
      <c r="J2849">
        <v>1</v>
      </c>
      <c r="K2849">
        <v>2</v>
      </c>
      <c r="L2849">
        <v>0</v>
      </c>
    </row>
    <row r="2850" spans="1:12" x14ac:dyDescent="0.2">
      <c r="A2850" t="s">
        <v>2866</v>
      </c>
      <c r="B2850" t="s">
        <v>34</v>
      </c>
      <c r="C2850">
        <v>0</v>
      </c>
      <c r="D2850">
        <v>9</v>
      </c>
      <c r="E2850">
        <v>45</v>
      </c>
      <c r="F2850">
        <v>0</v>
      </c>
      <c r="G2850">
        <v>1</v>
      </c>
      <c r="H2850">
        <v>7</v>
      </c>
      <c r="I2850">
        <v>58</v>
      </c>
      <c r="J2850">
        <v>3</v>
      </c>
      <c r="K2850">
        <v>10</v>
      </c>
      <c r="L2850">
        <v>0</v>
      </c>
    </row>
    <row r="2851" spans="1:12" x14ac:dyDescent="0.2">
      <c r="A2851" t="s">
        <v>2867</v>
      </c>
      <c r="B2851" t="s">
        <v>34</v>
      </c>
      <c r="C2851">
        <v>0</v>
      </c>
      <c r="D2851">
        <v>1</v>
      </c>
      <c r="E2851">
        <v>0</v>
      </c>
      <c r="F2851">
        <v>2</v>
      </c>
      <c r="G2851">
        <v>1</v>
      </c>
      <c r="H2851">
        <v>2</v>
      </c>
      <c r="I2851">
        <v>8</v>
      </c>
      <c r="J2851">
        <v>1</v>
      </c>
      <c r="K2851">
        <v>2</v>
      </c>
      <c r="L2851">
        <v>0</v>
      </c>
    </row>
    <row r="2852" spans="1:12" x14ac:dyDescent="0.2">
      <c r="A2852" t="s">
        <v>2868</v>
      </c>
      <c r="B2852" t="s">
        <v>19</v>
      </c>
      <c r="C2852">
        <v>0</v>
      </c>
      <c r="D2852">
        <v>1</v>
      </c>
      <c r="E2852">
        <v>0</v>
      </c>
      <c r="F2852">
        <v>2</v>
      </c>
      <c r="G2852">
        <v>1</v>
      </c>
      <c r="H2852">
        <v>1</v>
      </c>
      <c r="I2852">
        <v>4</v>
      </c>
      <c r="J2852">
        <v>1</v>
      </c>
      <c r="K2852">
        <v>2</v>
      </c>
      <c r="L2852">
        <v>0</v>
      </c>
    </row>
    <row r="2853" spans="1:12" x14ac:dyDescent="0.2">
      <c r="A2853" t="s">
        <v>2869</v>
      </c>
      <c r="B2853" t="s">
        <v>17</v>
      </c>
      <c r="C2853">
        <v>0</v>
      </c>
      <c r="D2853">
        <v>3</v>
      </c>
      <c r="E2853">
        <v>1</v>
      </c>
      <c r="F2853">
        <v>1</v>
      </c>
      <c r="G2853">
        <v>1</v>
      </c>
      <c r="H2853">
        <v>0</v>
      </c>
      <c r="I2853">
        <v>6</v>
      </c>
      <c r="J2853">
        <v>3</v>
      </c>
      <c r="K2853">
        <v>3</v>
      </c>
      <c r="L2853">
        <v>0</v>
      </c>
    </row>
    <row r="2854" spans="1:12" x14ac:dyDescent="0.2">
      <c r="A2854" t="s">
        <v>2870</v>
      </c>
      <c r="B2854" t="s">
        <v>34</v>
      </c>
      <c r="C2854">
        <v>0</v>
      </c>
      <c r="D2854">
        <v>2</v>
      </c>
      <c r="E2854">
        <v>0</v>
      </c>
      <c r="F2854">
        <v>2</v>
      </c>
      <c r="G2854">
        <v>1</v>
      </c>
      <c r="H2854">
        <v>4</v>
      </c>
      <c r="I2854">
        <v>20</v>
      </c>
      <c r="J2854">
        <v>1</v>
      </c>
      <c r="K2854">
        <v>2</v>
      </c>
      <c r="L2854">
        <v>0</v>
      </c>
    </row>
    <row r="2855" spans="1:12" x14ac:dyDescent="0.2">
      <c r="A2855" t="s">
        <v>2871</v>
      </c>
      <c r="B2855" t="s">
        <v>34</v>
      </c>
      <c r="C2855">
        <v>0</v>
      </c>
      <c r="D2855">
        <v>2</v>
      </c>
      <c r="E2855">
        <v>0</v>
      </c>
      <c r="F2855">
        <v>2</v>
      </c>
      <c r="G2855">
        <v>1</v>
      </c>
      <c r="H2855">
        <v>4</v>
      </c>
      <c r="I2855">
        <v>15</v>
      </c>
      <c r="J2855">
        <v>1</v>
      </c>
      <c r="K2855">
        <v>2</v>
      </c>
      <c r="L2855">
        <v>0</v>
      </c>
    </row>
    <row r="2856" spans="1:12" x14ac:dyDescent="0.2">
      <c r="A2856" t="s">
        <v>2872</v>
      </c>
      <c r="B2856" t="s">
        <v>34</v>
      </c>
      <c r="C2856">
        <v>0</v>
      </c>
      <c r="D2856">
        <v>10</v>
      </c>
      <c r="E2856">
        <v>0</v>
      </c>
      <c r="F2856">
        <v>0</v>
      </c>
      <c r="G2856">
        <v>1</v>
      </c>
      <c r="H2856">
        <v>39</v>
      </c>
      <c r="I2856">
        <v>87</v>
      </c>
      <c r="J2856">
        <v>3</v>
      </c>
      <c r="K2856">
        <v>10</v>
      </c>
      <c r="L2856">
        <v>0</v>
      </c>
    </row>
    <row r="2857" spans="1:12" x14ac:dyDescent="0.2">
      <c r="A2857" t="s">
        <v>2873</v>
      </c>
      <c r="B2857" t="s">
        <v>19</v>
      </c>
      <c r="C2857">
        <v>0</v>
      </c>
      <c r="D2857">
        <v>2</v>
      </c>
      <c r="E2857">
        <v>3</v>
      </c>
      <c r="F2857">
        <v>0</v>
      </c>
      <c r="G2857">
        <v>0.5</v>
      </c>
      <c r="H2857">
        <v>6</v>
      </c>
      <c r="I2857">
        <v>6</v>
      </c>
      <c r="J2857">
        <v>1</v>
      </c>
      <c r="K2857">
        <v>3</v>
      </c>
      <c r="L2857">
        <v>0</v>
      </c>
    </row>
    <row r="2858" spans="1:12" x14ac:dyDescent="0.2">
      <c r="A2858" t="s">
        <v>2874</v>
      </c>
      <c r="B2858" t="s">
        <v>19</v>
      </c>
      <c r="C2858">
        <v>0</v>
      </c>
      <c r="D2858">
        <v>1</v>
      </c>
      <c r="E2858">
        <v>1</v>
      </c>
      <c r="F2858">
        <v>0</v>
      </c>
      <c r="G2858">
        <v>1</v>
      </c>
      <c r="H2858">
        <v>8</v>
      </c>
      <c r="I2858">
        <v>6</v>
      </c>
      <c r="J2858">
        <v>2</v>
      </c>
      <c r="K2858">
        <v>2</v>
      </c>
      <c r="L2858">
        <v>0</v>
      </c>
    </row>
    <row r="2859" spans="1:12" x14ac:dyDescent="0.2">
      <c r="A2859" t="s">
        <v>2875</v>
      </c>
      <c r="B2859" t="s">
        <v>19</v>
      </c>
      <c r="C2859">
        <v>0</v>
      </c>
      <c r="D2859">
        <v>2</v>
      </c>
      <c r="E2859">
        <v>0</v>
      </c>
      <c r="F2859">
        <v>0</v>
      </c>
      <c r="G2859">
        <v>1</v>
      </c>
      <c r="H2859">
        <v>9</v>
      </c>
      <c r="I2859">
        <v>16</v>
      </c>
      <c r="J2859">
        <v>1</v>
      </c>
      <c r="K2859">
        <v>3</v>
      </c>
      <c r="L2859">
        <v>0</v>
      </c>
    </row>
    <row r="2860" spans="1:12" x14ac:dyDescent="0.2">
      <c r="A2860" t="s">
        <v>2876</v>
      </c>
      <c r="B2860" t="s">
        <v>19</v>
      </c>
      <c r="C2860">
        <v>0</v>
      </c>
      <c r="D2860">
        <v>1</v>
      </c>
      <c r="E2860">
        <v>0</v>
      </c>
      <c r="F2860">
        <v>0</v>
      </c>
      <c r="G2860">
        <v>1</v>
      </c>
      <c r="H2860">
        <v>4</v>
      </c>
      <c r="I2860">
        <v>7</v>
      </c>
      <c r="J2860">
        <v>1</v>
      </c>
      <c r="K2860">
        <v>2</v>
      </c>
      <c r="L2860">
        <v>0</v>
      </c>
    </row>
    <row r="2861" spans="1:12" x14ac:dyDescent="0.2">
      <c r="A2861" t="s">
        <v>2877</v>
      </c>
      <c r="B2861" t="s">
        <v>34</v>
      </c>
      <c r="C2861">
        <v>0</v>
      </c>
      <c r="D2861">
        <v>1</v>
      </c>
      <c r="E2861">
        <v>1</v>
      </c>
      <c r="F2861">
        <v>0</v>
      </c>
      <c r="G2861">
        <v>1</v>
      </c>
      <c r="H2861">
        <v>2</v>
      </c>
      <c r="I2861">
        <v>4</v>
      </c>
      <c r="J2861">
        <v>0</v>
      </c>
      <c r="K2861">
        <v>2</v>
      </c>
      <c r="L2861">
        <v>0</v>
      </c>
    </row>
    <row r="2862" spans="1:12" x14ac:dyDescent="0.2">
      <c r="A2862" t="s">
        <v>2878</v>
      </c>
      <c r="B2862" t="s">
        <v>34</v>
      </c>
      <c r="C2862">
        <v>0</v>
      </c>
      <c r="D2862">
        <v>31</v>
      </c>
      <c r="E2862">
        <v>0</v>
      </c>
      <c r="F2862">
        <v>0</v>
      </c>
      <c r="G2862">
        <v>1</v>
      </c>
      <c r="H2862">
        <v>37</v>
      </c>
      <c r="I2862">
        <v>114</v>
      </c>
      <c r="J2862">
        <v>1</v>
      </c>
      <c r="K2862">
        <v>31</v>
      </c>
      <c r="L2862">
        <v>0</v>
      </c>
    </row>
    <row r="2863" spans="1:12" x14ac:dyDescent="0.2">
      <c r="A2863" t="s">
        <v>2879</v>
      </c>
      <c r="B2863" t="s">
        <v>34</v>
      </c>
      <c r="C2863">
        <v>0</v>
      </c>
      <c r="D2863">
        <v>1</v>
      </c>
      <c r="E2863">
        <v>0</v>
      </c>
      <c r="F2863">
        <v>2</v>
      </c>
      <c r="G2863">
        <v>1</v>
      </c>
      <c r="H2863">
        <v>3</v>
      </c>
      <c r="I2863">
        <v>7</v>
      </c>
      <c r="J2863">
        <v>1</v>
      </c>
      <c r="K2863">
        <v>2</v>
      </c>
      <c r="L2863">
        <v>0</v>
      </c>
    </row>
    <row r="2864" spans="1:12" x14ac:dyDescent="0.2">
      <c r="A2864" t="s">
        <v>2880</v>
      </c>
      <c r="B2864" t="s">
        <v>34</v>
      </c>
      <c r="C2864">
        <v>0</v>
      </c>
      <c r="D2864">
        <v>3</v>
      </c>
      <c r="E2864">
        <v>3</v>
      </c>
      <c r="F2864">
        <v>0</v>
      </c>
      <c r="G2864">
        <v>1</v>
      </c>
      <c r="H2864">
        <v>25</v>
      </c>
      <c r="I2864">
        <v>66</v>
      </c>
      <c r="J2864">
        <v>2</v>
      </c>
      <c r="K2864">
        <v>3</v>
      </c>
      <c r="L2864">
        <v>0</v>
      </c>
    </row>
    <row r="2865" spans="1:12" x14ac:dyDescent="0.2">
      <c r="A2865" t="s">
        <v>2881</v>
      </c>
      <c r="B2865" t="s">
        <v>34</v>
      </c>
      <c r="C2865">
        <v>0</v>
      </c>
      <c r="D2865">
        <v>1</v>
      </c>
      <c r="E2865">
        <v>0</v>
      </c>
      <c r="F2865">
        <v>2</v>
      </c>
      <c r="G2865">
        <v>1</v>
      </c>
      <c r="H2865">
        <v>12</v>
      </c>
      <c r="I2865">
        <v>31</v>
      </c>
      <c r="J2865">
        <v>1</v>
      </c>
      <c r="K2865">
        <v>2</v>
      </c>
      <c r="L2865">
        <v>0</v>
      </c>
    </row>
    <row r="2866" spans="1:12" x14ac:dyDescent="0.2">
      <c r="A2866" t="s">
        <v>2882</v>
      </c>
      <c r="B2866" t="s">
        <v>34</v>
      </c>
      <c r="C2866">
        <v>0</v>
      </c>
      <c r="D2866">
        <v>1</v>
      </c>
      <c r="E2866">
        <v>0</v>
      </c>
      <c r="F2866">
        <v>2</v>
      </c>
      <c r="G2866">
        <v>1</v>
      </c>
      <c r="H2866">
        <v>5</v>
      </c>
      <c r="I2866">
        <v>16</v>
      </c>
      <c r="J2866">
        <v>1</v>
      </c>
      <c r="K2866">
        <v>2</v>
      </c>
      <c r="L2866">
        <v>0</v>
      </c>
    </row>
    <row r="2867" spans="1:12" x14ac:dyDescent="0.2">
      <c r="A2867" t="s">
        <v>2883</v>
      </c>
      <c r="B2867" t="s">
        <v>34</v>
      </c>
      <c r="C2867">
        <v>0</v>
      </c>
      <c r="D2867">
        <v>24</v>
      </c>
      <c r="E2867">
        <v>0</v>
      </c>
      <c r="F2867">
        <v>0</v>
      </c>
      <c r="G2867">
        <v>0.33300000000000002</v>
      </c>
      <c r="H2867">
        <v>42</v>
      </c>
      <c r="I2867">
        <v>175</v>
      </c>
      <c r="J2867">
        <v>1</v>
      </c>
      <c r="K2867">
        <v>27</v>
      </c>
      <c r="L2867">
        <v>0</v>
      </c>
    </row>
    <row r="2868" spans="1:12" x14ac:dyDescent="0.2">
      <c r="A2868" t="s">
        <v>2884</v>
      </c>
      <c r="B2868" t="s">
        <v>17</v>
      </c>
      <c r="C2868">
        <v>0</v>
      </c>
      <c r="D2868">
        <v>2</v>
      </c>
      <c r="E2868">
        <v>1</v>
      </c>
      <c r="F2868">
        <v>1</v>
      </c>
      <c r="G2868">
        <v>1</v>
      </c>
      <c r="H2868">
        <v>2</v>
      </c>
      <c r="I2868">
        <v>6</v>
      </c>
      <c r="J2868">
        <v>1</v>
      </c>
      <c r="K2868">
        <v>3</v>
      </c>
      <c r="L2868">
        <v>0</v>
      </c>
    </row>
    <row r="2869" spans="1:12" x14ac:dyDescent="0.2">
      <c r="A2869" t="s">
        <v>2885</v>
      </c>
      <c r="B2869" t="s">
        <v>19</v>
      </c>
      <c r="C2869">
        <v>0</v>
      </c>
      <c r="D2869">
        <v>2</v>
      </c>
      <c r="E2869">
        <v>0</v>
      </c>
      <c r="F2869">
        <v>1</v>
      </c>
      <c r="G2869">
        <v>1</v>
      </c>
      <c r="H2869">
        <v>2</v>
      </c>
      <c r="I2869">
        <v>9</v>
      </c>
      <c r="J2869">
        <v>1</v>
      </c>
      <c r="K2869">
        <v>3</v>
      </c>
      <c r="L2869">
        <v>0</v>
      </c>
    </row>
    <row r="2870" spans="1:12" x14ac:dyDescent="0.2">
      <c r="A2870" t="s">
        <v>2886</v>
      </c>
      <c r="B2870" t="s">
        <v>34</v>
      </c>
      <c r="C2870">
        <v>0</v>
      </c>
      <c r="D2870">
        <v>6</v>
      </c>
      <c r="E2870">
        <v>15</v>
      </c>
      <c r="F2870">
        <v>0</v>
      </c>
      <c r="G2870">
        <v>1</v>
      </c>
      <c r="H2870">
        <v>16</v>
      </c>
      <c r="I2870">
        <v>41</v>
      </c>
      <c r="J2870">
        <v>0</v>
      </c>
      <c r="K2870">
        <v>7</v>
      </c>
      <c r="L2870">
        <v>0</v>
      </c>
    </row>
    <row r="2871" spans="1:12" x14ac:dyDescent="0.2">
      <c r="A2871" t="s">
        <v>2887</v>
      </c>
      <c r="B2871" t="s">
        <v>34</v>
      </c>
      <c r="C2871">
        <v>0</v>
      </c>
      <c r="D2871">
        <v>7</v>
      </c>
      <c r="E2871">
        <v>12</v>
      </c>
      <c r="F2871">
        <v>0</v>
      </c>
      <c r="G2871">
        <v>1</v>
      </c>
      <c r="H2871">
        <v>40</v>
      </c>
      <c r="I2871">
        <v>98</v>
      </c>
      <c r="J2871">
        <v>1</v>
      </c>
      <c r="K2871">
        <v>8</v>
      </c>
      <c r="L2871">
        <v>0</v>
      </c>
    </row>
    <row r="2872" spans="1:12" x14ac:dyDescent="0.2">
      <c r="A2872" t="s">
        <v>2888</v>
      </c>
      <c r="B2872" t="s">
        <v>34</v>
      </c>
      <c r="C2872">
        <v>0</v>
      </c>
      <c r="D2872">
        <v>9</v>
      </c>
      <c r="E2872">
        <v>0</v>
      </c>
      <c r="F2872">
        <v>0</v>
      </c>
      <c r="G2872">
        <v>1</v>
      </c>
      <c r="H2872">
        <v>8</v>
      </c>
      <c r="I2872">
        <v>21</v>
      </c>
      <c r="J2872">
        <v>1</v>
      </c>
      <c r="K2872">
        <v>9</v>
      </c>
      <c r="L2872">
        <v>0</v>
      </c>
    </row>
    <row r="2873" spans="1:12" x14ac:dyDescent="0.2">
      <c r="A2873" t="s">
        <v>2889</v>
      </c>
      <c r="B2873" t="s">
        <v>19</v>
      </c>
      <c r="C2873">
        <v>0</v>
      </c>
      <c r="D2873">
        <v>6</v>
      </c>
      <c r="E2873">
        <v>9</v>
      </c>
      <c r="F2873">
        <v>0</v>
      </c>
      <c r="G2873">
        <v>0.33300000000000002</v>
      </c>
      <c r="H2873">
        <v>2</v>
      </c>
      <c r="I2873">
        <v>19</v>
      </c>
      <c r="J2873">
        <v>2</v>
      </c>
      <c r="K2873">
        <v>9</v>
      </c>
      <c r="L2873">
        <v>0</v>
      </c>
    </row>
    <row r="2874" spans="1:12" x14ac:dyDescent="0.2">
      <c r="A2874" t="s">
        <v>2890</v>
      </c>
      <c r="B2874" t="s">
        <v>34</v>
      </c>
      <c r="C2874">
        <v>0</v>
      </c>
      <c r="D2874">
        <v>3</v>
      </c>
      <c r="E2874">
        <v>6</v>
      </c>
      <c r="F2874">
        <v>0</v>
      </c>
      <c r="G2874">
        <v>0.5</v>
      </c>
      <c r="H2874">
        <v>22</v>
      </c>
      <c r="I2874">
        <v>49</v>
      </c>
      <c r="J2874">
        <v>0</v>
      </c>
      <c r="K2874">
        <v>4</v>
      </c>
      <c r="L2874">
        <v>0</v>
      </c>
    </row>
    <row r="2875" spans="1:12" x14ac:dyDescent="0.2">
      <c r="A2875" t="s">
        <v>2891</v>
      </c>
      <c r="B2875" t="s">
        <v>34</v>
      </c>
      <c r="C2875">
        <v>0</v>
      </c>
      <c r="D2875">
        <v>2</v>
      </c>
      <c r="E2875">
        <v>1</v>
      </c>
      <c r="F2875">
        <v>0</v>
      </c>
      <c r="G2875">
        <v>1</v>
      </c>
      <c r="H2875">
        <v>6</v>
      </c>
      <c r="I2875">
        <v>6</v>
      </c>
      <c r="J2875">
        <v>1</v>
      </c>
      <c r="K2875">
        <v>2</v>
      </c>
      <c r="L2875">
        <v>0</v>
      </c>
    </row>
    <row r="2876" spans="1:12" x14ac:dyDescent="0.2">
      <c r="A2876" t="s">
        <v>2892</v>
      </c>
      <c r="B2876" t="s">
        <v>19</v>
      </c>
      <c r="C2876">
        <v>0</v>
      </c>
      <c r="D2876">
        <v>1</v>
      </c>
      <c r="E2876">
        <v>1</v>
      </c>
      <c r="F2876">
        <v>0</v>
      </c>
      <c r="G2876">
        <v>1</v>
      </c>
      <c r="H2876">
        <v>4</v>
      </c>
      <c r="I2876">
        <v>5</v>
      </c>
      <c r="J2876">
        <v>1</v>
      </c>
      <c r="K2876">
        <v>2</v>
      </c>
      <c r="L2876">
        <v>0</v>
      </c>
    </row>
    <row r="2877" spans="1:12" x14ac:dyDescent="0.2">
      <c r="A2877" t="s">
        <v>2893</v>
      </c>
      <c r="B2877" t="s">
        <v>17</v>
      </c>
      <c r="C2877">
        <v>0</v>
      </c>
      <c r="D2877">
        <v>2</v>
      </c>
      <c r="E2877">
        <v>1</v>
      </c>
      <c r="F2877">
        <v>0</v>
      </c>
      <c r="G2877">
        <v>1</v>
      </c>
      <c r="H2877">
        <v>2</v>
      </c>
      <c r="I2877">
        <v>4</v>
      </c>
      <c r="J2877">
        <v>1</v>
      </c>
      <c r="K2877">
        <v>2</v>
      </c>
      <c r="L2877">
        <v>0</v>
      </c>
    </row>
    <row r="2878" spans="1:12" x14ac:dyDescent="0.2">
      <c r="A2878" t="s">
        <v>2894</v>
      </c>
      <c r="B2878" t="s">
        <v>17</v>
      </c>
      <c r="C2878">
        <v>0</v>
      </c>
      <c r="D2878">
        <v>1</v>
      </c>
      <c r="E2878">
        <v>1</v>
      </c>
      <c r="F2878">
        <v>0</v>
      </c>
      <c r="G2878">
        <v>1</v>
      </c>
      <c r="H2878">
        <v>4</v>
      </c>
      <c r="I2878">
        <v>5</v>
      </c>
      <c r="J2878">
        <v>1</v>
      </c>
      <c r="K2878">
        <v>2</v>
      </c>
      <c r="L2878">
        <v>0</v>
      </c>
    </row>
    <row r="2879" spans="1:12" x14ac:dyDescent="0.2">
      <c r="A2879" t="s">
        <v>2895</v>
      </c>
      <c r="B2879" t="s">
        <v>17</v>
      </c>
      <c r="C2879">
        <v>0</v>
      </c>
      <c r="D2879">
        <v>3</v>
      </c>
      <c r="E2879">
        <v>3</v>
      </c>
      <c r="F2879">
        <v>0</v>
      </c>
      <c r="G2879">
        <v>0.5</v>
      </c>
      <c r="H2879">
        <v>7</v>
      </c>
      <c r="I2879">
        <v>9</v>
      </c>
      <c r="J2879">
        <v>1</v>
      </c>
      <c r="K2879">
        <v>3</v>
      </c>
      <c r="L2879">
        <v>0</v>
      </c>
    </row>
    <row r="2880" spans="1:12" x14ac:dyDescent="0.2">
      <c r="A2880" t="s">
        <v>2896</v>
      </c>
      <c r="B2880" t="s">
        <v>34</v>
      </c>
      <c r="C2880">
        <v>0</v>
      </c>
      <c r="D2880">
        <v>3</v>
      </c>
      <c r="E2880">
        <v>1</v>
      </c>
      <c r="F2880">
        <v>0</v>
      </c>
      <c r="G2880">
        <v>1</v>
      </c>
      <c r="H2880">
        <v>27</v>
      </c>
      <c r="I2880">
        <v>38</v>
      </c>
      <c r="J2880">
        <v>0</v>
      </c>
      <c r="K2880">
        <v>3</v>
      </c>
      <c r="L2880">
        <v>0</v>
      </c>
    </row>
    <row r="2881" spans="1:12" x14ac:dyDescent="0.2">
      <c r="A2881" t="s">
        <v>2897</v>
      </c>
      <c r="B2881" t="s">
        <v>34</v>
      </c>
      <c r="C2881">
        <v>0</v>
      </c>
      <c r="D2881">
        <v>8</v>
      </c>
      <c r="E2881">
        <v>23</v>
      </c>
      <c r="F2881">
        <v>0</v>
      </c>
      <c r="G2881">
        <v>0.5</v>
      </c>
      <c r="H2881">
        <v>25</v>
      </c>
      <c r="I2881">
        <v>77</v>
      </c>
      <c r="J2881">
        <v>2</v>
      </c>
      <c r="K2881">
        <v>11</v>
      </c>
      <c r="L2881">
        <v>0</v>
      </c>
    </row>
    <row r="2882" spans="1:12" x14ac:dyDescent="0.2">
      <c r="A2882" t="s">
        <v>2898</v>
      </c>
      <c r="B2882" t="s">
        <v>34</v>
      </c>
      <c r="C2882">
        <v>0</v>
      </c>
      <c r="D2882">
        <v>2</v>
      </c>
      <c r="E2882">
        <v>0</v>
      </c>
      <c r="F2882">
        <v>2</v>
      </c>
      <c r="G2882">
        <v>1</v>
      </c>
      <c r="H2882">
        <v>5</v>
      </c>
      <c r="I2882">
        <v>13</v>
      </c>
      <c r="J2882">
        <v>1</v>
      </c>
      <c r="K2882">
        <v>2</v>
      </c>
      <c r="L2882">
        <v>0</v>
      </c>
    </row>
    <row r="2883" spans="1:12" x14ac:dyDescent="0.2">
      <c r="A2883" t="s">
        <v>2899</v>
      </c>
      <c r="B2883" t="s">
        <v>34</v>
      </c>
      <c r="C2883">
        <v>0</v>
      </c>
      <c r="D2883">
        <v>2</v>
      </c>
      <c r="E2883">
        <v>1</v>
      </c>
      <c r="F2883">
        <v>0</v>
      </c>
      <c r="G2883">
        <v>1</v>
      </c>
      <c r="H2883">
        <v>7</v>
      </c>
      <c r="I2883">
        <v>26</v>
      </c>
      <c r="J2883">
        <v>1</v>
      </c>
      <c r="K2883">
        <v>4</v>
      </c>
      <c r="L2883">
        <v>0</v>
      </c>
    </row>
    <row r="2884" spans="1:12" x14ac:dyDescent="0.2">
      <c r="A2884" t="s">
        <v>2900</v>
      </c>
      <c r="B2884" t="s">
        <v>34</v>
      </c>
      <c r="C2884">
        <v>0</v>
      </c>
      <c r="D2884">
        <v>2</v>
      </c>
      <c r="E2884">
        <v>1</v>
      </c>
      <c r="F2884">
        <v>0</v>
      </c>
      <c r="G2884">
        <v>1</v>
      </c>
      <c r="H2884">
        <v>17</v>
      </c>
      <c r="I2884">
        <v>34</v>
      </c>
      <c r="J2884">
        <v>2</v>
      </c>
      <c r="K2884">
        <v>2</v>
      </c>
      <c r="L2884">
        <v>0</v>
      </c>
    </row>
    <row r="2885" spans="1:12" x14ac:dyDescent="0.2">
      <c r="A2885" t="s">
        <v>2901</v>
      </c>
      <c r="B2885" t="s">
        <v>34</v>
      </c>
      <c r="C2885">
        <v>0</v>
      </c>
      <c r="D2885">
        <v>1</v>
      </c>
      <c r="E2885">
        <v>0</v>
      </c>
      <c r="F2885">
        <v>2</v>
      </c>
      <c r="G2885">
        <v>1</v>
      </c>
      <c r="H2885">
        <v>6</v>
      </c>
      <c r="I2885">
        <v>15</v>
      </c>
      <c r="J2885">
        <v>1</v>
      </c>
      <c r="K2885">
        <v>2</v>
      </c>
      <c r="L2885">
        <v>0</v>
      </c>
    </row>
    <row r="2886" spans="1:12" x14ac:dyDescent="0.2">
      <c r="A2886" t="s">
        <v>2902</v>
      </c>
      <c r="B2886" t="s">
        <v>34</v>
      </c>
      <c r="C2886">
        <v>0</v>
      </c>
      <c r="D2886">
        <v>2</v>
      </c>
      <c r="E2886">
        <v>0</v>
      </c>
      <c r="F2886">
        <v>0</v>
      </c>
      <c r="G2886">
        <v>1</v>
      </c>
      <c r="H2886">
        <v>5</v>
      </c>
      <c r="I2886">
        <v>8</v>
      </c>
      <c r="J2886">
        <v>2</v>
      </c>
      <c r="K2886">
        <v>2</v>
      </c>
      <c r="L2886">
        <v>0</v>
      </c>
    </row>
    <row r="2887" spans="1:12" x14ac:dyDescent="0.2">
      <c r="A2887" t="s">
        <v>2903</v>
      </c>
      <c r="B2887" t="s">
        <v>34</v>
      </c>
      <c r="C2887">
        <v>0</v>
      </c>
      <c r="D2887">
        <v>2</v>
      </c>
      <c r="E2887">
        <v>1</v>
      </c>
      <c r="F2887">
        <v>0</v>
      </c>
      <c r="G2887">
        <v>1</v>
      </c>
      <c r="H2887">
        <v>22</v>
      </c>
      <c r="I2887">
        <v>35</v>
      </c>
      <c r="J2887">
        <v>0</v>
      </c>
      <c r="K2887">
        <v>2</v>
      </c>
      <c r="L2887">
        <v>0</v>
      </c>
    </row>
    <row r="2888" spans="1:12" x14ac:dyDescent="0.2">
      <c r="A2888" t="s">
        <v>2904</v>
      </c>
      <c r="B2888" t="s">
        <v>34</v>
      </c>
      <c r="C2888">
        <v>0</v>
      </c>
      <c r="D2888">
        <v>2</v>
      </c>
      <c r="E2888">
        <v>1</v>
      </c>
      <c r="F2888">
        <v>0</v>
      </c>
      <c r="G2888">
        <v>1</v>
      </c>
      <c r="H2888">
        <v>24</v>
      </c>
      <c r="I2888">
        <v>49</v>
      </c>
      <c r="J2888">
        <v>4</v>
      </c>
      <c r="K2888">
        <v>3</v>
      </c>
      <c r="L2888">
        <v>0</v>
      </c>
    </row>
    <row r="2889" spans="1:12" x14ac:dyDescent="0.2">
      <c r="A2889" t="s">
        <v>2905</v>
      </c>
      <c r="B2889" t="s">
        <v>17</v>
      </c>
      <c r="C2889">
        <v>0</v>
      </c>
      <c r="D2889">
        <v>1</v>
      </c>
      <c r="E2889">
        <v>0</v>
      </c>
      <c r="F2889">
        <v>1</v>
      </c>
      <c r="G2889">
        <v>1</v>
      </c>
      <c r="H2889">
        <v>2</v>
      </c>
      <c r="I2889">
        <v>5</v>
      </c>
      <c r="J2889">
        <v>2</v>
      </c>
      <c r="K2889">
        <v>3</v>
      </c>
      <c r="L2889">
        <v>0</v>
      </c>
    </row>
    <row r="2890" spans="1:12" x14ac:dyDescent="0.2">
      <c r="A2890" t="s">
        <v>2906</v>
      </c>
      <c r="B2890" t="s">
        <v>17</v>
      </c>
      <c r="C2890">
        <v>0</v>
      </c>
      <c r="D2890">
        <v>4</v>
      </c>
      <c r="E2890">
        <v>4</v>
      </c>
      <c r="F2890">
        <v>1</v>
      </c>
      <c r="G2890">
        <v>0.33300000000000002</v>
      </c>
      <c r="H2890">
        <v>6</v>
      </c>
      <c r="I2890">
        <v>13</v>
      </c>
      <c r="J2890">
        <v>1</v>
      </c>
      <c r="K2890">
        <v>5</v>
      </c>
      <c r="L2890">
        <v>0</v>
      </c>
    </row>
    <row r="2891" spans="1:12" x14ac:dyDescent="0.2">
      <c r="A2891" t="s">
        <v>2907</v>
      </c>
      <c r="B2891" t="s">
        <v>34</v>
      </c>
      <c r="C2891">
        <v>0</v>
      </c>
      <c r="D2891">
        <v>9</v>
      </c>
      <c r="E2891">
        <v>14</v>
      </c>
      <c r="F2891">
        <v>1</v>
      </c>
      <c r="G2891">
        <v>0.25</v>
      </c>
      <c r="H2891">
        <v>7</v>
      </c>
      <c r="I2891">
        <v>20</v>
      </c>
      <c r="J2891">
        <v>2</v>
      </c>
      <c r="K2891">
        <v>10</v>
      </c>
      <c r="L2891">
        <v>0</v>
      </c>
    </row>
    <row r="2892" spans="1:12" x14ac:dyDescent="0.2">
      <c r="A2892" t="s">
        <v>2908</v>
      </c>
      <c r="B2892" t="s">
        <v>34</v>
      </c>
      <c r="C2892">
        <v>0</v>
      </c>
      <c r="D2892">
        <v>10</v>
      </c>
      <c r="E2892">
        <v>13</v>
      </c>
      <c r="F2892">
        <v>1</v>
      </c>
      <c r="G2892">
        <v>0.2</v>
      </c>
      <c r="H2892">
        <v>5</v>
      </c>
      <c r="I2892">
        <v>13</v>
      </c>
      <c r="J2892">
        <v>1</v>
      </c>
      <c r="K2892">
        <v>11</v>
      </c>
      <c r="L2892">
        <v>0</v>
      </c>
    </row>
    <row r="2893" spans="1:12" x14ac:dyDescent="0.2">
      <c r="A2893" t="s">
        <v>2909</v>
      </c>
      <c r="B2893" t="s">
        <v>34</v>
      </c>
      <c r="C2893">
        <v>0</v>
      </c>
      <c r="D2893">
        <v>2</v>
      </c>
      <c r="E2893">
        <v>1</v>
      </c>
      <c r="F2893">
        <v>0</v>
      </c>
      <c r="G2893">
        <v>1</v>
      </c>
      <c r="H2893">
        <v>6</v>
      </c>
      <c r="I2893">
        <v>10</v>
      </c>
      <c r="J2893">
        <v>2</v>
      </c>
      <c r="K2893">
        <v>2</v>
      </c>
      <c r="L2893">
        <v>0</v>
      </c>
    </row>
    <row r="2894" spans="1:12" x14ac:dyDescent="0.2">
      <c r="A2894" t="s">
        <v>2910</v>
      </c>
      <c r="B2894" t="s">
        <v>19</v>
      </c>
      <c r="C2894">
        <v>0</v>
      </c>
      <c r="D2894">
        <v>8</v>
      </c>
      <c r="E2894">
        <v>34</v>
      </c>
      <c r="F2894">
        <v>0</v>
      </c>
      <c r="G2894">
        <v>0.125</v>
      </c>
      <c r="H2894">
        <v>3</v>
      </c>
      <c r="I2894">
        <v>10</v>
      </c>
      <c r="J2894">
        <v>1</v>
      </c>
      <c r="K2894">
        <v>9</v>
      </c>
      <c r="L2894">
        <v>0</v>
      </c>
    </row>
    <row r="2895" spans="1:12" x14ac:dyDescent="0.2">
      <c r="A2895" t="s">
        <v>2911</v>
      </c>
      <c r="B2895" t="s">
        <v>19</v>
      </c>
      <c r="C2895">
        <v>0</v>
      </c>
      <c r="D2895">
        <v>8</v>
      </c>
      <c r="E2895">
        <v>34</v>
      </c>
      <c r="F2895">
        <v>0</v>
      </c>
      <c r="G2895">
        <v>0.125</v>
      </c>
      <c r="H2895">
        <v>3</v>
      </c>
      <c r="I2895">
        <v>10</v>
      </c>
      <c r="J2895">
        <v>1</v>
      </c>
      <c r="K2895">
        <v>9</v>
      </c>
      <c r="L2895">
        <v>0</v>
      </c>
    </row>
    <row r="2896" spans="1:12" x14ac:dyDescent="0.2">
      <c r="A2896" t="s">
        <v>2912</v>
      </c>
      <c r="B2896" t="s">
        <v>34</v>
      </c>
      <c r="C2896">
        <v>0</v>
      </c>
      <c r="D2896">
        <v>3</v>
      </c>
      <c r="E2896">
        <v>15</v>
      </c>
      <c r="F2896">
        <v>0</v>
      </c>
      <c r="G2896">
        <v>1</v>
      </c>
      <c r="H2896">
        <v>23</v>
      </c>
      <c r="I2896">
        <v>62</v>
      </c>
      <c r="J2896">
        <v>0</v>
      </c>
      <c r="K2896">
        <v>6</v>
      </c>
      <c r="L2896">
        <v>0</v>
      </c>
    </row>
    <row r="2897" spans="1:12" x14ac:dyDescent="0.2">
      <c r="A2897" t="s">
        <v>2913</v>
      </c>
      <c r="B2897" t="s">
        <v>34</v>
      </c>
      <c r="C2897">
        <v>0</v>
      </c>
      <c r="D2897">
        <v>6</v>
      </c>
      <c r="E2897">
        <v>2</v>
      </c>
      <c r="F2897">
        <v>0</v>
      </c>
      <c r="G2897">
        <v>1</v>
      </c>
      <c r="H2897">
        <v>10</v>
      </c>
      <c r="I2897">
        <v>45</v>
      </c>
      <c r="J2897">
        <v>0</v>
      </c>
      <c r="K2897">
        <v>9</v>
      </c>
      <c r="L2897">
        <v>0</v>
      </c>
    </row>
    <row r="2898" spans="1:12" x14ac:dyDescent="0.2">
      <c r="A2898" t="s">
        <v>2914</v>
      </c>
      <c r="B2898" t="s">
        <v>34</v>
      </c>
      <c r="C2898">
        <v>0</v>
      </c>
      <c r="D2898">
        <v>2</v>
      </c>
      <c r="E2898">
        <v>1</v>
      </c>
      <c r="F2898">
        <v>0</v>
      </c>
      <c r="G2898">
        <v>1</v>
      </c>
      <c r="H2898">
        <v>21</v>
      </c>
      <c r="I2898">
        <v>35</v>
      </c>
      <c r="J2898">
        <v>0</v>
      </c>
      <c r="K2898">
        <v>2</v>
      </c>
      <c r="L2898">
        <v>0</v>
      </c>
    </row>
    <row r="2899" spans="1:12" x14ac:dyDescent="0.2">
      <c r="A2899" t="s">
        <v>2915</v>
      </c>
      <c r="B2899" t="s">
        <v>34</v>
      </c>
      <c r="C2899">
        <v>0</v>
      </c>
      <c r="D2899">
        <v>56</v>
      </c>
      <c r="E2899">
        <v>0</v>
      </c>
      <c r="F2899">
        <v>0</v>
      </c>
      <c r="G2899">
        <v>0.5</v>
      </c>
      <c r="H2899">
        <v>81</v>
      </c>
      <c r="I2899">
        <v>302</v>
      </c>
      <c r="J2899">
        <v>15</v>
      </c>
      <c r="K2899">
        <v>61</v>
      </c>
      <c r="L2899">
        <v>0</v>
      </c>
    </row>
    <row r="2900" spans="1:12" x14ac:dyDescent="0.2">
      <c r="A2900" t="s">
        <v>2916</v>
      </c>
      <c r="B2900" t="s">
        <v>19</v>
      </c>
      <c r="C2900">
        <v>0</v>
      </c>
      <c r="D2900">
        <v>1</v>
      </c>
      <c r="E2900">
        <v>0</v>
      </c>
      <c r="F2900">
        <v>0</v>
      </c>
      <c r="G2900">
        <v>1</v>
      </c>
      <c r="H2900">
        <v>5</v>
      </c>
      <c r="I2900">
        <v>11</v>
      </c>
      <c r="J2900">
        <v>1</v>
      </c>
      <c r="K2900">
        <v>2</v>
      </c>
      <c r="L2900">
        <v>0</v>
      </c>
    </row>
    <row r="2901" spans="1:12" x14ac:dyDescent="0.2">
      <c r="A2901" t="s">
        <v>2917</v>
      </c>
      <c r="B2901" t="s">
        <v>34</v>
      </c>
      <c r="C2901">
        <v>0</v>
      </c>
      <c r="D2901">
        <v>1</v>
      </c>
      <c r="E2901">
        <v>0</v>
      </c>
      <c r="F2901">
        <v>0</v>
      </c>
      <c r="G2901">
        <v>1</v>
      </c>
      <c r="H2901">
        <v>6</v>
      </c>
      <c r="I2901">
        <v>6</v>
      </c>
      <c r="J2901">
        <v>1</v>
      </c>
      <c r="K2901">
        <v>2</v>
      </c>
      <c r="L2901">
        <v>0</v>
      </c>
    </row>
    <row r="2902" spans="1:12" x14ac:dyDescent="0.2">
      <c r="A2902" t="s">
        <v>2918</v>
      </c>
      <c r="B2902" t="s">
        <v>19</v>
      </c>
      <c r="C2902">
        <v>0</v>
      </c>
      <c r="D2902">
        <v>2</v>
      </c>
      <c r="E2902">
        <v>6</v>
      </c>
      <c r="F2902">
        <v>0</v>
      </c>
      <c r="G2902">
        <v>0.33300000000000002</v>
      </c>
      <c r="H2902">
        <v>3</v>
      </c>
      <c r="I2902">
        <v>6</v>
      </c>
      <c r="J2902">
        <v>1</v>
      </c>
      <c r="K2902">
        <v>4</v>
      </c>
      <c r="L2902">
        <v>0</v>
      </c>
    </row>
    <row r="2903" spans="1:12" x14ac:dyDescent="0.2">
      <c r="A2903" t="s">
        <v>2919</v>
      </c>
      <c r="B2903" t="s">
        <v>17</v>
      </c>
      <c r="C2903">
        <v>0</v>
      </c>
      <c r="D2903">
        <v>0</v>
      </c>
      <c r="E2903">
        <v>0</v>
      </c>
      <c r="F2903">
        <v>3</v>
      </c>
      <c r="G2903">
        <v>1</v>
      </c>
      <c r="H2903">
        <v>1</v>
      </c>
      <c r="I2903">
        <v>3</v>
      </c>
      <c r="J2903">
        <v>1</v>
      </c>
      <c r="K2903">
        <v>1</v>
      </c>
      <c r="L2903">
        <v>0</v>
      </c>
    </row>
    <row r="2904" spans="1:12" x14ac:dyDescent="0.2">
      <c r="A2904" t="s">
        <v>2920</v>
      </c>
      <c r="B2904" t="s">
        <v>17</v>
      </c>
      <c r="C2904">
        <v>0</v>
      </c>
      <c r="D2904">
        <v>0</v>
      </c>
      <c r="E2904">
        <v>0</v>
      </c>
      <c r="F2904">
        <v>3</v>
      </c>
      <c r="G2904">
        <v>1</v>
      </c>
      <c r="H2904">
        <v>1</v>
      </c>
      <c r="I2904">
        <v>3</v>
      </c>
      <c r="J2904">
        <v>1</v>
      </c>
      <c r="K2904">
        <v>1</v>
      </c>
      <c r="L2904">
        <v>0</v>
      </c>
    </row>
    <row r="2905" spans="1:12" x14ac:dyDescent="0.2">
      <c r="A2905" t="s">
        <v>2921</v>
      </c>
      <c r="B2905" t="s">
        <v>17</v>
      </c>
      <c r="C2905">
        <v>0</v>
      </c>
      <c r="D2905">
        <v>0</v>
      </c>
      <c r="E2905">
        <v>0</v>
      </c>
      <c r="F2905">
        <v>3</v>
      </c>
      <c r="G2905">
        <v>1</v>
      </c>
      <c r="H2905">
        <v>1</v>
      </c>
      <c r="I2905">
        <v>3</v>
      </c>
      <c r="J2905">
        <v>1</v>
      </c>
      <c r="K2905">
        <v>1</v>
      </c>
      <c r="L2905">
        <v>0</v>
      </c>
    </row>
    <row r="2906" spans="1:12" x14ac:dyDescent="0.2">
      <c r="A2906" t="s">
        <v>2922</v>
      </c>
      <c r="B2906" t="s">
        <v>17</v>
      </c>
      <c r="C2906">
        <v>0</v>
      </c>
      <c r="D2906">
        <v>0</v>
      </c>
      <c r="E2906">
        <v>0</v>
      </c>
      <c r="F2906">
        <v>3</v>
      </c>
      <c r="G2906">
        <v>1</v>
      </c>
      <c r="H2906">
        <v>1</v>
      </c>
      <c r="I2906">
        <v>3</v>
      </c>
      <c r="J2906">
        <v>1</v>
      </c>
      <c r="K2906">
        <v>1</v>
      </c>
      <c r="L2906">
        <v>0</v>
      </c>
    </row>
    <row r="2907" spans="1:12" x14ac:dyDescent="0.2">
      <c r="A2907" t="s">
        <v>2923</v>
      </c>
      <c r="B2907" t="s">
        <v>34</v>
      </c>
      <c r="C2907">
        <v>0</v>
      </c>
      <c r="D2907">
        <v>1</v>
      </c>
      <c r="E2907">
        <v>0</v>
      </c>
      <c r="F2907">
        <v>2</v>
      </c>
      <c r="G2907">
        <v>1</v>
      </c>
      <c r="H2907">
        <v>26</v>
      </c>
      <c r="I2907">
        <v>59</v>
      </c>
      <c r="J2907">
        <v>1</v>
      </c>
      <c r="K2907">
        <v>2</v>
      </c>
      <c r="L2907">
        <v>0</v>
      </c>
    </row>
    <row r="2908" spans="1:12" x14ac:dyDescent="0.2">
      <c r="A2908" t="s">
        <v>2924</v>
      </c>
      <c r="B2908" t="s">
        <v>34</v>
      </c>
      <c r="C2908">
        <v>0</v>
      </c>
      <c r="D2908">
        <v>2</v>
      </c>
      <c r="E2908">
        <v>3</v>
      </c>
      <c r="F2908">
        <v>0</v>
      </c>
      <c r="G2908">
        <v>0.5</v>
      </c>
      <c r="H2908">
        <v>3</v>
      </c>
      <c r="I2908">
        <v>4</v>
      </c>
      <c r="J2908">
        <v>1</v>
      </c>
      <c r="K2908">
        <v>3</v>
      </c>
      <c r="L2908">
        <v>0</v>
      </c>
    </row>
    <row r="2909" spans="1:12" x14ac:dyDescent="0.2">
      <c r="A2909" t="s">
        <v>2925</v>
      </c>
      <c r="B2909" t="s">
        <v>17</v>
      </c>
      <c r="C2909">
        <v>0</v>
      </c>
      <c r="D2909">
        <v>2</v>
      </c>
      <c r="E2909">
        <v>0</v>
      </c>
      <c r="F2909">
        <v>1</v>
      </c>
      <c r="G2909">
        <v>1</v>
      </c>
      <c r="H2909">
        <v>1</v>
      </c>
      <c r="I2909">
        <v>6</v>
      </c>
      <c r="J2909">
        <v>2</v>
      </c>
      <c r="K2909">
        <v>3</v>
      </c>
      <c r="L2909">
        <v>0</v>
      </c>
    </row>
    <row r="2910" spans="1:12" x14ac:dyDescent="0.2">
      <c r="A2910" t="s">
        <v>2926</v>
      </c>
      <c r="B2910" t="s">
        <v>17</v>
      </c>
      <c r="C2910">
        <v>0</v>
      </c>
      <c r="D2910">
        <v>4</v>
      </c>
      <c r="E2910">
        <v>4</v>
      </c>
      <c r="F2910">
        <v>1</v>
      </c>
      <c r="G2910">
        <v>0.33300000000000002</v>
      </c>
      <c r="H2910">
        <v>1</v>
      </c>
      <c r="I2910">
        <v>11</v>
      </c>
      <c r="J2910">
        <v>1</v>
      </c>
      <c r="K2910">
        <v>5</v>
      </c>
      <c r="L2910">
        <v>0</v>
      </c>
    </row>
    <row r="2911" spans="1:12" x14ac:dyDescent="0.2">
      <c r="A2911" t="s">
        <v>2927</v>
      </c>
      <c r="B2911" t="s">
        <v>19</v>
      </c>
      <c r="C2911">
        <v>0</v>
      </c>
      <c r="D2911">
        <v>1</v>
      </c>
      <c r="E2911">
        <v>1</v>
      </c>
      <c r="F2911">
        <v>0</v>
      </c>
      <c r="G2911">
        <v>1</v>
      </c>
      <c r="H2911">
        <v>4</v>
      </c>
      <c r="I2911">
        <v>5</v>
      </c>
      <c r="J2911">
        <v>2</v>
      </c>
      <c r="K2911">
        <v>2</v>
      </c>
      <c r="L2911">
        <v>0</v>
      </c>
    </row>
    <row r="2912" spans="1:12" x14ac:dyDescent="0.2">
      <c r="A2912" t="s">
        <v>2928</v>
      </c>
      <c r="B2912" t="s">
        <v>19</v>
      </c>
      <c r="C2912">
        <v>0</v>
      </c>
      <c r="D2912">
        <v>3</v>
      </c>
      <c r="E2912">
        <v>0</v>
      </c>
      <c r="F2912">
        <v>0</v>
      </c>
      <c r="G2912">
        <v>1</v>
      </c>
      <c r="H2912">
        <v>3</v>
      </c>
      <c r="I2912">
        <v>15</v>
      </c>
      <c r="J2912">
        <v>1</v>
      </c>
      <c r="K2912">
        <v>3</v>
      </c>
      <c r="L2912">
        <v>0</v>
      </c>
    </row>
    <row r="2913" spans="1:12" x14ac:dyDescent="0.2">
      <c r="A2913" t="s">
        <v>2929</v>
      </c>
      <c r="B2913" t="s">
        <v>34</v>
      </c>
      <c r="C2913">
        <v>0</v>
      </c>
      <c r="D2913">
        <v>13</v>
      </c>
      <c r="E2913">
        <v>0</v>
      </c>
      <c r="F2913">
        <v>0</v>
      </c>
      <c r="G2913">
        <v>1</v>
      </c>
      <c r="H2913">
        <v>34</v>
      </c>
      <c r="I2913">
        <v>103</v>
      </c>
      <c r="J2913">
        <v>3</v>
      </c>
      <c r="K2913">
        <v>13</v>
      </c>
      <c r="L2913">
        <v>0</v>
      </c>
    </row>
    <row r="2914" spans="1:12" x14ac:dyDescent="0.2">
      <c r="A2914" t="s">
        <v>2930</v>
      </c>
      <c r="B2914" t="s">
        <v>19</v>
      </c>
      <c r="C2914">
        <v>0</v>
      </c>
      <c r="D2914">
        <v>1</v>
      </c>
      <c r="E2914">
        <v>1</v>
      </c>
      <c r="F2914">
        <v>0</v>
      </c>
      <c r="G2914">
        <v>1</v>
      </c>
      <c r="H2914">
        <v>6</v>
      </c>
      <c r="I2914">
        <v>5</v>
      </c>
      <c r="J2914">
        <v>1</v>
      </c>
      <c r="K2914">
        <v>2</v>
      </c>
      <c r="L2914">
        <v>0</v>
      </c>
    </row>
    <row r="2915" spans="1:12" x14ac:dyDescent="0.2">
      <c r="A2915" t="s">
        <v>2931</v>
      </c>
      <c r="B2915" t="s">
        <v>34</v>
      </c>
      <c r="C2915">
        <v>0</v>
      </c>
      <c r="D2915">
        <v>1</v>
      </c>
      <c r="E2915">
        <v>0</v>
      </c>
      <c r="F2915">
        <v>0</v>
      </c>
      <c r="G2915">
        <v>1</v>
      </c>
      <c r="H2915">
        <v>8</v>
      </c>
      <c r="I2915">
        <v>7</v>
      </c>
      <c r="J2915">
        <v>1</v>
      </c>
      <c r="K2915">
        <v>2</v>
      </c>
      <c r="L2915">
        <v>0</v>
      </c>
    </row>
    <row r="2916" spans="1:12" x14ac:dyDescent="0.2">
      <c r="A2916" t="s">
        <v>2932</v>
      </c>
      <c r="B2916" t="s">
        <v>34</v>
      </c>
      <c r="C2916">
        <v>0</v>
      </c>
      <c r="D2916">
        <v>1</v>
      </c>
      <c r="E2916">
        <v>0</v>
      </c>
      <c r="F2916">
        <v>2</v>
      </c>
      <c r="G2916">
        <v>1</v>
      </c>
      <c r="H2916">
        <v>9</v>
      </c>
      <c r="I2916">
        <v>26</v>
      </c>
      <c r="J2916">
        <v>1</v>
      </c>
      <c r="K2916">
        <v>2</v>
      </c>
      <c r="L2916">
        <v>0</v>
      </c>
    </row>
    <row r="2917" spans="1:12" x14ac:dyDescent="0.2">
      <c r="A2917" t="s">
        <v>2933</v>
      </c>
      <c r="B2917" t="s">
        <v>34</v>
      </c>
      <c r="C2917">
        <v>0</v>
      </c>
      <c r="D2917">
        <v>10</v>
      </c>
      <c r="E2917">
        <v>15</v>
      </c>
      <c r="F2917">
        <v>0</v>
      </c>
      <c r="G2917">
        <v>1</v>
      </c>
      <c r="H2917">
        <v>34</v>
      </c>
      <c r="I2917">
        <v>114</v>
      </c>
      <c r="J2917">
        <v>0</v>
      </c>
      <c r="K2917">
        <v>10</v>
      </c>
      <c r="L2917">
        <v>0</v>
      </c>
    </row>
    <row r="2918" spans="1:12" x14ac:dyDescent="0.2">
      <c r="A2918" t="s">
        <v>2934</v>
      </c>
      <c r="B2918" t="s">
        <v>17</v>
      </c>
      <c r="C2918">
        <v>0</v>
      </c>
      <c r="D2918">
        <v>0</v>
      </c>
      <c r="E2918">
        <v>1</v>
      </c>
      <c r="F2918">
        <v>0</v>
      </c>
      <c r="G2918">
        <v>1</v>
      </c>
      <c r="H2918">
        <v>3</v>
      </c>
      <c r="I2918">
        <v>4</v>
      </c>
      <c r="J2918">
        <v>1</v>
      </c>
      <c r="K2918">
        <v>3</v>
      </c>
      <c r="L2918">
        <v>0</v>
      </c>
    </row>
    <row r="2919" spans="1:12" x14ac:dyDescent="0.2">
      <c r="A2919" t="s">
        <v>2935</v>
      </c>
      <c r="B2919" t="s">
        <v>17</v>
      </c>
      <c r="C2919">
        <v>0</v>
      </c>
      <c r="D2919">
        <v>0</v>
      </c>
      <c r="E2919">
        <v>0</v>
      </c>
      <c r="F2919">
        <v>0</v>
      </c>
      <c r="G2919">
        <v>1</v>
      </c>
      <c r="H2919">
        <v>1</v>
      </c>
      <c r="I2919">
        <v>3</v>
      </c>
      <c r="J2919">
        <v>1</v>
      </c>
      <c r="K2919">
        <v>2</v>
      </c>
      <c r="L2919">
        <v>0</v>
      </c>
    </row>
    <row r="2920" spans="1:12" x14ac:dyDescent="0.2">
      <c r="A2920" t="s">
        <v>2936</v>
      </c>
      <c r="B2920" t="s">
        <v>34</v>
      </c>
      <c r="C2920">
        <v>0</v>
      </c>
      <c r="D2920">
        <v>22</v>
      </c>
      <c r="E2920">
        <v>0</v>
      </c>
      <c r="F2920">
        <v>0</v>
      </c>
      <c r="G2920">
        <v>1</v>
      </c>
      <c r="H2920">
        <v>50</v>
      </c>
      <c r="I2920">
        <v>168</v>
      </c>
      <c r="J2920">
        <v>4</v>
      </c>
      <c r="K2920">
        <v>26</v>
      </c>
      <c r="L2920">
        <v>0</v>
      </c>
    </row>
    <row r="2921" spans="1:12" x14ac:dyDescent="0.2">
      <c r="A2921" t="s">
        <v>2937</v>
      </c>
      <c r="B2921" t="s">
        <v>34</v>
      </c>
      <c r="C2921">
        <v>0</v>
      </c>
      <c r="D2921">
        <v>2</v>
      </c>
      <c r="E2921">
        <v>0</v>
      </c>
      <c r="F2921">
        <v>0</v>
      </c>
      <c r="G2921">
        <v>1</v>
      </c>
      <c r="H2921">
        <v>3</v>
      </c>
      <c r="I2921">
        <v>13</v>
      </c>
      <c r="J2921">
        <v>1</v>
      </c>
      <c r="K2921">
        <v>3</v>
      </c>
      <c r="L2921">
        <v>0</v>
      </c>
    </row>
    <row r="2922" spans="1:12" x14ac:dyDescent="0.2">
      <c r="A2922" t="s">
        <v>2938</v>
      </c>
      <c r="B2922" t="s">
        <v>17</v>
      </c>
      <c r="C2922">
        <v>0</v>
      </c>
      <c r="D2922">
        <v>2</v>
      </c>
      <c r="E2922">
        <v>0</v>
      </c>
      <c r="F2922">
        <v>0</v>
      </c>
      <c r="G2922">
        <v>1</v>
      </c>
      <c r="H2922">
        <v>3</v>
      </c>
      <c r="I2922">
        <v>5</v>
      </c>
      <c r="J2922">
        <v>1</v>
      </c>
      <c r="K2922">
        <v>3</v>
      </c>
      <c r="L2922">
        <v>0</v>
      </c>
    </row>
    <row r="2923" spans="1:12" x14ac:dyDescent="0.2">
      <c r="A2923" t="s">
        <v>2939</v>
      </c>
      <c r="B2923" t="s">
        <v>19</v>
      </c>
      <c r="C2923">
        <v>0</v>
      </c>
      <c r="D2923">
        <v>1</v>
      </c>
      <c r="E2923">
        <v>1</v>
      </c>
      <c r="F2923">
        <v>0</v>
      </c>
      <c r="G2923">
        <v>1</v>
      </c>
      <c r="H2923">
        <v>6</v>
      </c>
      <c r="I2923">
        <v>5</v>
      </c>
      <c r="J2923">
        <v>1</v>
      </c>
      <c r="K2923">
        <v>2</v>
      </c>
      <c r="L2923">
        <v>0</v>
      </c>
    </row>
    <row r="2924" spans="1:12" x14ac:dyDescent="0.2">
      <c r="A2924" t="s">
        <v>2940</v>
      </c>
      <c r="B2924" t="s">
        <v>34</v>
      </c>
      <c r="C2924">
        <v>0</v>
      </c>
      <c r="D2924">
        <v>1</v>
      </c>
      <c r="E2924">
        <v>0</v>
      </c>
      <c r="F2924">
        <v>0</v>
      </c>
      <c r="G2924">
        <v>1</v>
      </c>
      <c r="H2924">
        <v>4</v>
      </c>
      <c r="I2924">
        <v>12</v>
      </c>
      <c r="J2924">
        <v>1</v>
      </c>
      <c r="K2924">
        <v>2</v>
      </c>
      <c r="L2924">
        <v>0</v>
      </c>
    </row>
    <row r="2925" spans="1:12" x14ac:dyDescent="0.2">
      <c r="A2925" t="s">
        <v>2941</v>
      </c>
      <c r="B2925" t="s">
        <v>34</v>
      </c>
      <c r="C2925">
        <v>0</v>
      </c>
      <c r="D2925">
        <v>26</v>
      </c>
      <c r="E2925">
        <v>0</v>
      </c>
      <c r="F2925">
        <v>0</v>
      </c>
      <c r="G2925">
        <v>1</v>
      </c>
      <c r="H2925">
        <v>76</v>
      </c>
      <c r="I2925">
        <v>228</v>
      </c>
      <c r="J2925">
        <v>11</v>
      </c>
      <c r="K2925">
        <v>29</v>
      </c>
      <c r="L2925">
        <v>0</v>
      </c>
    </row>
    <row r="2926" spans="1:12" x14ac:dyDescent="0.2">
      <c r="A2926" t="s">
        <v>2942</v>
      </c>
      <c r="B2926" t="s">
        <v>34</v>
      </c>
      <c r="C2926">
        <v>0</v>
      </c>
      <c r="D2926">
        <v>1</v>
      </c>
      <c r="E2926">
        <v>0</v>
      </c>
      <c r="F2926">
        <v>0</v>
      </c>
      <c r="G2926">
        <v>1</v>
      </c>
      <c r="H2926">
        <v>9</v>
      </c>
      <c r="I2926">
        <v>7</v>
      </c>
      <c r="J2926">
        <v>1</v>
      </c>
      <c r="K2926">
        <v>2</v>
      </c>
      <c r="L2926">
        <v>0</v>
      </c>
    </row>
    <row r="2927" spans="1:12" x14ac:dyDescent="0.2">
      <c r="A2927" t="s">
        <v>2943</v>
      </c>
      <c r="B2927" t="s">
        <v>19</v>
      </c>
      <c r="C2927">
        <v>0</v>
      </c>
      <c r="D2927">
        <v>1</v>
      </c>
      <c r="E2927">
        <v>1</v>
      </c>
      <c r="F2927">
        <v>0</v>
      </c>
      <c r="G2927">
        <v>1</v>
      </c>
      <c r="H2927">
        <v>8</v>
      </c>
      <c r="I2927">
        <v>7</v>
      </c>
      <c r="J2927">
        <v>2</v>
      </c>
      <c r="K2927">
        <v>2</v>
      </c>
      <c r="L2927">
        <v>0</v>
      </c>
    </row>
    <row r="2928" spans="1:12" x14ac:dyDescent="0.2">
      <c r="A2928" t="s">
        <v>2944</v>
      </c>
      <c r="B2928" t="s">
        <v>19</v>
      </c>
      <c r="C2928">
        <v>0</v>
      </c>
      <c r="D2928">
        <v>2</v>
      </c>
      <c r="E2928">
        <v>0</v>
      </c>
      <c r="F2928">
        <v>0</v>
      </c>
      <c r="G2928">
        <v>1</v>
      </c>
      <c r="H2928">
        <v>3</v>
      </c>
      <c r="I2928">
        <v>7</v>
      </c>
      <c r="J2928">
        <v>1</v>
      </c>
      <c r="K2928">
        <v>3</v>
      </c>
      <c r="L2928">
        <v>0</v>
      </c>
    </row>
    <row r="2929" spans="1:12" x14ac:dyDescent="0.2">
      <c r="A2929" t="s">
        <v>2945</v>
      </c>
      <c r="B2929" t="s">
        <v>34</v>
      </c>
      <c r="C2929">
        <v>0</v>
      </c>
      <c r="D2929">
        <v>1</v>
      </c>
      <c r="E2929">
        <v>0</v>
      </c>
      <c r="F2929">
        <v>0</v>
      </c>
      <c r="G2929">
        <v>1</v>
      </c>
      <c r="H2929">
        <v>9</v>
      </c>
      <c r="I2929">
        <v>7</v>
      </c>
      <c r="J2929">
        <v>1</v>
      </c>
      <c r="K2929">
        <v>2</v>
      </c>
      <c r="L2929">
        <v>0</v>
      </c>
    </row>
    <row r="2930" spans="1:12" x14ac:dyDescent="0.2">
      <c r="A2930" t="s">
        <v>2946</v>
      </c>
      <c r="B2930" t="s">
        <v>34</v>
      </c>
      <c r="C2930">
        <v>0</v>
      </c>
      <c r="D2930">
        <v>1</v>
      </c>
      <c r="E2930">
        <v>0</v>
      </c>
      <c r="F2930">
        <v>0</v>
      </c>
      <c r="G2930">
        <v>1</v>
      </c>
      <c r="H2930">
        <v>9</v>
      </c>
      <c r="I2930">
        <v>7</v>
      </c>
      <c r="J2930">
        <v>1</v>
      </c>
      <c r="K2930">
        <v>2</v>
      </c>
      <c r="L2930">
        <v>0</v>
      </c>
    </row>
    <row r="2931" spans="1:12" x14ac:dyDescent="0.2">
      <c r="A2931" t="s">
        <v>2947</v>
      </c>
      <c r="B2931" t="s">
        <v>34</v>
      </c>
      <c r="C2931">
        <v>0</v>
      </c>
      <c r="D2931">
        <v>1</v>
      </c>
      <c r="E2931">
        <v>0</v>
      </c>
      <c r="F2931">
        <v>2</v>
      </c>
      <c r="G2931">
        <v>1</v>
      </c>
      <c r="H2931">
        <v>7</v>
      </c>
      <c r="I2931">
        <v>18</v>
      </c>
      <c r="J2931">
        <v>1</v>
      </c>
      <c r="K2931">
        <v>2</v>
      </c>
      <c r="L2931">
        <v>0</v>
      </c>
    </row>
    <row r="2932" spans="1:12" x14ac:dyDescent="0.2">
      <c r="A2932" t="s">
        <v>2948</v>
      </c>
      <c r="B2932" t="s">
        <v>19</v>
      </c>
      <c r="C2932">
        <v>0</v>
      </c>
      <c r="D2932">
        <v>3</v>
      </c>
      <c r="E2932">
        <v>4</v>
      </c>
      <c r="F2932">
        <v>0</v>
      </c>
      <c r="G2932">
        <v>0.33300000000000002</v>
      </c>
      <c r="H2932">
        <v>2</v>
      </c>
      <c r="I2932">
        <v>11</v>
      </c>
      <c r="J2932">
        <v>1</v>
      </c>
      <c r="K2932">
        <v>4</v>
      </c>
      <c r="L2932">
        <v>0</v>
      </c>
    </row>
    <row r="2933" spans="1:12" x14ac:dyDescent="0.2">
      <c r="A2933" t="s">
        <v>2949</v>
      </c>
      <c r="B2933" t="s">
        <v>19</v>
      </c>
      <c r="C2933">
        <v>0</v>
      </c>
      <c r="D2933">
        <v>8</v>
      </c>
      <c r="E2933">
        <v>36</v>
      </c>
      <c r="F2933">
        <v>1</v>
      </c>
      <c r="G2933">
        <v>0.125</v>
      </c>
      <c r="H2933">
        <v>8</v>
      </c>
      <c r="I2933">
        <v>10</v>
      </c>
      <c r="J2933">
        <v>1</v>
      </c>
      <c r="K2933">
        <v>9</v>
      </c>
      <c r="L2933">
        <v>0</v>
      </c>
    </row>
    <row r="2934" spans="1:12" x14ac:dyDescent="0.2">
      <c r="A2934" t="s">
        <v>2950</v>
      </c>
      <c r="B2934" t="s">
        <v>34</v>
      </c>
      <c r="C2934">
        <v>0</v>
      </c>
      <c r="D2934">
        <v>3</v>
      </c>
      <c r="E2934">
        <v>0</v>
      </c>
      <c r="F2934">
        <v>0</v>
      </c>
      <c r="G2934">
        <v>1</v>
      </c>
      <c r="H2934">
        <v>3</v>
      </c>
      <c r="I2934">
        <v>9</v>
      </c>
      <c r="J2934">
        <v>4</v>
      </c>
      <c r="K2934">
        <v>3</v>
      </c>
      <c r="L2934">
        <v>0</v>
      </c>
    </row>
    <row r="2935" spans="1:12" x14ac:dyDescent="0.2">
      <c r="A2935" t="s">
        <v>2951</v>
      </c>
      <c r="B2935" t="s">
        <v>19</v>
      </c>
      <c r="C2935">
        <v>0</v>
      </c>
      <c r="D2935">
        <v>2</v>
      </c>
      <c r="E2935">
        <v>3</v>
      </c>
      <c r="F2935">
        <v>1</v>
      </c>
      <c r="G2935">
        <v>1</v>
      </c>
      <c r="H2935">
        <v>5</v>
      </c>
      <c r="I2935">
        <v>19</v>
      </c>
      <c r="J2935">
        <v>4</v>
      </c>
      <c r="K2935">
        <v>10</v>
      </c>
      <c r="L2935">
        <v>0</v>
      </c>
    </row>
    <row r="2936" spans="1:12" x14ac:dyDescent="0.2">
      <c r="A2936" t="s">
        <v>2952</v>
      </c>
      <c r="B2936" t="s">
        <v>19</v>
      </c>
      <c r="C2936">
        <v>0</v>
      </c>
      <c r="D2936">
        <v>4</v>
      </c>
      <c r="E2936">
        <v>4</v>
      </c>
      <c r="F2936">
        <v>1</v>
      </c>
      <c r="G2936">
        <v>0.33300000000000002</v>
      </c>
      <c r="H2936">
        <v>2</v>
      </c>
      <c r="I2936">
        <v>8</v>
      </c>
      <c r="J2936">
        <v>1</v>
      </c>
      <c r="K2936">
        <v>5</v>
      </c>
      <c r="L2936">
        <v>0</v>
      </c>
    </row>
    <row r="2937" spans="1:12" x14ac:dyDescent="0.2">
      <c r="A2937" t="s">
        <v>2953</v>
      </c>
      <c r="B2937" t="s">
        <v>17</v>
      </c>
      <c r="C2937">
        <v>0</v>
      </c>
      <c r="D2937">
        <v>2</v>
      </c>
      <c r="E2937">
        <v>0</v>
      </c>
      <c r="F2937">
        <v>0</v>
      </c>
      <c r="G2937">
        <v>1</v>
      </c>
      <c r="H2937">
        <v>2</v>
      </c>
      <c r="I2937">
        <v>11</v>
      </c>
      <c r="J2937">
        <v>1</v>
      </c>
      <c r="K2937">
        <v>2</v>
      </c>
      <c r="L2937">
        <v>0</v>
      </c>
    </row>
    <row r="2938" spans="1:12" x14ac:dyDescent="0.2">
      <c r="A2938" t="s">
        <v>2954</v>
      </c>
      <c r="B2938" t="s">
        <v>34</v>
      </c>
      <c r="C2938">
        <v>0</v>
      </c>
      <c r="D2938">
        <v>1</v>
      </c>
      <c r="E2938">
        <v>1</v>
      </c>
      <c r="F2938">
        <v>0</v>
      </c>
      <c r="G2938">
        <v>1</v>
      </c>
      <c r="H2938">
        <v>3</v>
      </c>
      <c r="I2938">
        <v>14</v>
      </c>
      <c r="J2938">
        <v>1</v>
      </c>
      <c r="K2938">
        <v>3</v>
      </c>
      <c r="L2938">
        <v>0</v>
      </c>
    </row>
    <row r="2939" spans="1:12" x14ac:dyDescent="0.2">
      <c r="A2939" t="s">
        <v>2955</v>
      </c>
      <c r="B2939" t="s">
        <v>17</v>
      </c>
      <c r="C2939">
        <v>0</v>
      </c>
      <c r="D2939">
        <v>3</v>
      </c>
      <c r="E2939">
        <v>0</v>
      </c>
      <c r="F2939">
        <v>0</v>
      </c>
      <c r="G2939">
        <v>1</v>
      </c>
      <c r="H2939">
        <v>2</v>
      </c>
      <c r="I2939">
        <v>13</v>
      </c>
      <c r="J2939">
        <v>1</v>
      </c>
      <c r="K2939">
        <v>5</v>
      </c>
      <c r="L2939">
        <v>0</v>
      </c>
    </row>
    <row r="2940" spans="1:12" x14ac:dyDescent="0.2">
      <c r="A2940" t="s">
        <v>2956</v>
      </c>
      <c r="B2940" t="s">
        <v>17</v>
      </c>
      <c r="C2940">
        <v>0</v>
      </c>
      <c r="D2940">
        <v>2</v>
      </c>
      <c r="E2940">
        <v>0</v>
      </c>
      <c r="F2940">
        <v>0</v>
      </c>
      <c r="G2940">
        <v>1</v>
      </c>
      <c r="H2940">
        <v>2</v>
      </c>
      <c r="I2940">
        <v>10</v>
      </c>
      <c r="J2940">
        <v>1</v>
      </c>
      <c r="K2940">
        <v>2</v>
      </c>
      <c r="L2940">
        <v>0</v>
      </c>
    </row>
    <row r="2941" spans="1:12" x14ac:dyDescent="0.2">
      <c r="A2941" t="s">
        <v>2957</v>
      </c>
      <c r="B2941" t="s">
        <v>34</v>
      </c>
      <c r="C2941">
        <v>0</v>
      </c>
      <c r="D2941">
        <v>2</v>
      </c>
      <c r="E2941">
        <v>0</v>
      </c>
      <c r="F2941">
        <v>2</v>
      </c>
      <c r="G2941">
        <v>1</v>
      </c>
      <c r="H2941">
        <v>17</v>
      </c>
      <c r="I2941">
        <v>47</v>
      </c>
      <c r="J2941">
        <v>1</v>
      </c>
      <c r="K2941">
        <v>2</v>
      </c>
      <c r="L2941">
        <v>0</v>
      </c>
    </row>
    <row r="2942" spans="1:12" x14ac:dyDescent="0.2">
      <c r="A2942" t="s">
        <v>2958</v>
      </c>
      <c r="B2942" t="s">
        <v>34</v>
      </c>
      <c r="C2942">
        <v>0</v>
      </c>
      <c r="D2942">
        <v>1</v>
      </c>
      <c r="E2942">
        <v>0</v>
      </c>
      <c r="F2942">
        <v>0</v>
      </c>
      <c r="G2942">
        <v>1</v>
      </c>
      <c r="H2942">
        <v>4</v>
      </c>
      <c r="I2942">
        <v>19</v>
      </c>
      <c r="J2942">
        <v>1</v>
      </c>
      <c r="K2942">
        <v>2</v>
      </c>
      <c r="L2942">
        <v>0</v>
      </c>
    </row>
    <row r="2943" spans="1:12" x14ac:dyDescent="0.2">
      <c r="A2943" t="s">
        <v>2959</v>
      </c>
      <c r="B2943" t="s">
        <v>34</v>
      </c>
      <c r="C2943">
        <v>0</v>
      </c>
      <c r="D2943">
        <v>1</v>
      </c>
      <c r="E2943">
        <v>1</v>
      </c>
      <c r="F2943">
        <v>0</v>
      </c>
      <c r="G2943">
        <v>1</v>
      </c>
      <c r="H2943">
        <v>3</v>
      </c>
      <c r="I2943">
        <v>5</v>
      </c>
      <c r="J2943">
        <v>1</v>
      </c>
      <c r="K2943">
        <v>2</v>
      </c>
      <c r="L2943">
        <v>0</v>
      </c>
    </row>
    <row r="2944" spans="1:12" x14ac:dyDescent="0.2">
      <c r="A2944" t="s">
        <v>2960</v>
      </c>
      <c r="B2944" t="s">
        <v>34</v>
      </c>
      <c r="C2944">
        <v>0</v>
      </c>
      <c r="D2944">
        <v>1</v>
      </c>
      <c r="E2944">
        <v>1</v>
      </c>
      <c r="F2944">
        <v>0</v>
      </c>
      <c r="G2944">
        <v>1</v>
      </c>
      <c r="H2944">
        <v>3</v>
      </c>
      <c r="I2944">
        <v>5</v>
      </c>
      <c r="J2944">
        <v>1</v>
      </c>
      <c r="K2944">
        <v>2</v>
      </c>
      <c r="L2944">
        <v>0</v>
      </c>
    </row>
    <row r="2945" spans="1:12" x14ac:dyDescent="0.2">
      <c r="A2945" t="s">
        <v>2961</v>
      </c>
      <c r="B2945" t="s">
        <v>34</v>
      </c>
      <c r="C2945">
        <v>0</v>
      </c>
      <c r="D2945">
        <v>1</v>
      </c>
      <c r="E2945">
        <v>1</v>
      </c>
      <c r="F2945">
        <v>0</v>
      </c>
      <c r="G2945">
        <v>1</v>
      </c>
      <c r="H2945">
        <v>3</v>
      </c>
      <c r="I2945">
        <v>5</v>
      </c>
      <c r="J2945">
        <v>1</v>
      </c>
      <c r="K2945">
        <v>2</v>
      </c>
      <c r="L2945">
        <v>0</v>
      </c>
    </row>
    <row r="2946" spans="1:12" x14ac:dyDescent="0.2">
      <c r="A2946" t="s">
        <v>2962</v>
      </c>
      <c r="B2946" t="s">
        <v>19</v>
      </c>
      <c r="C2946">
        <v>0</v>
      </c>
      <c r="D2946">
        <v>1</v>
      </c>
      <c r="E2946">
        <v>0</v>
      </c>
      <c r="F2946">
        <v>0</v>
      </c>
      <c r="G2946">
        <v>1</v>
      </c>
      <c r="H2946">
        <v>3</v>
      </c>
      <c r="I2946">
        <v>10</v>
      </c>
      <c r="J2946">
        <v>1</v>
      </c>
      <c r="K2946">
        <v>2</v>
      </c>
      <c r="L2946">
        <v>0</v>
      </c>
    </row>
    <row r="2947" spans="1:12" x14ac:dyDescent="0.2">
      <c r="A2947" t="s">
        <v>2963</v>
      </c>
      <c r="B2947" t="s">
        <v>34</v>
      </c>
      <c r="C2947">
        <v>0</v>
      </c>
      <c r="D2947">
        <v>5</v>
      </c>
      <c r="E2947">
        <v>0</v>
      </c>
      <c r="F2947">
        <v>0</v>
      </c>
      <c r="G2947">
        <v>1</v>
      </c>
      <c r="H2947">
        <v>24</v>
      </c>
      <c r="I2947">
        <v>60</v>
      </c>
      <c r="J2947">
        <v>0</v>
      </c>
      <c r="K2947">
        <v>5</v>
      </c>
      <c r="L2947">
        <v>0</v>
      </c>
    </row>
    <row r="2948" spans="1:12" x14ac:dyDescent="0.2">
      <c r="A2948" t="s">
        <v>2964</v>
      </c>
      <c r="B2948" t="s">
        <v>34</v>
      </c>
      <c r="C2948">
        <v>0</v>
      </c>
      <c r="D2948">
        <v>2</v>
      </c>
      <c r="E2948">
        <v>1</v>
      </c>
      <c r="F2948">
        <v>0</v>
      </c>
      <c r="G2948">
        <v>1</v>
      </c>
      <c r="H2948">
        <v>10</v>
      </c>
      <c r="I2948">
        <v>11</v>
      </c>
      <c r="J2948">
        <v>0</v>
      </c>
      <c r="K2948">
        <v>2</v>
      </c>
      <c r="L2948">
        <v>0</v>
      </c>
    </row>
    <row r="2949" spans="1:12" x14ac:dyDescent="0.2">
      <c r="A2949" t="s">
        <v>2965</v>
      </c>
      <c r="B2949" t="s">
        <v>34</v>
      </c>
      <c r="C2949">
        <v>0</v>
      </c>
      <c r="D2949">
        <v>8</v>
      </c>
      <c r="E2949">
        <v>25</v>
      </c>
      <c r="F2949">
        <v>0</v>
      </c>
      <c r="G2949">
        <v>0.5</v>
      </c>
      <c r="H2949">
        <v>23</v>
      </c>
      <c r="I2949">
        <v>61</v>
      </c>
      <c r="J2949">
        <v>0</v>
      </c>
      <c r="K2949">
        <v>11</v>
      </c>
      <c r="L2949">
        <v>0</v>
      </c>
    </row>
    <row r="2950" spans="1:12" x14ac:dyDescent="0.2">
      <c r="A2950" t="s">
        <v>2966</v>
      </c>
      <c r="B2950" t="s">
        <v>34</v>
      </c>
      <c r="C2950">
        <v>0</v>
      </c>
      <c r="D2950">
        <v>7</v>
      </c>
      <c r="E2950">
        <v>0</v>
      </c>
      <c r="F2950">
        <v>0</v>
      </c>
      <c r="G2950">
        <v>1</v>
      </c>
      <c r="H2950">
        <v>26</v>
      </c>
      <c r="I2950">
        <v>79</v>
      </c>
      <c r="J2950">
        <v>2</v>
      </c>
      <c r="K2950">
        <v>9</v>
      </c>
      <c r="L2950">
        <v>0</v>
      </c>
    </row>
    <row r="2951" spans="1:12" x14ac:dyDescent="0.2">
      <c r="A2951" t="s">
        <v>2967</v>
      </c>
      <c r="B2951" t="s">
        <v>34</v>
      </c>
      <c r="C2951">
        <v>0</v>
      </c>
      <c r="D2951">
        <v>1</v>
      </c>
      <c r="E2951">
        <v>0</v>
      </c>
      <c r="F2951">
        <v>2</v>
      </c>
      <c r="G2951">
        <v>1</v>
      </c>
      <c r="H2951">
        <v>4</v>
      </c>
      <c r="I2951">
        <v>7</v>
      </c>
      <c r="J2951">
        <v>1</v>
      </c>
      <c r="K2951">
        <v>2</v>
      </c>
      <c r="L2951">
        <v>0</v>
      </c>
    </row>
    <row r="2952" spans="1:12" x14ac:dyDescent="0.2">
      <c r="A2952" t="s">
        <v>2968</v>
      </c>
      <c r="B2952" t="s">
        <v>34</v>
      </c>
      <c r="C2952">
        <v>0</v>
      </c>
      <c r="D2952">
        <v>2</v>
      </c>
      <c r="E2952">
        <v>4</v>
      </c>
      <c r="F2952">
        <v>0</v>
      </c>
      <c r="G2952">
        <v>0.5</v>
      </c>
      <c r="H2952">
        <v>6</v>
      </c>
      <c r="I2952">
        <v>13</v>
      </c>
      <c r="J2952">
        <v>1</v>
      </c>
      <c r="K2952">
        <v>5</v>
      </c>
      <c r="L2952">
        <v>0</v>
      </c>
    </row>
    <row r="2953" spans="1:12" x14ac:dyDescent="0.2">
      <c r="A2953" t="s">
        <v>2969</v>
      </c>
      <c r="B2953" t="s">
        <v>34</v>
      </c>
      <c r="C2953">
        <v>0</v>
      </c>
      <c r="D2953">
        <v>2</v>
      </c>
      <c r="E2953">
        <v>1</v>
      </c>
      <c r="F2953">
        <v>0</v>
      </c>
      <c r="G2953">
        <v>1</v>
      </c>
      <c r="H2953">
        <v>11</v>
      </c>
      <c r="I2953">
        <v>21</v>
      </c>
      <c r="J2953">
        <v>2</v>
      </c>
      <c r="K2953">
        <v>2</v>
      </c>
      <c r="L2953">
        <v>0</v>
      </c>
    </row>
    <row r="2954" spans="1:12" x14ac:dyDescent="0.2">
      <c r="A2954" t="s">
        <v>2970</v>
      </c>
      <c r="B2954" t="s">
        <v>17</v>
      </c>
      <c r="C2954">
        <v>0</v>
      </c>
      <c r="D2954">
        <v>1</v>
      </c>
      <c r="E2954">
        <v>0</v>
      </c>
      <c r="F2954">
        <v>1</v>
      </c>
      <c r="G2954">
        <v>1</v>
      </c>
      <c r="H2954">
        <v>1</v>
      </c>
      <c r="I2954">
        <v>2</v>
      </c>
      <c r="J2954">
        <v>3</v>
      </c>
      <c r="K2954">
        <v>1</v>
      </c>
      <c r="L2954">
        <v>0</v>
      </c>
    </row>
    <row r="2955" spans="1:12" x14ac:dyDescent="0.2">
      <c r="A2955" t="s">
        <v>2971</v>
      </c>
      <c r="B2955" t="s">
        <v>34</v>
      </c>
      <c r="C2955">
        <v>0</v>
      </c>
      <c r="D2955">
        <v>1</v>
      </c>
      <c r="E2955">
        <v>0</v>
      </c>
      <c r="F2955">
        <v>2</v>
      </c>
      <c r="G2955">
        <v>1</v>
      </c>
      <c r="H2955">
        <v>3</v>
      </c>
      <c r="I2955">
        <v>15</v>
      </c>
      <c r="J2955">
        <v>1</v>
      </c>
      <c r="K2955">
        <v>2</v>
      </c>
      <c r="L2955">
        <v>0</v>
      </c>
    </row>
    <row r="2956" spans="1:12" x14ac:dyDescent="0.2">
      <c r="A2956" t="s">
        <v>2972</v>
      </c>
      <c r="B2956" t="s">
        <v>34</v>
      </c>
      <c r="C2956">
        <v>0</v>
      </c>
      <c r="D2956">
        <v>1</v>
      </c>
      <c r="E2956">
        <v>0</v>
      </c>
      <c r="F2956">
        <v>2</v>
      </c>
      <c r="G2956">
        <v>1</v>
      </c>
      <c r="H2956">
        <v>11</v>
      </c>
      <c r="I2956">
        <v>25</v>
      </c>
      <c r="J2956">
        <v>1</v>
      </c>
      <c r="K2956">
        <v>2</v>
      </c>
      <c r="L2956">
        <v>0</v>
      </c>
    </row>
    <row r="2957" spans="1:12" x14ac:dyDescent="0.2">
      <c r="A2957" t="s">
        <v>2973</v>
      </c>
      <c r="B2957" t="s">
        <v>34</v>
      </c>
      <c r="C2957">
        <v>0</v>
      </c>
      <c r="D2957">
        <v>5</v>
      </c>
      <c r="E2957">
        <v>9</v>
      </c>
      <c r="F2957">
        <v>0</v>
      </c>
      <c r="G2957">
        <v>1</v>
      </c>
      <c r="H2957">
        <v>39</v>
      </c>
      <c r="I2957">
        <v>96</v>
      </c>
      <c r="J2957">
        <v>0</v>
      </c>
      <c r="K2957">
        <v>7</v>
      </c>
      <c r="L2957">
        <v>0</v>
      </c>
    </row>
    <row r="2958" spans="1:12" x14ac:dyDescent="0.2">
      <c r="A2958" t="s">
        <v>2974</v>
      </c>
      <c r="B2958" t="s">
        <v>17</v>
      </c>
      <c r="C2958">
        <v>2</v>
      </c>
      <c r="D2958">
        <v>1</v>
      </c>
      <c r="E2958">
        <v>1</v>
      </c>
      <c r="F2958">
        <v>0</v>
      </c>
      <c r="G2958">
        <v>1</v>
      </c>
      <c r="H2958">
        <v>2</v>
      </c>
      <c r="I2958">
        <v>11</v>
      </c>
      <c r="J2958">
        <v>1</v>
      </c>
      <c r="K2958">
        <v>3</v>
      </c>
      <c r="L2958">
        <v>0</v>
      </c>
    </row>
    <row r="2959" spans="1:12" x14ac:dyDescent="0.2">
      <c r="A2959" t="s">
        <v>2975</v>
      </c>
      <c r="B2959" t="s">
        <v>34</v>
      </c>
      <c r="C2959">
        <v>0</v>
      </c>
      <c r="D2959">
        <v>6</v>
      </c>
      <c r="E2959">
        <v>7</v>
      </c>
      <c r="F2959">
        <v>0</v>
      </c>
      <c r="G2959">
        <v>0.5</v>
      </c>
      <c r="H2959">
        <v>10</v>
      </c>
      <c r="I2959">
        <v>62</v>
      </c>
      <c r="J2959">
        <v>1</v>
      </c>
      <c r="K2959">
        <v>6</v>
      </c>
      <c r="L2959">
        <v>0</v>
      </c>
    </row>
    <row r="2960" spans="1:12" x14ac:dyDescent="0.2">
      <c r="A2960" t="s">
        <v>2976</v>
      </c>
      <c r="B2960" t="s">
        <v>34</v>
      </c>
      <c r="C2960">
        <v>0</v>
      </c>
      <c r="D2960">
        <v>1</v>
      </c>
      <c r="E2960">
        <v>0</v>
      </c>
      <c r="F2960">
        <v>2</v>
      </c>
      <c r="G2960">
        <v>1</v>
      </c>
      <c r="H2960">
        <v>1</v>
      </c>
      <c r="I2960">
        <v>5</v>
      </c>
      <c r="J2960">
        <v>1</v>
      </c>
      <c r="K2960">
        <v>2</v>
      </c>
      <c r="L2960">
        <v>0</v>
      </c>
    </row>
    <row r="2961" spans="1:12" x14ac:dyDescent="0.2">
      <c r="A2961" t="s">
        <v>2977</v>
      </c>
      <c r="B2961" t="s">
        <v>34</v>
      </c>
      <c r="C2961">
        <v>0</v>
      </c>
      <c r="D2961">
        <v>25</v>
      </c>
      <c r="E2961">
        <v>0</v>
      </c>
      <c r="F2961">
        <v>0</v>
      </c>
      <c r="G2961">
        <v>1</v>
      </c>
      <c r="H2961">
        <v>46</v>
      </c>
      <c r="I2961">
        <v>154</v>
      </c>
      <c r="J2961">
        <v>7</v>
      </c>
      <c r="K2961">
        <v>26</v>
      </c>
      <c r="L2961">
        <v>0</v>
      </c>
    </row>
    <row r="2962" spans="1:12" x14ac:dyDescent="0.2">
      <c r="A2962" t="s">
        <v>2978</v>
      </c>
      <c r="B2962" t="s">
        <v>34</v>
      </c>
      <c r="C2962">
        <v>0</v>
      </c>
      <c r="D2962">
        <v>1</v>
      </c>
      <c r="E2962">
        <v>0</v>
      </c>
      <c r="F2962">
        <v>2</v>
      </c>
      <c r="G2962">
        <v>1</v>
      </c>
      <c r="H2962">
        <v>3</v>
      </c>
      <c r="I2962">
        <v>8</v>
      </c>
      <c r="J2962">
        <v>1</v>
      </c>
      <c r="K2962">
        <v>2</v>
      </c>
      <c r="L2962">
        <v>0</v>
      </c>
    </row>
    <row r="2963" spans="1:12" x14ac:dyDescent="0.2">
      <c r="A2963" t="s">
        <v>2979</v>
      </c>
      <c r="B2963" t="s">
        <v>34</v>
      </c>
      <c r="C2963">
        <v>0</v>
      </c>
      <c r="D2963">
        <v>1</v>
      </c>
      <c r="E2963">
        <v>0</v>
      </c>
      <c r="F2963">
        <v>2</v>
      </c>
      <c r="G2963">
        <v>1</v>
      </c>
      <c r="H2963">
        <v>5</v>
      </c>
      <c r="I2963">
        <v>17</v>
      </c>
      <c r="J2963">
        <v>1</v>
      </c>
      <c r="K2963">
        <v>2</v>
      </c>
      <c r="L2963">
        <v>0</v>
      </c>
    </row>
    <row r="2964" spans="1:12" x14ac:dyDescent="0.2">
      <c r="A2964" t="s">
        <v>2980</v>
      </c>
      <c r="B2964" t="s">
        <v>34</v>
      </c>
      <c r="C2964">
        <v>0</v>
      </c>
      <c r="D2964">
        <v>1</v>
      </c>
      <c r="E2964">
        <v>0</v>
      </c>
      <c r="F2964">
        <v>0</v>
      </c>
      <c r="G2964">
        <v>1</v>
      </c>
      <c r="H2964">
        <v>9</v>
      </c>
      <c r="I2964">
        <v>9</v>
      </c>
      <c r="J2964">
        <v>1</v>
      </c>
      <c r="K2964">
        <v>2</v>
      </c>
      <c r="L2964">
        <v>0</v>
      </c>
    </row>
    <row r="2965" spans="1:12" x14ac:dyDescent="0.2">
      <c r="A2965" t="s">
        <v>2981</v>
      </c>
      <c r="B2965" t="s">
        <v>34</v>
      </c>
      <c r="C2965">
        <v>0</v>
      </c>
      <c r="D2965">
        <v>1</v>
      </c>
      <c r="E2965">
        <v>3</v>
      </c>
      <c r="F2965">
        <v>1</v>
      </c>
      <c r="G2965">
        <v>0.33300000000000002</v>
      </c>
      <c r="H2965">
        <v>15</v>
      </c>
      <c r="I2965">
        <v>38</v>
      </c>
      <c r="J2965">
        <v>2</v>
      </c>
      <c r="K2965">
        <v>7</v>
      </c>
      <c r="L2965">
        <v>0</v>
      </c>
    </row>
    <row r="2966" spans="1:12" x14ac:dyDescent="0.2">
      <c r="A2966" t="s">
        <v>2982</v>
      </c>
      <c r="B2966" t="s">
        <v>34</v>
      </c>
      <c r="C2966">
        <v>0</v>
      </c>
      <c r="D2966">
        <v>1</v>
      </c>
      <c r="E2966">
        <v>0</v>
      </c>
      <c r="F2966">
        <v>2</v>
      </c>
      <c r="G2966">
        <v>1</v>
      </c>
      <c r="H2966">
        <v>6</v>
      </c>
      <c r="I2966">
        <v>9</v>
      </c>
      <c r="J2966">
        <v>1</v>
      </c>
      <c r="K2966">
        <v>2</v>
      </c>
      <c r="L2966">
        <v>0</v>
      </c>
    </row>
    <row r="2967" spans="1:12" x14ac:dyDescent="0.2">
      <c r="A2967" t="s">
        <v>2983</v>
      </c>
      <c r="B2967" t="s">
        <v>17</v>
      </c>
      <c r="C2967">
        <v>0</v>
      </c>
      <c r="D2967">
        <v>1</v>
      </c>
      <c r="E2967">
        <v>1</v>
      </c>
      <c r="F2967">
        <v>0</v>
      </c>
      <c r="G2967">
        <v>1</v>
      </c>
      <c r="H2967">
        <v>2</v>
      </c>
      <c r="I2967">
        <v>4</v>
      </c>
      <c r="J2967">
        <v>1</v>
      </c>
      <c r="K2967">
        <v>3</v>
      </c>
      <c r="L2967">
        <v>0</v>
      </c>
    </row>
    <row r="2968" spans="1:12" x14ac:dyDescent="0.2">
      <c r="A2968" t="s">
        <v>2984</v>
      </c>
      <c r="B2968" t="s">
        <v>34</v>
      </c>
      <c r="C2968">
        <v>0</v>
      </c>
      <c r="D2968">
        <v>6</v>
      </c>
      <c r="E2968">
        <v>62</v>
      </c>
      <c r="F2968">
        <v>0</v>
      </c>
      <c r="G2968">
        <v>0.5</v>
      </c>
      <c r="H2968">
        <v>27</v>
      </c>
      <c r="I2968">
        <v>86</v>
      </c>
      <c r="J2968">
        <v>0</v>
      </c>
      <c r="K2968">
        <v>13</v>
      </c>
      <c r="L2968">
        <v>0</v>
      </c>
    </row>
    <row r="2969" spans="1:12" x14ac:dyDescent="0.2">
      <c r="A2969" t="s">
        <v>2985</v>
      </c>
      <c r="B2969" t="s">
        <v>34</v>
      </c>
      <c r="C2969">
        <v>0</v>
      </c>
      <c r="D2969">
        <v>15</v>
      </c>
      <c r="E2969">
        <v>85</v>
      </c>
      <c r="F2969">
        <v>0</v>
      </c>
      <c r="G2969">
        <v>1</v>
      </c>
      <c r="H2969">
        <v>35</v>
      </c>
      <c r="I2969">
        <v>97</v>
      </c>
      <c r="J2969">
        <v>3</v>
      </c>
      <c r="K2969">
        <v>15</v>
      </c>
      <c r="L2969">
        <v>0</v>
      </c>
    </row>
    <row r="2970" spans="1:12" x14ac:dyDescent="0.2">
      <c r="A2970" t="s">
        <v>2986</v>
      </c>
      <c r="B2970" t="s">
        <v>34</v>
      </c>
      <c r="C2970">
        <v>0</v>
      </c>
      <c r="D2970">
        <v>1</v>
      </c>
      <c r="E2970">
        <v>0</v>
      </c>
      <c r="F2970">
        <v>2</v>
      </c>
      <c r="G2970">
        <v>1</v>
      </c>
      <c r="H2970">
        <v>11</v>
      </c>
      <c r="I2970">
        <v>27</v>
      </c>
      <c r="J2970">
        <v>1</v>
      </c>
      <c r="K2970">
        <v>2</v>
      </c>
      <c r="L2970">
        <v>0</v>
      </c>
    </row>
    <row r="2971" spans="1:12" x14ac:dyDescent="0.2">
      <c r="A2971" t="s">
        <v>2987</v>
      </c>
      <c r="B2971" t="s">
        <v>34</v>
      </c>
      <c r="C2971">
        <v>0</v>
      </c>
      <c r="D2971">
        <v>3</v>
      </c>
      <c r="E2971">
        <v>0</v>
      </c>
      <c r="F2971">
        <v>2</v>
      </c>
      <c r="G2971">
        <v>1</v>
      </c>
      <c r="H2971">
        <v>11</v>
      </c>
      <c r="I2971">
        <v>17</v>
      </c>
      <c r="J2971">
        <v>1</v>
      </c>
      <c r="K2971">
        <v>3</v>
      </c>
      <c r="L2971">
        <v>0</v>
      </c>
    </row>
    <row r="2972" spans="1:12" x14ac:dyDescent="0.2">
      <c r="A2972" t="s">
        <v>2988</v>
      </c>
      <c r="B2972" t="s">
        <v>17</v>
      </c>
      <c r="C2972">
        <v>0</v>
      </c>
      <c r="D2972">
        <v>2</v>
      </c>
      <c r="E2972">
        <v>0</v>
      </c>
      <c r="F2972">
        <v>0</v>
      </c>
      <c r="G2972">
        <v>1</v>
      </c>
      <c r="H2972">
        <v>2</v>
      </c>
      <c r="I2972">
        <v>9</v>
      </c>
      <c r="J2972">
        <v>1</v>
      </c>
      <c r="K2972">
        <v>2</v>
      </c>
      <c r="L2972">
        <v>0</v>
      </c>
    </row>
    <row r="2973" spans="1:12" x14ac:dyDescent="0.2">
      <c r="A2973" t="s">
        <v>2989</v>
      </c>
      <c r="B2973" t="s">
        <v>34</v>
      </c>
      <c r="C2973">
        <v>0</v>
      </c>
      <c r="D2973">
        <v>2</v>
      </c>
      <c r="E2973">
        <v>0</v>
      </c>
      <c r="F2973">
        <v>0</v>
      </c>
      <c r="G2973">
        <v>1</v>
      </c>
      <c r="H2973">
        <v>2</v>
      </c>
      <c r="I2973">
        <v>9</v>
      </c>
      <c r="J2973">
        <v>1</v>
      </c>
      <c r="K2973">
        <v>2</v>
      </c>
      <c r="L2973">
        <v>0</v>
      </c>
    </row>
    <row r="2974" spans="1:12" x14ac:dyDescent="0.2">
      <c r="A2974" t="s">
        <v>2990</v>
      </c>
      <c r="B2974" t="s">
        <v>34</v>
      </c>
      <c r="C2974">
        <v>0</v>
      </c>
      <c r="D2974">
        <v>2</v>
      </c>
      <c r="E2974">
        <v>0</v>
      </c>
      <c r="F2974">
        <v>2</v>
      </c>
      <c r="G2974">
        <v>1</v>
      </c>
      <c r="H2974">
        <v>11</v>
      </c>
      <c r="I2974">
        <v>30</v>
      </c>
      <c r="J2974">
        <v>1</v>
      </c>
      <c r="K2974">
        <v>2</v>
      </c>
      <c r="L2974">
        <v>0</v>
      </c>
    </row>
    <row r="2975" spans="1:12" x14ac:dyDescent="0.2">
      <c r="A2975" t="s">
        <v>2991</v>
      </c>
      <c r="B2975" t="s">
        <v>34</v>
      </c>
      <c r="C2975">
        <v>0</v>
      </c>
      <c r="D2975">
        <v>3</v>
      </c>
      <c r="E2975">
        <v>6</v>
      </c>
      <c r="F2975">
        <v>0</v>
      </c>
      <c r="G2975">
        <v>1</v>
      </c>
      <c r="H2975">
        <v>8</v>
      </c>
      <c r="I2975">
        <v>33</v>
      </c>
      <c r="J2975">
        <v>0</v>
      </c>
      <c r="K2975">
        <v>4</v>
      </c>
      <c r="L2975">
        <v>0</v>
      </c>
    </row>
    <row r="2976" spans="1:12" x14ac:dyDescent="0.2">
      <c r="A2976" t="s">
        <v>2992</v>
      </c>
      <c r="B2976" t="s">
        <v>19</v>
      </c>
      <c r="C2976">
        <v>0</v>
      </c>
      <c r="D2976">
        <v>4</v>
      </c>
      <c r="E2976">
        <v>0</v>
      </c>
      <c r="F2976">
        <v>0</v>
      </c>
      <c r="G2976">
        <v>1</v>
      </c>
      <c r="H2976">
        <v>2</v>
      </c>
      <c r="I2976">
        <v>6</v>
      </c>
      <c r="J2976">
        <v>1</v>
      </c>
      <c r="K2976">
        <v>4</v>
      </c>
      <c r="L2976">
        <v>0</v>
      </c>
    </row>
    <row r="2977" spans="1:12" x14ac:dyDescent="0.2">
      <c r="A2977" t="s">
        <v>2993</v>
      </c>
      <c r="B2977" t="s">
        <v>17</v>
      </c>
      <c r="C2977">
        <v>0</v>
      </c>
      <c r="D2977">
        <v>2</v>
      </c>
      <c r="E2977">
        <v>0</v>
      </c>
      <c r="F2977">
        <v>1</v>
      </c>
      <c r="G2977">
        <v>1</v>
      </c>
      <c r="H2977">
        <v>0</v>
      </c>
      <c r="I2977">
        <v>3</v>
      </c>
      <c r="J2977">
        <v>1</v>
      </c>
      <c r="K2977">
        <v>2</v>
      </c>
      <c r="L2977">
        <v>0</v>
      </c>
    </row>
    <row r="2978" spans="1:12" x14ac:dyDescent="0.2">
      <c r="A2978" t="s">
        <v>2994</v>
      </c>
      <c r="B2978" t="s">
        <v>34</v>
      </c>
      <c r="C2978">
        <v>0</v>
      </c>
      <c r="D2978">
        <v>5</v>
      </c>
      <c r="E2978">
        <v>0</v>
      </c>
      <c r="F2978">
        <v>0</v>
      </c>
      <c r="G2978">
        <v>1</v>
      </c>
      <c r="H2978">
        <v>10</v>
      </c>
      <c r="I2978">
        <v>28</v>
      </c>
      <c r="J2978">
        <v>0</v>
      </c>
      <c r="K2978">
        <v>5</v>
      </c>
      <c r="L2978">
        <v>0</v>
      </c>
    </row>
    <row r="2979" spans="1:12" x14ac:dyDescent="0.2">
      <c r="A2979" t="s">
        <v>2995</v>
      </c>
      <c r="B2979" t="s">
        <v>34</v>
      </c>
      <c r="C2979">
        <v>0</v>
      </c>
      <c r="D2979">
        <v>3</v>
      </c>
      <c r="E2979">
        <v>0</v>
      </c>
      <c r="F2979">
        <v>0</v>
      </c>
      <c r="G2979">
        <v>1</v>
      </c>
      <c r="H2979">
        <v>32</v>
      </c>
      <c r="I2979">
        <v>53</v>
      </c>
      <c r="J2979">
        <v>3</v>
      </c>
      <c r="K2979">
        <v>8</v>
      </c>
      <c r="L2979">
        <v>0</v>
      </c>
    </row>
    <row r="2980" spans="1:12" x14ac:dyDescent="0.2">
      <c r="A2980" t="s">
        <v>2996</v>
      </c>
      <c r="B2980" t="s">
        <v>19</v>
      </c>
      <c r="C2980">
        <v>0</v>
      </c>
      <c r="D2980">
        <v>1</v>
      </c>
      <c r="E2980">
        <v>1</v>
      </c>
      <c r="F2980">
        <v>0</v>
      </c>
      <c r="G2980">
        <v>1</v>
      </c>
      <c r="H2980">
        <v>6</v>
      </c>
      <c r="I2980">
        <v>5</v>
      </c>
      <c r="J2980">
        <v>1</v>
      </c>
      <c r="K2980">
        <v>2</v>
      </c>
      <c r="L2980">
        <v>0</v>
      </c>
    </row>
    <row r="2981" spans="1:12" x14ac:dyDescent="0.2">
      <c r="A2981" t="s">
        <v>2997</v>
      </c>
      <c r="B2981" t="s">
        <v>34</v>
      </c>
      <c r="C2981">
        <v>0</v>
      </c>
      <c r="D2981">
        <v>2</v>
      </c>
      <c r="E2981">
        <v>0</v>
      </c>
      <c r="F2981">
        <v>0</v>
      </c>
      <c r="G2981">
        <v>1</v>
      </c>
      <c r="H2981">
        <v>6</v>
      </c>
      <c r="I2981">
        <v>7</v>
      </c>
      <c r="J2981">
        <v>1</v>
      </c>
      <c r="K2981">
        <v>2</v>
      </c>
      <c r="L2981">
        <v>0</v>
      </c>
    </row>
    <row r="2982" spans="1:12" x14ac:dyDescent="0.2">
      <c r="A2982" t="s">
        <v>2998</v>
      </c>
      <c r="B2982" t="s">
        <v>34</v>
      </c>
      <c r="C2982">
        <v>0</v>
      </c>
      <c r="D2982">
        <v>8</v>
      </c>
      <c r="E2982">
        <v>0</v>
      </c>
      <c r="F2982">
        <v>0</v>
      </c>
      <c r="G2982">
        <v>0.5</v>
      </c>
      <c r="H2982">
        <v>2</v>
      </c>
      <c r="I2982">
        <v>22</v>
      </c>
      <c r="J2982">
        <v>1</v>
      </c>
      <c r="K2982">
        <v>9</v>
      </c>
      <c r="L2982">
        <v>0</v>
      </c>
    </row>
    <row r="2983" spans="1:12" x14ac:dyDescent="0.2">
      <c r="A2983" t="s">
        <v>2999</v>
      </c>
      <c r="B2983" t="s">
        <v>34</v>
      </c>
      <c r="C2983">
        <v>0</v>
      </c>
      <c r="D2983">
        <v>4</v>
      </c>
      <c r="E2983">
        <v>11</v>
      </c>
      <c r="F2983">
        <v>0</v>
      </c>
      <c r="G2983">
        <v>1</v>
      </c>
      <c r="H2983">
        <v>31</v>
      </c>
      <c r="I2983">
        <v>76</v>
      </c>
      <c r="J2983">
        <v>0</v>
      </c>
      <c r="K2983">
        <v>6</v>
      </c>
      <c r="L2983">
        <v>0</v>
      </c>
    </row>
    <row r="2984" spans="1:12" x14ac:dyDescent="0.2">
      <c r="A2984" t="s">
        <v>3000</v>
      </c>
      <c r="B2984" t="s">
        <v>34</v>
      </c>
      <c r="C2984">
        <v>0</v>
      </c>
      <c r="D2984">
        <v>4</v>
      </c>
      <c r="E2984">
        <v>0</v>
      </c>
      <c r="F2984">
        <v>0</v>
      </c>
      <c r="G2984">
        <v>1</v>
      </c>
      <c r="H2984">
        <v>23</v>
      </c>
      <c r="I2984">
        <v>43</v>
      </c>
      <c r="J2984">
        <v>1</v>
      </c>
      <c r="K2984">
        <v>5</v>
      </c>
      <c r="L2984">
        <v>0</v>
      </c>
    </row>
    <row r="2985" spans="1:12" x14ac:dyDescent="0.2">
      <c r="A2985" t="s">
        <v>3001</v>
      </c>
      <c r="B2985" t="s">
        <v>34</v>
      </c>
      <c r="C2985">
        <v>0</v>
      </c>
      <c r="D2985">
        <v>3</v>
      </c>
      <c r="E2985">
        <v>6</v>
      </c>
      <c r="F2985">
        <v>0</v>
      </c>
      <c r="G2985">
        <v>0.33300000000000002</v>
      </c>
      <c r="H2985">
        <v>3</v>
      </c>
      <c r="I2985">
        <v>6</v>
      </c>
      <c r="J2985">
        <v>1</v>
      </c>
      <c r="K2985">
        <v>4</v>
      </c>
      <c r="L2985">
        <v>0</v>
      </c>
    </row>
    <row r="2986" spans="1:12" x14ac:dyDescent="0.2">
      <c r="A2986" t="s">
        <v>3002</v>
      </c>
      <c r="B2986" t="s">
        <v>34</v>
      </c>
      <c r="C2986">
        <v>0</v>
      </c>
      <c r="D2986">
        <v>2</v>
      </c>
      <c r="E2986">
        <v>1</v>
      </c>
      <c r="F2986">
        <v>0</v>
      </c>
      <c r="G2986">
        <v>1</v>
      </c>
      <c r="H2986">
        <v>17</v>
      </c>
      <c r="I2986">
        <v>38</v>
      </c>
      <c r="J2986">
        <v>0</v>
      </c>
      <c r="K2986">
        <v>2</v>
      </c>
      <c r="L2986">
        <v>0</v>
      </c>
    </row>
    <row r="2987" spans="1:12" x14ac:dyDescent="0.2">
      <c r="A2987" t="s">
        <v>3003</v>
      </c>
      <c r="B2987" t="s">
        <v>34</v>
      </c>
      <c r="C2987">
        <v>0</v>
      </c>
      <c r="D2987">
        <v>7</v>
      </c>
      <c r="E2987">
        <v>0</v>
      </c>
      <c r="F2987">
        <v>0</v>
      </c>
      <c r="G2987">
        <v>1</v>
      </c>
      <c r="H2987">
        <v>27</v>
      </c>
      <c r="I2987">
        <v>65</v>
      </c>
      <c r="J2987">
        <v>0</v>
      </c>
      <c r="K2987">
        <v>7</v>
      </c>
      <c r="L2987">
        <v>0</v>
      </c>
    </row>
    <row r="2988" spans="1:12" x14ac:dyDescent="0.2">
      <c r="A2988" t="s">
        <v>3004</v>
      </c>
      <c r="B2988" t="s">
        <v>34</v>
      </c>
      <c r="C2988">
        <v>0</v>
      </c>
      <c r="D2988">
        <v>4</v>
      </c>
      <c r="E2988">
        <v>0</v>
      </c>
      <c r="F2988">
        <v>0</v>
      </c>
      <c r="G2988">
        <v>1</v>
      </c>
      <c r="H2988">
        <v>23</v>
      </c>
      <c r="I2988">
        <v>68</v>
      </c>
      <c r="J2988">
        <v>0</v>
      </c>
      <c r="K2988">
        <v>4</v>
      </c>
      <c r="L2988">
        <v>0</v>
      </c>
    </row>
    <row r="2989" spans="1:12" x14ac:dyDescent="0.2">
      <c r="A2989" t="s">
        <v>3005</v>
      </c>
      <c r="B2989" t="s">
        <v>34</v>
      </c>
      <c r="C2989">
        <v>0</v>
      </c>
      <c r="D2989">
        <v>4</v>
      </c>
      <c r="E2989">
        <v>0</v>
      </c>
      <c r="F2989">
        <v>0</v>
      </c>
      <c r="G2989">
        <v>1</v>
      </c>
      <c r="H2989">
        <v>25</v>
      </c>
      <c r="I2989">
        <v>43</v>
      </c>
      <c r="J2989">
        <v>2</v>
      </c>
      <c r="K2989">
        <v>6</v>
      </c>
      <c r="L2989">
        <v>0</v>
      </c>
    </row>
    <row r="2990" spans="1:12" x14ac:dyDescent="0.2">
      <c r="A2990" t="s">
        <v>3006</v>
      </c>
      <c r="B2990" t="s">
        <v>34</v>
      </c>
      <c r="C2990">
        <v>0</v>
      </c>
      <c r="D2990">
        <v>2</v>
      </c>
      <c r="E2990">
        <v>0</v>
      </c>
      <c r="F2990">
        <v>0</v>
      </c>
      <c r="G2990">
        <v>1</v>
      </c>
      <c r="H2990">
        <v>6</v>
      </c>
      <c r="I2990">
        <v>7</v>
      </c>
      <c r="J2990">
        <v>1</v>
      </c>
      <c r="K2990">
        <v>2</v>
      </c>
      <c r="L2990">
        <v>0</v>
      </c>
    </row>
    <row r="2991" spans="1:12" x14ac:dyDescent="0.2">
      <c r="A2991" t="s">
        <v>3007</v>
      </c>
      <c r="B2991" t="s">
        <v>34</v>
      </c>
      <c r="C2991">
        <v>0</v>
      </c>
      <c r="D2991">
        <v>8</v>
      </c>
      <c r="E2991">
        <v>0</v>
      </c>
      <c r="F2991">
        <v>0</v>
      </c>
      <c r="G2991">
        <v>0.5</v>
      </c>
      <c r="H2991">
        <v>2</v>
      </c>
      <c r="I2991">
        <v>22</v>
      </c>
      <c r="J2991">
        <v>1</v>
      </c>
      <c r="K2991">
        <v>9</v>
      </c>
      <c r="L2991">
        <v>0</v>
      </c>
    </row>
    <row r="2992" spans="1:12" x14ac:dyDescent="0.2">
      <c r="A2992" t="s">
        <v>3008</v>
      </c>
      <c r="B2992" t="s">
        <v>19</v>
      </c>
      <c r="C2992">
        <v>0</v>
      </c>
      <c r="D2992">
        <v>1</v>
      </c>
      <c r="E2992">
        <v>1</v>
      </c>
      <c r="F2992">
        <v>0</v>
      </c>
      <c r="G2992">
        <v>1</v>
      </c>
      <c r="H2992">
        <v>7</v>
      </c>
      <c r="I2992">
        <v>8</v>
      </c>
      <c r="J2992">
        <v>1</v>
      </c>
      <c r="K2992">
        <v>3</v>
      </c>
      <c r="L2992">
        <v>0</v>
      </c>
    </row>
    <row r="2993" spans="1:12" x14ac:dyDescent="0.2">
      <c r="A2993" t="s">
        <v>3009</v>
      </c>
      <c r="B2993" t="s">
        <v>19</v>
      </c>
      <c r="C2993">
        <v>0</v>
      </c>
      <c r="D2993">
        <v>1</v>
      </c>
      <c r="E2993">
        <v>0</v>
      </c>
      <c r="F2993">
        <v>0</v>
      </c>
      <c r="G2993">
        <v>1</v>
      </c>
      <c r="H2993">
        <v>5</v>
      </c>
      <c r="I2993">
        <v>8</v>
      </c>
      <c r="J2993">
        <v>1</v>
      </c>
      <c r="K2993">
        <v>2</v>
      </c>
      <c r="L2993">
        <v>0</v>
      </c>
    </row>
    <row r="2994" spans="1:12" x14ac:dyDescent="0.2">
      <c r="A2994" t="s">
        <v>3010</v>
      </c>
      <c r="B2994" t="s">
        <v>34</v>
      </c>
      <c r="C2994">
        <v>0</v>
      </c>
      <c r="D2994">
        <v>5</v>
      </c>
      <c r="E2994">
        <v>0</v>
      </c>
      <c r="F2994">
        <v>0</v>
      </c>
      <c r="G2994">
        <v>1</v>
      </c>
      <c r="H2994">
        <v>23</v>
      </c>
      <c r="I2994">
        <v>47</v>
      </c>
      <c r="J2994">
        <v>0</v>
      </c>
      <c r="K2994">
        <v>5</v>
      </c>
      <c r="L2994">
        <v>0</v>
      </c>
    </row>
    <row r="2995" spans="1:12" x14ac:dyDescent="0.2">
      <c r="A2995" t="s">
        <v>3011</v>
      </c>
      <c r="B2995" t="s">
        <v>34</v>
      </c>
      <c r="C2995">
        <v>0</v>
      </c>
      <c r="D2995">
        <v>2</v>
      </c>
      <c r="E2995">
        <v>1</v>
      </c>
      <c r="F2995">
        <v>0</v>
      </c>
      <c r="G2995">
        <v>1</v>
      </c>
      <c r="H2995">
        <v>17</v>
      </c>
      <c r="I2995">
        <v>44</v>
      </c>
      <c r="J2995">
        <v>1</v>
      </c>
      <c r="K2995">
        <v>2</v>
      </c>
      <c r="L2995">
        <v>0</v>
      </c>
    </row>
    <row r="2996" spans="1:12" x14ac:dyDescent="0.2">
      <c r="A2996" t="s">
        <v>3012</v>
      </c>
      <c r="B2996" t="s">
        <v>34</v>
      </c>
      <c r="C2996">
        <v>0</v>
      </c>
      <c r="D2996">
        <v>1</v>
      </c>
      <c r="E2996">
        <v>0</v>
      </c>
      <c r="F2996">
        <v>2</v>
      </c>
      <c r="G2996">
        <v>1</v>
      </c>
      <c r="H2996">
        <v>6</v>
      </c>
      <c r="I2996">
        <v>14</v>
      </c>
      <c r="J2996">
        <v>1</v>
      </c>
      <c r="K2996">
        <v>2</v>
      </c>
      <c r="L2996">
        <v>0</v>
      </c>
    </row>
    <row r="2997" spans="1:12" x14ac:dyDescent="0.2">
      <c r="A2997" t="s">
        <v>3013</v>
      </c>
      <c r="B2997" t="s">
        <v>34</v>
      </c>
      <c r="C2997">
        <v>0</v>
      </c>
      <c r="D2997">
        <v>2</v>
      </c>
      <c r="E2997">
        <v>1</v>
      </c>
      <c r="F2997">
        <v>0</v>
      </c>
      <c r="G2997">
        <v>1</v>
      </c>
      <c r="H2997">
        <v>9</v>
      </c>
      <c r="I2997">
        <v>12</v>
      </c>
      <c r="J2997">
        <v>0</v>
      </c>
      <c r="K2997">
        <v>2</v>
      </c>
      <c r="L2997">
        <v>0</v>
      </c>
    </row>
    <row r="2998" spans="1:12" x14ac:dyDescent="0.2">
      <c r="A2998" t="s">
        <v>3014</v>
      </c>
      <c r="B2998" t="s">
        <v>34</v>
      </c>
      <c r="C2998">
        <v>0</v>
      </c>
      <c r="D2998">
        <v>5</v>
      </c>
      <c r="E2998">
        <v>10</v>
      </c>
      <c r="F2998">
        <v>0</v>
      </c>
      <c r="G2998">
        <v>0.5</v>
      </c>
      <c r="H2998">
        <v>15</v>
      </c>
      <c r="I2998">
        <v>40</v>
      </c>
      <c r="J2998">
        <v>0</v>
      </c>
      <c r="K2998">
        <v>5</v>
      </c>
      <c r="L2998">
        <v>0</v>
      </c>
    </row>
    <row r="2999" spans="1:12" x14ac:dyDescent="0.2">
      <c r="A2999" t="s">
        <v>3015</v>
      </c>
      <c r="B2999" t="s">
        <v>34</v>
      </c>
      <c r="C2999">
        <v>0</v>
      </c>
      <c r="D2999">
        <v>5</v>
      </c>
      <c r="E2999">
        <v>10</v>
      </c>
      <c r="F2999">
        <v>0</v>
      </c>
      <c r="G2999">
        <v>1</v>
      </c>
      <c r="H2999">
        <v>7</v>
      </c>
      <c r="I2999">
        <v>31</v>
      </c>
      <c r="J2999">
        <v>0</v>
      </c>
      <c r="K2999">
        <v>5</v>
      </c>
      <c r="L2999">
        <v>0</v>
      </c>
    </row>
    <row r="3000" spans="1:12" x14ac:dyDescent="0.2">
      <c r="A3000" t="s">
        <v>3016</v>
      </c>
      <c r="B3000" t="s">
        <v>34</v>
      </c>
      <c r="C3000">
        <v>0</v>
      </c>
      <c r="D3000">
        <v>4</v>
      </c>
      <c r="E3000">
        <v>6</v>
      </c>
      <c r="F3000">
        <v>0</v>
      </c>
      <c r="G3000">
        <v>0.5</v>
      </c>
      <c r="H3000">
        <v>4</v>
      </c>
      <c r="I3000">
        <v>23</v>
      </c>
      <c r="J3000">
        <v>0</v>
      </c>
      <c r="K3000">
        <v>4</v>
      </c>
      <c r="L3000">
        <v>0</v>
      </c>
    </row>
    <row r="3001" spans="1:12" x14ac:dyDescent="0.2">
      <c r="A3001" t="s">
        <v>3017</v>
      </c>
      <c r="B3001" t="s">
        <v>34</v>
      </c>
      <c r="C3001">
        <v>0</v>
      </c>
      <c r="D3001">
        <v>4</v>
      </c>
      <c r="E3001">
        <v>4</v>
      </c>
      <c r="F3001">
        <v>0</v>
      </c>
      <c r="G3001">
        <v>1</v>
      </c>
      <c r="H3001">
        <v>24</v>
      </c>
      <c r="I3001">
        <v>51</v>
      </c>
      <c r="J3001">
        <v>2</v>
      </c>
      <c r="K3001">
        <v>4</v>
      </c>
      <c r="L3001">
        <v>0</v>
      </c>
    </row>
    <row r="3002" spans="1:12" x14ac:dyDescent="0.2">
      <c r="A3002" t="s">
        <v>3018</v>
      </c>
      <c r="B3002" t="s">
        <v>19</v>
      </c>
      <c r="C3002">
        <v>0</v>
      </c>
      <c r="D3002">
        <v>5</v>
      </c>
      <c r="E3002">
        <v>10</v>
      </c>
      <c r="F3002">
        <v>0</v>
      </c>
      <c r="G3002">
        <v>0.25</v>
      </c>
      <c r="H3002">
        <v>8</v>
      </c>
      <c r="I3002">
        <v>8</v>
      </c>
      <c r="J3002">
        <v>1</v>
      </c>
      <c r="K3002">
        <v>5</v>
      </c>
      <c r="L3002">
        <v>0</v>
      </c>
    </row>
    <row r="3003" spans="1:12" x14ac:dyDescent="0.2">
      <c r="A3003" t="s">
        <v>3019</v>
      </c>
      <c r="B3003" t="s">
        <v>34</v>
      </c>
      <c r="C3003">
        <v>0</v>
      </c>
      <c r="D3003">
        <v>3</v>
      </c>
      <c r="E3003">
        <v>6</v>
      </c>
      <c r="F3003">
        <v>0</v>
      </c>
      <c r="G3003">
        <v>0.33300000000000002</v>
      </c>
      <c r="H3003">
        <v>3</v>
      </c>
      <c r="I3003">
        <v>6</v>
      </c>
      <c r="J3003">
        <v>1</v>
      </c>
      <c r="K3003">
        <v>4</v>
      </c>
      <c r="L3003">
        <v>0</v>
      </c>
    </row>
    <row r="3004" spans="1:12" x14ac:dyDescent="0.2">
      <c r="A3004" t="s">
        <v>3020</v>
      </c>
      <c r="B3004" t="s">
        <v>34</v>
      </c>
      <c r="C3004">
        <v>0</v>
      </c>
      <c r="D3004">
        <v>4</v>
      </c>
      <c r="E3004">
        <v>0</v>
      </c>
      <c r="F3004">
        <v>0</v>
      </c>
      <c r="G3004">
        <v>1</v>
      </c>
      <c r="H3004">
        <v>5</v>
      </c>
      <c r="I3004">
        <v>10</v>
      </c>
      <c r="J3004">
        <v>1</v>
      </c>
      <c r="K3004">
        <v>4</v>
      </c>
      <c r="L3004">
        <v>0</v>
      </c>
    </row>
    <row r="3005" spans="1:12" x14ac:dyDescent="0.2">
      <c r="A3005" t="s">
        <v>3021</v>
      </c>
      <c r="B3005" t="s">
        <v>34</v>
      </c>
      <c r="C3005">
        <v>0</v>
      </c>
      <c r="D3005">
        <v>2</v>
      </c>
      <c r="E3005">
        <v>1</v>
      </c>
      <c r="F3005">
        <v>0</v>
      </c>
      <c r="G3005">
        <v>1</v>
      </c>
      <c r="H3005">
        <v>13</v>
      </c>
      <c r="I3005">
        <v>27</v>
      </c>
      <c r="J3005">
        <v>1</v>
      </c>
      <c r="K3005">
        <v>2</v>
      </c>
      <c r="L3005">
        <v>0</v>
      </c>
    </row>
    <row r="3006" spans="1:12" x14ac:dyDescent="0.2">
      <c r="A3006" t="s">
        <v>3022</v>
      </c>
      <c r="B3006" t="s">
        <v>34</v>
      </c>
      <c r="C3006">
        <v>0</v>
      </c>
      <c r="D3006">
        <v>2</v>
      </c>
      <c r="E3006">
        <v>0</v>
      </c>
      <c r="F3006">
        <v>2</v>
      </c>
      <c r="G3006">
        <v>1</v>
      </c>
      <c r="H3006">
        <v>8</v>
      </c>
      <c r="I3006">
        <v>18</v>
      </c>
      <c r="J3006">
        <v>1</v>
      </c>
      <c r="K3006">
        <v>2</v>
      </c>
      <c r="L3006">
        <v>0</v>
      </c>
    </row>
    <row r="3007" spans="1:12" x14ac:dyDescent="0.2">
      <c r="A3007" t="s">
        <v>3023</v>
      </c>
      <c r="B3007" t="s">
        <v>34</v>
      </c>
      <c r="C3007">
        <v>0</v>
      </c>
      <c r="D3007">
        <v>2</v>
      </c>
      <c r="E3007">
        <v>9</v>
      </c>
      <c r="F3007">
        <v>0</v>
      </c>
      <c r="G3007">
        <v>0.5</v>
      </c>
      <c r="H3007">
        <v>7</v>
      </c>
      <c r="I3007">
        <v>33</v>
      </c>
      <c r="J3007">
        <v>1</v>
      </c>
      <c r="K3007">
        <v>7</v>
      </c>
      <c r="L3007">
        <v>1</v>
      </c>
    </row>
    <row r="3008" spans="1:12" x14ac:dyDescent="0.2">
      <c r="A3008" t="s">
        <v>3024</v>
      </c>
      <c r="B3008" t="s">
        <v>34</v>
      </c>
      <c r="C3008">
        <v>0</v>
      </c>
      <c r="D3008">
        <v>6</v>
      </c>
      <c r="E3008">
        <v>8</v>
      </c>
      <c r="F3008">
        <v>0</v>
      </c>
      <c r="G3008">
        <v>0.5</v>
      </c>
      <c r="H3008">
        <v>26</v>
      </c>
      <c r="I3008">
        <v>62</v>
      </c>
      <c r="J3008">
        <v>0</v>
      </c>
      <c r="K3008">
        <v>8</v>
      </c>
      <c r="L3008">
        <v>0</v>
      </c>
    </row>
    <row r="3009" spans="1:12" x14ac:dyDescent="0.2">
      <c r="A3009" t="s">
        <v>3025</v>
      </c>
      <c r="B3009" t="s">
        <v>34</v>
      </c>
      <c r="C3009">
        <v>0</v>
      </c>
      <c r="D3009">
        <v>5</v>
      </c>
      <c r="E3009">
        <v>13</v>
      </c>
      <c r="F3009">
        <v>0</v>
      </c>
      <c r="G3009">
        <v>1</v>
      </c>
      <c r="H3009">
        <v>30</v>
      </c>
      <c r="I3009">
        <v>60</v>
      </c>
      <c r="J3009">
        <v>0</v>
      </c>
      <c r="K3009">
        <v>6</v>
      </c>
      <c r="L3009">
        <v>0</v>
      </c>
    </row>
    <row r="3010" spans="1:12" x14ac:dyDescent="0.2">
      <c r="A3010" t="s">
        <v>3026</v>
      </c>
      <c r="B3010" t="s">
        <v>34</v>
      </c>
      <c r="C3010">
        <v>0</v>
      </c>
      <c r="D3010">
        <v>7</v>
      </c>
      <c r="E3010">
        <v>0</v>
      </c>
      <c r="F3010">
        <v>0</v>
      </c>
      <c r="G3010">
        <v>0.5</v>
      </c>
      <c r="H3010">
        <v>44</v>
      </c>
      <c r="I3010">
        <v>79</v>
      </c>
      <c r="J3010">
        <v>5</v>
      </c>
      <c r="K3010">
        <v>9</v>
      </c>
      <c r="L3010">
        <v>0</v>
      </c>
    </row>
    <row r="3011" spans="1:12" x14ac:dyDescent="0.2">
      <c r="A3011" t="s">
        <v>3027</v>
      </c>
      <c r="B3011" t="s">
        <v>34</v>
      </c>
      <c r="C3011">
        <v>0</v>
      </c>
      <c r="D3011">
        <v>2</v>
      </c>
      <c r="E3011">
        <v>1</v>
      </c>
      <c r="F3011">
        <v>0</v>
      </c>
      <c r="G3011">
        <v>1</v>
      </c>
      <c r="H3011">
        <v>3</v>
      </c>
      <c r="I3011">
        <v>10</v>
      </c>
      <c r="J3011">
        <v>1</v>
      </c>
      <c r="K3011">
        <v>3</v>
      </c>
      <c r="L3011">
        <v>0</v>
      </c>
    </row>
    <row r="3012" spans="1:12" x14ac:dyDescent="0.2">
      <c r="A3012" t="s">
        <v>3028</v>
      </c>
      <c r="B3012" t="s">
        <v>34</v>
      </c>
      <c r="C3012">
        <v>0</v>
      </c>
      <c r="D3012">
        <v>2</v>
      </c>
      <c r="E3012">
        <v>1</v>
      </c>
      <c r="F3012">
        <v>0</v>
      </c>
      <c r="G3012">
        <v>1</v>
      </c>
      <c r="H3012">
        <v>3</v>
      </c>
      <c r="I3012">
        <v>7</v>
      </c>
      <c r="J3012">
        <v>1</v>
      </c>
      <c r="K3012">
        <v>3</v>
      </c>
      <c r="L3012">
        <v>0</v>
      </c>
    </row>
    <row r="3013" spans="1:12" x14ac:dyDescent="0.2">
      <c r="A3013" t="s">
        <v>3029</v>
      </c>
      <c r="B3013" t="s">
        <v>34</v>
      </c>
      <c r="C3013">
        <v>0</v>
      </c>
      <c r="D3013">
        <v>2</v>
      </c>
      <c r="E3013">
        <v>1</v>
      </c>
      <c r="F3013">
        <v>0</v>
      </c>
      <c r="G3013">
        <v>1</v>
      </c>
      <c r="H3013">
        <v>3</v>
      </c>
      <c r="I3013">
        <v>8</v>
      </c>
      <c r="J3013">
        <v>1</v>
      </c>
      <c r="K3013">
        <v>3</v>
      </c>
      <c r="L3013">
        <v>0</v>
      </c>
    </row>
    <row r="3014" spans="1:12" x14ac:dyDescent="0.2">
      <c r="A3014" t="s">
        <v>3030</v>
      </c>
      <c r="B3014" t="s">
        <v>34</v>
      </c>
      <c r="C3014">
        <v>0</v>
      </c>
      <c r="D3014">
        <v>2</v>
      </c>
      <c r="E3014">
        <v>1</v>
      </c>
      <c r="F3014">
        <v>0</v>
      </c>
      <c r="G3014">
        <v>1</v>
      </c>
      <c r="H3014">
        <v>3</v>
      </c>
      <c r="I3014">
        <v>7</v>
      </c>
      <c r="J3014">
        <v>1</v>
      </c>
      <c r="K3014">
        <v>3</v>
      </c>
      <c r="L3014">
        <v>0</v>
      </c>
    </row>
    <row r="3015" spans="1:12" x14ac:dyDescent="0.2">
      <c r="A3015" t="s">
        <v>3031</v>
      </c>
      <c r="B3015" t="s">
        <v>19</v>
      </c>
      <c r="C3015">
        <v>0</v>
      </c>
      <c r="D3015">
        <v>1</v>
      </c>
      <c r="E3015">
        <v>1</v>
      </c>
      <c r="F3015">
        <v>0</v>
      </c>
      <c r="G3015">
        <v>1</v>
      </c>
      <c r="H3015">
        <v>2</v>
      </c>
      <c r="I3015">
        <v>4</v>
      </c>
      <c r="J3015">
        <v>1</v>
      </c>
      <c r="K3015">
        <v>2</v>
      </c>
      <c r="L3015">
        <v>0</v>
      </c>
    </row>
    <row r="3016" spans="1:12" x14ac:dyDescent="0.2">
      <c r="A3016" t="s">
        <v>3032</v>
      </c>
      <c r="B3016" t="s">
        <v>19</v>
      </c>
      <c r="C3016">
        <v>0</v>
      </c>
      <c r="D3016">
        <v>6</v>
      </c>
      <c r="E3016">
        <v>6</v>
      </c>
      <c r="F3016">
        <v>0</v>
      </c>
      <c r="G3016">
        <v>0.33300000000000002</v>
      </c>
      <c r="H3016">
        <v>3</v>
      </c>
      <c r="I3016">
        <v>9</v>
      </c>
      <c r="J3016">
        <v>6</v>
      </c>
      <c r="K3016">
        <v>8</v>
      </c>
      <c r="L3016">
        <v>5</v>
      </c>
    </row>
    <row r="3017" spans="1:12" x14ac:dyDescent="0.2">
      <c r="A3017" t="s">
        <v>3033</v>
      </c>
      <c r="B3017" t="s">
        <v>34</v>
      </c>
      <c r="C3017">
        <v>0</v>
      </c>
      <c r="D3017">
        <v>9</v>
      </c>
      <c r="E3017">
        <v>36</v>
      </c>
      <c r="F3017">
        <v>0</v>
      </c>
      <c r="G3017">
        <v>0.125</v>
      </c>
      <c r="H3017">
        <v>6</v>
      </c>
      <c r="I3017">
        <v>12</v>
      </c>
      <c r="J3017">
        <v>1</v>
      </c>
      <c r="K3017">
        <v>9</v>
      </c>
      <c r="L3017">
        <v>0</v>
      </c>
    </row>
    <row r="3018" spans="1:12" x14ac:dyDescent="0.2">
      <c r="A3018" t="s">
        <v>3034</v>
      </c>
      <c r="B3018" t="s">
        <v>34</v>
      </c>
      <c r="C3018">
        <v>0</v>
      </c>
      <c r="D3018">
        <v>7</v>
      </c>
      <c r="E3018">
        <v>48</v>
      </c>
      <c r="F3018">
        <v>0</v>
      </c>
      <c r="G3018">
        <v>1</v>
      </c>
      <c r="H3018">
        <v>30</v>
      </c>
      <c r="I3018">
        <v>55</v>
      </c>
      <c r="J3018">
        <v>0</v>
      </c>
      <c r="K3018">
        <v>12</v>
      </c>
      <c r="L3018">
        <v>0</v>
      </c>
    </row>
    <row r="3019" spans="1:12" x14ac:dyDescent="0.2">
      <c r="A3019" t="s">
        <v>3035</v>
      </c>
      <c r="B3019" t="s">
        <v>34</v>
      </c>
      <c r="C3019">
        <v>0</v>
      </c>
      <c r="D3019">
        <v>9</v>
      </c>
      <c r="E3019">
        <v>86</v>
      </c>
      <c r="F3019">
        <v>0</v>
      </c>
      <c r="G3019">
        <v>1</v>
      </c>
      <c r="H3019">
        <v>32</v>
      </c>
      <c r="I3019">
        <v>63</v>
      </c>
      <c r="J3019">
        <v>0</v>
      </c>
      <c r="K3019">
        <v>16</v>
      </c>
      <c r="L3019">
        <v>0</v>
      </c>
    </row>
    <row r="3020" spans="1:12" x14ac:dyDescent="0.2">
      <c r="A3020" t="s">
        <v>3036</v>
      </c>
      <c r="B3020" t="s">
        <v>34</v>
      </c>
      <c r="C3020">
        <v>0</v>
      </c>
      <c r="D3020">
        <v>3</v>
      </c>
      <c r="E3020">
        <v>1</v>
      </c>
      <c r="F3020">
        <v>0</v>
      </c>
      <c r="G3020">
        <v>1</v>
      </c>
      <c r="H3020">
        <v>25</v>
      </c>
      <c r="I3020">
        <v>38</v>
      </c>
      <c r="J3020">
        <v>0</v>
      </c>
      <c r="K3020">
        <v>3</v>
      </c>
      <c r="L3020">
        <v>0</v>
      </c>
    </row>
    <row r="3021" spans="1:12" x14ac:dyDescent="0.2">
      <c r="A3021" t="s">
        <v>3037</v>
      </c>
      <c r="B3021" t="s">
        <v>34</v>
      </c>
      <c r="C3021">
        <v>0</v>
      </c>
      <c r="D3021">
        <v>4</v>
      </c>
      <c r="E3021">
        <v>4</v>
      </c>
      <c r="F3021">
        <v>0</v>
      </c>
      <c r="G3021">
        <v>1</v>
      </c>
      <c r="H3021">
        <v>24</v>
      </c>
      <c r="I3021">
        <v>41</v>
      </c>
      <c r="J3021">
        <v>0</v>
      </c>
      <c r="K3021">
        <v>5</v>
      </c>
      <c r="L3021">
        <v>0</v>
      </c>
    </row>
    <row r="3022" spans="1:12" x14ac:dyDescent="0.2">
      <c r="A3022" t="s">
        <v>3038</v>
      </c>
      <c r="B3022" t="s">
        <v>34</v>
      </c>
      <c r="C3022">
        <v>0</v>
      </c>
      <c r="D3022">
        <v>8</v>
      </c>
      <c r="E3022">
        <v>66</v>
      </c>
      <c r="F3022">
        <v>0</v>
      </c>
      <c r="G3022">
        <v>0.5</v>
      </c>
      <c r="H3022">
        <v>41</v>
      </c>
      <c r="I3022">
        <v>112</v>
      </c>
      <c r="J3022">
        <v>2</v>
      </c>
      <c r="K3022">
        <v>16</v>
      </c>
      <c r="L3022">
        <v>0</v>
      </c>
    </row>
    <row r="3023" spans="1:12" x14ac:dyDescent="0.2">
      <c r="A3023" t="s">
        <v>3039</v>
      </c>
      <c r="B3023" t="s">
        <v>34</v>
      </c>
      <c r="C3023">
        <v>0</v>
      </c>
      <c r="D3023">
        <v>1</v>
      </c>
      <c r="E3023">
        <v>0</v>
      </c>
      <c r="F3023">
        <v>2</v>
      </c>
      <c r="G3023">
        <v>1</v>
      </c>
      <c r="H3023">
        <v>8</v>
      </c>
      <c r="I3023">
        <v>11</v>
      </c>
      <c r="J3023">
        <v>1</v>
      </c>
      <c r="K3023">
        <v>2</v>
      </c>
      <c r="L3023">
        <v>0</v>
      </c>
    </row>
    <row r="3024" spans="1:12" x14ac:dyDescent="0.2">
      <c r="A3024" t="s">
        <v>3040</v>
      </c>
      <c r="B3024" t="s">
        <v>17</v>
      </c>
      <c r="C3024">
        <v>0</v>
      </c>
      <c r="D3024">
        <v>0</v>
      </c>
      <c r="E3024">
        <v>0</v>
      </c>
      <c r="F3024">
        <v>1</v>
      </c>
      <c r="G3024">
        <v>1</v>
      </c>
      <c r="H3024">
        <v>0</v>
      </c>
      <c r="I3024">
        <v>9</v>
      </c>
      <c r="J3024">
        <v>3</v>
      </c>
      <c r="K3024">
        <v>4</v>
      </c>
      <c r="L3024">
        <v>0</v>
      </c>
    </row>
    <row r="3025" spans="1:12" x14ac:dyDescent="0.2">
      <c r="A3025" t="s">
        <v>3041</v>
      </c>
      <c r="B3025" t="s">
        <v>19</v>
      </c>
      <c r="C3025">
        <v>0</v>
      </c>
      <c r="D3025">
        <v>3</v>
      </c>
      <c r="E3025">
        <v>0</v>
      </c>
      <c r="F3025">
        <v>0</v>
      </c>
      <c r="G3025">
        <v>1</v>
      </c>
      <c r="H3025">
        <v>10</v>
      </c>
      <c r="I3025">
        <v>13</v>
      </c>
      <c r="J3025">
        <v>1</v>
      </c>
      <c r="K3025">
        <v>4</v>
      </c>
      <c r="L3025">
        <v>0</v>
      </c>
    </row>
    <row r="3026" spans="1:12" x14ac:dyDescent="0.2">
      <c r="A3026" t="s">
        <v>3042</v>
      </c>
      <c r="B3026" t="s">
        <v>17</v>
      </c>
      <c r="C3026">
        <v>0</v>
      </c>
      <c r="D3026">
        <v>0</v>
      </c>
      <c r="E3026">
        <v>0</v>
      </c>
      <c r="F3026">
        <v>1</v>
      </c>
      <c r="G3026">
        <v>1</v>
      </c>
      <c r="H3026">
        <v>0</v>
      </c>
      <c r="I3026">
        <v>2</v>
      </c>
      <c r="J3026">
        <v>1</v>
      </c>
      <c r="K3026">
        <v>1</v>
      </c>
      <c r="L3026">
        <v>0</v>
      </c>
    </row>
    <row r="3027" spans="1:12" x14ac:dyDescent="0.2">
      <c r="A3027" t="s">
        <v>3043</v>
      </c>
      <c r="B3027" t="s">
        <v>19</v>
      </c>
      <c r="C3027">
        <v>0</v>
      </c>
      <c r="D3027">
        <v>3</v>
      </c>
      <c r="E3027">
        <v>0</v>
      </c>
      <c r="F3027">
        <v>0</v>
      </c>
      <c r="G3027">
        <v>1</v>
      </c>
      <c r="H3027">
        <v>6</v>
      </c>
      <c r="I3027">
        <v>11</v>
      </c>
      <c r="J3027">
        <v>1</v>
      </c>
      <c r="K3027">
        <v>3</v>
      </c>
      <c r="L3027">
        <v>0</v>
      </c>
    </row>
    <row r="3028" spans="1:12" x14ac:dyDescent="0.2">
      <c r="A3028" t="s">
        <v>3044</v>
      </c>
      <c r="B3028" t="s">
        <v>34</v>
      </c>
      <c r="C3028">
        <v>0</v>
      </c>
      <c r="D3028">
        <v>2</v>
      </c>
      <c r="E3028">
        <v>0</v>
      </c>
      <c r="F3028">
        <v>0</v>
      </c>
      <c r="G3028">
        <v>1</v>
      </c>
      <c r="H3028">
        <v>7</v>
      </c>
      <c r="I3028">
        <v>13</v>
      </c>
      <c r="J3028">
        <v>1</v>
      </c>
      <c r="K3028">
        <v>3</v>
      </c>
      <c r="L3028">
        <v>0</v>
      </c>
    </row>
    <row r="3029" spans="1:12" x14ac:dyDescent="0.2">
      <c r="A3029" t="s">
        <v>3045</v>
      </c>
      <c r="B3029" t="s">
        <v>34</v>
      </c>
      <c r="C3029">
        <v>0</v>
      </c>
      <c r="D3029">
        <v>4</v>
      </c>
      <c r="E3029">
        <v>4</v>
      </c>
      <c r="F3029">
        <v>0</v>
      </c>
      <c r="G3029">
        <v>1</v>
      </c>
      <c r="H3029">
        <v>26</v>
      </c>
      <c r="I3029">
        <v>50</v>
      </c>
      <c r="J3029">
        <v>0</v>
      </c>
      <c r="K3029">
        <v>5</v>
      </c>
      <c r="L3029">
        <v>0</v>
      </c>
    </row>
    <row r="3030" spans="1:12" x14ac:dyDescent="0.2">
      <c r="A3030" t="s">
        <v>3046</v>
      </c>
      <c r="B3030" t="s">
        <v>34</v>
      </c>
      <c r="C3030">
        <v>0</v>
      </c>
      <c r="D3030">
        <v>5</v>
      </c>
      <c r="E3030">
        <v>21</v>
      </c>
      <c r="F3030">
        <v>0</v>
      </c>
      <c r="G3030">
        <v>0.25</v>
      </c>
      <c r="H3030">
        <v>32</v>
      </c>
      <c r="I3030">
        <v>65</v>
      </c>
      <c r="J3030">
        <v>1</v>
      </c>
      <c r="K3030">
        <v>7</v>
      </c>
      <c r="L3030">
        <v>0</v>
      </c>
    </row>
    <row r="3031" spans="1:12" x14ac:dyDescent="0.2">
      <c r="A3031" t="s">
        <v>3047</v>
      </c>
      <c r="B3031" t="s">
        <v>19</v>
      </c>
      <c r="C3031">
        <v>0</v>
      </c>
      <c r="D3031">
        <v>5</v>
      </c>
      <c r="E3031">
        <v>15</v>
      </c>
      <c r="F3031">
        <v>0</v>
      </c>
      <c r="G3031">
        <v>0.2</v>
      </c>
      <c r="H3031">
        <v>7</v>
      </c>
      <c r="I3031">
        <v>13</v>
      </c>
      <c r="J3031">
        <v>1</v>
      </c>
      <c r="K3031">
        <v>7</v>
      </c>
      <c r="L3031">
        <v>0</v>
      </c>
    </row>
    <row r="3032" spans="1:12" x14ac:dyDescent="0.2">
      <c r="A3032" t="s">
        <v>3048</v>
      </c>
      <c r="B3032" t="s">
        <v>34</v>
      </c>
      <c r="C3032">
        <v>0</v>
      </c>
      <c r="D3032">
        <v>10</v>
      </c>
      <c r="E3032">
        <v>0</v>
      </c>
      <c r="F3032">
        <v>0</v>
      </c>
      <c r="G3032">
        <v>1</v>
      </c>
      <c r="H3032">
        <v>14</v>
      </c>
      <c r="I3032">
        <v>47</v>
      </c>
      <c r="J3032">
        <v>0</v>
      </c>
      <c r="K3032">
        <v>12</v>
      </c>
      <c r="L3032">
        <v>0</v>
      </c>
    </row>
    <row r="3033" spans="1:12" x14ac:dyDescent="0.2">
      <c r="A3033" t="s">
        <v>3049</v>
      </c>
      <c r="B3033" t="s">
        <v>34</v>
      </c>
      <c r="C3033">
        <v>0</v>
      </c>
      <c r="D3033">
        <v>2</v>
      </c>
      <c r="E3033">
        <v>8</v>
      </c>
      <c r="F3033">
        <v>0</v>
      </c>
      <c r="G3033">
        <v>0.5</v>
      </c>
      <c r="H3033">
        <v>23</v>
      </c>
      <c r="I3033">
        <v>44</v>
      </c>
      <c r="J3033">
        <v>0</v>
      </c>
      <c r="K3033">
        <v>5</v>
      </c>
      <c r="L3033">
        <v>0</v>
      </c>
    </row>
    <row r="3034" spans="1:12" x14ac:dyDescent="0.2">
      <c r="A3034" t="s">
        <v>3050</v>
      </c>
      <c r="B3034" t="s">
        <v>34</v>
      </c>
      <c r="C3034">
        <v>0</v>
      </c>
      <c r="D3034">
        <v>1</v>
      </c>
      <c r="E3034">
        <v>1</v>
      </c>
      <c r="F3034">
        <v>0</v>
      </c>
      <c r="G3034">
        <v>1</v>
      </c>
      <c r="H3034">
        <v>2</v>
      </c>
      <c r="I3034">
        <v>4</v>
      </c>
      <c r="J3034">
        <v>0</v>
      </c>
      <c r="K3034">
        <v>2</v>
      </c>
      <c r="L3034">
        <v>0</v>
      </c>
    </row>
    <row r="3035" spans="1:12" x14ac:dyDescent="0.2">
      <c r="A3035" t="s">
        <v>3051</v>
      </c>
      <c r="B3035" t="s">
        <v>34</v>
      </c>
      <c r="C3035">
        <v>0</v>
      </c>
      <c r="D3035">
        <v>14</v>
      </c>
      <c r="E3035">
        <v>100</v>
      </c>
      <c r="F3035">
        <v>0</v>
      </c>
      <c r="G3035">
        <v>1</v>
      </c>
      <c r="H3035">
        <v>46</v>
      </c>
      <c r="I3035">
        <v>128</v>
      </c>
      <c r="J3035">
        <v>0</v>
      </c>
      <c r="K3035">
        <v>17</v>
      </c>
      <c r="L3035">
        <v>0</v>
      </c>
    </row>
    <row r="3036" spans="1:12" x14ac:dyDescent="0.2">
      <c r="A3036" t="s">
        <v>3052</v>
      </c>
      <c r="B3036" t="s">
        <v>34</v>
      </c>
      <c r="C3036">
        <v>0</v>
      </c>
      <c r="D3036">
        <v>7</v>
      </c>
      <c r="E3036">
        <v>21</v>
      </c>
      <c r="F3036">
        <v>0</v>
      </c>
      <c r="G3036">
        <v>1</v>
      </c>
      <c r="H3036">
        <v>6</v>
      </c>
      <c r="I3036">
        <v>31</v>
      </c>
      <c r="J3036">
        <v>0</v>
      </c>
      <c r="K3036">
        <v>7</v>
      </c>
      <c r="L3036">
        <v>0</v>
      </c>
    </row>
    <row r="3037" spans="1:12" x14ac:dyDescent="0.2">
      <c r="A3037" t="s">
        <v>3053</v>
      </c>
      <c r="B3037" t="s">
        <v>34</v>
      </c>
      <c r="C3037">
        <v>0</v>
      </c>
      <c r="D3037">
        <v>2</v>
      </c>
      <c r="E3037">
        <v>1</v>
      </c>
      <c r="F3037">
        <v>0</v>
      </c>
      <c r="G3037">
        <v>1</v>
      </c>
      <c r="H3037">
        <v>22</v>
      </c>
      <c r="I3037">
        <v>58</v>
      </c>
      <c r="J3037">
        <v>0</v>
      </c>
      <c r="K3037">
        <v>2</v>
      </c>
      <c r="L3037">
        <v>0</v>
      </c>
    </row>
    <row r="3038" spans="1:12" x14ac:dyDescent="0.2">
      <c r="A3038" t="s">
        <v>3054</v>
      </c>
      <c r="B3038" t="s">
        <v>34</v>
      </c>
      <c r="C3038">
        <v>0</v>
      </c>
      <c r="D3038">
        <v>5</v>
      </c>
      <c r="E3038">
        <v>2</v>
      </c>
      <c r="F3038">
        <v>0</v>
      </c>
      <c r="G3038">
        <v>1</v>
      </c>
      <c r="H3038">
        <v>25</v>
      </c>
      <c r="I3038">
        <v>36</v>
      </c>
      <c r="J3038">
        <v>0</v>
      </c>
      <c r="K3038">
        <v>5</v>
      </c>
      <c r="L3038">
        <v>0</v>
      </c>
    </row>
    <row r="3039" spans="1:12" x14ac:dyDescent="0.2">
      <c r="A3039" t="s">
        <v>3055</v>
      </c>
      <c r="B3039" t="s">
        <v>34</v>
      </c>
      <c r="C3039">
        <v>0</v>
      </c>
      <c r="D3039">
        <v>2</v>
      </c>
      <c r="E3039">
        <v>1</v>
      </c>
      <c r="F3039">
        <v>0</v>
      </c>
      <c r="G3039">
        <v>1</v>
      </c>
      <c r="H3039">
        <v>17</v>
      </c>
      <c r="I3039">
        <v>25</v>
      </c>
      <c r="J3039">
        <v>0</v>
      </c>
      <c r="K3039">
        <v>2</v>
      </c>
      <c r="L3039">
        <v>0</v>
      </c>
    </row>
    <row r="3040" spans="1:12" x14ac:dyDescent="0.2">
      <c r="A3040" t="s">
        <v>3056</v>
      </c>
      <c r="B3040" t="s">
        <v>34</v>
      </c>
      <c r="C3040">
        <v>0</v>
      </c>
      <c r="D3040">
        <v>3</v>
      </c>
      <c r="E3040">
        <v>1</v>
      </c>
      <c r="F3040">
        <v>0</v>
      </c>
      <c r="G3040">
        <v>1</v>
      </c>
      <c r="H3040">
        <v>28</v>
      </c>
      <c r="I3040">
        <v>69</v>
      </c>
      <c r="J3040">
        <v>1</v>
      </c>
      <c r="K3040">
        <v>3</v>
      </c>
      <c r="L3040">
        <v>0</v>
      </c>
    </row>
    <row r="3041" spans="1:12" x14ac:dyDescent="0.2">
      <c r="A3041" t="s">
        <v>3057</v>
      </c>
      <c r="B3041" t="s">
        <v>34</v>
      </c>
      <c r="C3041">
        <v>0</v>
      </c>
      <c r="D3041">
        <v>2</v>
      </c>
      <c r="E3041">
        <v>0</v>
      </c>
      <c r="F3041">
        <v>2</v>
      </c>
      <c r="G3041">
        <v>1</v>
      </c>
      <c r="H3041">
        <v>9</v>
      </c>
      <c r="I3041">
        <v>22</v>
      </c>
      <c r="J3041">
        <v>1</v>
      </c>
      <c r="K3041">
        <v>2</v>
      </c>
      <c r="L3041">
        <v>0</v>
      </c>
    </row>
    <row r="3042" spans="1:12" x14ac:dyDescent="0.2">
      <c r="A3042" t="s">
        <v>3058</v>
      </c>
      <c r="B3042" t="s">
        <v>34</v>
      </c>
      <c r="C3042">
        <v>0</v>
      </c>
      <c r="D3042">
        <v>3</v>
      </c>
      <c r="E3042">
        <v>3</v>
      </c>
      <c r="F3042">
        <v>0</v>
      </c>
      <c r="G3042">
        <v>1</v>
      </c>
      <c r="H3042">
        <v>9</v>
      </c>
      <c r="I3042">
        <v>14</v>
      </c>
      <c r="J3042">
        <v>0</v>
      </c>
      <c r="K3042">
        <v>3</v>
      </c>
      <c r="L3042">
        <v>0</v>
      </c>
    </row>
    <row r="3043" spans="1:12" x14ac:dyDescent="0.2">
      <c r="A3043" t="s">
        <v>3059</v>
      </c>
      <c r="B3043" t="s">
        <v>34</v>
      </c>
      <c r="C3043">
        <v>0</v>
      </c>
      <c r="D3043">
        <v>6</v>
      </c>
      <c r="E3043">
        <v>1</v>
      </c>
      <c r="F3043">
        <v>0</v>
      </c>
      <c r="G3043">
        <v>0.5</v>
      </c>
      <c r="H3043">
        <v>31</v>
      </c>
      <c r="I3043">
        <v>65</v>
      </c>
      <c r="J3043">
        <v>0</v>
      </c>
      <c r="K3043">
        <v>7</v>
      </c>
      <c r="L3043">
        <v>0</v>
      </c>
    </row>
    <row r="3044" spans="1:12" x14ac:dyDescent="0.2">
      <c r="A3044" t="s">
        <v>3060</v>
      </c>
      <c r="B3044" t="s">
        <v>34</v>
      </c>
      <c r="C3044">
        <v>0</v>
      </c>
      <c r="D3044">
        <v>11</v>
      </c>
      <c r="E3044">
        <v>0</v>
      </c>
      <c r="F3044">
        <v>0</v>
      </c>
      <c r="G3044">
        <v>0.5</v>
      </c>
      <c r="H3044">
        <v>26</v>
      </c>
      <c r="I3044">
        <v>76</v>
      </c>
      <c r="J3044">
        <v>1</v>
      </c>
      <c r="K3044">
        <v>11</v>
      </c>
      <c r="L3044">
        <v>0</v>
      </c>
    </row>
    <row r="3045" spans="1:12" x14ac:dyDescent="0.2">
      <c r="A3045" t="s">
        <v>3061</v>
      </c>
      <c r="B3045" t="s">
        <v>34</v>
      </c>
      <c r="C3045">
        <v>0</v>
      </c>
      <c r="D3045">
        <v>11</v>
      </c>
      <c r="E3045">
        <v>14</v>
      </c>
      <c r="F3045">
        <v>0</v>
      </c>
      <c r="G3045">
        <v>0.5</v>
      </c>
      <c r="H3045">
        <v>30</v>
      </c>
      <c r="I3045">
        <v>57</v>
      </c>
      <c r="J3045">
        <v>0</v>
      </c>
      <c r="K3045">
        <v>12</v>
      </c>
      <c r="L3045">
        <v>0</v>
      </c>
    </row>
    <row r="3046" spans="1:12" x14ac:dyDescent="0.2">
      <c r="A3046" t="s">
        <v>3062</v>
      </c>
      <c r="B3046" t="s">
        <v>34</v>
      </c>
      <c r="C3046">
        <v>0</v>
      </c>
      <c r="D3046">
        <v>5</v>
      </c>
      <c r="E3046">
        <v>1</v>
      </c>
      <c r="F3046">
        <v>0</v>
      </c>
      <c r="G3046">
        <v>1</v>
      </c>
      <c r="H3046">
        <v>26</v>
      </c>
      <c r="I3046">
        <v>46</v>
      </c>
      <c r="J3046">
        <v>0</v>
      </c>
      <c r="K3046">
        <v>7</v>
      </c>
      <c r="L3046">
        <v>0</v>
      </c>
    </row>
    <row r="3047" spans="1:12" x14ac:dyDescent="0.2">
      <c r="A3047" t="s">
        <v>3063</v>
      </c>
      <c r="B3047" t="s">
        <v>34</v>
      </c>
      <c r="C3047">
        <v>0</v>
      </c>
      <c r="D3047">
        <v>12</v>
      </c>
      <c r="E3047">
        <v>91</v>
      </c>
      <c r="F3047">
        <v>0</v>
      </c>
      <c r="G3047">
        <v>1</v>
      </c>
      <c r="H3047">
        <v>19</v>
      </c>
      <c r="I3047">
        <v>48</v>
      </c>
      <c r="J3047">
        <v>0</v>
      </c>
      <c r="K3047">
        <v>15</v>
      </c>
      <c r="L3047">
        <v>0</v>
      </c>
    </row>
    <row r="3048" spans="1:12" x14ac:dyDescent="0.2">
      <c r="A3048" t="s">
        <v>3064</v>
      </c>
      <c r="B3048" t="s">
        <v>34</v>
      </c>
      <c r="C3048">
        <v>1</v>
      </c>
      <c r="D3048">
        <v>10</v>
      </c>
      <c r="E3048">
        <v>167</v>
      </c>
      <c r="F3048">
        <v>0</v>
      </c>
      <c r="G3048">
        <v>0.5</v>
      </c>
      <c r="H3048">
        <v>24</v>
      </c>
      <c r="I3048">
        <v>87</v>
      </c>
      <c r="J3048">
        <v>3</v>
      </c>
      <c r="K3048">
        <v>20</v>
      </c>
      <c r="L3048">
        <v>1</v>
      </c>
    </row>
    <row r="3049" spans="1:12" x14ac:dyDescent="0.2">
      <c r="A3049" t="s">
        <v>3065</v>
      </c>
      <c r="B3049" t="s">
        <v>34</v>
      </c>
      <c r="C3049">
        <v>0</v>
      </c>
      <c r="D3049">
        <v>1</v>
      </c>
      <c r="E3049">
        <v>0</v>
      </c>
      <c r="F3049">
        <v>2</v>
      </c>
      <c r="G3049">
        <v>1</v>
      </c>
      <c r="H3049">
        <v>8</v>
      </c>
      <c r="I3049">
        <v>18</v>
      </c>
      <c r="J3049">
        <v>1</v>
      </c>
      <c r="K3049">
        <v>2</v>
      </c>
      <c r="L3049">
        <v>0</v>
      </c>
    </row>
    <row r="3050" spans="1:12" x14ac:dyDescent="0.2">
      <c r="A3050" t="s">
        <v>3066</v>
      </c>
      <c r="B3050" t="s">
        <v>34</v>
      </c>
      <c r="C3050">
        <v>0</v>
      </c>
      <c r="D3050">
        <v>1</v>
      </c>
      <c r="E3050">
        <v>0</v>
      </c>
      <c r="F3050">
        <v>2</v>
      </c>
      <c r="G3050">
        <v>1</v>
      </c>
      <c r="H3050">
        <v>5</v>
      </c>
      <c r="I3050">
        <v>9</v>
      </c>
      <c r="J3050">
        <v>1</v>
      </c>
      <c r="K3050">
        <v>2</v>
      </c>
      <c r="L3050">
        <v>0</v>
      </c>
    </row>
    <row r="3051" spans="1:12" x14ac:dyDescent="0.2">
      <c r="A3051" t="s">
        <v>3067</v>
      </c>
      <c r="B3051" t="s">
        <v>34</v>
      </c>
      <c r="C3051">
        <v>0</v>
      </c>
      <c r="D3051">
        <v>2</v>
      </c>
      <c r="E3051">
        <v>1</v>
      </c>
      <c r="F3051">
        <v>0</v>
      </c>
      <c r="G3051">
        <v>1</v>
      </c>
      <c r="H3051">
        <v>18</v>
      </c>
      <c r="I3051">
        <v>52</v>
      </c>
      <c r="J3051">
        <v>0</v>
      </c>
      <c r="K3051">
        <v>3</v>
      </c>
      <c r="L3051">
        <v>0</v>
      </c>
    </row>
    <row r="3052" spans="1:12" x14ac:dyDescent="0.2">
      <c r="A3052" t="s">
        <v>3068</v>
      </c>
      <c r="B3052" t="s">
        <v>34</v>
      </c>
      <c r="C3052">
        <v>0</v>
      </c>
      <c r="D3052">
        <v>3</v>
      </c>
      <c r="E3052">
        <v>3</v>
      </c>
      <c r="F3052">
        <v>0</v>
      </c>
      <c r="G3052">
        <v>1</v>
      </c>
      <c r="H3052">
        <v>14</v>
      </c>
      <c r="I3052">
        <v>22</v>
      </c>
      <c r="J3052">
        <v>2</v>
      </c>
      <c r="K3052">
        <v>3</v>
      </c>
      <c r="L3052">
        <v>0</v>
      </c>
    </row>
    <row r="3053" spans="1:12" x14ac:dyDescent="0.2">
      <c r="A3053" t="s">
        <v>3069</v>
      </c>
      <c r="B3053" t="s">
        <v>34</v>
      </c>
      <c r="C3053">
        <v>0</v>
      </c>
      <c r="D3053">
        <v>2</v>
      </c>
      <c r="E3053">
        <v>0</v>
      </c>
      <c r="F3053">
        <v>0</v>
      </c>
      <c r="G3053">
        <v>1</v>
      </c>
      <c r="H3053">
        <v>9</v>
      </c>
      <c r="I3053">
        <v>17</v>
      </c>
      <c r="J3053">
        <v>1</v>
      </c>
      <c r="K3053">
        <v>2</v>
      </c>
      <c r="L3053">
        <v>0</v>
      </c>
    </row>
    <row r="3054" spans="1:12" x14ac:dyDescent="0.2">
      <c r="A3054" t="s">
        <v>3070</v>
      </c>
      <c r="B3054" t="s">
        <v>34</v>
      </c>
      <c r="C3054">
        <v>0</v>
      </c>
      <c r="D3054">
        <v>2</v>
      </c>
      <c r="E3054">
        <v>0</v>
      </c>
      <c r="F3054">
        <v>0</v>
      </c>
      <c r="G3054">
        <v>1</v>
      </c>
      <c r="H3054">
        <v>5</v>
      </c>
      <c r="I3054">
        <v>6</v>
      </c>
      <c r="J3054">
        <v>1</v>
      </c>
      <c r="K3054">
        <v>2</v>
      </c>
      <c r="L3054">
        <v>0</v>
      </c>
    </row>
    <row r="3055" spans="1:12" x14ac:dyDescent="0.2">
      <c r="A3055" t="s">
        <v>3071</v>
      </c>
      <c r="B3055" t="s">
        <v>34</v>
      </c>
      <c r="C3055">
        <v>0</v>
      </c>
      <c r="D3055">
        <v>2</v>
      </c>
      <c r="E3055">
        <v>0</v>
      </c>
      <c r="F3055">
        <v>2</v>
      </c>
      <c r="G3055">
        <v>1</v>
      </c>
      <c r="H3055">
        <v>1</v>
      </c>
      <c r="I3055">
        <v>15</v>
      </c>
      <c r="J3055">
        <v>3</v>
      </c>
      <c r="K3055">
        <v>5</v>
      </c>
      <c r="L3055">
        <v>2</v>
      </c>
    </row>
    <row r="3056" spans="1:12" x14ac:dyDescent="0.2">
      <c r="A3056" t="s">
        <v>3072</v>
      </c>
      <c r="B3056" t="s">
        <v>34</v>
      </c>
      <c r="C3056">
        <v>0</v>
      </c>
      <c r="D3056">
        <v>12</v>
      </c>
      <c r="E3056">
        <v>27</v>
      </c>
      <c r="F3056">
        <v>0</v>
      </c>
      <c r="G3056">
        <v>0.5</v>
      </c>
      <c r="H3056">
        <v>40</v>
      </c>
      <c r="I3056">
        <v>130</v>
      </c>
      <c r="J3056">
        <v>2</v>
      </c>
      <c r="K3056">
        <v>14</v>
      </c>
      <c r="L3056">
        <v>0</v>
      </c>
    </row>
    <row r="3057" spans="1:12" x14ac:dyDescent="0.2">
      <c r="A3057" t="s">
        <v>3073</v>
      </c>
      <c r="B3057" t="s">
        <v>17</v>
      </c>
      <c r="C3057">
        <v>0</v>
      </c>
      <c r="D3057">
        <v>2</v>
      </c>
      <c r="E3057">
        <v>1</v>
      </c>
      <c r="F3057">
        <v>1</v>
      </c>
      <c r="G3057">
        <v>1</v>
      </c>
      <c r="H3057">
        <v>1</v>
      </c>
      <c r="I3057">
        <v>6</v>
      </c>
      <c r="J3057">
        <v>1</v>
      </c>
      <c r="K3057">
        <v>3</v>
      </c>
      <c r="L3057">
        <v>0</v>
      </c>
    </row>
    <row r="3058" spans="1:12" x14ac:dyDescent="0.2">
      <c r="A3058" t="s">
        <v>3074</v>
      </c>
      <c r="B3058" t="s">
        <v>17</v>
      </c>
      <c r="C3058">
        <v>0</v>
      </c>
      <c r="D3058">
        <v>1</v>
      </c>
      <c r="E3058">
        <v>0</v>
      </c>
      <c r="F3058">
        <v>1</v>
      </c>
      <c r="G3058">
        <v>1</v>
      </c>
      <c r="H3058">
        <v>1</v>
      </c>
      <c r="I3058">
        <v>2</v>
      </c>
      <c r="J3058">
        <v>1</v>
      </c>
      <c r="K3058">
        <v>1</v>
      </c>
      <c r="L3058">
        <v>0</v>
      </c>
    </row>
    <row r="3059" spans="1:12" x14ac:dyDescent="0.2">
      <c r="A3059" t="s">
        <v>3075</v>
      </c>
      <c r="B3059" t="s">
        <v>34</v>
      </c>
      <c r="C3059">
        <v>0</v>
      </c>
      <c r="D3059">
        <v>9</v>
      </c>
      <c r="E3059">
        <v>23</v>
      </c>
      <c r="F3059">
        <v>2</v>
      </c>
      <c r="G3059">
        <v>1</v>
      </c>
      <c r="H3059">
        <v>11</v>
      </c>
      <c r="I3059">
        <v>59</v>
      </c>
      <c r="J3059">
        <v>1</v>
      </c>
      <c r="K3059">
        <v>12</v>
      </c>
      <c r="L3059">
        <v>0</v>
      </c>
    </row>
    <row r="3060" spans="1:12" x14ac:dyDescent="0.2">
      <c r="A3060" t="s">
        <v>3076</v>
      </c>
      <c r="B3060" t="s">
        <v>34</v>
      </c>
      <c r="C3060">
        <v>0</v>
      </c>
      <c r="D3060">
        <v>1</v>
      </c>
      <c r="E3060">
        <v>1</v>
      </c>
      <c r="F3060">
        <v>0</v>
      </c>
      <c r="G3060">
        <v>1</v>
      </c>
      <c r="H3060">
        <v>4</v>
      </c>
      <c r="I3060">
        <v>6</v>
      </c>
      <c r="J3060">
        <v>1</v>
      </c>
      <c r="K3060">
        <v>2</v>
      </c>
      <c r="L3060">
        <v>0</v>
      </c>
    </row>
    <row r="3061" spans="1:12" x14ac:dyDescent="0.2">
      <c r="A3061" t="s">
        <v>3077</v>
      </c>
      <c r="B3061" t="s">
        <v>34</v>
      </c>
      <c r="C3061">
        <v>0</v>
      </c>
      <c r="D3061">
        <v>2</v>
      </c>
      <c r="E3061">
        <v>4</v>
      </c>
      <c r="F3061">
        <v>0</v>
      </c>
      <c r="G3061">
        <v>1</v>
      </c>
      <c r="H3061">
        <v>13</v>
      </c>
      <c r="I3061">
        <v>47</v>
      </c>
      <c r="J3061">
        <v>2</v>
      </c>
      <c r="K3061">
        <v>4</v>
      </c>
      <c r="L3061">
        <v>0</v>
      </c>
    </row>
    <row r="3062" spans="1:12" x14ac:dyDescent="0.2">
      <c r="A3062" t="s">
        <v>3078</v>
      </c>
      <c r="B3062" t="s">
        <v>34</v>
      </c>
      <c r="C3062">
        <v>0</v>
      </c>
      <c r="D3062">
        <v>1</v>
      </c>
      <c r="E3062">
        <v>0</v>
      </c>
      <c r="F3062">
        <v>2</v>
      </c>
      <c r="G3062">
        <v>1</v>
      </c>
      <c r="H3062">
        <v>12</v>
      </c>
      <c r="I3062">
        <v>51</v>
      </c>
      <c r="J3062">
        <v>1</v>
      </c>
      <c r="K3062">
        <v>2</v>
      </c>
      <c r="L3062">
        <v>0</v>
      </c>
    </row>
    <row r="3063" spans="1:12" x14ac:dyDescent="0.2">
      <c r="A3063" t="s">
        <v>3079</v>
      </c>
      <c r="B3063" t="s">
        <v>34</v>
      </c>
      <c r="C3063">
        <v>0</v>
      </c>
      <c r="D3063">
        <v>1</v>
      </c>
      <c r="E3063">
        <v>0</v>
      </c>
      <c r="F3063">
        <v>2</v>
      </c>
      <c r="G3063">
        <v>1</v>
      </c>
      <c r="H3063">
        <v>10</v>
      </c>
      <c r="I3063">
        <v>38</v>
      </c>
      <c r="J3063">
        <v>1</v>
      </c>
      <c r="K3063">
        <v>2</v>
      </c>
      <c r="L3063">
        <v>0</v>
      </c>
    </row>
    <row r="3064" spans="1:12" x14ac:dyDescent="0.2">
      <c r="A3064" t="s">
        <v>3080</v>
      </c>
      <c r="B3064" t="s">
        <v>34</v>
      </c>
      <c r="C3064">
        <v>0</v>
      </c>
      <c r="D3064">
        <v>2</v>
      </c>
      <c r="E3064">
        <v>3</v>
      </c>
      <c r="F3064">
        <v>0</v>
      </c>
      <c r="G3064">
        <v>1</v>
      </c>
      <c r="H3064">
        <v>17</v>
      </c>
      <c r="I3064">
        <v>41</v>
      </c>
      <c r="J3064">
        <v>0</v>
      </c>
      <c r="K3064">
        <v>3</v>
      </c>
      <c r="L3064">
        <v>0</v>
      </c>
    </row>
    <row r="3065" spans="1:12" x14ac:dyDescent="0.2">
      <c r="A3065" t="s">
        <v>3081</v>
      </c>
      <c r="B3065" t="s">
        <v>34</v>
      </c>
      <c r="C3065">
        <v>0</v>
      </c>
      <c r="D3065">
        <v>2</v>
      </c>
      <c r="E3065">
        <v>1</v>
      </c>
      <c r="F3065">
        <v>0</v>
      </c>
      <c r="G3065">
        <v>1</v>
      </c>
      <c r="H3065">
        <v>2</v>
      </c>
      <c r="I3065">
        <v>7</v>
      </c>
      <c r="J3065">
        <v>0</v>
      </c>
      <c r="K3065">
        <v>2</v>
      </c>
      <c r="L3065">
        <v>0</v>
      </c>
    </row>
    <row r="3066" spans="1:12" x14ac:dyDescent="0.2">
      <c r="A3066" t="s">
        <v>3082</v>
      </c>
      <c r="B3066" t="s">
        <v>34</v>
      </c>
      <c r="C3066">
        <v>0</v>
      </c>
      <c r="D3066">
        <v>3</v>
      </c>
      <c r="E3066">
        <v>6</v>
      </c>
      <c r="F3066">
        <v>0</v>
      </c>
      <c r="G3066">
        <v>0.5</v>
      </c>
      <c r="H3066">
        <v>25</v>
      </c>
      <c r="I3066">
        <v>38</v>
      </c>
      <c r="J3066">
        <v>1</v>
      </c>
      <c r="K3066">
        <v>4</v>
      </c>
      <c r="L3066">
        <v>0</v>
      </c>
    </row>
    <row r="3067" spans="1:12" x14ac:dyDescent="0.2">
      <c r="A3067" t="s">
        <v>3083</v>
      </c>
      <c r="B3067" t="s">
        <v>19</v>
      </c>
      <c r="C3067">
        <v>0</v>
      </c>
      <c r="D3067">
        <v>1</v>
      </c>
      <c r="E3067">
        <v>0</v>
      </c>
      <c r="F3067">
        <v>0</v>
      </c>
      <c r="G3067">
        <v>1</v>
      </c>
      <c r="H3067">
        <v>5</v>
      </c>
      <c r="I3067">
        <v>5</v>
      </c>
      <c r="J3067">
        <v>1</v>
      </c>
      <c r="K3067">
        <v>2</v>
      </c>
      <c r="L3067">
        <v>0</v>
      </c>
    </row>
    <row r="3068" spans="1:12" x14ac:dyDescent="0.2">
      <c r="A3068" t="s">
        <v>3084</v>
      </c>
      <c r="B3068" t="s">
        <v>34</v>
      </c>
      <c r="C3068">
        <v>0</v>
      </c>
      <c r="D3068">
        <v>8</v>
      </c>
      <c r="E3068">
        <v>131</v>
      </c>
      <c r="F3068">
        <v>0</v>
      </c>
      <c r="G3068">
        <v>1</v>
      </c>
      <c r="H3068">
        <v>40</v>
      </c>
      <c r="I3068">
        <v>134</v>
      </c>
      <c r="J3068">
        <v>0</v>
      </c>
      <c r="K3068">
        <v>19</v>
      </c>
      <c r="L3068">
        <v>0</v>
      </c>
    </row>
    <row r="3069" spans="1:12" x14ac:dyDescent="0.2">
      <c r="A3069" t="s">
        <v>3085</v>
      </c>
      <c r="B3069" t="s">
        <v>17</v>
      </c>
      <c r="C3069">
        <v>2</v>
      </c>
      <c r="D3069">
        <v>1</v>
      </c>
      <c r="E3069">
        <v>0</v>
      </c>
      <c r="F3069">
        <v>1</v>
      </c>
      <c r="G3069">
        <v>1</v>
      </c>
      <c r="H3069">
        <v>2</v>
      </c>
      <c r="I3069">
        <v>2</v>
      </c>
      <c r="J3069">
        <v>1</v>
      </c>
      <c r="K3069">
        <v>1</v>
      </c>
      <c r="L3069">
        <v>0</v>
      </c>
    </row>
    <row r="3070" spans="1:12" x14ac:dyDescent="0.2">
      <c r="A3070" t="s">
        <v>3086</v>
      </c>
      <c r="B3070" t="s">
        <v>34</v>
      </c>
      <c r="C3070">
        <v>0</v>
      </c>
      <c r="D3070">
        <v>7</v>
      </c>
      <c r="E3070">
        <v>0</v>
      </c>
      <c r="F3070">
        <v>0</v>
      </c>
      <c r="G3070">
        <v>1</v>
      </c>
      <c r="H3070">
        <v>37</v>
      </c>
      <c r="I3070">
        <v>71</v>
      </c>
      <c r="J3070">
        <v>0</v>
      </c>
      <c r="K3070">
        <v>7</v>
      </c>
      <c r="L3070">
        <v>0</v>
      </c>
    </row>
    <row r="3071" spans="1:12" x14ac:dyDescent="0.2">
      <c r="A3071" t="s">
        <v>3087</v>
      </c>
      <c r="B3071" t="s">
        <v>34</v>
      </c>
      <c r="C3071">
        <v>0</v>
      </c>
      <c r="D3071">
        <v>1</v>
      </c>
      <c r="E3071">
        <v>3</v>
      </c>
      <c r="F3071">
        <v>0</v>
      </c>
      <c r="G3071">
        <v>0.5</v>
      </c>
      <c r="H3071">
        <v>3</v>
      </c>
      <c r="I3071">
        <v>7</v>
      </c>
      <c r="J3071">
        <v>0</v>
      </c>
      <c r="K3071">
        <v>3</v>
      </c>
      <c r="L3071">
        <v>0</v>
      </c>
    </row>
    <row r="3072" spans="1:12" x14ac:dyDescent="0.2">
      <c r="A3072" t="s">
        <v>3088</v>
      </c>
      <c r="B3072" t="s">
        <v>34</v>
      </c>
      <c r="C3072">
        <v>0</v>
      </c>
      <c r="D3072">
        <v>8</v>
      </c>
      <c r="E3072">
        <v>0</v>
      </c>
      <c r="F3072">
        <v>0</v>
      </c>
      <c r="G3072">
        <v>1</v>
      </c>
      <c r="H3072">
        <v>36</v>
      </c>
      <c r="I3072">
        <v>74</v>
      </c>
      <c r="J3072">
        <v>3</v>
      </c>
      <c r="K3072">
        <v>9</v>
      </c>
      <c r="L3072">
        <v>0</v>
      </c>
    </row>
    <row r="3073" spans="1:12" x14ac:dyDescent="0.2">
      <c r="A3073" t="s">
        <v>3089</v>
      </c>
      <c r="B3073" t="s">
        <v>34</v>
      </c>
      <c r="C3073">
        <v>0</v>
      </c>
      <c r="D3073">
        <v>1</v>
      </c>
      <c r="E3073">
        <v>1</v>
      </c>
      <c r="F3073">
        <v>0</v>
      </c>
      <c r="G3073">
        <v>1</v>
      </c>
      <c r="H3073">
        <v>5</v>
      </c>
      <c r="I3073">
        <v>6</v>
      </c>
      <c r="J3073">
        <v>1</v>
      </c>
      <c r="K3073">
        <v>3</v>
      </c>
      <c r="L3073">
        <v>0</v>
      </c>
    </row>
    <row r="3074" spans="1:12" x14ac:dyDescent="0.2">
      <c r="A3074" t="s">
        <v>3090</v>
      </c>
      <c r="B3074" t="s">
        <v>34</v>
      </c>
      <c r="C3074">
        <v>0</v>
      </c>
      <c r="D3074">
        <v>3</v>
      </c>
      <c r="E3074">
        <v>0</v>
      </c>
      <c r="F3074">
        <v>0</v>
      </c>
      <c r="G3074">
        <v>1</v>
      </c>
      <c r="H3074">
        <v>7</v>
      </c>
      <c r="I3074">
        <v>10</v>
      </c>
      <c r="J3074">
        <v>1</v>
      </c>
      <c r="K3074">
        <v>3</v>
      </c>
      <c r="L3074">
        <v>0</v>
      </c>
    </row>
    <row r="3075" spans="1:12" x14ac:dyDescent="0.2">
      <c r="A3075" t="s">
        <v>3091</v>
      </c>
      <c r="B3075" t="s">
        <v>17</v>
      </c>
      <c r="C3075">
        <v>0</v>
      </c>
      <c r="D3075">
        <v>2</v>
      </c>
      <c r="E3075">
        <v>1</v>
      </c>
      <c r="F3075">
        <v>1</v>
      </c>
      <c r="G3075">
        <v>1</v>
      </c>
      <c r="H3075">
        <v>1</v>
      </c>
      <c r="I3075">
        <v>5</v>
      </c>
      <c r="J3075">
        <v>2</v>
      </c>
      <c r="K3075">
        <v>4</v>
      </c>
      <c r="L3075">
        <v>0</v>
      </c>
    </row>
    <row r="3076" spans="1:12" x14ac:dyDescent="0.2">
      <c r="A3076" t="s">
        <v>3092</v>
      </c>
      <c r="B3076" t="s">
        <v>34</v>
      </c>
      <c r="C3076">
        <v>0</v>
      </c>
      <c r="D3076">
        <v>14</v>
      </c>
      <c r="E3076">
        <v>0</v>
      </c>
      <c r="F3076">
        <v>0</v>
      </c>
      <c r="G3076">
        <v>1</v>
      </c>
      <c r="H3076">
        <v>35</v>
      </c>
      <c r="I3076">
        <v>73</v>
      </c>
      <c r="J3076">
        <v>0</v>
      </c>
      <c r="K3076">
        <v>14</v>
      </c>
      <c r="L3076">
        <v>0</v>
      </c>
    </row>
    <row r="3077" spans="1:12" x14ac:dyDescent="0.2">
      <c r="A3077" t="s">
        <v>3093</v>
      </c>
      <c r="B3077" t="s">
        <v>34</v>
      </c>
      <c r="C3077">
        <v>0</v>
      </c>
      <c r="D3077">
        <v>4</v>
      </c>
      <c r="E3077">
        <v>6</v>
      </c>
      <c r="F3077">
        <v>0</v>
      </c>
      <c r="G3077">
        <v>1</v>
      </c>
      <c r="H3077">
        <v>22</v>
      </c>
      <c r="I3077">
        <v>48</v>
      </c>
      <c r="J3077">
        <v>1</v>
      </c>
      <c r="K3077">
        <v>6</v>
      </c>
      <c r="L3077">
        <v>0</v>
      </c>
    </row>
    <row r="3078" spans="1:12" x14ac:dyDescent="0.2">
      <c r="A3078" t="s">
        <v>3094</v>
      </c>
      <c r="B3078" t="s">
        <v>34</v>
      </c>
      <c r="C3078">
        <v>0</v>
      </c>
      <c r="D3078">
        <v>1</v>
      </c>
      <c r="E3078">
        <v>0</v>
      </c>
      <c r="F3078">
        <v>2</v>
      </c>
      <c r="G3078">
        <v>1</v>
      </c>
      <c r="H3078">
        <v>8</v>
      </c>
      <c r="I3078">
        <v>23</v>
      </c>
      <c r="J3078">
        <v>1</v>
      </c>
      <c r="K3078">
        <v>2</v>
      </c>
      <c r="L3078">
        <v>0</v>
      </c>
    </row>
    <row r="3079" spans="1:12" x14ac:dyDescent="0.2">
      <c r="A3079" t="s">
        <v>3095</v>
      </c>
      <c r="B3079" t="s">
        <v>34</v>
      </c>
      <c r="C3079">
        <v>0</v>
      </c>
      <c r="D3079">
        <v>5</v>
      </c>
      <c r="E3079">
        <v>4</v>
      </c>
      <c r="F3079">
        <v>0</v>
      </c>
      <c r="G3079">
        <v>0.5</v>
      </c>
      <c r="H3079">
        <v>22</v>
      </c>
      <c r="I3079">
        <v>67</v>
      </c>
      <c r="J3079">
        <v>0</v>
      </c>
      <c r="K3079">
        <v>5</v>
      </c>
      <c r="L3079">
        <v>0</v>
      </c>
    </row>
    <row r="3080" spans="1:12" x14ac:dyDescent="0.2">
      <c r="A3080" t="s">
        <v>3096</v>
      </c>
      <c r="B3080" t="s">
        <v>34</v>
      </c>
      <c r="C3080">
        <v>0</v>
      </c>
      <c r="D3080">
        <v>5</v>
      </c>
      <c r="E3080">
        <v>1</v>
      </c>
      <c r="F3080">
        <v>0</v>
      </c>
      <c r="G3080">
        <v>1</v>
      </c>
      <c r="H3080">
        <v>21</v>
      </c>
      <c r="I3080">
        <v>60</v>
      </c>
      <c r="J3080">
        <v>3</v>
      </c>
      <c r="K3080">
        <v>7</v>
      </c>
      <c r="L3080">
        <v>0</v>
      </c>
    </row>
    <row r="3081" spans="1:12" x14ac:dyDescent="0.2">
      <c r="A3081" t="s">
        <v>3097</v>
      </c>
      <c r="B3081" t="s">
        <v>19</v>
      </c>
      <c r="C3081">
        <v>0</v>
      </c>
      <c r="D3081">
        <v>2</v>
      </c>
      <c r="E3081">
        <v>3</v>
      </c>
      <c r="F3081">
        <v>1</v>
      </c>
      <c r="G3081">
        <v>0.5</v>
      </c>
      <c r="H3081">
        <v>3</v>
      </c>
      <c r="I3081">
        <v>7</v>
      </c>
      <c r="J3081">
        <v>1</v>
      </c>
      <c r="K3081">
        <v>3</v>
      </c>
      <c r="L3081">
        <v>0</v>
      </c>
    </row>
    <row r="3082" spans="1:12" x14ac:dyDescent="0.2">
      <c r="A3082" t="s">
        <v>3098</v>
      </c>
      <c r="B3082" t="s">
        <v>17</v>
      </c>
      <c r="C3082">
        <v>0</v>
      </c>
      <c r="D3082">
        <v>2</v>
      </c>
      <c r="E3082">
        <v>3</v>
      </c>
      <c r="F3082">
        <v>1</v>
      </c>
      <c r="G3082">
        <v>0.5</v>
      </c>
      <c r="H3082">
        <v>2</v>
      </c>
      <c r="I3082">
        <v>4</v>
      </c>
      <c r="J3082">
        <v>1</v>
      </c>
      <c r="K3082">
        <v>3</v>
      </c>
      <c r="L3082">
        <v>0</v>
      </c>
    </row>
    <row r="3083" spans="1:12" x14ac:dyDescent="0.2">
      <c r="A3083" t="s">
        <v>3099</v>
      </c>
      <c r="B3083" t="s">
        <v>19</v>
      </c>
      <c r="C3083">
        <v>0</v>
      </c>
      <c r="D3083">
        <v>3</v>
      </c>
      <c r="E3083">
        <v>1</v>
      </c>
      <c r="F3083">
        <v>1</v>
      </c>
      <c r="G3083">
        <v>0.5</v>
      </c>
      <c r="H3083">
        <v>3</v>
      </c>
      <c r="I3083">
        <v>14</v>
      </c>
      <c r="J3083">
        <v>1</v>
      </c>
      <c r="K3083">
        <v>3</v>
      </c>
      <c r="L3083">
        <v>0</v>
      </c>
    </row>
    <row r="3084" spans="1:12" x14ac:dyDescent="0.2">
      <c r="A3084" t="s">
        <v>3100</v>
      </c>
      <c r="B3084" t="s">
        <v>34</v>
      </c>
      <c r="C3084">
        <v>0</v>
      </c>
      <c r="D3084">
        <v>3</v>
      </c>
      <c r="E3084">
        <v>3</v>
      </c>
      <c r="F3084">
        <v>0</v>
      </c>
      <c r="G3084">
        <v>1</v>
      </c>
      <c r="H3084">
        <v>19</v>
      </c>
      <c r="I3084">
        <v>31</v>
      </c>
      <c r="J3084">
        <v>3</v>
      </c>
      <c r="K3084">
        <v>5</v>
      </c>
      <c r="L3084">
        <v>0</v>
      </c>
    </row>
    <row r="3085" spans="1:12" x14ac:dyDescent="0.2">
      <c r="A3085" t="s">
        <v>3101</v>
      </c>
      <c r="B3085" t="s">
        <v>34</v>
      </c>
      <c r="C3085">
        <v>0</v>
      </c>
      <c r="D3085">
        <v>3</v>
      </c>
      <c r="E3085">
        <v>1</v>
      </c>
      <c r="F3085">
        <v>0</v>
      </c>
      <c r="G3085">
        <v>1</v>
      </c>
      <c r="H3085">
        <v>21</v>
      </c>
      <c r="I3085">
        <v>36</v>
      </c>
      <c r="J3085">
        <v>1</v>
      </c>
      <c r="K3085">
        <v>3</v>
      </c>
      <c r="L3085">
        <v>0</v>
      </c>
    </row>
    <row r="3086" spans="1:12" x14ac:dyDescent="0.2">
      <c r="A3086" t="s">
        <v>3102</v>
      </c>
      <c r="B3086" t="s">
        <v>34</v>
      </c>
      <c r="C3086">
        <v>0</v>
      </c>
      <c r="D3086">
        <v>1</v>
      </c>
      <c r="E3086">
        <v>1</v>
      </c>
      <c r="F3086">
        <v>0</v>
      </c>
      <c r="G3086">
        <v>1</v>
      </c>
      <c r="H3086">
        <v>3</v>
      </c>
      <c r="I3086">
        <v>8</v>
      </c>
      <c r="J3086">
        <v>1</v>
      </c>
      <c r="K3086">
        <v>3</v>
      </c>
      <c r="L3086">
        <v>0</v>
      </c>
    </row>
    <row r="3087" spans="1:12" x14ac:dyDescent="0.2">
      <c r="A3087" t="s">
        <v>3103</v>
      </c>
      <c r="B3087" t="s">
        <v>34</v>
      </c>
      <c r="C3087">
        <v>0</v>
      </c>
      <c r="D3087">
        <v>2</v>
      </c>
      <c r="E3087">
        <v>0</v>
      </c>
      <c r="F3087">
        <v>0</v>
      </c>
      <c r="G3087">
        <v>1</v>
      </c>
      <c r="H3087">
        <v>4</v>
      </c>
      <c r="I3087">
        <v>11</v>
      </c>
      <c r="J3087">
        <v>1</v>
      </c>
      <c r="K3087">
        <v>2</v>
      </c>
      <c r="L3087">
        <v>0</v>
      </c>
    </row>
    <row r="3088" spans="1:12" x14ac:dyDescent="0.2">
      <c r="A3088" t="s">
        <v>3104</v>
      </c>
      <c r="B3088" t="s">
        <v>34</v>
      </c>
      <c r="C3088">
        <v>0</v>
      </c>
      <c r="D3088">
        <v>2</v>
      </c>
      <c r="E3088">
        <v>0</v>
      </c>
      <c r="F3088">
        <v>2</v>
      </c>
      <c r="G3088">
        <v>1</v>
      </c>
      <c r="H3088">
        <v>1</v>
      </c>
      <c r="I3088">
        <v>15</v>
      </c>
      <c r="J3088">
        <v>3</v>
      </c>
      <c r="K3088">
        <v>5</v>
      </c>
      <c r="L3088">
        <v>2</v>
      </c>
    </row>
    <row r="3089" spans="1:12" x14ac:dyDescent="0.2">
      <c r="A3089" t="s">
        <v>3105</v>
      </c>
      <c r="B3089" t="s">
        <v>34</v>
      </c>
      <c r="C3089">
        <v>0</v>
      </c>
      <c r="D3089">
        <v>5</v>
      </c>
      <c r="E3089">
        <v>10</v>
      </c>
      <c r="F3089">
        <v>0</v>
      </c>
      <c r="G3089">
        <v>0.33300000000000002</v>
      </c>
      <c r="H3089">
        <v>4</v>
      </c>
      <c r="I3089">
        <v>14</v>
      </c>
      <c r="J3089">
        <v>1</v>
      </c>
      <c r="K3089">
        <v>5</v>
      </c>
      <c r="L3089">
        <v>0</v>
      </c>
    </row>
    <row r="3090" spans="1:12" x14ac:dyDescent="0.2">
      <c r="A3090" t="s">
        <v>3106</v>
      </c>
      <c r="B3090" t="s">
        <v>34</v>
      </c>
      <c r="C3090">
        <v>0</v>
      </c>
      <c r="D3090">
        <v>6</v>
      </c>
      <c r="E3090">
        <v>0</v>
      </c>
      <c r="F3090">
        <v>1</v>
      </c>
      <c r="G3090">
        <v>0.5</v>
      </c>
      <c r="H3090">
        <v>2</v>
      </c>
      <c r="I3090">
        <v>12</v>
      </c>
      <c r="J3090">
        <v>1</v>
      </c>
      <c r="K3090">
        <v>7</v>
      </c>
      <c r="L3090">
        <v>0</v>
      </c>
    </row>
    <row r="3091" spans="1:12" x14ac:dyDescent="0.2">
      <c r="A3091" t="s">
        <v>3107</v>
      </c>
      <c r="B3091" t="s">
        <v>34</v>
      </c>
      <c r="C3091">
        <v>0</v>
      </c>
      <c r="D3091">
        <v>4</v>
      </c>
      <c r="E3091">
        <v>0</v>
      </c>
      <c r="F3091">
        <v>0</v>
      </c>
      <c r="G3091">
        <v>1</v>
      </c>
      <c r="H3091">
        <v>23</v>
      </c>
      <c r="I3091">
        <v>43</v>
      </c>
      <c r="J3091">
        <v>1</v>
      </c>
      <c r="K3091">
        <v>5</v>
      </c>
      <c r="L3091">
        <v>0</v>
      </c>
    </row>
    <row r="3092" spans="1:12" x14ac:dyDescent="0.2">
      <c r="A3092" t="s">
        <v>3108</v>
      </c>
      <c r="B3092" t="s">
        <v>19</v>
      </c>
      <c r="C3092">
        <v>0</v>
      </c>
      <c r="D3092">
        <v>4</v>
      </c>
      <c r="E3092">
        <v>10</v>
      </c>
      <c r="F3092">
        <v>0</v>
      </c>
      <c r="G3092">
        <v>0.25</v>
      </c>
      <c r="H3092">
        <v>9</v>
      </c>
      <c r="I3092">
        <v>8</v>
      </c>
      <c r="J3092">
        <v>1</v>
      </c>
      <c r="K3092">
        <v>5</v>
      </c>
      <c r="L3092">
        <v>0</v>
      </c>
    </row>
    <row r="3093" spans="1:12" x14ac:dyDescent="0.2">
      <c r="A3093" t="s">
        <v>3109</v>
      </c>
      <c r="B3093" t="s">
        <v>1644</v>
      </c>
      <c r="C3093">
        <v>0</v>
      </c>
      <c r="D3093">
        <v>4</v>
      </c>
      <c r="E3093">
        <v>0</v>
      </c>
      <c r="F3093">
        <v>0</v>
      </c>
      <c r="G3093">
        <v>0.5</v>
      </c>
      <c r="H3093">
        <v>3</v>
      </c>
      <c r="I3093">
        <v>19</v>
      </c>
      <c r="J3093">
        <v>4</v>
      </c>
      <c r="K3093">
        <v>5</v>
      </c>
      <c r="L3093">
        <v>0</v>
      </c>
    </row>
    <row r="3094" spans="1:12" x14ac:dyDescent="0.2">
      <c r="A3094" t="s">
        <v>3110</v>
      </c>
      <c r="B3094" t="s">
        <v>34</v>
      </c>
      <c r="C3094">
        <v>0</v>
      </c>
      <c r="D3094">
        <v>2</v>
      </c>
      <c r="E3094">
        <v>102</v>
      </c>
      <c r="F3094">
        <v>0</v>
      </c>
      <c r="G3094">
        <v>0.25</v>
      </c>
      <c r="H3094">
        <v>37</v>
      </c>
      <c r="I3094">
        <v>115</v>
      </c>
      <c r="J3094">
        <v>6</v>
      </c>
      <c r="K3094">
        <v>22</v>
      </c>
      <c r="L3094">
        <v>3</v>
      </c>
    </row>
    <row r="3095" spans="1:12" x14ac:dyDescent="0.2">
      <c r="A3095" t="s">
        <v>3111</v>
      </c>
      <c r="B3095" t="s">
        <v>34</v>
      </c>
      <c r="C3095">
        <v>0</v>
      </c>
      <c r="D3095">
        <v>1</v>
      </c>
      <c r="E3095">
        <v>0</v>
      </c>
      <c r="F3095">
        <v>2</v>
      </c>
      <c r="G3095">
        <v>1</v>
      </c>
      <c r="H3095">
        <v>10</v>
      </c>
      <c r="I3095">
        <v>52</v>
      </c>
      <c r="J3095">
        <v>1</v>
      </c>
      <c r="K3095">
        <v>2</v>
      </c>
      <c r="L3095">
        <v>0</v>
      </c>
    </row>
    <row r="3096" spans="1:12" x14ac:dyDescent="0.2">
      <c r="A3096" t="s">
        <v>3112</v>
      </c>
      <c r="B3096" t="s">
        <v>34</v>
      </c>
      <c r="C3096">
        <v>0</v>
      </c>
      <c r="D3096">
        <v>1</v>
      </c>
      <c r="E3096">
        <v>0</v>
      </c>
      <c r="F3096">
        <v>2</v>
      </c>
      <c r="G3096">
        <v>1</v>
      </c>
      <c r="H3096">
        <v>17</v>
      </c>
      <c r="I3096">
        <v>45</v>
      </c>
      <c r="J3096">
        <v>1</v>
      </c>
      <c r="K3096">
        <v>2</v>
      </c>
      <c r="L3096">
        <v>0</v>
      </c>
    </row>
    <row r="3097" spans="1:12" x14ac:dyDescent="0.2">
      <c r="A3097" t="s">
        <v>3113</v>
      </c>
      <c r="B3097" t="s">
        <v>34</v>
      </c>
      <c r="C3097">
        <v>0</v>
      </c>
      <c r="D3097">
        <v>1</v>
      </c>
      <c r="E3097">
        <v>0</v>
      </c>
      <c r="F3097">
        <v>0</v>
      </c>
      <c r="G3097">
        <v>1</v>
      </c>
      <c r="H3097">
        <v>13</v>
      </c>
      <c r="I3097">
        <v>22</v>
      </c>
      <c r="J3097">
        <v>1</v>
      </c>
      <c r="K3097">
        <v>2</v>
      </c>
      <c r="L3097">
        <v>0</v>
      </c>
    </row>
    <row r="3098" spans="1:12" x14ac:dyDescent="0.2">
      <c r="A3098" t="s">
        <v>3114</v>
      </c>
      <c r="B3098" t="s">
        <v>17</v>
      </c>
      <c r="C3098">
        <v>3</v>
      </c>
      <c r="D3098">
        <v>1</v>
      </c>
      <c r="E3098">
        <v>0</v>
      </c>
      <c r="F3098">
        <v>1</v>
      </c>
      <c r="G3098">
        <v>1</v>
      </c>
      <c r="H3098">
        <v>0</v>
      </c>
      <c r="I3098">
        <v>2</v>
      </c>
      <c r="J3098">
        <v>2</v>
      </c>
      <c r="K3098">
        <v>1</v>
      </c>
      <c r="L3098">
        <v>0</v>
      </c>
    </row>
    <row r="3099" spans="1:12" x14ac:dyDescent="0.2">
      <c r="A3099" t="s">
        <v>3115</v>
      </c>
      <c r="B3099" t="s">
        <v>34</v>
      </c>
      <c r="C3099">
        <v>0</v>
      </c>
      <c r="D3099">
        <v>27</v>
      </c>
      <c r="E3099">
        <v>333</v>
      </c>
      <c r="F3099">
        <v>0</v>
      </c>
      <c r="G3099">
        <v>0.5</v>
      </c>
      <c r="H3099">
        <v>14</v>
      </c>
      <c r="I3099">
        <v>94</v>
      </c>
      <c r="J3099">
        <v>15</v>
      </c>
      <c r="K3099">
        <v>35</v>
      </c>
      <c r="L3099">
        <v>0</v>
      </c>
    </row>
    <row r="3100" spans="1:12" x14ac:dyDescent="0.2">
      <c r="A3100" t="s">
        <v>3116</v>
      </c>
      <c r="B3100" t="s">
        <v>17</v>
      </c>
      <c r="C3100">
        <v>0</v>
      </c>
      <c r="D3100">
        <v>2</v>
      </c>
      <c r="E3100">
        <v>0</v>
      </c>
      <c r="F3100">
        <v>0</v>
      </c>
      <c r="G3100">
        <v>0.5</v>
      </c>
      <c r="H3100">
        <v>2</v>
      </c>
      <c r="I3100">
        <v>9</v>
      </c>
      <c r="J3100">
        <v>1</v>
      </c>
      <c r="K3100">
        <v>3</v>
      </c>
      <c r="L3100">
        <v>0</v>
      </c>
    </row>
    <row r="3101" spans="1:12" x14ac:dyDescent="0.2">
      <c r="A3101" t="s">
        <v>3117</v>
      </c>
      <c r="B3101" t="s">
        <v>17</v>
      </c>
      <c r="C3101">
        <v>0</v>
      </c>
      <c r="D3101">
        <v>0</v>
      </c>
      <c r="E3101">
        <v>0</v>
      </c>
      <c r="F3101">
        <v>1</v>
      </c>
      <c r="G3101">
        <v>1</v>
      </c>
      <c r="H3101">
        <v>0</v>
      </c>
      <c r="I3101">
        <v>4</v>
      </c>
      <c r="J3101">
        <v>2</v>
      </c>
      <c r="K3101">
        <v>3</v>
      </c>
      <c r="L3101">
        <v>1</v>
      </c>
    </row>
    <row r="3102" spans="1:12" x14ac:dyDescent="0.2">
      <c r="A3102" t="s">
        <v>3118</v>
      </c>
      <c r="B3102" t="s">
        <v>17</v>
      </c>
      <c r="C3102">
        <v>0</v>
      </c>
      <c r="D3102">
        <v>2</v>
      </c>
      <c r="E3102">
        <v>1</v>
      </c>
      <c r="F3102">
        <v>1</v>
      </c>
      <c r="G3102">
        <v>1</v>
      </c>
      <c r="H3102">
        <v>3</v>
      </c>
      <c r="I3102">
        <v>8</v>
      </c>
      <c r="J3102">
        <v>1</v>
      </c>
      <c r="K3102">
        <v>4</v>
      </c>
      <c r="L3102">
        <v>0</v>
      </c>
    </row>
    <row r="3103" spans="1:12" x14ac:dyDescent="0.2">
      <c r="A3103" t="s">
        <v>3119</v>
      </c>
      <c r="B3103" t="s">
        <v>13</v>
      </c>
      <c r="C3103">
        <v>0</v>
      </c>
      <c r="D3103">
        <v>3</v>
      </c>
      <c r="E3103">
        <v>0</v>
      </c>
      <c r="F3103">
        <v>1</v>
      </c>
      <c r="G3103">
        <v>1</v>
      </c>
      <c r="H3103">
        <v>0</v>
      </c>
      <c r="I3103">
        <v>3</v>
      </c>
      <c r="J3103">
        <v>7</v>
      </c>
      <c r="K3103">
        <v>3</v>
      </c>
      <c r="L3103">
        <v>0</v>
      </c>
    </row>
    <row r="3104" spans="1:12" x14ac:dyDescent="0.2">
      <c r="A3104" t="s">
        <v>3120</v>
      </c>
      <c r="B3104" t="s">
        <v>17</v>
      </c>
      <c r="C3104">
        <v>0</v>
      </c>
      <c r="D3104">
        <v>1</v>
      </c>
      <c r="E3104">
        <v>3</v>
      </c>
      <c r="F3104">
        <v>1</v>
      </c>
      <c r="G3104">
        <v>1</v>
      </c>
      <c r="H3104">
        <v>3</v>
      </c>
      <c r="I3104">
        <v>9</v>
      </c>
      <c r="J3104">
        <v>1</v>
      </c>
      <c r="K3104">
        <v>3</v>
      </c>
      <c r="L3104">
        <v>0</v>
      </c>
    </row>
    <row r="3105" spans="1:12" x14ac:dyDescent="0.2">
      <c r="A3105" t="s">
        <v>3121</v>
      </c>
      <c r="B3105" t="s">
        <v>17</v>
      </c>
      <c r="C3105">
        <v>0</v>
      </c>
      <c r="D3105">
        <v>1</v>
      </c>
      <c r="E3105">
        <v>0</v>
      </c>
      <c r="F3105">
        <v>4</v>
      </c>
      <c r="G3105">
        <v>1</v>
      </c>
      <c r="H3105">
        <v>1</v>
      </c>
      <c r="I3105">
        <v>6</v>
      </c>
      <c r="J3105">
        <v>1</v>
      </c>
      <c r="K3105">
        <v>1</v>
      </c>
      <c r="L3105">
        <v>0</v>
      </c>
    </row>
    <row r="3106" spans="1:12" x14ac:dyDescent="0.2">
      <c r="A3106" t="s">
        <v>3122</v>
      </c>
      <c r="B3106" t="s">
        <v>17</v>
      </c>
      <c r="C3106">
        <v>0</v>
      </c>
      <c r="D3106">
        <v>1</v>
      </c>
      <c r="E3106">
        <v>0</v>
      </c>
      <c r="F3106">
        <v>4</v>
      </c>
      <c r="G3106">
        <v>1</v>
      </c>
      <c r="H3106">
        <v>1</v>
      </c>
      <c r="I3106">
        <v>6</v>
      </c>
      <c r="J3106">
        <v>1</v>
      </c>
      <c r="K3106">
        <v>1</v>
      </c>
      <c r="L3106">
        <v>0</v>
      </c>
    </row>
    <row r="3107" spans="1:12" x14ac:dyDescent="0.2">
      <c r="A3107" t="s">
        <v>3123</v>
      </c>
      <c r="B3107" t="s">
        <v>15</v>
      </c>
      <c r="C3107">
        <v>0</v>
      </c>
      <c r="D3107">
        <v>2</v>
      </c>
      <c r="E3107">
        <v>0</v>
      </c>
      <c r="F3107">
        <v>0</v>
      </c>
      <c r="G3107">
        <v>1</v>
      </c>
      <c r="H3107">
        <v>4</v>
      </c>
      <c r="I3107">
        <v>12</v>
      </c>
      <c r="J3107">
        <v>1</v>
      </c>
      <c r="K3107">
        <v>6</v>
      </c>
      <c r="L3107">
        <v>0</v>
      </c>
    </row>
    <row r="3108" spans="1:12" x14ac:dyDescent="0.2">
      <c r="A3108" t="s">
        <v>3124</v>
      </c>
      <c r="B3108" t="s">
        <v>34</v>
      </c>
      <c r="C3108">
        <v>0</v>
      </c>
      <c r="D3108">
        <v>8</v>
      </c>
      <c r="E3108">
        <v>0</v>
      </c>
      <c r="F3108">
        <v>0</v>
      </c>
      <c r="G3108">
        <v>0.5</v>
      </c>
      <c r="H3108">
        <v>11</v>
      </c>
      <c r="I3108">
        <v>45</v>
      </c>
      <c r="J3108">
        <v>1</v>
      </c>
      <c r="K3108">
        <v>11</v>
      </c>
      <c r="L3108">
        <v>0</v>
      </c>
    </row>
    <row r="3109" spans="1:12" x14ac:dyDescent="0.2">
      <c r="A3109" t="s">
        <v>3125</v>
      </c>
      <c r="B3109" t="s">
        <v>15</v>
      </c>
      <c r="C3109">
        <v>0</v>
      </c>
      <c r="D3109">
        <v>1</v>
      </c>
      <c r="E3109">
        <v>1</v>
      </c>
      <c r="F3109">
        <v>1</v>
      </c>
      <c r="G3109">
        <v>1</v>
      </c>
      <c r="H3109">
        <v>0</v>
      </c>
      <c r="I3109">
        <v>4</v>
      </c>
      <c r="J3109">
        <v>1</v>
      </c>
      <c r="K3109">
        <v>2</v>
      </c>
      <c r="L3109">
        <v>0</v>
      </c>
    </row>
    <row r="3110" spans="1:12" x14ac:dyDescent="0.2">
      <c r="A3110" t="s">
        <v>3126</v>
      </c>
      <c r="B3110" t="s">
        <v>34</v>
      </c>
      <c r="C3110">
        <v>0</v>
      </c>
      <c r="D3110">
        <v>3</v>
      </c>
      <c r="E3110">
        <v>6</v>
      </c>
      <c r="F3110">
        <v>1</v>
      </c>
      <c r="G3110">
        <v>1</v>
      </c>
      <c r="H3110">
        <v>6</v>
      </c>
      <c r="I3110">
        <v>22</v>
      </c>
      <c r="J3110">
        <v>0</v>
      </c>
      <c r="K3110">
        <v>4</v>
      </c>
      <c r="L3110">
        <v>0</v>
      </c>
    </row>
    <row r="3111" spans="1:12" x14ac:dyDescent="0.2">
      <c r="A3111" t="s">
        <v>3127</v>
      </c>
      <c r="B3111" t="s">
        <v>34</v>
      </c>
      <c r="C3111">
        <v>2</v>
      </c>
      <c r="D3111">
        <v>5</v>
      </c>
      <c r="E3111">
        <v>19</v>
      </c>
      <c r="F3111">
        <v>1</v>
      </c>
      <c r="G3111">
        <v>0.5</v>
      </c>
      <c r="H3111">
        <v>16</v>
      </c>
      <c r="I3111">
        <v>46</v>
      </c>
      <c r="J3111">
        <v>2</v>
      </c>
      <c r="K3111">
        <v>7</v>
      </c>
      <c r="L3111">
        <v>0</v>
      </c>
    </row>
    <row r="3112" spans="1:12" x14ac:dyDescent="0.2">
      <c r="A3112" t="s">
        <v>3128</v>
      </c>
      <c r="B3112" t="s">
        <v>34</v>
      </c>
      <c r="C3112">
        <v>0</v>
      </c>
      <c r="D3112">
        <v>2</v>
      </c>
      <c r="E3112">
        <v>1</v>
      </c>
      <c r="F3112">
        <v>1</v>
      </c>
      <c r="G3112">
        <v>1</v>
      </c>
      <c r="H3112">
        <v>7</v>
      </c>
      <c r="I3112">
        <v>13</v>
      </c>
      <c r="J3112">
        <v>0</v>
      </c>
      <c r="K3112">
        <v>2</v>
      </c>
      <c r="L3112">
        <v>0</v>
      </c>
    </row>
    <row r="3113" spans="1:12" x14ac:dyDescent="0.2">
      <c r="A3113" t="s">
        <v>3129</v>
      </c>
      <c r="B3113" t="s">
        <v>34</v>
      </c>
      <c r="C3113">
        <v>0</v>
      </c>
      <c r="D3113">
        <v>9</v>
      </c>
      <c r="E3113">
        <v>16</v>
      </c>
      <c r="F3113">
        <v>0</v>
      </c>
      <c r="G3113">
        <v>0.33300000000000002</v>
      </c>
      <c r="H3113">
        <v>2</v>
      </c>
      <c r="I3113">
        <v>17</v>
      </c>
      <c r="J3113">
        <v>3</v>
      </c>
      <c r="K3113">
        <v>9</v>
      </c>
      <c r="L3113">
        <v>1</v>
      </c>
    </row>
    <row r="3114" spans="1:12" x14ac:dyDescent="0.2">
      <c r="A3114" t="s">
        <v>3130</v>
      </c>
      <c r="B3114" t="s">
        <v>34</v>
      </c>
      <c r="C3114">
        <v>0</v>
      </c>
      <c r="D3114">
        <v>6</v>
      </c>
      <c r="E3114">
        <v>15</v>
      </c>
      <c r="F3114">
        <v>0</v>
      </c>
      <c r="G3114">
        <v>1</v>
      </c>
      <c r="H3114">
        <v>8</v>
      </c>
      <c r="I3114">
        <v>27</v>
      </c>
      <c r="J3114">
        <v>2</v>
      </c>
      <c r="K3114">
        <v>6</v>
      </c>
      <c r="L3114">
        <v>0</v>
      </c>
    </row>
    <row r="3115" spans="1:12" x14ac:dyDescent="0.2">
      <c r="A3115" t="s">
        <v>3131</v>
      </c>
      <c r="B3115" t="s">
        <v>19</v>
      </c>
      <c r="C3115">
        <v>0</v>
      </c>
      <c r="D3115">
        <v>1</v>
      </c>
      <c r="E3115">
        <v>0</v>
      </c>
      <c r="F3115">
        <v>0</v>
      </c>
      <c r="G3115">
        <v>1</v>
      </c>
      <c r="H3115">
        <v>4</v>
      </c>
      <c r="I3115">
        <v>4</v>
      </c>
      <c r="J3115">
        <v>1</v>
      </c>
      <c r="K3115">
        <v>2</v>
      </c>
      <c r="L3115">
        <v>0</v>
      </c>
    </row>
    <row r="3116" spans="1:12" x14ac:dyDescent="0.2">
      <c r="A3116" t="s">
        <v>3132</v>
      </c>
      <c r="B3116" t="s">
        <v>34</v>
      </c>
      <c r="C3116">
        <v>0</v>
      </c>
      <c r="D3116">
        <v>1</v>
      </c>
      <c r="E3116">
        <v>1</v>
      </c>
      <c r="F3116">
        <v>0</v>
      </c>
      <c r="G3116">
        <v>1</v>
      </c>
      <c r="H3116">
        <v>2</v>
      </c>
      <c r="I3116">
        <v>4</v>
      </c>
      <c r="J3116">
        <v>1</v>
      </c>
      <c r="K3116">
        <v>2</v>
      </c>
      <c r="L3116">
        <v>0</v>
      </c>
    </row>
    <row r="3117" spans="1:12" x14ac:dyDescent="0.2">
      <c r="A3117" t="s">
        <v>3133</v>
      </c>
      <c r="B3117" t="s">
        <v>19</v>
      </c>
      <c r="C3117">
        <v>4</v>
      </c>
      <c r="D3117">
        <v>1</v>
      </c>
      <c r="E3117">
        <v>0</v>
      </c>
      <c r="F3117">
        <v>1</v>
      </c>
      <c r="G3117">
        <v>1</v>
      </c>
      <c r="H3117">
        <v>1</v>
      </c>
      <c r="I3117">
        <v>12</v>
      </c>
      <c r="J3117">
        <v>4</v>
      </c>
      <c r="K3117">
        <v>4</v>
      </c>
      <c r="L3117">
        <v>0</v>
      </c>
    </row>
    <row r="3118" spans="1:12" x14ac:dyDescent="0.2">
      <c r="A3118" t="s">
        <v>3134</v>
      </c>
      <c r="B3118" t="s">
        <v>19</v>
      </c>
      <c r="C3118">
        <v>0</v>
      </c>
      <c r="D3118">
        <v>0</v>
      </c>
      <c r="E3118">
        <v>3</v>
      </c>
      <c r="F3118">
        <v>0</v>
      </c>
      <c r="G3118">
        <v>0.5</v>
      </c>
      <c r="H3118">
        <v>4</v>
      </c>
      <c r="I3118">
        <v>9</v>
      </c>
      <c r="J3118">
        <v>1</v>
      </c>
      <c r="K3118">
        <v>4</v>
      </c>
      <c r="L3118">
        <v>0</v>
      </c>
    </row>
    <row r="3119" spans="1:12" x14ac:dyDescent="0.2">
      <c r="A3119" t="s">
        <v>3135</v>
      </c>
      <c r="B3119" t="s">
        <v>34</v>
      </c>
      <c r="C3119">
        <v>0</v>
      </c>
      <c r="D3119">
        <v>14</v>
      </c>
      <c r="E3119">
        <v>0</v>
      </c>
      <c r="F3119">
        <v>0</v>
      </c>
      <c r="G3119">
        <v>0.5</v>
      </c>
      <c r="H3119">
        <v>22</v>
      </c>
      <c r="I3119">
        <v>53</v>
      </c>
      <c r="J3119">
        <v>0</v>
      </c>
      <c r="K3119">
        <v>19</v>
      </c>
      <c r="L3119">
        <v>0</v>
      </c>
    </row>
    <row r="3120" spans="1:12" x14ac:dyDescent="0.2">
      <c r="A3120" t="s">
        <v>3136</v>
      </c>
      <c r="B3120" t="s">
        <v>17</v>
      </c>
      <c r="C3120">
        <v>0</v>
      </c>
      <c r="D3120">
        <v>2</v>
      </c>
      <c r="E3120">
        <v>1</v>
      </c>
      <c r="F3120">
        <v>1</v>
      </c>
      <c r="G3120">
        <v>1</v>
      </c>
      <c r="H3120">
        <v>1</v>
      </c>
      <c r="I3120">
        <v>4</v>
      </c>
      <c r="J3120">
        <v>1</v>
      </c>
      <c r="K3120">
        <v>3</v>
      </c>
      <c r="L3120">
        <v>0</v>
      </c>
    </row>
    <row r="3121" spans="1:12" x14ac:dyDescent="0.2">
      <c r="A3121" t="s">
        <v>3137</v>
      </c>
      <c r="B3121" t="s">
        <v>34</v>
      </c>
      <c r="C3121">
        <v>0</v>
      </c>
      <c r="D3121">
        <v>9</v>
      </c>
      <c r="E3121">
        <v>13</v>
      </c>
      <c r="F3121">
        <v>1</v>
      </c>
      <c r="G3121">
        <v>0.33300000000000002</v>
      </c>
      <c r="H3121">
        <v>10</v>
      </c>
      <c r="I3121">
        <v>40</v>
      </c>
      <c r="J3121">
        <v>2</v>
      </c>
      <c r="K3121">
        <v>11</v>
      </c>
      <c r="L3121">
        <v>0</v>
      </c>
    </row>
    <row r="3122" spans="1:12" x14ac:dyDescent="0.2">
      <c r="A3122" t="s">
        <v>3138</v>
      </c>
      <c r="B3122" t="s">
        <v>34</v>
      </c>
      <c r="C3122">
        <v>0</v>
      </c>
      <c r="D3122">
        <v>18</v>
      </c>
      <c r="E3122">
        <v>319</v>
      </c>
      <c r="F3122">
        <v>0</v>
      </c>
      <c r="G3122">
        <v>0.5</v>
      </c>
      <c r="H3122">
        <v>33</v>
      </c>
      <c r="I3122">
        <v>62</v>
      </c>
      <c r="J3122">
        <v>3</v>
      </c>
      <c r="K3122">
        <v>26</v>
      </c>
      <c r="L3122">
        <v>0</v>
      </c>
    </row>
    <row r="3123" spans="1:12" x14ac:dyDescent="0.2">
      <c r="A3123" t="s">
        <v>3139</v>
      </c>
      <c r="B3123" t="s">
        <v>34</v>
      </c>
      <c r="C3123">
        <v>0</v>
      </c>
      <c r="D3123">
        <v>1</v>
      </c>
      <c r="E3123">
        <v>1</v>
      </c>
      <c r="F3123">
        <v>0</v>
      </c>
      <c r="G3123">
        <v>1</v>
      </c>
      <c r="H3123">
        <v>7</v>
      </c>
      <c r="I3123">
        <v>6</v>
      </c>
      <c r="J3123">
        <v>1</v>
      </c>
      <c r="K3123">
        <v>2</v>
      </c>
      <c r="L3123">
        <v>0</v>
      </c>
    </row>
    <row r="3124" spans="1:12" x14ac:dyDescent="0.2">
      <c r="A3124" t="s">
        <v>3140</v>
      </c>
      <c r="B3124" t="s">
        <v>19</v>
      </c>
      <c r="C3124">
        <v>0</v>
      </c>
      <c r="D3124">
        <v>1</v>
      </c>
      <c r="E3124">
        <v>1</v>
      </c>
      <c r="F3124">
        <v>0</v>
      </c>
      <c r="G3124">
        <v>1</v>
      </c>
      <c r="H3124">
        <v>5</v>
      </c>
      <c r="I3124">
        <v>3</v>
      </c>
      <c r="J3124">
        <v>1</v>
      </c>
      <c r="K3124">
        <v>2</v>
      </c>
      <c r="L3124">
        <v>0</v>
      </c>
    </row>
    <row r="3125" spans="1:12" x14ac:dyDescent="0.2">
      <c r="A3125" t="s">
        <v>3141</v>
      </c>
      <c r="B3125" t="s">
        <v>19</v>
      </c>
      <c r="C3125">
        <v>0</v>
      </c>
      <c r="D3125">
        <v>1</v>
      </c>
      <c r="E3125">
        <v>1</v>
      </c>
      <c r="F3125">
        <v>0</v>
      </c>
      <c r="G3125">
        <v>1</v>
      </c>
      <c r="H3125">
        <v>6</v>
      </c>
      <c r="I3125">
        <v>4</v>
      </c>
      <c r="J3125">
        <v>2</v>
      </c>
      <c r="K3125">
        <v>2</v>
      </c>
      <c r="L3125">
        <v>0</v>
      </c>
    </row>
    <row r="3126" spans="1:12" x14ac:dyDescent="0.2">
      <c r="A3126" t="s">
        <v>3142</v>
      </c>
      <c r="B3126" t="s">
        <v>19</v>
      </c>
      <c r="C3126">
        <v>0</v>
      </c>
      <c r="D3126">
        <v>2</v>
      </c>
      <c r="E3126">
        <v>3</v>
      </c>
      <c r="F3126">
        <v>0</v>
      </c>
      <c r="G3126">
        <v>0.5</v>
      </c>
      <c r="H3126">
        <v>3</v>
      </c>
      <c r="I3126">
        <v>4</v>
      </c>
      <c r="J3126">
        <v>1</v>
      </c>
      <c r="K3126">
        <v>3</v>
      </c>
      <c r="L3126">
        <v>0</v>
      </c>
    </row>
    <row r="3127" spans="1:12" x14ac:dyDescent="0.2">
      <c r="A3127" t="s">
        <v>3143</v>
      </c>
      <c r="B3127" t="s">
        <v>34</v>
      </c>
      <c r="C3127">
        <v>0</v>
      </c>
      <c r="D3127">
        <v>5</v>
      </c>
      <c r="E3127">
        <v>0</v>
      </c>
      <c r="F3127">
        <v>0</v>
      </c>
      <c r="G3127">
        <v>1</v>
      </c>
      <c r="H3127">
        <v>5</v>
      </c>
      <c r="I3127">
        <v>20</v>
      </c>
      <c r="J3127">
        <v>4</v>
      </c>
      <c r="K3127">
        <v>6</v>
      </c>
      <c r="L3127">
        <v>0</v>
      </c>
    </row>
    <row r="3128" spans="1:12" x14ac:dyDescent="0.2">
      <c r="A3128" t="s">
        <v>3144</v>
      </c>
      <c r="B3128" t="s">
        <v>34</v>
      </c>
      <c r="C3128">
        <v>0</v>
      </c>
      <c r="D3128">
        <v>1</v>
      </c>
      <c r="E3128">
        <v>1</v>
      </c>
      <c r="F3128">
        <v>0</v>
      </c>
      <c r="G3128">
        <v>1</v>
      </c>
      <c r="H3128">
        <v>5</v>
      </c>
      <c r="I3128">
        <v>5</v>
      </c>
      <c r="J3128">
        <v>2</v>
      </c>
      <c r="K3128">
        <v>3</v>
      </c>
      <c r="L3128">
        <v>0</v>
      </c>
    </row>
    <row r="3129" spans="1:12" x14ac:dyDescent="0.2">
      <c r="A3129" t="s">
        <v>3145</v>
      </c>
      <c r="B3129" t="s">
        <v>34</v>
      </c>
      <c r="C3129">
        <v>0</v>
      </c>
      <c r="D3129">
        <v>1</v>
      </c>
      <c r="E3129">
        <v>0</v>
      </c>
      <c r="F3129">
        <v>0</v>
      </c>
      <c r="G3129">
        <v>1</v>
      </c>
      <c r="H3129">
        <v>5</v>
      </c>
      <c r="I3129">
        <v>5</v>
      </c>
      <c r="J3129">
        <v>1</v>
      </c>
      <c r="K3129">
        <v>2</v>
      </c>
      <c r="L3129">
        <v>0</v>
      </c>
    </row>
    <row r="3130" spans="1:12" x14ac:dyDescent="0.2">
      <c r="A3130" t="s">
        <v>3146</v>
      </c>
      <c r="B3130" t="s">
        <v>34</v>
      </c>
      <c r="C3130">
        <v>0</v>
      </c>
      <c r="D3130">
        <v>2</v>
      </c>
      <c r="E3130">
        <v>1</v>
      </c>
      <c r="F3130">
        <v>0</v>
      </c>
      <c r="G3130">
        <v>1</v>
      </c>
      <c r="H3130">
        <v>5</v>
      </c>
      <c r="I3130">
        <v>7</v>
      </c>
      <c r="J3130">
        <v>0</v>
      </c>
      <c r="K3130">
        <v>2</v>
      </c>
      <c r="L3130">
        <v>0</v>
      </c>
    </row>
    <row r="3131" spans="1:12" x14ac:dyDescent="0.2">
      <c r="A3131" t="s">
        <v>3147</v>
      </c>
      <c r="B3131" t="s">
        <v>34</v>
      </c>
      <c r="C3131">
        <v>5</v>
      </c>
      <c r="D3131">
        <v>5</v>
      </c>
      <c r="E3131">
        <v>3</v>
      </c>
      <c r="F3131">
        <v>0</v>
      </c>
      <c r="G3131">
        <v>1</v>
      </c>
      <c r="H3131">
        <v>9</v>
      </c>
      <c r="I3131">
        <v>33</v>
      </c>
      <c r="J3131">
        <v>1</v>
      </c>
      <c r="K3131">
        <v>10</v>
      </c>
      <c r="L3131">
        <v>0</v>
      </c>
    </row>
    <row r="3132" spans="1:12" x14ac:dyDescent="0.2">
      <c r="A3132" t="s">
        <v>3148</v>
      </c>
      <c r="B3132" t="s">
        <v>34</v>
      </c>
      <c r="C3132">
        <v>1</v>
      </c>
      <c r="D3132">
        <v>9</v>
      </c>
      <c r="E3132">
        <v>13</v>
      </c>
      <c r="F3132">
        <v>0</v>
      </c>
      <c r="G3132">
        <v>0.5</v>
      </c>
      <c r="H3132">
        <v>24</v>
      </c>
      <c r="I3132">
        <v>54</v>
      </c>
      <c r="J3132">
        <v>0</v>
      </c>
      <c r="K3132">
        <v>11</v>
      </c>
      <c r="L3132">
        <v>0</v>
      </c>
    </row>
    <row r="3133" spans="1:12" x14ac:dyDescent="0.2">
      <c r="A3133" t="s">
        <v>3149</v>
      </c>
      <c r="B3133" t="s">
        <v>34</v>
      </c>
      <c r="C3133">
        <v>0</v>
      </c>
      <c r="D3133">
        <v>12</v>
      </c>
      <c r="E3133">
        <v>9</v>
      </c>
      <c r="F3133">
        <v>0</v>
      </c>
      <c r="G3133">
        <v>1</v>
      </c>
      <c r="H3133">
        <v>17</v>
      </c>
      <c r="I3133">
        <v>73</v>
      </c>
      <c r="J3133">
        <v>5</v>
      </c>
      <c r="K3133">
        <v>15</v>
      </c>
      <c r="L3133">
        <v>0</v>
      </c>
    </row>
    <row r="3134" spans="1:12" x14ac:dyDescent="0.2">
      <c r="A3134" t="s">
        <v>3150</v>
      </c>
      <c r="B3134" t="s">
        <v>34</v>
      </c>
      <c r="C3134">
        <v>0</v>
      </c>
      <c r="D3134">
        <v>8</v>
      </c>
      <c r="E3134">
        <v>45</v>
      </c>
      <c r="F3134">
        <v>0</v>
      </c>
      <c r="G3134">
        <v>0.5</v>
      </c>
      <c r="H3134">
        <v>32</v>
      </c>
      <c r="I3134">
        <v>89</v>
      </c>
      <c r="J3134">
        <v>2</v>
      </c>
      <c r="K3134">
        <v>10</v>
      </c>
      <c r="L3134">
        <v>0</v>
      </c>
    </row>
    <row r="3135" spans="1:12" x14ac:dyDescent="0.2">
      <c r="A3135" t="s">
        <v>3151</v>
      </c>
      <c r="B3135" t="s">
        <v>19</v>
      </c>
      <c r="C3135">
        <v>0</v>
      </c>
      <c r="D3135">
        <v>0</v>
      </c>
      <c r="E3135">
        <v>1</v>
      </c>
      <c r="F3135">
        <v>0</v>
      </c>
      <c r="G3135">
        <v>1</v>
      </c>
      <c r="H3135">
        <v>3</v>
      </c>
      <c r="I3135">
        <v>4</v>
      </c>
      <c r="J3135">
        <v>1</v>
      </c>
      <c r="K3135">
        <v>3</v>
      </c>
      <c r="L3135">
        <v>0</v>
      </c>
    </row>
    <row r="3136" spans="1:12" x14ac:dyDescent="0.2">
      <c r="A3136" t="s">
        <v>3152</v>
      </c>
      <c r="B3136" t="s">
        <v>19</v>
      </c>
      <c r="C3136">
        <v>0</v>
      </c>
      <c r="D3136">
        <v>0</v>
      </c>
      <c r="E3136">
        <v>1</v>
      </c>
      <c r="F3136">
        <v>0</v>
      </c>
      <c r="G3136">
        <v>1</v>
      </c>
      <c r="H3136">
        <v>3</v>
      </c>
      <c r="I3136">
        <v>4</v>
      </c>
      <c r="J3136">
        <v>1</v>
      </c>
      <c r="K3136">
        <v>3</v>
      </c>
      <c r="L3136">
        <v>0</v>
      </c>
    </row>
    <row r="3137" spans="1:12" x14ac:dyDescent="0.2">
      <c r="A3137" t="s">
        <v>3153</v>
      </c>
      <c r="B3137" t="s">
        <v>17</v>
      </c>
      <c r="C3137">
        <v>0</v>
      </c>
      <c r="D3137">
        <v>1</v>
      </c>
      <c r="E3137">
        <v>0</v>
      </c>
      <c r="F3137">
        <v>1</v>
      </c>
      <c r="G3137">
        <v>1</v>
      </c>
      <c r="H3137">
        <v>1</v>
      </c>
      <c r="I3137">
        <v>2</v>
      </c>
      <c r="J3137">
        <v>3</v>
      </c>
      <c r="K3137">
        <v>1</v>
      </c>
      <c r="L3137">
        <v>0</v>
      </c>
    </row>
    <row r="3138" spans="1:12" x14ac:dyDescent="0.2">
      <c r="A3138" t="s">
        <v>3154</v>
      </c>
      <c r="B3138" t="s">
        <v>19</v>
      </c>
      <c r="C3138">
        <v>0</v>
      </c>
      <c r="D3138">
        <v>5</v>
      </c>
      <c r="E3138">
        <v>3</v>
      </c>
      <c r="F3138">
        <v>1</v>
      </c>
      <c r="G3138">
        <v>0.5</v>
      </c>
      <c r="H3138">
        <v>2</v>
      </c>
      <c r="I3138">
        <v>9</v>
      </c>
      <c r="J3138">
        <v>9</v>
      </c>
      <c r="K3138">
        <v>5</v>
      </c>
      <c r="L3138">
        <v>3</v>
      </c>
    </row>
    <row r="3139" spans="1:12" x14ac:dyDescent="0.2">
      <c r="A3139" t="s">
        <v>3155</v>
      </c>
      <c r="B3139" t="s">
        <v>19</v>
      </c>
      <c r="C3139">
        <v>0</v>
      </c>
      <c r="D3139">
        <v>14</v>
      </c>
      <c r="E3139">
        <v>18</v>
      </c>
      <c r="F3139">
        <v>0</v>
      </c>
      <c r="G3139">
        <v>0.25</v>
      </c>
      <c r="H3139">
        <v>8</v>
      </c>
      <c r="I3139">
        <v>38</v>
      </c>
      <c r="J3139">
        <v>6</v>
      </c>
      <c r="K3139">
        <v>18</v>
      </c>
      <c r="L3139">
        <v>3</v>
      </c>
    </row>
    <row r="3140" spans="1:12" x14ac:dyDescent="0.2">
      <c r="A3140" t="s">
        <v>3156</v>
      </c>
      <c r="B3140" t="s">
        <v>19</v>
      </c>
      <c r="C3140">
        <v>0</v>
      </c>
      <c r="D3140">
        <v>6</v>
      </c>
      <c r="E3140">
        <v>0</v>
      </c>
      <c r="F3140">
        <v>0</v>
      </c>
      <c r="G3140">
        <v>1</v>
      </c>
      <c r="H3140">
        <v>6</v>
      </c>
      <c r="I3140">
        <v>17</v>
      </c>
      <c r="J3140">
        <v>1</v>
      </c>
      <c r="K3140">
        <v>8</v>
      </c>
      <c r="L3140">
        <v>0</v>
      </c>
    </row>
    <row r="3141" spans="1:12" x14ac:dyDescent="0.2">
      <c r="A3141" t="s">
        <v>3157</v>
      </c>
      <c r="B3141" t="s">
        <v>19</v>
      </c>
      <c r="C3141">
        <v>0</v>
      </c>
      <c r="D3141">
        <v>7</v>
      </c>
      <c r="E3141">
        <v>0</v>
      </c>
      <c r="F3141">
        <v>0</v>
      </c>
      <c r="G3141">
        <v>0.5</v>
      </c>
      <c r="H3141">
        <v>11</v>
      </c>
      <c r="I3141">
        <v>31</v>
      </c>
      <c r="J3141">
        <v>2</v>
      </c>
      <c r="K3141">
        <v>8</v>
      </c>
      <c r="L3141">
        <v>0</v>
      </c>
    </row>
    <row r="3142" spans="1:12" x14ac:dyDescent="0.2">
      <c r="A3142" t="s">
        <v>3158</v>
      </c>
      <c r="B3142" t="s">
        <v>17</v>
      </c>
      <c r="C3142">
        <v>0</v>
      </c>
      <c r="D3142">
        <v>6</v>
      </c>
      <c r="E3142">
        <v>0</v>
      </c>
      <c r="F3142">
        <v>1</v>
      </c>
      <c r="G3142">
        <v>1</v>
      </c>
      <c r="H3142">
        <v>2</v>
      </c>
      <c r="I3142">
        <v>16</v>
      </c>
      <c r="J3142">
        <v>3</v>
      </c>
      <c r="K3142">
        <v>6</v>
      </c>
      <c r="L3142">
        <v>0</v>
      </c>
    </row>
    <row r="3143" spans="1:12" x14ac:dyDescent="0.2">
      <c r="A3143" t="s">
        <v>3159</v>
      </c>
      <c r="B3143" t="s">
        <v>34</v>
      </c>
      <c r="C3143">
        <v>0</v>
      </c>
      <c r="D3143">
        <v>9</v>
      </c>
      <c r="E3143">
        <v>0</v>
      </c>
      <c r="F3143">
        <v>0</v>
      </c>
      <c r="G3143">
        <v>0.5</v>
      </c>
      <c r="H3143">
        <v>7</v>
      </c>
      <c r="I3143">
        <v>29</v>
      </c>
      <c r="J3143">
        <v>3</v>
      </c>
      <c r="K3143">
        <v>11</v>
      </c>
      <c r="L3143">
        <v>0</v>
      </c>
    </row>
    <row r="3144" spans="1:12" x14ac:dyDescent="0.2">
      <c r="A3144" t="s">
        <v>3160</v>
      </c>
      <c r="B3144" t="s">
        <v>34</v>
      </c>
      <c r="C3144">
        <v>0</v>
      </c>
      <c r="D3144">
        <v>6</v>
      </c>
      <c r="E3144">
        <v>0</v>
      </c>
      <c r="F3144">
        <v>0</v>
      </c>
      <c r="G3144">
        <v>1</v>
      </c>
      <c r="H3144">
        <v>12</v>
      </c>
      <c r="I3144">
        <v>30</v>
      </c>
      <c r="J3144">
        <v>2</v>
      </c>
      <c r="K3144">
        <v>6</v>
      </c>
      <c r="L3144">
        <v>0</v>
      </c>
    </row>
    <row r="3145" spans="1:12" x14ac:dyDescent="0.2">
      <c r="A3145" t="s">
        <v>3161</v>
      </c>
      <c r="B3145" t="s">
        <v>34</v>
      </c>
      <c r="C3145">
        <v>0</v>
      </c>
      <c r="D3145">
        <v>7</v>
      </c>
      <c r="E3145">
        <v>0</v>
      </c>
      <c r="F3145">
        <v>0</v>
      </c>
      <c r="G3145">
        <v>1</v>
      </c>
      <c r="H3145">
        <v>10</v>
      </c>
      <c r="I3145">
        <v>30</v>
      </c>
      <c r="J3145">
        <v>1</v>
      </c>
      <c r="K3145">
        <v>9</v>
      </c>
      <c r="L3145">
        <v>0</v>
      </c>
    </row>
    <row r="3146" spans="1:12" x14ac:dyDescent="0.2">
      <c r="A3146" t="s">
        <v>3162</v>
      </c>
      <c r="B3146" t="s">
        <v>34</v>
      </c>
      <c r="C3146">
        <v>0</v>
      </c>
      <c r="D3146">
        <v>12</v>
      </c>
      <c r="E3146">
        <v>53</v>
      </c>
      <c r="F3146">
        <v>0</v>
      </c>
      <c r="G3146">
        <v>0.5</v>
      </c>
      <c r="H3146">
        <v>4</v>
      </c>
      <c r="I3146">
        <v>23</v>
      </c>
      <c r="J3146">
        <v>5</v>
      </c>
      <c r="K3146">
        <v>12</v>
      </c>
      <c r="L3146">
        <v>2</v>
      </c>
    </row>
    <row r="3147" spans="1:12" x14ac:dyDescent="0.2">
      <c r="A3147" t="s">
        <v>3163</v>
      </c>
      <c r="B3147" t="s">
        <v>34</v>
      </c>
      <c r="C3147">
        <v>0</v>
      </c>
      <c r="D3147">
        <v>2</v>
      </c>
      <c r="E3147">
        <v>0</v>
      </c>
      <c r="F3147">
        <v>0</v>
      </c>
      <c r="G3147">
        <v>1</v>
      </c>
      <c r="H3147">
        <v>4</v>
      </c>
      <c r="I3147">
        <v>7</v>
      </c>
      <c r="J3147">
        <v>1</v>
      </c>
      <c r="K3147">
        <v>3</v>
      </c>
      <c r="L3147">
        <v>0</v>
      </c>
    </row>
    <row r="3148" spans="1:12" x14ac:dyDescent="0.2">
      <c r="A3148" t="s">
        <v>3164</v>
      </c>
      <c r="B3148" t="s">
        <v>34</v>
      </c>
      <c r="C3148">
        <v>0</v>
      </c>
      <c r="D3148">
        <v>11</v>
      </c>
      <c r="E3148">
        <v>11</v>
      </c>
      <c r="F3148">
        <v>0</v>
      </c>
      <c r="G3148">
        <v>0.33300000000000002</v>
      </c>
      <c r="H3148">
        <v>17</v>
      </c>
      <c r="I3148">
        <v>36</v>
      </c>
      <c r="J3148">
        <v>3</v>
      </c>
      <c r="K3148">
        <v>12</v>
      </c>
      <c r="L3148">
        <v>1</v>
      </c>
    </row>
    <row r="3149" spans="1:12" x14ac:dyDescent="0.2">
      <c r="A3149" t="s">
        <v>3165</v>
      </c>
      <c r="B3149" t="s">
        <v>34</v>
      </c>
      <c r="C3149">
        <v>0</v>
      </c>
      <c r="D3149">
        <v>1</v>
      </c>
      <c r="E3149">
        <v>0</v>
      </c>
      <c r="F3149">
        <v>0</v>
      </c>
      <c r="G3149">
        <v>1</v>
      </c>
      <c r="H3149">
        <v>5</v>
      </c>
      <c r="I3149">
        <v>4</v>
      </c>
      <c r="J3149">
        <v>1</v>
      </c>
      <c r="K3149">
        <v>2</v>
      </c>
      <c r="L3149">
        <v>0</v>
      </c>
    </row>
    <row r="3150" spans="1:12" x14ac:dyDescent="0.2">
      <c r="A3150" t="s">
        <v>3166</v>
      </c>
      <c r="B3150" t="s">
        <v>34</v>
      </c>
      <c r="C3150">
        <v>0</v>
      </c>
      <c r="D3150">
        <v>2</v>
      </c>
      <c r="E3150">
        <v>0</v>
      </c>
      <c r="F3150">
        <v>0</v>
      </c>
      <c r="G3150">
        <v>1</v>
      </c>
      <c r="H3150">
        <v>6</v>
      </c>
      <c r="I3150">
        <v>6</v>
      </c>
      <c r="J3150">
        <v>1</v>
      </c>
      <c r="K3150">
        <v>3</v>
      </c>
      <c r="L3150">
        <v>0</v>
      </c>
    </row>
    <row r="3151" spans="1:12" x14ac:dyDescent="0.2">
      <c r="A3151" t="s">
        <v>3167</v>
      </c>
      <c r="B3151" t="s">
        <v>17</v>
      </c>
      <c r="C3151">
        <v>0</v>
      </c>
      <c r="D3151">
        <v>1</v>
      </c>
      <c r="E3151">
        <v>0</v>
      </c>
      <c r="F3151">
        <v>4</v>
      </c>
      <c r="G3151">
        <v>1</v>
      </c>
      <c r="H3151">
        <v>0</v>
      </c>
      <c r="I3151">
        <v>5</v>
      </c>
      <c r="J3151">
        <v>1</v>
      </c>
      <c r="K3151">
        <v>1</v>
      </c>
      <c r="L3151">
        <v>0</v>
      </c>
    </row>
    <row r="3152" spans="1:12" x14ac:dyDescent="0.2">
      <c r="A3152" t="s">
        <v>3168</v>
      </c>
      <c r="B3152" t="s">
        <v>34</v>
      </c>
      <c r="C3152">
        <v>0</v>
      </c>
      <c r="D3152">
        <v>12</v>
      </c>
      <c r="E3152">
        <v>53</v>
      </c>
      <c r="F3152">
        <v>0</v>
      </c>
      <c r="G3152">
        <v>0.5</v>
      </c>
      <c r="H3152">
        <v>4</v>
      </c>
      <c r="I3152">
        <v>23</v>
      </c>
      <c r="J3152">
        <v>4</v>
      </c>
      <c r="K3152">
        <v>12</v>
      </c>
      <c r="L3152">
        <v>3</v>
      </c>
    </row>
    <row r="3153" spans="1:12" x14ac:dyDescent="0.2">
      <c r="A3153" t="s">
        <v>3169</v>
      </c>
      <c r="B3153" t="s">
        <v>34</v>
      </c>
      <c r="C3153">
        <v>0</v>
      </c>
      <c r="D3153">
        <v>2</v>
      </c>
      <c r="E3153">
        <v>0</v>
      </c>
      <c r="F3153">
        <v>0</v>
      </c>
      <c r="G3153">
        <v>1</v>
      </c>
      <c r="H3153">
        <v>4</v>
      </c>
      <c r="I3153">
        <v>7</v>
      </c>
      <c r="J3153">
        <v>1</v>
      </c>
      <c r="K3153">
        <v>3</v>
      </c>
      <c r="L3153">
        <v>0</v>
      </c>
    </row>
    <row r="3154" spans="1:12" x14ac:dyDescent="0.2">
      <c r="A3154" t="s">
        <v>3170</v>
      </c>
      <c r="B3154" t="s">
        <v>34</v>
      </c>
      <c r="C3154">
        <v>0</v>
      </c>
      <c r="D3154">
        <v>11</v>
      </c>
      <c r="E3154">
        <v>43</v>
      </c>
      <c r="F3154">
        <v>0</v>
      </c>
      <c r="G3154">
        <v>0.5</v>
      </c>
      <c r="H3154">
        <v>4</v>
      </c>
      <c r="I3154">
        <v>22</v>
      </c>
      <c r="J3154">
        <v>13</v>
      </c>
      <c r="K3154">
        <v>11</v>
      </c>
      <c r="L3154">
        <v>12</v>
      </c>
    </row>
    <row r="3155" spans="1:12" x14ac:dyDescent="0.2">
      <c r="A3155" t="s">
        <v>3171</v>
      </c>
      <c r="B3155" t="s">
        <v>34</v>
      </c>
      <c r="C3155">
        <v>0</v>
      </c>
      <c r="D3155">
        <v>2</v>
      </c>
      <c r="E3155">
        <v>0</v>
      </c>
      <c r="F3155">
        <v>0</v>
      </c>
      <c r="G3155">
        <v>1</v>
      </c>
      <c r="H3155">
        <v>4</v>
      </c>
      <c r="I3155">
        <v>7</v>
      </c>
      <c r="J3155">
        <v>1</v>
      </c>
      <c r="K3155">
        <v>3</v>
      </c>
      <c r="L3155">
        <v>0</v>
      </c>
    </row>
    <row r="3156" spans="1:12" x14ac:dyDescent="0.2">
      <c r="A3156" t="s">
        <v>3172</v>
      </c>
      <c r="B3156" t="s">
        <v>34</v>
      </c>
      <c r="C3156">
        <v>0</v>
      </c>
      <c r="D3156">
        <v>11</v>
      </c>
      <c r="E3156">
        <v>43</v>
      </c>
      <c r="F3156">
        <v>0</v>
      </c>
      <c r="G3156">
        <v>0.5</v>
      </c>
      <c r="H3156">
        <v>4</v>
      </c>
      <c r="I3156">
        <v>22</v>
      </c>
      <c r="J3156">
        <v>7</v>
      </c>
      <c r="K3156">
        <v>11</v>
      </c>
      <c r="L3156">
        <v>6</v>
      </c>
    </row>
    <row r="3157" spans="1:12" x14ac:dyDescent="0.2">
      <c r="A3157" t="s">
        <v>3173</v>
      </c>
      <c r="B3157" t="s">
        <v>34</v>
      </c>
      <c r="C3157">
        <v>0</v>
      </c>
      <c r="D3157">
        <v>2</v>
      </c>
      <c r="E3157">
        <v>0</v>
      </c>
      <c r="F3157">
        <v>0</v>
      </c>
      <c r="G3157">
        <v>1</v>
      </c>
      <c r="H3157">
        <v>4</v>
      </c>
      <c r="I3157">
        <v>7</v>
      </c>
      <c r="J3157">
        <v>1</v>
      </c>
      <c r="K3157">
        <v>3</v>
      </c>
      <c r="L3157">
        <v>0</v>
      </c>
    </row>
    <row r="3158" spans="1:12" x14ac:dyDescent="0.2">
      <c r="A3158" t="s">
        <v>3174</v>
      </c>
      <c r="B3158" t="s">
        <v>34</v>
      </c>
      <c r="C3158">
        <v>0</v>
      </c>
      <c r="D3158">
        <v>12</v>
      </c>
      <c r="E3158">
        <v>53</v>
      </c>
      <c r="F3158">
        <v>0</v>
      </c>
      <c r="G3158">
        <v>0.5</v>
      </c>
      <c r="H3158">
        <v>4</v>
      </c>
      <c r="I3158">
        <v>23</v>
      </c>
      <c r="J3158">
        <v>4</v>
      </c>
      <c r="K3158">
        <v>12</v>
      </c>
      <c r="L3158">
        <v>3</v>
      </c>
    </row>
    <row r="3159" spans="1:12" x14ac:dyDescent="0.2">
      <c r="A3159" t="s">
        <v>3175</v>
      </c>
      <c r="B3159" t="s">
        <v>34</v>
      </c>
      <c r="C3159">
        <v>0</v>
      </c>
      <c r="D3159">
        <v>2</v>
      </c>
      <c r="E3159">
        <v>0</v>
      </c>
      <c r="F3159">
        <v>0</v>
      </c>
      <c r="G3159">
        <v>1</v>
      </c>
      <c r="H3159">
        <v>4</v>
      </c>
      <c r="I3159">
        <v>7</v>
      </c>
      <c r="J3159">
        <v>1</v>
      </c>
      <c r="K3159">
        <v>3</v>
      </c>
      <c r="L3159">
        <v>0</v>
      </c>
    </row>
    <row r="3160" spans="1:12" x14ac:dyDescent="0.2">
      <c r="A3160" t="s">
        <v>3176</v>
      </c>
      <c r="B3160" t="s">
        <v>34</v>
      </c>
      <c r="C3160">
        <v>0</v>
      </c>
      <c r="D3160">
        <v>6</v>
      </c>
      <c r="E3160">
        <v>8</v>
      </c>
      <c r="F3160">
        <v>0</v>
      </c>
      <c r="G3160">
        <v>0.5</v>
      </c>
      <c r="H3160">
        <v>4</v>
      </c>
      <c r="I3160">
        <v>14</v>
      </c>
      <c r="J3160">
        <v>2</v>
      </c>
      <c r="K3160">
        <v>6</v>
      </c>
      <c r="L3160">
        <v>1</v>
      </c>
    </row>
    <row r="3161" spans="1:12" x14ac:dyDescent="0.2">
      <c r="A3161" t="s">
        <v>3177</v>
      </c>
      <c r="B3161" t="s">
        <v>34</v>
      </c>
      <c r="C3161">
        <v>0</v>
      </c>
      <c r="D3161">
        <v>2</v>
      </c>
      <c r="E3161">
        <v>0</v>
      </c>
      <c r="F3161">
        <v>0</v>
      </c>
      <c r="G3161">
        <v>1</v>
      </c>
      <c r="H3161">
        <v>5</v>
      </c>
      <c r="I3161">
        <v>6</v>
      </c>
      <c r="J3161">
        <v>1</v>
      </c>
      <c r="K3161">
        <v>3</v>
      </c>
      <c r="L3161">
        <v>0</v>
      </c>
    </row>
    <row r="3162" spans="1:12" x14ac:dyDescent="0.2">
      <c r="A3162" t="s">
        <v>3178</v>
      </c>
      <c r="B3162" t="s">
        <v>34</v>
      </c>
      <c r="C3162">
        <v>0</v>
      </c>
      <c r="D3162">
        <v>8</v>
      </c>
      <c r="E3162">
        <v>8</v>
      </c>
      <c r="F3162">
        <v>0</v>
      </c>
      <c r="G3162">
        <v>0.25</v>
      </c>
      <c r="H3162">
        <v>6</v>
      </c>
      <c r="I3162">
        <v>21</v>
      </c>
      <c r="J3162">
        <v>10</v>
      </c>
      <c r="K3162">
        <v>8</v>
      </c>
      <c r="L3162">
        <v>0</v>
      </c>
    </row>
    <row r="3163" spans="1:12" x14ac:dyDescent="0.2">
      <c r="A3163" t="s">
        <v>3179</v>
      </c>
      <c r="B3163" t="s">
        <v>34</v>
      </c>
      <c r="C3163">
        <v>0</v>
      </c>
      <c r="D3163">
        <v>7</v>
      </c>
      <c r="E3163">
        <v>0</v>
      </c>
      <c r="F3163">
        <v>0</v>
      </c>
      <c r="G3163">
        <v>0.5</v>
      </c>
      <c r="H3163">
        <v>12</v>
      </c>
      <c r="I3163">
        <v>22</v>
      </c>
      <c r="J3163">
        <v>1</v>
      </c>
      <c r="K3163">
        <v>7</v>
      </c>
      <c r="L3163">
        <v>0</v>
      </c>
    </row>
    <row r="3164" spans="1:12" x14ac:dyDescent="0.2">
      <c r="A3164" t="s">
        <v>3180</v>
      </c>
      <c r="B3164" t="s">
        <v>34</v>
      </c>
      <c r="C3164">
        <v>0</v>
      </c>
      <c r="D3164">
        <v>6</v>
      </c>
      <c r="E3164">
        <v>0</v>
      </c>
      <c r="F3164">
        <v>0</v>
      </c>
      <c r="G3164">
        <v>1</v>
      </c>
      <c r="H3164">
        <v>11</v>
      </c>
      <c r="I3164">
        <v>14</v>
      </c>
      <c r="J3164">
        <v>2</v>
      </c>
      <c r="K3164">
        <v>6</v>
      </c>
      <c r="L3164">
        <v>0</v>
      </c>
    </row>
    <row r="3165" spans="1:12" x14ac:dyDescent="0.2">
      <c r="A3165" t="s">
        <v>3181</v>
      </c>
      <c r="B3165" t="s">
        <v>34</v>
      </c>
      <c r="C3165">
        <v>0</v>
      </c>
      <c r="D3165">
        <v>2</v>
      </c>
      <c r="E3165">
        <v>30</v>
      </c>
      <c r="F3165">
        <v>0</v>
      </c>
      <c r="G3165">
        <v>0.33300000000000002</v>
      </c>
      <c r="H3165">
        <v>21</v>
      </c>
      <c r="I3165">
        <v>46</v>
      </c>
      <c r="J3165">
        <v>3</v>
      </c>
      <c r="K3165">
        <v>9</v>
      </c>
      <c r="L3165">
        <v>3</v>
      </c>
    </row>
    <row r="3166" spans="1:12" x14ac:dyDescent="0.2">
      <c r="A3166" t="s">
        <v>3182</v>
      </c>
      <c r="B3166" t="s">
        <v>34</v>
      </c>
      <c r="C3166">
        <v>0</v>
      </c>
      <c r="D3166">
        <v>26</v>
      </c>
      <c r="E3166">
        <v>153</v>
      </c>
      <c r="F3166">
        <v>1</v>
      </c>
      <c r="G3166">
        <v>7.6999999999999999E-2</v>
      </c>
      <c r="H3166">
        <v>10</v>
      </c>
      <c r="I3166">
        <v>38</v>
      </c>
      <c r="J3166">
        <v>101</v>
      </c>
      <c r="K3166">
        <v>26</v>
      </c>
      <c r="L3166">
        <v>17</v>
      </c>
    </row>
    <row r="3167" spans="1:12" x14ac:dyDescent="0.2">
      <c r="A3167" t="s">
        <v>3183</v>
      </c>
      <c r="B3167" t="s">
        <v>34</v>
      </c>
      <c r="C3167">
        <v>0</v>
      </c>
      <c r="D3167">
        <v>2</v>
      </c>
      <c r="E3167">
        <v>0</v>
      </c>
      <c r="F3167">
        <v>0</v>
      </c>
      <c r="G3167">
        <v>1</v>
      </c>
      <c r="H3167">
        <v>4</v>
      </c>
      <c r="I3167">
        <v>6</v>
      </c>
      <c r="J3167">
        <v>1</v>
      </c>
      <c r="K3167">
        <v>3</v>
      </c>
      <c r="L3167">
        <v>0</v>
      </c>
    </row>
    <row r="3168" spans="1:12" x14ac:dyDescent="0.2">
      <c r="A3168" t="s">
        <v>3184</v>
      </c>
      <c r="B3168" t="s">
        <v>34</v>
      </c>
      <c r="C3168">
        <v>0</v>
      </c>
      <c r="D3168">
        <v>1</v>
      </c>
      <c r="E3168">
        <v>0</v>
      </c>
      <c r="F3168">
        <v>0</v>
      </c>
      <c r="G3168">
        <v>1</v>
      </c>
      <c r="H3168">
        <v>3</v>
      </c>
      <c r="I3168">
        <v>4</v>
      </c>
      <c r="J3168">
        <v>1</v>
      </c>
      <c r="K3168">
        <v>2</v>
      </c>
      <c r="L3168">
        <v>0</v>
      </c>
    </row>
    <row r="3169" spans="1:12" x14ac:dyDescent="0.2">
      <c r="A3169" t="s">
        <v>3185</v>
      </c>
      <c r="B3169" t="s">
        <v>34</v>
      </c>
      <c r="C3169">
        <v>0</v>
      </c>
      <c r="D3169">
        <v>1</v>
      </c>
      <c r="E3169">
        <v>0</v>
      </c>
      <c r="F3169">
        <v>0</v>
      </c>
      <c r="G3169">
        <v>1</v>
      </c>
      <c r="H3169">
        <v>3</v>
      </c>
      <c r="I3169">
        <v>4</v>
      </c>
      <c r="J3169">
        <v>1</v>
      </c>
      <c r="K3169">
        <v>2</v>
      </c>
      <c r="L3169">
        <v>0</v>
      </c>
    </row>
    <row r="3170" spans="1:12" x14ac:dyDescent="0.2">
      <c r="A3170" t="s">
        <v>3186</v>
      </c>
      <c r="B3170" t="s">
        <v>34</v>
      </c>
      <c r="C3170">
        <v>0</v>
      </c>
      <c r="D3170">
        <v>1</v>
      </c>
      <c r="E3170">
        <v>0</v>
      </c>
      <c r="F3170">
        <v>0</v>
      </c>
      <c r="G3170">
        <v>1</v>
      </c>
      <c r="H3170">
        <v>3</v>
      </c>
      <c r="I3170">
        <v>4</v>
      </c>
      <c r="J3170">
        <v>1</v>
      </c>
      <c r="K3170">
        <v>2</v>
      </c>
      <c r="L3170">
        <v>0</v>
      </c>
    </row>
    <row r="3171" spans="1:12" x14ac:dyDescent="0.2">
      <c r="A3171" t="s">
        <v>3187</v>
      </c>
      <c r="B3171" t="s">
        <v>34</v>
      </c>
      <c r="C3171">
        <v>0</v>
      </c>
      <c r="D3171">
        <v>1</v>
      </c>
      <c r="E3171">
        <v>0</v>
      </c>
      <c r="F3171">
        <v>0</v>
      </c>
      <c r="G3171">
        <v>1</v>
      </c>
      <c r="H3171">
        <v>3</v>
      </c>
      <c r="I3171">
        <v>4</v>
      </c>
      <c r="J3171">
        <v>1</v>
      </c>
      <c r="K3171">
        <v>2</v>
      </c>
      <c r="L3171">
        <v>0</v>
      </c>
    </row>
    <row r="3172" spans="1:12" x14ac:dyDescent="0.2">
      <c r="A3172" t="s">
        <v>3188</v>
      </c>
      <c r="B3172" t="s">
        <v>17</v>
      </c>
      <c r="C3172">
        <v>0</v>
      </c>
      <c r="D3172">
        <v>3</v>
      </c>
      <c r="E3172">
        <v>0</v>
      </c>
      <c r="F3172">
        <v>1</v>
      </c>
      <c r="G3172">
        <v>1</v>
      </c>
      <c r="H3172">
        <v>1</v>
      </c>
      <c r="I3172">
        <v>4</v>
      </c>
      <c r="J3172">
        <v>36</v>
      </c>
      <c r="K3172">
        <v>3</v>
      </c>
      <c r="L3172">
        <v>14</v>
      </c>
    </row>
    <row r="3173" spans="1:12" x14ac:dyDescent="0.2">
      <c r="A3173" t="s">
        <v>3189</v>
      </c>
      <c r="B3173" t="s">
        <v>34</v>
      </c>
      <c r="C3173">
        <v>0</v>
      </c>
      <c r="D3173">
        <v>4</v>
      </c>
      <c r="E3173">
        <v>0</v>
      </c>
      <c r="F3173">
        <v>0</v>
      </c>
      <c r="G3173">
        <v>1</v>
      </c>
      <c r="H3173">
        <v>29</v>
      </c>
      <c r="I3173">
        <v>34</v>
      </c>
      <c r="J3173">
        <v>0</v>
      </c>
      <c r="K3173">
        <v>5</v>
      </c>
      <c r="L3173">
        <v>0</v>
      </c>
    </row>
    <row r="3174" spans="1:12" x14ac:dyDescent="0.2">
      <c r="A3174" t="s">
        <v>3190</v>
      </c>
      <c r="B3174" t="s">
        <v>34</v>
      </c>
      <c r="C3174">
        <v>0</v>
      </c>
      <c r="D3174">
        <v>3</v>
      </c>
      <c r="E3174">
        <v>3</v>
      </c>
      <c r="F3174">
        <v>0</v>
      </c>
      <c r="G3174">
        <v>0.5</v>
      </c>
      <c r="H3174">
        <v>26</v>
      </c>
      <c r="I3174">
        <v>59</v>
      </c>
      <c r="J3174">
        <v>0</v>
      </c>
      <c r="K3174">
        <v>4</v>
      </c>
      <c r="L3174">
        <v>0</v>
      </c>
    </row>
    <row r="3175" spans="1:12" x14ac:dyDescent="0.2">
      <c r="A3175" t="s">
        <v>3191</v>
      </c>
      <c r="B3175" t="s">
        <v>34</v>
      </c>
      <c r="C3175">
        <v>0</v>
      </c>
      <c r="D3175">
        <v>10</v>
      </c>
      <c r="E3175">
        <v>56</v>
      </c>
      <c r="F3175">
        <v>0</v>
      </c>
      <c r="G3175">
        <v>0.5</v>
      </c>
      <c r="H3175">
        <v>14</v>
      </c>
      <c r="I3175">
        <v>38</v>
      </c>
      <c r="J3175">
        <v>0</v>
      </c>
      <c r="K3175">
        <v>12</v>
      </c>
      <c r="L3175">
        <v>0</v>
      </c>
    </row>
    <row r="3176" spans="1:12" x14ac:dyDescent="0.2">
      <c r="A3176" t="s">
        <v>3192</v>
      </c>
      <c r="B3176" t="s">
        <v>34</v>
      </c>
      <c r="C3176">
        <v>0</v>
      </c>
      <c r="D3176">
        <v>7</v>
      </c>
      <c r="E3176">
        <v>34</v>
      </c>
      <c r="F3176">
        <v>0</v>
      </c>
      <c r="G3176">
        <v>0.33300000000000002</v>
      </c>
      <c r="H3176">
        <v>16</v>
      </c>
      <c r="I3176">
        <v>42</v>
      </c>
      <c r="J3176">
        <v>0</v>
      </c>
      <c r="K3176">
        <v>9</v>
      </c>
      <c r="L3176">
        <v>0</v>
      </c>
    </row>
    <row r="3177" spans="1:12" x14ac:dyDescent="0.2">
      <c r="A3177" t="s">
        <v>3193</v>
      </c>
      <c r="B3177" t="s">
        <v>34</v>
      </c>
      <c r="C3177">
        <v>0</v>
      </c>
      <c r="D3177">
        <v>33</v>
      </c>
      <c r="E3177">
        <v>561</v>
      </c>
      <c r="F3177">
        <v>0</v>
      </c>
      <c r="G3177">
        <v>1</v>
      </c>
      <c r="H3177">
        <v>65</v>
      </c>
      <c r="I3177">
        <v>108</v>
      </c>
      <c r="J3177">
        <v>0</v>
      </c>
      <c r="K3177">
        <v>35</v>
      </c>
      <c r="L3177">
        <v>0</v>
      </c>
    </row>
    <row r="3178" spans="1:12" x14ac:dyDescent="0.2">
      <c r="A3178" t="s">
        <v>3194</v>
      </c>
      <c r="B3178" t="s">
        <v>34</v>
      </c>
      <c r="C3178">
        <v>0</v>
      </c>
      <c r="D3178">
        <v>9</v>
      </c>
      <c r="E3178">
        <v>10</v>
      </c>
      <c r="F3178">
        <v>1</v>
      </c>
      <c r="G3178">
        <v>0.25</v>
      </c>
      <c r="H3178">
        <v>5</v>
      </c>
      <c r="I3178">
        <v>13</v>
      </c>
      <c r="J3178">
        <v>116</v>
      </c>
      <c r="K3178">
        <v>9</v>
      </c>
      <c r="L3178">
        <v>25</v>
      </c>
    </row>
    <row r="3179" spans="1:12" x14ac:dyDescent="0.2">
      <c r="A3179" t="s">
        <v>3195</v>
      </c>
      <c r="B3179" t="s">
        <v>34</v>
      </c>
      <c r="C3179">
        <v>0</v>
      </c>
      <c r="D3179">
        <v>9</v>
      </c>
      <c r="E3179">
        <v>6</v>
      </c>
      <c r="F3179">
        <v>0</v>
      </c>
      <c r="G3179">
        <v>0.33300000000000002</v>
      </c>
      <c r="H3179">
        <v>4</v>
      </c>
      <c r="I3179">
        <v>14</v>
      </c>
      <c r="J3179">
        <v>1</v>
      </c>
      <c r="K3179">
        <v>10</v>
      </c>
      <c r="L3179">
        <v>0</v>
      </c>
    </row>
    <row r="3180" spans="1:12" x14ac:dyDescent="0.2">
      <c r="A3180" t="s">
        <v>3196</v>
      </c>
      <c r="B3180" t="s">
        <v>34</v>
      </c>
      <c r="C3180">
        <v>0</v>
      </c>
      <c r="D3180">
        <v>2</v>
      </c>
      <c r="E3180">
        <v>0</v>
      </c>
      <c r="F3180">
        <v>0</v>
      </c>
      <c r="G3180">
        <v>1</v>
      </c>
      <c r="H3180">
        <v>4</v>
      </c>
      <c r="I3180">
        <v>4</v>
      </c>
      <c r="J3180">
        <v>1</v>
      </c>
      <c r="K3180">
        <v>2</v>
      </c>
      <c r="L3180">
        <v>0</v>
      </c>
    </row>
    <row r="3181" spans="1:12" x14ac:dyDescent="0.2">
      <c r="A3181" t="s">
        <v>3197</v>
      </c>
      <c r="B3181" t="s">
        <v>34</v>
      </c>
      <c r="C3181">
        <v>0</v>
      </c>
      <c r="D3181">
        <v>2</v>
      </c>
      <c r="E3181">
        <v>0</v>
      </c>
      <c r="F3181">
        <v>0</v>
      </c>
      <c r="G3181">
        <v>1</v>
      </c>
      <c r="H3181">
        <v>6</v>
      </c>
      <c r="I3181">
        <v>10</v>
      </c>
      <c r="J3181">
        <v>1</v>
      </c>
      <c r="K3181">
        <v>2</v>
      </c>
      <c r="L3181">
        <v>0</v>
      </c>
    </row>
    <row r="3182" spans="1:12" x14ac:dyDescent="0.2">
      <c r="A3182" t="s">
        <v>3198</v>
      </c>
      <c r="B3182" t="s">
        <v>34</v>
      </c>
      <c r="C3182">
        <v>0</v>
      </c>
      <c r="D3182">
        <v>1</v>
      </c>
      <c r="E3182">
        <v>0</v>
      </c>
      <c r="F3182">
        <v>0</v>
      </c>
      <c r="G3182">
        <v>1</v>
      </c>
      <c r="H3182">
        <v>1</v>
      </c>
      <c r="I3182">
        <v>2</v>
      </c>
      <c r="J3182">
        <v>3</v>
      </c>
      <c r="K3182">
        <v>1</v>
      </c>
      <c r="L3182">
        <v>3</v>
      </c>
    </row>
    <row r="3183" spans="1:12" x14ac:dyDescent="0.2">
      <c r="A3183" t="s">
        <v>3199</v>
      </c>
      <c r="B3183" t="s">
        <v>34</v>
      </c>
      <c r="C3183">
        <v>0</v>
      </c>
      <c r="D3183">
        <v>6</v>
      </c>
      <c r="E3183">
        <v>0</v>
      </c>
      <c r="F3183">
        <v>0</v>
      </c>
      <c r="G3183">
        <v>1</v>
      </c>
      <c r="H3183">
        <v>8</v>
      </c>
      <c r="I3183">
        <v>18</v>
      </c>
      <c r="J3183">
        <v>3</v>
      </c>
      <c r="K3183">
        <v>6</v>
      </c>
      <c r="L3183">
        <v>0</v>
      </c>
    </row>
    <row r="3184" spans="1:12" x14ac:dyDescent="0.2">
      <c r="A3184" t="s">
        <v>3200</v>
      </c>
      <c r="B3184" t="s">
        <v>34</v>
      </c>
      <c r="C3184">
        <v>0</v>
      </c>
      <c r="D3184">
        <v>9</v>
      </c>
      <c r="E3184">
        <v>0</v>
      </c>
      <c r="F3184">
        <v>0</v>
      </c>
      <c r="G3184">
        <v>1</v>
      </c>
      <c r="H3184">
        <v>3</v>
      </c>
      <c r="I3184">
        <v>20</v>
      </c>
      <c r="J3184">
        <v>1</v>
      </c>
      <c r="K3184">
        <v>10</v>
      </c>
      <c r="L3184">
        <v>0</v>
      </c>
    </row>
    <row r="3185" spans="1:12" x14ac:dyDescent="0.2">
      <c r="A3185" t="s">
        <v>3201</v>
      </c>
      <c r="B3185" t="s">
        <v>34</v>
      </c>
      <c r="C3185">
        <v>0</v>
      </c>
      <c r="D3185">
        <v>2</v>
      </c>
      <c r="E3185">
        <v>1</v>
      </c>
      <c r="F3185">
        <v>0</v>
      </c>
      <c r="G3185">
        <v>1</v>
      </c>
      <c r="H3185">
        <v>12</v>
      </c>
      <c r="I3185">
        <v>10</v>
      </c>
      <c r="J3185">
        <v>9</v>
      </c>
      <c r="K3185">
        <v>2</v>
      </c>
      <c r="L3185">
        <v>0</v>
      </c>
    </row>
    <row r="3186" spans="1:12" x14ac:dyDescent="0.2">
      <c r="A3186" t="s">
        <v>3202</v>
      </c>
      <c r="B3186" t="s">
        <v>34</v>
      </c>
      <c r="C3186">
        <v>0</v>
      </c>
      <c r="D3186">
        <v>5</v>
      </c>
      <c r="E3186">
        <v>11</v>
      </c>
      <c r="F3186">
        <v>0</v>
      </c>
      <c r="G3186">
        <v>0.33300000000000002</v>
      </c>
      <c r="H3186">
        <v>4</v>
      </c>
      <c r="I3186">
        <v>16</v>
      </c>
      <c r="J3186">
        <v>1</v>
      </c>
      <c r="K3186">
        <v>6</v>
      </c>
      <c r="L3186">
        <v>0</v>
      </c>
    </row>
    <row r="3187" spans="1:12" x14ac:dyDescent="0.2">
      <c r="A3187" t="s">
        <v>3203</v>
      </c>
      <c r="B3187" t="s">
        <v>34</v>
      </c>
      <c r="C3187">
        <v>0</v>
      </c>
      <c r="D3187">
        <v>2</v>
      </c>
      <c r="E3187">
        <v>4</v>
      </c>
      <c r="F3187">
        <v>0</v>
      </c>
      <c r="G3187">
        <v>0.5</v>
      </c>
      <c r="H3187">
        <v>4</v>
      </c>
      <c r="I3187">
        <v>12</v>
      </c>
      <c r="J3187">
        <v>1</v>
      </c>
      <c r="K3187">
        <v>4</v>
      </c>
      <c r="L3187">
        <v>0</v>
      </c>
    </row>
    <row r="3188" spans="1:12" x14ac:dyDescent="0.2">
      <c r="A3188" t="s">
        <v>3204</v>
      </c>
      <c r="B3188" t="s">
        <v>34</v>
      </c>
      <c r="C3188">
        <v>0</v>
      </c>
      <c r="D3188">
        <v>6</v>
      </c>
      <c r="E3188">
        <v>7</v>
      </c>
      <c r="F3188">
        <v>0</v>
      </c>
      <c r="G3188">
        <v>0.2</v>
      </c>
      <c r="H3188">
        <v>2</v>
      </c>
      <c r="I3188">
        <v>15</v>
      </c>
      <c r="J3188">
        <v>2</v>
      </c>
      <c r="K3188">
        <v>7</v>
      </c>
      <c r="L3188">
        <v>0</v>
      </c>
    </row>
    <row r="3189" spans="1:12" x14ac:dyDescent="0.2">
      <c r="A3189" t="s">
        <v>3205</v>
      </c>
      <c r="B3189" t="s">
        <v>34</v>
      </c>
      <c r="C3189">
        <v>0</v>
      </c>
      <c r="D3189">
        <v>6</v>
      </c>
      <c r="E3189">
        <v>7</v>
      </c>
      <c r="F3189">
        <v>0</v>
      </c>
      <c r="G3189">
        <v>0.2</v>
      </c>
      <c r="H3189">
        <v>2</v>
      </c>
      <c r="I3189">
        <v>15</v>
      </c>
      <c r="J3189">
        <v>3</v>
      </c>
      <c r="K3189">
        <v>7</v>
      </c>
      <c r="L3189">
        <v>0</v>
      </c>
    </row>
    <row r="3190" spans="1:12" x14ac:dyDescent="0.2">
      <c r="A3190" t="s">
        <v>3206</v>
      </c>
      <c r="B3190" t="s">
        <v>34</v>
      </c>
      <c r="C3190">
        <v>0</v>
      </c>
      <c r="D3190">
        <v>7</v>
      </c>
      <c r="E3190">
        <v>0</v>
      </c>
      <c r="F3190">
        <v>0</v>
      </c>
      <c r="G3190">
        <v>1</v>
      </c>
      <c r="H3190">
        <v>1</v>
      </c>
      <c r="I3190">
        <v>8</v>
      </c>
      <c r="J3190">
        <v>2</v>
      </c>
      <c r="K3190">
        <v>7</v>
      </c>
      <c r="L3190">
        <v>2</v>
      </c>
    </row>
    <row r="3191" spans="1:12" x14ac:dyDescent="0.2">
      <c r="A3191" t="s">
        <v>3207</v>
      </c>
      <c r="B3191" t="s">
        <v>34</v>
      </c>
      <c r="C3191">
        <v>0</v>
      </c>
      <c r="D3191">
        <v>11</v>
      </c>
      <c r="E3191">
        <v>0</v>
      </c>
      <c r="F3191">
        <v>0</v>
      </c>
      <c r="G3191">
        <v>0.33300000000000002</v>
      </c>
      <c r="H3191">
        <v>5</v>
      </c>
      <c r="I3191">
        <v>20</v>
      </c>
      <c r="J3191">
        <v>3</v>
      </c>
      <c r="K3191">
        <v>12</v>
      </c>
      <c r="L3191">
        <v>0</v>
      </c>
    </row>
    <row r="3192" spans="1:12" x14ac:dyDescent="0.2">
      <c r="A3192" t="s">
        <v>3208</v>
      </c>
      <c r="B3192" t="s">
        <v>34</v>
      </c>
      <c r="C3192">
        <v>0</v>
      </c>
      <c r="D3192">
        <v>7</v>
      </c>
      <c r="E3192">
        <v>0</v>
      </c>
      <c r="F3192">
        <v>0</v>
      </c>
      <c r="G3192">
        <v>1</v>
      </c>
      <c r="H3192">
        <v>3</v>
      </c>
      <c r="I3192">
        <v>12</v>
      </c>
      <c r="J3192">
        <v>1</v>
      </c>
      <c r="K3192">
        <v>8</v>
      </c>
      <c r="L3192">
        <v>0</v>
      </c>
    </row>
    <row r="3193" spans="1:12" x14ac:dyDescent="0.2">
      <c r="A3193" t="s">
        <v>3209</v>
      </c>
      <c r="B3193" t="s">
        <v>34</v>
      </c>
      <c r="C3193">
        <v>0</v>
      </c>
      <c r="D3193">
        <v>2</v>
      </c>
      <c r="E3193">
        <v>3</v>
      </c>
      <c r="F3193">
        <v>0</v>
      </c>
      <c r="G3193">
        <v>0.5</v>
      </c>
      <c r="H3193">
        <v>4</v>
      </c>
      <c r="I3193">
        <v>6</v>
      </c>
      <c r="J3193">
        <v>1</v>
      </c>
      <c r="K3193">
        <v>3</v>
      </c>
      <c r="L3193">
        <v>0</v>
      </c>
    </row>
    <row r="3194" spans="1:12" x14ac:dyDescent="0.2">
      <c r="A3194" t="s">
        <v>3210</v>
      </c>
      <c r="B3194" t="s">
        <v>34</v>
      </c>
      <c r="C3194">
        <v>0</v>
      </c>
      <c r="D3194">
        <v>12</v>
      </c>
      <c r="E3194">
        <v>85</v>
      </c>
      <c r="F3194">
        <v>0</v>
      </c>
      <c r="G3194">
        <v>0.5</v>
      </c>
      <c r="H3194">
        <v>6</v>
      </c>
      <c r="I3194">
        <v>27</v>
      </c>
      <c r="J3194">
        <v>1</v>
      </c>
      <c r="K3194">
        <v>14</v>
      </c>
      <c r="L3194">
        <v>0</v>
      </c>
    </row>
    <row r="3195" spans="1:12" x14ac:dyDescent="0.2">
      <c r="A3195" t="s">
        <v>3211</v>
      </c>
      <c r="B3195" t="s">
        <v>34</v>
      </c>
      <c r="C3195">
        <v>0</v>
      </c>
      <c r="D3195">
        <v>1</v>
      </c>
      <c r="E3195">
        <v>3</v>
      </c>
      <c r="F3195">
        <v>0</v>
      </c>
      <c r="G3195">
        <v>0.5</v>
      </c>
      <c r="H3195">
        <v>3</v>
      </c>
      <c r="I3195">
        <v>5</v>
      </c>
      <c r="J3195">
        <v>1</v>
      </c>
      <c r="K3195">
        <v>3</v>
      </c>
      <c r="L3195">
        <v>0</v>
      </c>
    </row>
    <row r="3196" spans="1:12" x14ac:dyDescent="0.2">
      <c r="A3196" t="s">
        <v>3212</v>
      </c>
      <c r="B3196" t="s">
        <v>34</v>
      </c>
      <c r="C3196">
        <v>0</v>
      </c>
      <c r="D3196">
        <v>7</v>
      </c>
      <c r="E3196">
        <v>7</v>
      </c>
      <c r="F3196">
        <v>0</v>
      </c>
      <c r="G3196">
        <v>0.33300000000000002</v>
      </c>
      <c r="H3196">
        <v>8</v>
      </c>
      <c r="I3196">
        <v>25</v>
      </c>
      <c r="J3196">
        <v>3</v>
      </c>
      <c r="K3196">
        <v>7</v>
      </c>
      <c r="L3196">
        <v>2</v>
      </c>
    </row>
    <row r="3197" spans="1:12" x14ac:dyDescent="0.2">
      <c r="A3197" t="s">
        <v>3213</v>
      </c>
      <c r="B3197" t="s">
        <v>34</v>
      </c>
      <c r="C3197">
        <v>0</v>
      </c>
      <c r="D3197">
        <v>11</v>
      </c>
      <c r="E3197">
        <v>5</v>
      </c>
      <c r="F3197">
        <v>0</v>
      </c>
      <c r="G3197">
        <v>0.25</v>
      </c>
      <c r="H3197">
        <v>5</v>
      </c>
      <c r="I3197">
        <v>21</v>
      </c>
      <c r="J3197">
        <v>2</v>
      </c>
      <c r="K3197">
        <v>13</v>
      </c>
      <c r="L3197">
        <v>0</v>
      </c>
    </row>
    <row r="3198" spans="1:12" x14ac:dyDescent="0.2">
      <c r="A3198" t="s">
        <v>3214</v>
      </c>
      <c r="B3198" t="s">
        <v>34</v>
      </c>
      <c r="C3198">
        <v>0</v>
      </c>
      <c r="D3198">
        <v>7</v>
      </c>
      <c r="E3198">
        <v>0</v>
      </c>
      <c r="F3198">
        <v>0</v>
      </c>
      <c r="G3198">
        <v>1</v>
      </c>
      <c r="H3198">
        <v>3</v>
      </c>
      <c r="I3198">
        <v>14</v>
      </c>
      <c r="J3198">
        <v>1</v>
      </c>
      <c r="K3198">
        <v>8</v>
      </c>
      <c r="L3198">
        <v>0</v>
      </c>
    </row>
    <row r="3199" spans="1:12" x14ac:dyDescent="0.2">
      <c r="A3199" t="s">
        <v>3215</v>
      </c>
      <c r="B3199" t="s">
        <v>34</v>
      </c>
      <c r="C3199">
        <v>0</v>
      </c>
      <c r="D3199">
        <v>6</v>
      </c>
      <c r="E3199">
        <v>0</v>
      </c>
      <c r="F3199">
        <v>0</v>
      </c>
      <c r="G3199">
        <v>1</v>
      </c>
      <c r="H3199">
        <v>10</v>
      </c>
      <c r="I3199">
        <v>19</v>
      </c>
      <c r="J3199">
        <v>2</v>
      </c>
      <c r="K3199">
        <v>6</v>
      </c>
      <c r="L3199">
        <v>0</v>
      </c>
    </row>
    <row r="3200" spans="1:12" x14ac:dyDescent="0.2">
      <c r="A3200" t="s">
        <v>3216</v>
      </c>
      <c r="B3200" t="s">
        <v>34</v>
      </c>
      <c r="C3200">
        <v>0</v>
      </c>
      <c r="D3200">
        <v>4</v>
      </c>
      <c r="E3200">
        <v>0</v>
      </c>
      <c r="F3200">
        <v>0</v>
      </c>
      <c r="G3200">
        <v>0.5</v>
      </c>
      <c r="H3200">
        <v>14</v>
      </c>
      <c r="I3200">
        <v>14</v>
      </c>
      <c r="J3200">
        <v>6</v>
      </c>
      <c r="K3200">
        <v>5</v>
      </c>
      <c r="L3200">
        <v>0</v>
      </c>
    </row>
    <row r="3201" spans="1:12" x14ac:dyDescent="0.2">
      <c r="A3201" t="s">
        <v>3217</v>
      </c>
      <c r="B3201" t="s">
        <v>34</v>
      </c>
      <c r="C3201">
        <v>0</v>
      </c>
      <c r="D3201">
        <v>1</v>
      </c>
      <c r="E3201">
        <v>0</v>
      </c>
      <c r="F3201">
        <v>0</v>
      </c>
      <c r="G3201">
        <v>1</v>
      </c>
      <c r="H3201">
        <v>4</v>
      </c>
      <c r="I3201">
        <v>4</v>
      </c>
      <c r="J3201">
        <v>1</v>
      </c>
      <c r="K3201">
        <v>2</v>
      </c>
      <c r="L3201">
        <v>0</v>
      </c>
    </row>
    <row r="3202" spans="1:12" x14ac:dyDescent="0.2">
      <c r="A3202" t="s">
        <v>3218</v>
      </c>
      <c r="B3202" t="s">
        <v>34</v>
      </c>
      <c r="C3202">
        <v>0</v>
      </c>
      <c r="D3202">
        <v>1</v>
      </c>
      <c r="E3202">
        <v>0</v>
      </c>
      <c r="F3202">
        <v>0</v>
      </c>
      <c r="G3202">
        <v>1</v>
      </c>
      <c r="H3202">
        <v>4</v>
      </c>
      <c r="I3202">
        <v>4</v>
      </c>
      <c r="J3202">
        <v>1</v>
      </c>
      <c r="K3202">
        <v>2</v>
      </c>
      <c r="L3202">
        <v>0</v>
      </c>
    </row>
    <row r="3203" spans="1:12" x14ac:dyDescent="0.2">
      <c r="A3203" t="s">
        <v>3219</v>
      </c>
      <c r="B3203" t="s">
        <v>34</v>
      </c>
      <c r="C3203">
        <v>0</v>
      </c>
      <c r="D3203">
        <v>1</v>
      </c>
      <c r="E3203">
        <v>0</v>
      </c>
      <c r="F3203">
        <v>0</v>
      </c>
      <c r="G3203">
        <v>1</v>
      </c>
      <c r="H3203">
        <v>4</v>
      </c>
      <c r="I3203">
        <v>4</v>
      </c>
      <c r="J3203">
        <v>1</v>
      </c>
      <c r="K3203">
        <v>2</v>
      </c>
      <c r="L3203">
        <v>0</v>
      </c>
    </row>
    <row r="3204" spans="1:12" x14ac:dyDescent="0.2">
      <c r="A3204" t="s">
        <v>3220</v>
      </c>
      <c r="B3204" t="s">
        <v>34</v>
      </c>
      <c r="C3204">
        <v>0</v>
      </c>
      <c r="D3204">
        <v>1</v>
      </c>
      <c r="E3204">
        <v>0</v>
      </c>
      <c r="F3204">
        <v>0</v>
      </c>
      <c r="G3204">
        <v>1</v>
      </c>
      <c r="H3204">
        <v>4</v>
      </c>
      <c r="I3204">
        <v>4</v>
      </c>
      <c r="J3204">
        <v>1</v>
      </c>
      <c r="K3204">
        <v>2</v>
      </c>
      <c r="L3204">
        <v>0</v>
      </c>
    </row>
    <row r="3205" spans="1:12" x14ac:dyDescent="0.2">
      <c r="A3205" t="s">
        <v>3221</v>
      </c>
      <c r="B3205" t="s">
        <v>17</v>
      </c>
      <c r="C3205">
        <v>0</v>
      </c>
      <c r="D3205">
        <v>2</v>
      </c>
      <c r="E3205">
        <v>0</v>
      </c>
      <c r="F3205">
        <v>0</v>
      </c>
      <c r="G3205">
        <v>1</v>
      </c>
      <c r="H3205">
        <v>6</v>
      </c>
      <c r="I3205">
        <v>7</v>
      </c>
      <c r="J3205">
        <v>1</v>
      </c>
      <c r="K3205">
        <v>3</v>
      </c>
      <c r="L3205">
        <v>0</v>
      </c>
    </row>
    <row r="3206" spans="1:12" x14ac:dyDescent="0.2">
      <c r="A3206" t="s">
        <v>3222</v>
      </c>
      <c r="B3206" t="s">
        <v>34</v>
      </c>
      <c r="C3206">
        <v>0</v>
      </c>
      <c r="D3206">
        <v>6</v>
      </c>
      <c r="E3206">
        <v>0</v>
      </c>
      <c r="F3206">
        <v>0</v>
      </c>
      <c r="G3206">
        <v>1</v>
      </c>
      <c r="H3206">
        <v>5</v>
      </c>
      <c r="I3206">
        <v>21</v>
      </c>
      <c r="J3206">
        <v>3</v>
      </c>
      <c r="K3206">
        <v>8</v>
      </c>
      <c r="L3206">
        <v>2</v>
      </c>
    </row>
    <row r="3207" spans="1:12" x14ac:dyDescent="0.2">
      <c r="A3207" t="s">
        <v>3223</v>
      </c>
      <c r="B3207" t="s">
        <v>34</v>
      </c>
      <c r="C3207">
        <v>0</v>
      </c>
      <c r="D3207">
        <v>2</v>
      </c>
      <c r="E3207">
        <v>0</v>
      </c>
      <c r="F3207">
        <v>0</v>
      </c>
      <c r="G3207">
        <v>1</v>
      </c>
      <c r="H3207">
        <v>4</v>
      </c>
      <c r="I3207">
        <v>12</v>
      </c>
      <c r="J3207">
        <v>1</v>
      </c>
      <c r="K3207">
        <v>3</v>
      </c>
      <c r="L3207">
        <v>0</v>
      </c>
    </row>
    <row r="3208" spans="1:12" x14ac:dyDescent="0.2">
      <c r="A3208" t="s">
        <v>3224</v>
      </c>
      <c r="B3208" t="s">
        <v>34</v>
      </c>
      <c r="C3208">
        <v>0</v>
      </c>
      <c r="D3208">
        <v>6</v>
      </c>
      <c r="E3208">
        <v>0</v>
      </c>
      <c r="F3208">
        <v>0</v>
      </c>
      <c r="G3208">
        <v>1</v>
      </c>
      <c r="H3208">
        <v>2</v>
      </c>
      <c r="I3208">
        <v>10</v>
      </c>
      <c r="J3208">
        <v>8</v>
      </c>
      <c r="K3208">
        <v>6</v>
      </c>
      <c r="L3208">
        <v>8</v>
      </c>
    </row>
    <row r="3209" spans="1:12" x14ac:dyDescent="0.2">
      <c r="A3209" t="s">
        <v>3225</v>
      </c>
      <c r="B3209" t="s">
        <v>34</v>
      </c>
      <c r="C3209">
        <v>0</v>
      </c>
      <c r="D3209">
        <v>6</v>
      </c>
      <c r="E3209">
        <v>0</v>
      </c>
      <c r="F3209">
        <v>0</v>
      </c>
      <c r="G3209">
        <v>1</v>
      </c>
      <c r="H3209">
        <v>10</v>
      </c>
      <c r="I3209">
        <v>19</v>
      </c>
      <c r="J3209">
        <v>3</v>
      </c>
      <c r="K3209">
        <v>6</v>
      </c>
      <c r="L3209">
        <v>0</v>
      </c>
    </row>
    <row r="3210" spans="1:12" x14ac:dyDescent="0.2">
      <c r="A3210" t="s">
        <v>3226</v>
      </c>
      <c r="B3210" t="s">
        <v>34</v>
      </c>
      <c r="C3210">
        <v>0</v>
      </c>
      <c r="D3210">
        <v>4</v>
      </c>
      <c r="E3210">
        <v>0</v>
      </c>
      <c r="F3210">
        <v>0</v>
      </c>
      <c r="G3210">
        <v>1</v>
      </c>
      <c r="H3210">
        <v>7</v>
      </c>
      <c r="I3210">
        <v>10</v>
      </c>
      <c r="J3210">
        <v>2</v>
      </c>
      <c r="K3210">
        <v>5</v>
      </c>
      <c r="L3210">
        <v>0</v>
      </c>
    </row>
    <row r="3211" spans="1:12" x14ac:dyDescent="0.2">
      <c r="A3211" t="s">
        <v>3227</v>
      </c>
      <c r="B3211" t="s">
        <v>17</v>
      </c>
      <c r="C3211">
        <v>0</v>
      </c>
      <c r="D3211">
        <v>2</v>
      </c>
      <c r="E3211">
        <v>0</v>
      </c>
      <c r="F3211">
        <v>0</v>
      </c>
      <c r="G3211">
        <v>1</v>
      </c>
      <c r="H3211">
        <v>6</v>
      </c>
      <c r="I3211">
        <v>7</v>
      </c>
      <c r="J3211">
        <v>1</v>
      </c>
      <c r="K3211">
        <v>3</v>
      </c>
      <c r="L3211">
        <v>0</v>
      </c>
    </row>
    <row r="3212" spans="1:12" x14ac:dyDescent="0.2">
      <c r="A3212" t="s">
        <v>3228</v>
      </c>
      <c r="B3212" t="s">
        <v>34</v>
      </c>
      <c r="C3212">
        <v>0</v>
      </c>
      <c r="D3212">
        <v>3</v>
      </c>
      <c r="E3212">
        <v>6</v>
      </c>
      <c r="F3212">
        <v>0</v>
      </c>
      <c r="G3212">
        <v>0.5</v>
      </c>
      <c r="H3212">
        <v>12</v>
      </c>
      <c r="I3212">
        <v>15</v>
      </c>
      <c r="J3212">
        <v>3</v>
      </c>
      <c r="K3212">
        <v>4</v>
      </c>
      <c r="L3212">
        <v>0</v>
      </c>
    </row>
    <row r="3213" spans="1:12" x14ac:dyDescent="0.2">
      <c r="A3213" t="s">
        <v>3229</v>
      </c>
      <c r="B3213" t="s">
        <v>34</v>
      </c>
      <c r="C3213">
        <v>0</v>
      </c>
      <c r="D3213">
        <v>6</v>
      </c>
      <c r="E3213">
        <v>0</v>
      </c>
      <c r="F3213">
        <v>0</v>
      </c>
      <c r="G3213">
        <v>1</v>
      </c>
      <c r="H3213">
        <v>6</v>
      </c>
      <c r="I3213">
        <v>18</v>
      </c>
      <c r="J3213">
        <v>2</v>
      </c>
      <c r="K3213">
        <v>6</v>
      </c>
      <c r="L3213">
        <v>0</v>
      </c>
    </row>
    <row r="3214" spans="1:12" x14ac:dyDescent="0.2">
      <c r="A3214" t="s">
        <v>3230</v>
      </c>
      <c r="B3214" t="s">
        <v>34</v>
      </c>
      <c r="C3214">
        <v>0</v>
      </c>
      <c r="D3214">
        <v>13</v>
      </c>
      <c r="E3214">
        <v>0</v>
      </c>
      <c r="F3214">
        <v>0</v>
      </c>
      <c r="G3214">
        <v>0.33300000000000002</v>
      </c>
      <c r="H3214">
        <v>4</v>
      </c>
      <c r="I3214">
        <v>31</v>
      </c>
      <c r="J3214">
        <v>1</v>
      </c>
      <c r="K3214">
        <v>14</v>
      </c>
      <c r="L3214">
        <v>0</v>
      </c>
    </row>
    <row r="3215" spans="1:12" x14ac:dyDescent="0.2">
      <c r="A3215" t="s">
        <v>3231</v>
      </c>
      <c r="B3215" t="s">
        <v>34</v>
      </c>
      <c r="C3215">
        <v>0</v>
      </c>
      <c r="D3215">
        <v>6</v>
      </c>
      <c r="E3215">
        <v>0</v>
      </c>
      <c r="F3215">
        <v>0</v>
      </c>
      <c r="G3215">
        <v>1</v>
      </c>
      <c r="H3215">
        <v>10</v>
      </c>
      <c r="I3215">
        <v>19</v>
      </c>
      <c r="J3215">
        <v>3</v>
      </c>
      <c r="K3215">
        <v>6</v>
      </c>
      <c r="L3215">
        <v>0</v>
      </c>
    </row>
    <row r="3216" spans="1:12" x14ac:dyDescent="0.2">
      <c r="A3216" t="s">
        <v>3232</v>
      </c>
      <c r="B3216" t="s">
        <v>34</v>
      </c>
      <c r="C3216">
        <v>0</v>
      </c>
      <c r="D3216">
        <v>10</v>
      </c>
      <c r="E3216">
        <v>0</v>
      </c>
      <c r="F3216">
        <v>0</v>
      </c>
      <c r="G3216">
        <v>1</v>
      </c>
      <c r="H3216">
        <v>12</v>
      </c>
      <c r="I3216">
        <v>26</v>
      </c>
      <c r="J3216">
        <v>3</v>
      </c>
      <c r="K3216">
        <v>11</v>
      </c>
      <c r="L3216">
        <v>0</v>
      </c>
    </row>
    <row r="3217" spans="1:12" x14ac:dyDescent="0.2">
      <c r="A3217" t="s">
        <v>3233</v>
      </c>
      <c r="B3217" t="s">
        <v>34</v>
      </c>
      <c r="C3217">
        <v>0</v>
      </c>
      <c r="D3217">
        <v>1</v>
      </c>
      <c r="E3217">
        <v>0</v>
      </c>
      <c r="F3217">
        <v>0</v>
      </c>
      <c r="G3217">
        <v>1</v>
      </c>
      <c r="H3217">
        <v>5</v>
      </c>
      <c r="I3217">
        <v>4</v>
      </c>
      <c r="J3217">
        <v>1</v>
      </c>
      <c r="K3217">
        <v>2</v>
      </c>
      <c r="L3217">
        <v>0</v>
      </c>
    </row>
    <row r="3218" spans="1:12" x14ac:dyDescent="0.2">
      <c r="A3218" t="s">
        <v>3234</v>
      </c>
      <c r="B3218" t="s">
        <v>17</v>
      </c>
      <c r="C3218">
        <v>0</v>
      </c>
      <c r="D3218">
        <v>2</v>
      </c>
      <c r="E3218">
        <v>0</v>
      </c>
      <c r="F3218">
        <v>0</v>
      </c>
      <c r="G3218">
        <v>1</v>
      </c>
      <c r="H3218">
        <v>6</v>
      </c>
      <c r="I3218">
        <v>7</v>
      </c>
      <c r="J3218">
        <v>1</v>
      </c>
      <c r="K3218">
        <v>3</v>
      </c>
      <c r="L3218">
        <v>0</v>
      </c>
    </row>
    <row r="3219" spans="1:12" x14ac:dyDescent="0.2">
      <c r="A3219" t="s">
        <v>3235</v>
      </c>
      <c r="B3219" t="s">
        <v>34</v>
      </c>
      <c r="C3219">
        <v>1</v>
      </c>
      <c r="D3219">
        <v>5</v>
      </c>
      <c r="E3219">
        <v>0</v>
      </c>
      <c r="F3219">
        <v>0</v>
      </c>
      <c r="G3219">
        <v>1</v>
      </c>
      <c r="H3219">
        <v>14</v>
      </c>
      <c r="I3219">
        <v>21</v>
      </c>
      <c r="J3219">
        <v>2</v>
      </c>
      <c r="K3219">
        <v>5</v>
      </c>
      <c r="L3219">
        <v>0</v>
      </c>
    </row>
    <row r="3220" spans="1:12" x14ac:dyDescent="0.2">
      <c r="A3220" t="s">
        <v>3236</v>
      </c>
      <c r="B3220" t="s">
        <v>34</v>
      </c>
      <c r="C3220">
        <v>0</v>
      </c>
      <c r="D3220">
        <v>1</v>
      </c>
      <c r="E3220">
        <v>0</v>
      </c>
      <c r="F3220">
        <v>0</v>
      </c>
      <c r="G3220">
        <v>1</v>
      </c>
      <c r="H3220">
        <v>6</v>
      </c>
      <c r="I3220">
        <v>13</v>
      </c>
      <c r="J3220">
        <v>1</v>
      </c>
      <c r="K3220">
        <v>2</v>
      </c>
      <c r="L3220">
        <v>0</v>
      </c>
    </row>
    <row r="3221" spans="1:12" x14ac:dyDescent="0.2">
      <c r="A3221" t="s">
        <v>3237</v>
      </c>
      <c r="B3221" t="s">
        <v>34</v>
      </c>
      <c r="C3221">
        <v>0</v>
      </c>
      <c r="D3221">
        <v>6</v>
      </c>
      <c r="E3221">
        <v>0</v>
      </c>
      <c r="F3221">
        <v>0</v>
      </c>
      <c r="G3221">
        <v>1</v>
      </c>
      <c r="H3221">
        <v>5</v>
      </c>
      <c r="I3221">
        <v>20</v>
      </c>
      <c r="J3221">
        <v>2</v>
      </c>
      <c r="K3221">
        <v>6</v>
      </c>
      <c r="L3221">
        <v>0</v>
      </c>
    </row>
    <row r="3222" spans="1:12" x14ac:dyDescent="0.2">
      <c r="A3222" t="s">
        <v>3238</v>
      </c>
      <c r="B3222" t="s">
        <v>34</v>
      </c>
      <c r="C3222">
        <v>0</v>
      </c>
      <c r="D3222">
        <v>2</v>
      </c>
      <c r="E3222">
        <v>0</v>
      </c>
      <c r="F3222">
        <v>0</v>
      </c>
      <c r="G3222">
        <v>1</v>
      </c>
      <c r="H3222">
        <v>4</v>
      </c>
      <c r="I3222">
        <v>11</v>
      </c>
      <c r="J3222">
        <v>1</v>
      </c>
      <c r="K3222">
        <v>3</v>
      </c>
      <c r="L3222">
        <v>0</v>
      </c>
    </row>
    <row r="3223" spans="1:12" x14ac:dyDescent="0.2">
      <c r="A3223" t="s">
        <v>3239</v>
      </c>
      <c r="B3223" t="s">
        <v>34</v>
      </c>
      <c r="C3223">
        <v>1</v>
      </c>
      <c r="D3223">
        <v>6</v>
      </c>
      <c r="E3223">
        <v>0</v>
      </c>
      <c r="F3223">
        <v>0</v>
      </c>
      <c r="G3223">
        <v>0.5</v>
      </c>
      <c r="H3223">
        <v>5</v>
      </c>
      <c r="I3223">
        <v>16</v>
      </c>
      <c r="J3223">
        <v>2</v>
      </c>
      <c r="K3223">
        <v>7</v>
      </c>
      <c r="L3223">
        <v>0</v>
      </c>
    </row>
    <row r="3224" spans="1:12" x14ac:dyDescent="0.2">
      <c r="A3224" t="s">
        <v>3240</v>
      </c>
      <c r="B3224" t="s">
        <v>34</v>
      </c>
      <c r="C3224">
        <v>0</v>
      </c>
      <c r="D3224">
        <v>3</v>
      </c>
      <c r="E3224">
        <v>0</v>
      </c>
      <c r="F3224">
        <v>0</v>
      </c>
      <c r="G3224">
        <v>1</v>
      </c>
      <c r="H3224">
        <v>4</v>
      </c>
      <c r="I3224">
        <v>6</v>
      </c>
      <c r="J3224">
        <v>1</v>
      </c>
      <c r="K3224">
        <v>4</v>
      </c>
      <c r="L3224">
        <v>0</v>
      </c>
    </row>
    <row r="3225" spans="1:12" x14ac:dyDescent="0.2">
      <c r="A3225" t="s">
        <v>3241</v>
      </c>
      <c r="B3225" t="s">
        <v>34</v>
      </c>
      <c r="C3225">
        <v>0</v>
      </c>
      <c r="D3225">
        <v>9</v>
      </c>
      <c r="E3225">
        <v>22</v>
      </c>
      <c r="F3225">
        <v>0</v>
      </c>
      <c r="G3225">
        <v>0.25</v>
      </c>
      <c r="H3225">
        <v>11</v>
      </c>
      <c r="I3225">
        <v>27</v>
      </c>
      <c r="J3225">
        <v>4</v>
      </c>
      <c r="K3225">
        <v>10</v>
      </c>
      <c r="L3225">
        <v>0</v>
      </c>
    </row>
    <row r="3226" spans="1:12" x14ac:dyDescent="0.2">
      <c r="A3226" t="s">
        <v>3242</v>
      </c>
      <c r="B3226" t="s">
        <v>34</v>
      </c>
      <c r="C3226">
        <v>0</v>
      </c>
      <c r="D3226">
        <v>6</v>
      </c>
      <c r="E3226">
        <v>0</v>
      </c>
      <c r="F3226">
        <v>0</v>
      </c>
      <c r="G3226">
        <v>1</v>
      </c>
      <c r="H3226">
        <v>11</v>
      </c>
      <c r="I3226">
        <v>16</v>
      </c>
      <c r="J3226">
        <v>3</v>
      </c>
      <c r="K3226">
        <v>8</v>
      </c>
      <c r="L3226">
        <v>0</v>
      </c>
    </row>
    <row r="3227" spans="1:12" x14ac:dyDescent="0.2">
      <c r="A3227" t="s">
        <v>3243</v>
      </c>
      <c r="B3227" t="s">
        <v>34</v>
      </c>
      <c r="C3227">
        <v>0</v>
      </c>
      <c r="D3227">
        <v>1</v>
      </c>
      <c r="E3227">
        <v>0</v>
      </c>
      <c r="F3227">
        <v>0</v>
      </c>
      <c r="G3227">
        <v>1</v>
      </c>
      <c r="H3227">
        <v>5</v>
      </c>
      <c r="I3227">
        <v>4</v>
      </c>
      <c r="J3227">
        <v>1</v>
      </c>
      <c r="K3227">
        <v>2</v>
      </c>
      <c r="L3227">
        <v>0</v>
      </c>
    </row>
    <row r="3228" spans="1:12" x14ac:dyDescent="0.2">
      <c r="A3228" t="s">
        <v>3244</v>
      </c>
      <c r="B3228" t="s">
        <v>34</v>
      </c>
      <c r="C3228">
        <v>0</v>
      </c>
      <c r="D3228">
        <v>2</v>
      </c>
      <c r="E3228">
        <v>0</v>
      </c>
      <c r="F3228">
        <v>0</v>
      </c>
      <c r="G3228">
        <v>1</v>
      </c>
      <c r="H3228">
        <v>7</v>
      </c>
      <c r="I3228">
        <v>8</v>
      </c>
      <c r="J3228">
        <v>1</v>
      </c>
      <c r="K3228">
        <v>3</v>
      </c>
      <c r="L3228">
        <v>0</v>
      </c>
    </row>
    <row r="3229" spans="1:12" x14ac:dyDescent="0.2">
      <c r="A3229" t="s">
        <v>3245</v>
      </c>
      <c r="B3229" t="s">
        <v>34</v>
      </c>
      <c r="C3229">
        <v>0</v>
      </c>
      <c r="D3229">
        <v>7</v>
      </c>
      <c r="E3229">
        <v>21</v>
      </c>
      <c r="F3229">
        <v>0</v>
      </c>
      <c r="G3229">
        <v>0.2</v>
      </c>
      <c r="H3229">
        <v>6</v>
      </c>
      <c r="I3229">
        <v>19</v>
      </c>
      <c r="J3229">
        <v>1</v>
      </c>
      <c r="K3229">
        <v>7</v>
      </c>
      <c r="L3229">
        <v>0</v>
      </c>
    </row>
    <row r="3230" spans="1:12" x14ac:dyDescent="0.2">
      <c r="A3230" t="s">
        <v>3246</v>
      </c>
      <c r="B3230" t="s">
        <v>34</v>
      </c>
      <c r="C3230">
        <v>0</v>
      </c>
      <c r="D3230">
        <v>1</v>
      </c>
      <c r="E3230">
        <v>3</v>
      </c>
      <c r="F3230">
        <v>0</v>
      </c>
      <c r="G3230">
        <v>0.5</v>
      </c>
      <c r="H3230">
        <v>3</v>
      </c>
      <c r="I3230">
        <v>6</v>
      </c>
      <c r="J3230">
        <v>1</v>
      </c>
      <c r="K3230">
        <v>3</v>
      </c>
      <c r="L3230">
        <v>0</v>
      </c>
    </row>
    <row r="3231" spans="1:12" x14ac:dyDescent="0.2">
      <c r="A3231" t="s">
        <v>3247</v>
      </c>
      <c r="B3231" t="s">
        <v>34</v>
      </c>
      <c r="C3231">
        <v>0</v>
      </c>
      <c r="D3231">
        <v>1</v>
      </c>
      <c r="E3231">
        <v>3</v>
      </c>
      <c r="F3231">
        <v>0</v>
      </c>
      <c r="G3231">
        <v>0.5</v>
      </c>
      <c r="H3231">
        <v>3</v>
      </c>
      <c r="I3231">
        <v>6</v>
      </c>
      <c r="J3231">
        <v>1</v>
      </c>
      <c r="K3231">
        <v>3</v>
      </c>
      <c r="L3231">
        <v>0</v>
      </c>
    </row>
    <row r="3232" spans="1:12" x14ac:dyDescent="0.2">
      <c r="A3232" t="s">
        <v>3248</v>
      </c>
      <c r="B3232" t="s">
        <v>34</v>
      </c>
      <c r="C3232">
        <v>0</v>
      </c>
      <c r="D3232">
        <v>7</v>
      </c>
      <c r="E3232">
        <v>0</v>
      </c>
      <c r="F3232">
        <v>0</v>
      </c>
      <c r="G3232">
        <v>0.5</v>
      </c>
      <c r="H3232">
        <v>7</v>
      </c>
      <c r="I3232">
        <v>25</v>
      </c>
      <c r="J3232">
        <v>1</v>
      </c>
      <c r="K3232">
        <v>9</v>
      </c>
      <c r="L3232">
        <v>0</v>
      </c>
    </row>
    <row r="3233" spans="1:12" x14ac:dyDescent="0.2">
      <c r="A3233" t="s">
        <v>3249</v>
      </c>
      <c r="B3233" t="s">
        <v>34</v>
      </c>
      <c r="C3233">
        <v>0</v>
      </c>
      <c r="D3233">
        <v>2</v>
      </c>
      <c r="E3233">
        <v>0</v>
      </c>
      <c r="F3233">
        <v>0</v>
      </c>
      <c r="G3233">
        <v>1</v>
      </c>
      <c r="H3233">
        <v>4</v>
      </c>
      <c r="I3233">
        <v>11</v>
      </c>
      <c r="J3233">
        <v>1</v>
      </c>
      <c r="K3233">
        <v>3</v>
      </c>
      <c r="L3233">
        <v>0</v>
      </c>
    </row>
    <row r="3234" spans="1:12" x14ac:dyDescent="0.2">
      <c r="A3234" t="s">
        <v>3250</v>
      </c>
      <c r="B3234" t="s">
        <v>34</v>
      </c>
      <c r="C3234">
        <v>0</v>
      </c>
      <c r="D3234">
        <v>6</v>
      </c>
      <c r="E3234">
        <v>0</v>
      </c>
      <c r="F3234">
        <v>0</v>
      </c>
      <c r="G3234">
        <v>1</v>
      </c>
      <c r="H3234">
        <v>5</v>
      </c>
      <c r="I3234">
        <v>22</v>
      </c>
      <c r="J3234">
        <v>5</v>
      </c>
      <c r="K3234">
        <v>8</v>
      </c>
      <c r="L3234">
        <v>4</v>
      </c>
    </row>
    <row r="3235" spans="1:12" x14ac:dyDescent="0.2">
      <c r="A3235" t="s">
        <v>3251</v>
      </c>
      <c r="B3235" t="s">
        <v>34</v>
      </c>
      <c r="C3235">
        <v>0</v>
      </c>
      <c r="D3235">
        <v>2</v>
      </c>
      <c r="E3235">
        <v>0</v>
      </c>
      <c r="F3235">
        <v>0</v>
      </c>
      <c r="G3235">
        <v>1</v>
      </c>
      <c r="H3235">
        <v>4</v>
      </c>
      <c r="I3235">
        <v>11</v>
      </c>
      <c r="J3235">
        <v>1</v>
      </c>
      <c r="K3235">
        <v>3</v>
      </c>
      <c r="L3235">
        <v>0</v>
      </c>
    </row>
    <row r="3236" spans="1:12" x14ac:dyDescent="0.2">
      <c r="A3236" t="s">
        <v>3252</v>
      </c>
      <c r="B3236" t="s">
        <v>34</v>
      </c>
      <c r="C3236">
        <v>0</v>
      </c>
      <c r="D3236">
        <v>8</v>
      </c>
      <c r="E3236">
        <v>9</v>
      </c>
      <c r="F3236">
        <v>0</v>
      </c>
      <c r="G3236">
        <v>0.25</v>
      </c>
      <c r="H3236">
        <v>4</v>
      </c>
      <c r="I3236">
        <v>26</v>
      </c>
      <c r="J3236">
        <v>3</v>
      </c>
      <c r="K3236">
        <v>9</v>
      </c>
      <c r="L3236">
        <v>1</v>
      </c>
    </row>
    <row r="3237" spans="1:12" x14ac:dyDescent="0.2">
      <c r="A3237" t="s">
        <v>3253</v>
      </c>
      <c r="B3237" t="s">
        <v>34</v>
      </c>
      <c r="C3237">
        <v>0</v>
      </c>
      <c r="D3237">
        <v>3</v>
      </c>
      <c r="E3237">
        <v>1</v>
      </c>
      <c r="F3237">
        <v>0</v>
      </c>
      <c r="G3237">
        <v>0.5</v>
      </c>
      <c r="H3237">
        <v>3</v>
      </c>
      <c r="I3237">
        <v>7</v>
      </c>
      <c r="J3237">
        <v>1</v>
      </c>
      <c r="K3237">
        <v>3</v>
      </c>
      <c r="L3237">
        <v>1</v>
      </c>
    </row>
    <row r="3238" spans="1:12" x14ac:dyDescent="0.2">
      <c r="A3238" t="s">
        <v>3254</v>
      </c>
      <c r="B3238" t="s">
        <v>34</v>
      </c>
      <c r="C3238">
        <v>0</v>
      </c>
      <c r="D3238">
        <v>2</v>
      </c>
      <c r="E3238">
        <v>0</v>
      </c>
      <c r="F3238">
        <v>0</v>
      </c>
      <c r="G3238">
        <v>1</v>
      </c>
      <c r="H3238">
        <v>1</v>
      </c>
      <c r="I3238">
        <v>3</v>
      </c>
      <c r="J3238">
        <v>1</v>
      </c>
      <c r="K3238">
        <v>2</v>
      </c>
      <c r="L3238">
        <v>1</v>
      </c>
    </row>
    <row r="3239" spans="1:12" x14ac:dyDescent="0.2">
      <c r="A3239" t="s">
        <v>3255</v>
      </c>
      <c r="B3239" t="s">
        <v>34</v>
      </c>
      <c r="C3239">
        <v>0</v>
      </c>
      <c r="D3239">
        <v>7</v>
      </c>
      <c r="E3239">
        <v>1</v>
      </c>
      <c r="F3239">
        <v>0</v>
      </c>
      <c r="G3239">
        <v>0.33300000000000002</v>
      </c>
      <c r="H3239">
        <v>11</v>
      </c>
      <c r="I3239">
        <v>26</v>
      </c>
      <c r="J3239">
        <v>2</v>
      </c>
      <c r="K3239">
        <v>7</v>
      </c>
      <c r="L3239">
        <v>0</v>
      </c>
    </row>
    <row r="3240" spans="1:12" x14ac:dyDescent="0.2">
      <c r="A3240" t="s">
        <v>3256</v>
      </c>
      <c r="B3240" t="s">
        <v>34</v>
      </c>
      <c r="C3240">
        <v>0</v>
      </c>
      <c r="D3240">
        <v>1</v>
      </c>
      <c r="E3240">
        <v>0</v>
      </c>
      <c r="F3240">
        <v>0</v>
      </c>
      <c r="G3240">
        <v>1</v>
      </c>
      <c r="H3240">
        <v>5</v>
      </c>
      <c r="I3240">
        <v>5</v>
      </c>
      <c r="J3240">
        <v>1</v>
      </c>
      <c r="K3240">
        <v>2</v>
      </c>
      <c r="L3240">
        <v>0</v>
      </c>
    </row>
    <row r="3241" spans="1:12" x14ac:dyDescent="0.2">
      <c r="A3241" t="s">
        <v>3257</v>
      </c>
      <c r="B3241" t="s">
        <v>34</v>
      </c>
      <c r="C3241">
        <v>0</v>
      </c>
      <c r="D3241">
        <v>6</v>
      </c>
      <c r="E3241">
        <v>15</v>
      </c>
      <c r="F3241">
        <v>0</v>
      </c>
      <c r="G3241">
        <v>0.25</v>
      </c>
      <c r="H3241">
        <v>7</v>
      </c>
      <c r="I3241">
        <v>17</v>
      </c>
      <c r="J3241">
        <v>1</v>
      </c>
      <c r="K3241">
        <v>6</v>
      </c>
      <c r="L3241">
        <v>0</v>
      </c>
    </row>
    <row r="3242" spans="1:12" x14ac:dyDescent="0.2">
      <c r="A3242" t="s">
        <v>3258</v>
      </c>
      <c r="B3242" t="s">
        <v>34</v>
      </c>
      <c r="C3242">
        <v>0</v>
      </c>
      <c r="D3242">
        <v>5</v>
      </c>
      <c r="E3242">
        <v>0</v>
      </c>
      <c r="F3242">
        <v>0</v>
      </c>
      <c r="G3242">
        <v>1</v>
      </c>
      <c r="H3242">
        <v>12</v>
      </c>
      <c r="I3242">
        <v>20</v>
      </c>
      <c r="J3242">
        <v>2</v>
      </c>
      <c r="K3242">
        <v>6</v>
      </c>
      <c r="L3242">
        <v>0</v>
      </c>
    </row>
    <row r="3243" spans="1:12" x14ac:dyDescent="0.2">
      <c r="A3243" t="s">
        <v>3259</v>
      </c>
      <c r="B3243" t="s">
        <v>34</v>
      </c>
      <c r="C3243">
        <v>0</v>
      </c>
      <c r="D3243">
        <v>5</v>
      </c>
      <c r="E3243">
        <v>0</v>
      </c>
      <c r="F3243">
        <v>0</v>
      </c>
      <c r="G3243">
        <v>0.5</v>
      </c>
      <c r="H3243">
        <v>6</v>
      </c>
      <c r="I3243">
        <v>11</v>
      </c>
      <c r="J3243">
        <v>2</v>
      </c>
      <c r="K3243">
        <v>7</v>
      </c>
      <c r="L3243">
        <v>0</v>
      </c>
    </row>
    <row r="3244" spans="1:12" x14ac:dyDescent="0.2">
      <c r="A3244" t="s">
        <v>3260</v>
      </c>
      <c r="B3244" t="s">
        <v>19</v>
      </c>
      <c r="C3244">
        <v>0</v>
      </c>
      <c r="D3244">
        <v>2</v>
      </c>
      <c r="E3244">
        <v>0</v>
      </c>
      <c r="F3244">
        <v>0</v>
      </c>
      <c r="G3244">
        <v>1</v>
      </c>
      <c r="H3244">
        <v>5</v>
      </c>
      <c r="I3244">
        <v>6</v>
      </c>
      <c r="J3244">
        <v>1</v>
      </c>
      <c r="K3244">
        <v>3</v>
      </c>
      <c r="L3244">
        <v>0</v>
      </c>
    </row>
    <row r="3245" spans="1:12" x14ac:dyDescent="0.2">
      <c r="A3245" t="s">
        <v>3261</v>
      </c>
      <c r="B3245" t="s">
        <v>34</v>
      </c>
      <c r="C3245">
        <v>0</v>
      </c>
      <c r="D3245">
        <v>1</v>
      </c>
      <c r="E3245">
        <v>3</v>
      </c>
      <c r="F3245">
        <v>0</v>
      </c>
      <c r="G3245">
        <v>0.5</v>
      </c>
      <c r="H3245">
        <v>3</v>
      </c>
      <c r="I3245">
        <v>6</v>
      </c>
      <c r="J3245">
        <v>1</v>
      </c>
      <c r="K3245">
        <v>3</v>
      </c>
      <c r="L3245">
        <v>0</v>
      </c>
    </row>
    <row r="3246" spans="1:12" x14ac:dyDescent="0.2">
      <c r="A3246" t="s">
        <v>3262</v>
      </c>
      <c r="B3246" t="s">
        <v>34</v>
      </c>
      <c r="C3246">
        <v>0</v>
      </c>
      <c r="D3246">
        <v>1</v>
      </c>
      <c r="E3246">
        <v>3</v>
      </c>
      <c r="F3246">
        <v>0</v>
      </c>
      <c r="G3246">
        <v>0.5</v>
      </c>
      <c r="H3246">
        <v>3</v>
      </c>
      <c r="I3246">
        <v>5</v>
      </c>
      <c r="J3246">
        <v>1</v>
      </c>
      <c r="K3246">
        <v>3</v>
      </c>
      <c r="L3246">
        <v>0</v>
      </c>
    </row>
    <row r="3247" spans="1:12" x14ac:dyDescent="0.2">
      <c r="A3247" t="s">
        <v>3263</v>
      </c>
      <c r="B3247" t="s">
        <v>34</v>
      </c>
      <c r="C3247">
        <v>0</v>
      </c>
      <c r="D3247">
        <v>6</v>
      </c>
      <c r="E3247">
        <v>0</v>
      </c>
      <c r="F3247">
        <v>0</v>
      </c>
      <c r="G3247">
        <v>0.5</v>
      </c>
      <c r="H3247">
        <v>14</v>
      </c>
      <c r="I3247">
        <v>25</v>
      </c>
      <c r="J3247">
        <v>2</v>
      </c>
      <c r="K3247">
        <v>6</v>
      </c>
      <c r="L3247">
        <v>0</v>
      </c>
    </row>
    <row r="3248" spans="1:12" x14ac:dyDescent="0.2">
      <c r="A3248" t="s">
        <v>3264</v>
      </c>
      <c r="B3248" t="s">
        <v>34</v>
      </c>
      <c r="C3248">
        <v>0</v>
      </c>
      <c r="D3248">
        <v>2</v>
      </c>
      <c r="E3248">
        <v>0</v>
      </c>
      <c r="F3248">
        <v>0</v>
      </c>
      <c r="G3248">
        <v>1</v>
      </c>
      <c r="H3248">
        <v>9</v>
      </c>
      <c r="I3248">
        <v>14</v>
      </c>
      <c r="J3248">
        <v>1</v>
      </c>
      <c r="K3248">
        <v>3</v>
      </c>
      <c r="L3248">
        <v>0</v>
      </c>
    </row>
    <row r="3249" spans="1:12" x14ac:dyDescent="0.2">
      <c r="A3249" t="s">
        <v>3265</v>
      </c>
      <c r="B3249" t="s">
        <v>34</v>
      </c>
      <c r="C3249">
        <v>0</v>
      </c>
      <c r="D3249">
        <v>8</v>
      </c>
      <c r="E3249">
        <v>0</v>
      </c>
      <c r="F3249">
        <v>0</v>
      </c>
      <c r="G3249">
        <v>0.5</v>
      </c>
      <c r="H3249">
        <v>7</v>
      </c>
      <c r="I3249">
        <v>20</v>
      </c>
      <c r="J3249">
        <v>2</v>
      </c>
      <c r="K3249">
        <v>8</v>
      </c>
      <c r="L3249">
        <v>0</v>
      </c>
    </row>
    <row r="3250" spans="1:12" x14ac:dyDescent="0.2">
      <c r="A3250" t="s">
        <v>3266</v>
      </c>
      <c r="B3250" t="s">
        <v>34</v>
      </c>
      <c r="C3250">
        <v>0</v>
      </c>
      <c r="D3250">
        <v>6</v>
      </c>
      <c r="E3250">
        <v>0</v>
      </c>
      <c r="F3250">
        <v>0</v>
      </c>
      <c r="G3250">
        <v>1</v>
      </c>
      <c r="H3250">
        <v>5</v>
      </c>
      <c r="I3250">
        <v>21</v>
      </c>
      <c r="J3250">
        <v>2</v>
      </c>
      <c r="K3250">
        <v>6</v>
      </c>
      <c r="L3250">
        <v>0</v>
      </c>
    </row>
    <row r="3251" spans="1:12" x14ac:dyDescent="0.2">
      <c r="A3251" t="s">
        <v>3267</v>
      </c>
      <c r="B3251" t="s">
        <v>34</v>
      </c>
      <c r="C3251">
        <v>0</v>
      </c>
      <c r="D3251">
        <v>2</v>
      </c>
      <c r="E3251">
        <v>0</v>
      </c>
      <c r="F3251">
        <v>0</v>
      </c>
      <c r="G3251">
        <v>1</v>
      </c>
      <c r="H3251">
        <v>4</v>
      </c>
      <c r="I3251">
        <v>11</v>
      </c>
      <c r="J3251">
        <v>1</v>
      </c>
      <c r="K3251">
        <v>3</v>
      </c>
      <c r="L3251">
        <v>0</v>
      </c>
    </row>
    <row r="3252" spans="1:12" x14ac:dyDescent="0.2">
      <c r="A3252" t="s">
        <v>3268</v>
      </c>
      <c r="B3252" t="s">
        <v>34</v>
      </c>
      <c r="C3252">
        <v>0</v>
      </c>
      <c r="D3252">
        <v>6</v>
      </c>
      <c r="E3252">
        <v>0</v>
      </c>
      <c r="F3252">
        <v>0</v>
      </c>
      <c r="G3252">
        <v>1</v>
      </c>
      <c r="H3252">
        <v>5</v>
      </c>
      <c r="I3252">
        <v>22</v>
      </c>
      <c r="J3252">
        <v>3</v>
      </c>
      <c r="K3252">
        <v>6</v>
      </c>
      <c r="L3252">
        <v>0</v>
      </c>
    </row>
    <row r="3253" spans="1:12" x14ac:dyDescent="0.2">
      <c r="A3253" t="s">
        <v>3269</v>
      </c>
      <c r="B3253" t="s">
        <v>34</v>
      </c>
      <c r="C3253">
        <v>0</v>
      </c>
      <c r="D3253">
        <v>2</v>
      </c>
      <c r="E3253">
        <v>0</v>
      </c>
      <c r="F3253">
        <v>0</v>
      </c>
      <c r="G3253">
        <v>1</v>
      </c>
      <c r="H3253">
        <v>4</v>
      </c>
      <c r="I3253">
        <v>13</v>
      </c>
      <c r="J3253">
        <v>1</v>
      </c>
      <c r="K3253">
        <v>3</v>
      </c>
      <c r="L3253">
        <v>0</v>
      </c>
    </row>
    <row r="3254" spans="1:12" x14ac:dyDescent="0.2">
      <c r="A3254" t="s">
        <v>3270</v>
      </c>
      <c r="B3254" t="s">
        <v>34</v>
      </c>
      <c r="C3254">
        <v>1</v>
      </c>
      <c r="D3254">
        <v>5</v>
      </c>
      <c r="E3254">
        <v>0</v>
      </c>
      <c r="F3254">
        <v>0</v>
      </c>
      <c r="G3254">
        <v>1</v>
      </c>
      <c r="H3254">
        <v>12</v>
      </c>
      <c r="I3254">
        <v>21</v>
      </c>
      <c r="J3254">
        <v>2</v>
      </c>
      <c r="K3254">
        <v>6</v>
      </c>
      <c r="L3254">
        <v>0</v>
      </c>
    </row>
    <row r="3255" spans="1:12" x14ac:dyDescent="0.2">
      <c r="A3255" t="s">
        <v>3271</v>
      </c>
      <c r="B3255" t="s">
        <v>34</v>
      </c>
      <c r="C3255">
        <v>0</v>
      </c>
      <c r="D3255">
        <v>1</v>
      </c>
      <c r="E3255">
        <v>0</v>
      </c>
      <c r="F3255">
        <v>0</v>
      </c>
      <c r="G3255">
        <v>1</v>
      </c>
      <c r="H3255">
        <v>4</v>
      </c>
      <c r="I3255">
        <v>4</v>
      </c>
      <c r="J3255">
        <v>1</v>
      </c>
      <c r="K3255">
        <v>2</v>
      </c>
      <c r="L3255">
        <v>0</v>
      </c>
    </row>
    <row r="3256" spans="1:12" x14ac:dyDescent="0.2">
      <c r="A3256" t="s">
        <v>3272</v>
      </c>
      <c r="B3256" t="s">
        <v>34</v>
      </c>
      <c r="C3256">
        <v>0</v>
      </c>
      <c r="D3256">
        <v>6</v>
      </c>
      <c r="E3256">
        <v>0</v>
      </c>
      <c r="F3256">
        <v>0</v>
      </c>
      <c r="G3256">
        <v>1</v>
      </c>
      <c r="H3256">
        <v>9</v>
      </c>
      <c r="I3256">
        <v>32</v>
      </c>
      <c r="J3256">
        <v>2</v>
      </c>
      <c r="K3256">
        <v>7</v>
      </c>
      <c r="L3256">
        <v>0</v>
      </c>
    </row>
    <row r="3257" spans="1:12" x14ac:dyDescent="0.2">
      <c r="A3257" t="s">
        <v>3273</v>
      </c>
      <c r="B3257" t="s">
        <v>34</v>
      </c>
      <c r="C3257">
        <v>0</v>
      </c>
      <c r="D3257">
        <v>2</v>
      </c>
      <c r="E3257">
        <v>0</v>
      </c>
      <c r="F3257">
        <v>0</v>
      </c>
      <c r="G3257">
        <v>1</v>
      </c>
      <c r="H3257">
        <v>4</v>
      </c>
      <c r="I3257">
        <v>10</v>
      </c>
      <c r="J3257">
        <v>1</v>
      </c>
      <c r="K3257">
        <v>3</v>
      </c>
      <c r="L3257">
        <v>0</v>
      </c>
    </row>
    <row r="3258" spans="1:12" x14ac:dyDescent="0.2">
      <c r="A3258" t="s">
        <v>3274</v>
      </c>
      <c r="B3258" t="s">
        <v>17</v>
      </c>
      <c r="C3258">
        <v>0</v>
      </c>
      <c r="D3258">
        <v>0</v>
      </c>
      <c r="E3258">
        <v>0</v>
      </c>
      <c r="F3258">
        <v>1</v>
      </c>
      <c r="G3258">
        <v>1</v>
      </c>
      <c r="H3258">
        <v>0</v>
      </c>
      <c r="I3258">
        <v>3</v>
      </c>
      <c r="J3258">
        <v>1</v>
      </c>
      <c r="K3258">
        <v>2</v>
      </c>
      <c r="L3258">
        <v>0</v>
      </c>
    </row>
    <row r="3259" spans="1:12" x14ac:dyDescent="0.2">
      <c r="A3259" t="s">
        <v>3275</v>
      </c>
      <c r="B3259" t="s">
        <v>34</v>
      </c>
      <c r="C3259">
        <v>0</v>
      </c>
      <c r="D3259">
        <v>6</v>
      </c>
      <c r="E3259">
        <v>0</v>
      </c>
      <c r="F3259">
        <v>0</v>
      </c>
      <c r="G3259">
        <v>1</v>
      </c>
      <c r="H3259">
        <v>8</v>
      </c>
      <c r="I3259">
        <v>18</v>
      </c>
      <c r="J3259">
        <v>3</v>
      </c>
      <c r="K3259">
        <v>6</v>
      </c>
      <c r="L3259">
        <v>0</v>
      </c>
    </row>
    <row r="3260" spans="1:12" x14ac:dyDescent="0.2">
      <c r="A3260" t="s">
        <v>3276</v>
      </c>
      <c r="B3260" t="s">
        <v>34</v>
      </c>
      <c r="C3260">
        <v>0</v>
      </c>
      <c r="D3260">
        <v>8</v>
      </c>
      <c r="E3260">
        <v>0</v>
      </c>
      <c r="F3260">
        <v>0</v>
      </c>
      <c r="G3260">
        <v>1</v>
      </c>
      <c r="H3260">
        <v>3</v>
      </c>
      <c r="I3260">
        <v>18</v>
      </c>
      <c r="J3260">
        <v>1</v>
      </c>
      <c r="K3260">
        <v>9</v>
      </c>
      <c r="L3260">
        <v>0</v>
      </c>
    </row>
    <row r="3261" spans="1:12" x14ac:dyDescent="0.2">
      <c r="A3261" t="s">
        <v>3277</v>
      </c>
      <c r="B3261" t="s">
        <v>34</v>
      </c>
      <c r="C3261">
        <v>0</v>
      </c>
      <c r="D3261">
        <v>7</v>
      </c>
      <c r="E3261">
        <v>0</v>
      </c>
      <c r="F3261">
        <v>0</v>
      </c>
      <c r="G3261">
        <v>0.5</v>
      </c>
      <c r="H3261">
        <v>7</v>
      </c>
      <c r="I3261">
        <v>22</v>
      </c>
      <c r="J3261">
        <v>1</v>
      </c>
      <c r="K3261">
        <v>9</v>
      </c>
      <c r="L3261">
        <v>0</v>
      </c>
    </row>
    <row r="3262" spans="1:12" x14ac:dyDescent="0.2">
      <c r="A3262" t="s">
        <v>3278</v>
      </c>
      <c r="B3262" t="s">
        <v>34</v>
      </c>
      <c r="C3262">
        <v>0</v>
      </c>
      <c r="D3262">
        <v>2</v>
      </c>
      <c r="E3262">
        <v>0</v>
      </c>
      <c r="F3262">
        <v>0</v>
      </c>
      <c r="G3262">
        <v>1</v>
      </c>
      <c r="H3262">
        <v>4</v>
      </c>
      <c r="I3262">
        <v>12</v>
      </c>
      <c r="J3262">
        <v>1</v>
      </c>
      <c r="K3262">
        <v>3</v>
      </c>
      <c r="L3262">
        <v>0</v>
      </c>
    </row>
    <row r="3263" spans="1:12" x14ac:dyDescent="0.2">
      <c r="A3263" t="s">
        <v>3279</v>
      </c>
      <c r="B3263" t="s">
        <v>34</v>
      </c>
      <c r="C3263">
        <v>0</v>
      </c>
      <c r="D3263">
        <v>2</v>
      </c>
      <c r="E3263">
        <v>1</v>
      </c>
      <c r="F3263">
        <v>0</v>
      </c>
      <c r="G3263">
        <v>1</v>
      </c>
      <c r="H3263">
        <v>5</v>
      </c>
      <c r="I3263">
        <v>6</v>
      </c>
      <c r="J3263">
        <v>1</v>
      </c>
      <c r="K3263">
        <v>3</v>
      </c>
      <c r="L3263">
        <v>0</v>
      </c>
    </row>
    <row r="3264" spans="1:12" x14ac:dyDescent="0.2">
      <c r="A3264" t="s">
        <v>3280</v>
      </c>
      <c r="B3264" t="s">
        <v>34</v>
      </c>
      <c r="C3264">
        <v>0</v>
      </c>
      <c r="D3264">
        <v>2</v>
      </c>
      <c r="E3264">
        <v>0</v>
      </c>
      <c r="F3264">
        <v>0</v>
      </c>
      <c r="G3264">
        <v>1</v>
      </c>
      <c r="H3264">
        <v>4</v>
      </c>
      <c r="I3264">
        <v>12</v>
      </c>
      <c r="J3264">
        <v>1</v>
      </c>
      <c r="K3264">
        <v>3</v>
      </c>
      <c r="L3264">
        <v>0</v>
      </c>
    </row>
    <row r="3265" spans="1:12" x14ac:dyDescent="0.2">
      <c r="A3265" t="s">
        <v>3281</v>
      </c>
      <c r="B3265" t="s">
        <v>34</v>
      </c>
      <c r="C3265">
        <v>0</v>
      </c>
      <c r="D3265">
        <v>5</v>
      </c>
      <c r="E3265">
        <v>0</v>
      </c>
      <c r="F3265">
        <v>0</v>
      </c>
      <c r="G3265">
        <v>1</v>
      </c>
      <c r="H3265">
        <v>2</v>
      </c>
      <c r="I3265">
        <v>19</v>
      </c>
      <c r="J3265">
        <v>1</v>
      </c>
      <c r="K3265">
        <v>6</v>
      </c>
      <c r="L3265">
        <v>1</v>
      </c>
    </row>
    <row r="3266" spans="1:12" x14ac:dyDescent="0.2">
      <c r="A3266" t="s">
        <v>3282</v>
      </c>
      <c r="B3266" t="s">
        <v>34</v>
      </c>
      <c r="C3266">
        <v>0</v>
      </c>
      <c r="D3266">
        <v>1</v>
      </c>
      <c r="E3266">
        <v>3</v>
      </c>
      <c r="F3266">
        <v>0</v>
      </c>
      <c r="G3266">
        <v>0.5</v>
      </c>
      <c r="H3266">
        <v>3</v>
      </c>
      <c r="I3266">
        <v>5</v>
      </c>
      <c r="J3266">
        <v>1</v>
      </c>
      <c r="K3266">
        <v>3</v>
      </c>
      <c r="L3266">
        <v>0</v>
      </c>
    </row>
    <row r="3267" spans="1:12" x14ac:dyDescent="0.2">
      <c r="A3267" t="s">
        <v>3283</v>
      </c>
      <c r="B3267" t="s">
        <v>34</v>
      </c>
      <c r="C3267">
        <v>0</v>
      </c>
      <c r="D3267">
        <v>7</v>
      </c>
      <c r="E3267">
        <v>1</v>
      </c>
      <c r="F3267">
        <v>0</v>
      </c>
      <c r="G3267">
        <v>0.33300000000000002</v>
      </c>
      <c r="H3267">
        <v>9</v>
      </c>
      <c r="I3267">
        <v>29</v>
      </c>
      <c r="J3267">
        <v>2</v>
      </c>
      <c r="K3267">
        <v>7</v>
      </c>
      <c r="L3267">
        <v>0</v>
      </c>
    </row>
    <row r="3268" spans="1:12" x14ac:dyDescent="0.2">
      <c r="A3268" t="s">
        <v>3284</v>
      </c>
      <c r="B3268" t="s">
        <v>34</v>
      </c>
      <c r="C3268">
        <v>0</v>
      </c>
      <c r="D3268">
        <v>1</v>
      </c>
      <c r="E3268">
        <v>0</v>
      </c>
      <c r="F3268">
        <v>0</v>
      </c>
      <c r="G3268">
        <v>1</v>
      </c>
      <c r="H3268">
        <v>3</v>
      </c>
      <c r="I3268">
        <v>3</v>
      </c>
      <c r="J3268">
        <v>1</v>
      </c>
      <c r="K3268">
        <v>2</v>
      </c>
      <c r="L3268">
        <v>0</v>
      </c>
    </row>
    <row r="3269" spans="1:12" x14ac:dyDescent="0.2">
      <c r="A3269" t="s">
        <v>3285</v>
      </c>
      <c r="B3269" t="s">
        <v>34</v>
      </c>
      <c r="C3269">
        <v>0</v>
      </c>
      <c r="D3269">
        <v>3</v>
      </c>
      <c r="E3269">
        <v>3</v>
      </c>
      <c r="F3269">
        <v>0</v>
      </c>
      <c r="G3269">
        <v>0.5</v>
      </c>
      <c r="H3269">
        <v>9</v>
      </c>
      <c r="I3269">
        <v>8</v>
      </c>
      <c r="J3269">
        <v>3</v>
      </c>
      <c r="K3269">
        <v>3</v>
      </c>
      <c r="L3269">
        <v>1</v>
      </c>
    </row>
    <row r="3270" spans="1:12" x14ac:dyDescent="0.2">
      <c r="A3270" t="s">
        <v>3286</v>
      </c>
      <c r="B3270" t="s">
        <v>34</v>
      </c>
      <c r="C3270">
        <v>0</v>
      </c>
      <c r="D3270">
        <v>2</v>
      </c>
      <c r="E3270">
        <v>0</v>
      </c>
      <c r="F3270">
        <v>0</v>
      </c>
      <c r="G3270">
        <v>1</v>
      </c>
      <c r="H3270">
        <v>9</v>
      </c>
      <c r="I3270">
        <v>16</v>
      </c>
      <c r="J3270">
        <v>2</v>
      </c>
      <c r="K3270">
        <v>3</v>
      </c>
      <c r="L3270">
        <v>0</v>
      </c>
    </row>
    <row r="3271" spans="1:12" x14ac:dyDescent="0.2">
      <c r="A3271" t="s">
        <v>3287</v>
      </c>
      <c r="B3271" t="s">
        <v>19</v>
      </c>
      <c r="C3271">
        <v>0</v>
      </c>
      <c r="D3271">
        <v>4</v>
      </c>
      <c r="E3271">
        <v>10</v>
      </c>
      <c r="F3271">
        <v>0</v>
      </c>
      <c r="G3271">
        <v>0.25</v>
      </c>
      <c r="H3271">
        <v>2</v>
      </c>
      <c r="I3271">
        <v>6</v>
      </c>
      <c r="J3271">
        <v>1</v>
      </c>
      <c r="K3271">
        <v>5</v>
      </c>
      <c r="L3271">
        <v>0</v>
      </c>
    </row>
    <row r="3272" spans="1:12" x14ac:dyDescent="0.2">
      <c r="A3272" t="s">
        <v>3288</v>
      </c>
      <c r="B3272" t="s">
        <v>34</v>
      </c>
      <c r="C3272">
        <v>0</v>
      </c>
      <c r="D3272">
        <v>3</v>
      </c>
      <c r="E3272">
        <v>3</v>
      </c>
      <c r="F3272">
        <v>0</v>
      </c>
      <c r="G3272">
        <v>0.5</v>
      </c>
      <c r="H3272">
        <v>13</v>
      </c>
      <c r="I3272">
        <v>12</v>
      </c>
      <c r="J3272">
        <v>2</v>
      </c>
      <c r="K3272">
        <v>3</v>
      </c>
      <c r="L3272">
        <v>0</v>
      </c>
    </row>
    <row r="3273" spans="1:12" x14ac:dyDescent="0.2">
      <c r="A3273" t="s">
        <v>3289</v>
      </c>
      <c r="B3273" t="s">
        <v>34</v>
      </c>
      <c r="C3273">
        <v>0</v>
      </c>
      <c r="D3273">
        <v>2</v>
      </c>
      <c r="E3273">
        <v>0</v>
      </c>
      <c r="F3273">
        <v>0</v>
      </c>
      <c r="G3273">
        <v>1</v>
      </c>
      <c r="H3273">
        <v>10</v>
      </c>
      <c r="I3273">
        <v>17</v>
      </c>
      <c r="J3273">
        <v>2</v>
      </c>
      <c r="K3273">
        <v>3</v>
      </c>
      <c r="L3273">
        <v>0</v>
      </c>
    </row>
    <row r="3274" spans="1:12" x14ac:dyDescent="0.2">
      <c r="A3274" t="s">
        <v>3290</v>
      </c>
      <c r="B3274" t="s">
        <v>19</v>
      </c>
      <c r="C3274">
        <v>0</v>
      </c>
      <c r="D3274">
        <v>4</v>
      </c>
      <c r="E3274">
        <v>10</v>
      </c>
      <c r="F3274">
        <v>0</v>
      </c>
      <c r="G3274">
        <v>0.25</v>
      </c>
      <c r="H3274">
        <v>2</v>
      </c>
      <c r="I3274">
        <v>6</v>
      </c>
      <c r="J3274">
        <v>1</v>
      </c>
      <c r="K3274">
        <v>5</v>
      </c>
      <c r="L3274">
        <v>0</v>
      </c>
    </row>
    <row r="3275" spans="1:12" x14ac:dyDescent="0.2">
      <c r="A3275" t="s">
        <v>3291</v>
      </c>
      <c r="B3275" t="s">
        <v>34</v>
      </c>
      <c r="C3275">
        <v>0</v>
      </c>
      <c r="D3275">
        <v>7</v>
      </c>
      <c r="E3275">
        <v>7</v>
      </c>
      <c r="F3275">
        <v>0</v>
      </c>
      <c r="G3275">
        <v>0.33300000000000002</v>
      </c>
      <c r="H3275">
        <v>9</v>
      </c>
      <c r="I3275">
        <v>30</v>
      </c>
      <c r="J3275">
        <v>2</v>
      </c>
      <c r="K3275">
        <v>7</v>
      </c>
      <c r="L3275">
        <v>0</v>
      </c>
    </row>
    <row r="3276" spans="1:12" x14ac:dyDescent="0.2">
      <c r="A3276" t="s">
        <v>3292</v>
      </c>
      <c r="B3276" t="s">
        <v>34</v>
      </c>
      <c r="C3276">
        <v>0</v>
      </c>
      <c r="D3276">
        <v>1</v>
      </c>
      <c r="E3276">
        <v>0</v>
      </c>
      <c r="F3276">
        <v>0</v>
      </c>
      <c r="G3276">
        <v>1</v>
      </c>
      <c r="H3276">
        <v>3</v>
      </c>
      <c r="I3276">
        <v>3</v>
      </c>
      <c r="J3276">
        <v>1</v>
      </c>
      <c r="K3276">
        <v>2</v>
      </c>
      <c r="L3276">
        <v>0</v>
      </c>
    </row>
    <row r="3277" spans="1:12" x14ac:dyDescent="0.2">
      <c r="A3277" t="s">
        <v>3293</v>
      </c>
      <c r="B3277" t="s">
        <v>34</v>
      </c>
      <c r="C3277">
        <v>0</v>
      </c>
      <c r="D3277">
        <v>9</v>
      </c>
      <c r="E3277">
        <v>0</v>
      </c>
      <c r="F3277">
        <v>0</v>
      </c>
      <c r="G3277">
        <v>0.5</v>
      </c>
      <c r="H3277">
        <v>7</v>
      </c>
      <c r="I3277">
        <v>26</v>
      </c>
      <c r="J3277">
        <v>2</v>
      </c>
      <c r="K3277">
        <v>9</v>
      </c>
      <c r="L3277">
        <v>0</v>
      </c>
    </row>
    <row r="3278" spans="1:12" x14ac:dyDescent="0.2">
      <c r="A3278" t="s">
        <v>3294</v>
      </c>
      <c r="B3278" t="s">
        <v>34</v>
      </c>
      <c r="C3278">
        <v>0</v>
      </c>
      <c r="D3278">
        <v>8</v>
      </c>
      <c r="E3278">
        <v>0</v>
      </c>
      <c r="F3278">
        <v>0</v>
      </c>
      <c r="G3278">
        <v>1</v>
      </c>
      <c r="H3278">
        <v>2</v>
      </c>
      <c r="I3278">
        <v>23</v>
      </c>
      <c r="J3278">
        <v>1</v>
      </c>
      <c r="K3278">
        <v>9</v>
      </c>
      <c r="L3278">
        <v>0</v>
      </c>
    </row>
    <row r="3279" spans="1:12" x14ac:dyDescent="0.2">
      <c r="A3279" t="s">
        <v>3295</v>
      </c>
      <c r="B3279" t="s">
        <v>34</v>
      </c>
      <c r="C3279">
        <v>0</v>
      </c>
      <c r="D3279">
        <v>8</v>
      </c>
      <c r="E3279">
        <v>0</v>
      </c>
      <c r="F3279">
        <v>0</v>
      </c>
      <c r="G3279">
        <v>1</v>
      </c>
      <c r="H3279">
        <v>2</v>
      </c>
      <c r="I3279">
        <v>23</v>
      </c>
      <c r="J3279">
        <v>1</v>
      </c>
      <c r="K3279">
        <v>9</v>
      </c>
      <c r="L3279">
        <v>0</v>
      </c>
    </row>
    <row r="3280" spans="1:12" x14ac:dyDescent="0.2">
      <c r="A3280" t="s">
        <v>3296</v>
      </c>
      <c r="B3280" t="s">
        <v>34</v>
      </c>
      <c r="C3280">
        <v>0</v>
      </c>
      <c r="D3280">
        <v>9</v>
      </c>
      <c r="E3280">
        <v>15</v>
      </c>
      <c r="F3280">
        <v>0</v>
      </c>
      <c r="G3280">
        <v>0.25</v>
      </c>
      <c r="H3280">
        <v>6</v>
      </c>
      <c r="I3280">
        <v>16</v>
      </c>
      <c r="J3280">
        <v>16</v>
      </c>
      <c r="K3280">
        <v>10</v>
      </c>
      <c r="L3280">
        <v>11</v>
      </c>
    </row>
    <row r="3281" spans="1:12" x14ac:dyDescent="0.2">
      <c r="A3281" t="s">
        <v>3297</v>
      </c>
      <c r="B3281" t="s">
        <v>34</v>
      </c>
      <c r="C3281">
        <v>10</v>
      </c>
      <c r="D3281">
        <v>36</v>
      </c>
      <c r="E3281">
        <v>472</v>
      </c>
      <c r="F3281">
        <v>1</v>
      </c>
      <c r="G3281">
        <v>0.5</v>
      </c>
      <c r="H3281">
        <v>25</v>
      </c>
      <c r="I3281">
        <v>101</v>
      </c>
      <c r="J3281">
        <v>3</v>
      </c>
      <c r="K3281">
        <v>42</v>
      </c>
      <c r="L3281">
        <v>0</v>
      </c>
    </row>
    <row r="3282" spans="1:12" x14ac:dyDescent="0.2">
      <c r="A3282" t="s">
        <v>3298</v>
      </c>
      <c r="B3282" t="s">
        <v>19</v>
      </c>
      <c r="C3282">
        <v>0</v>
      </c>
      <c r="D3282">
        <v>0</v>
      </c>
      <c r="E3282">
        <v>1</v>
      </c>
      <c r="F3282">
        <v>0</v>
      </c>
      <c r="G3282">
        <v>1</v>
      </c>
      <c r="H3282">
        <v>1</v>
      </c>
      <c r="I3282">
        <v>5</v>
      </c>
      <c r="J3282">
        <v>1</v>
      </c>
      <c r="K3282">
        <v>3</v>
      </c>
      <c r="L3282">
        <v>0</v>
      </c>
    </row>
    <row r="3283" spans="1:12" x14ac:dyDescent="0.2">
      <c r="A3283" t="s">
        <v>3299</v>
      </c>
      <c r="B3283" t="s">
        <v>17</v>
      </c>
      <c r="C3283">
        <v>0</v>
      </c>
      <c r="D3283">
        <v>0</v>
      </c>
      <c r="E3283">
        <v>0</v>
      </c>
      <c r="F3283">
        <v>1</v>
      </c>
      <c r="G3283">
        <v>1</v>
      </c>
      <c r="H3283">
        <v>0</v>
      </c>
      <c r="I3283">
        <v>2</v>
      </c>
      <c r="J3283">
        <v>1</v>
      </c>
      <c r="K3283">
        <v>1</v>
      </c>
      <c r="L3283">
        <v>0</v>
      </c>
    </row>
    <row r="3284" spans="1:12" x14ac:dyDescent="0.2">
      <c r="A3284" t="s">
        <v>3300</v>
      </c>
      <c r="B3284" t="s">
        <v>34</v>
      </c>
      <c r="C3284">
        <v>0</v>
      </c>
      <c r="D3284">
        <v>19</v>
      </c>
      <c r="E3284">
        <v>81</v>
      </c>
      <c r="F3284">
        <v>0</v>
      </c>
      <c r="G3284">
        <v>1</v>
      </c>
      <c r="H3284">
        <v>6</v>
      </c>
      <c r="I3284">
        <v>34</v>
      </c>
      <c r="J3284">
        <v>1</v>
      </c>
      <c r="K3284">
        <v>19</v>
      </c>
      <c r="L3284">
        <v>0</v>
      </c>
    </row>
    <row r="3285" spans="1:12" x14ac:dyDescent="0.2">
      <c r="A3285" t="s">
        <v>3301</v>
      </c>
      <c r="B3285" t="s">
        <v>34</v>
      </c>
      <c r="C3285">
        <v>0</v>
      </c>
      <c r="D3285">
        <v>5</v>
      </c>
      <c r="E3285">
        <v>1</v>
      </c>
      <c r="F3285">
        <v>0</v>
      </c>
      <c r="G3285">
        <v>0.5</v>
      </c>
      <c r="H3285">
        <v>21</v>
      </c>
      <c r="I3285">
        <v>56</v>
      </c>
      <c r="J3285">
        <v>0</v>
      </c>
      <c r="K3285">
        <v>7</v>
      </c>
      <c r="L3285">
        <v>0</v>
      </c>
    </row>
    <row r="3286" spans="1:12" x14ac:dyDescent="0.2">
      <c r="A3286" t="s">
        <v>3302</v>
      </c>
      <c r="B3286" t="s">
        <v>34</v>
      </c>
      <c r="C3286">
        <v>0</v>
      </c>
      <c r="D3286">
        <v>8</v>
      </c>
      <c r="E3286">
        <v>0</v>
      </c>
      <c r="F3286">
        <v>0</v>
      </c>
      <c r="G3286">
        <v>0.5</v>
      </c>
      <c r="H3286">
        <v>17</v>
      </c>
      <c r="I3286">
        <v>52</v>
      </c>
      <c r="J3286">
        <v>6</v>
      </c>
      <c r="K3286">
        <v>11</v>
      </c>
      <c r="L3286">
        <v>0</v>
      </c>
    </row>
    <row r="3287" spans="1:12" x14ac:dyDescent="0.2">
      <c r="A3287" t="s">
        <v>3303</v>
      </c>
      <c r="B3287" t="s">
        <v>34</v>
      </c>
      <c r="C3287">
        <v>0</v>
      </c>
      <c r="D3287">
        <v>1</v>
      </c>
      <c r="E3287">
        <v>0</v>
      </c>
      <c r="F3287">
        <v>0</v>
      </c>
      <c r="G3287">
        <v>1</v>
      </c>
      <c r="H3287">
        <v>4</v>
      </c>
      <c r="I3287">
        <v>9</v>
      </c>
      <c r="J3287">
        <v>1</v>
      </c>
      <c r="K3287">
        <v>2</v>
      </c>
      <c r="L3287">
        <v>0</v>
      </c>
    </row>
    <row r="3288" spans="1:12" x14ac:dyDescent="0.2">
      <c r="A3288" t="s">
        <v>3304</v>
      </c>
      <c r="B3288" t="s">
        <v>34</v>
      </c>
      <c r="C3288">
        <v>0</v>
      </c>
      <c r="D3288">
        <v>1</v>
      </c>
      <c r="E3288">
        <v>0</v>
      </c>
      <c r="F3288">
        <v>0</v>
      </c>
      <c r="G3288">
        <v>1</v>
      </c>
      <c r="H3288">
        <v>3</v>
      </c>
      <c r="I3288">
        <v>7</v>
      </c>
      <c r="J3288">
        <v>1</v>
      </c>
      <c r="K3288">
        <v>2</v>
      </c>
      <c r="L3288">
        <v>0</v>
      </c>
    </row>
    <row r="3289" spans="1:12" x14ac:dyDescent="0.2">
      <c r="A3289" t="s">
        <v>3305</v>
      </c>
      <c r="B3289" t="s">
        <v>17</v>
      </c>
      <c r="C3289">
        <v>0</v>
      </c>
      <c r="D3289">
        <v>4</v>
      </c>
      <c r="E3289">
        <v>0</v>
      </c>
      <c r="F3289">
        <v>1</v>
      </c>
      <c r="G3289">
        <v>1</v>
      </c>
      <c r="H3289">
        <v>1</v>
      </c>
      <c r="I3289">
        <v>5</v>
      </c>
      <c r="J3289">
        <v>3</v>
      </c>
      <c r="K3289">
        <v>4</v>
      </c>
      <c r="L3289">
        <v>2</v>
      </c>
    </row>
    <row r="3290" spans="1:12" x14ac:dyDescent="0.2">
      <c r="A3290" t="s">
        <v>3306</v>
      </c>
      <c r="B3290" t="s">
        <v>17</v>
      </c>
      <c r="C3290">
        <v>0</v>
      </c>
      <c r="D3290">
        <v>2</v>
      </c>
      <c r="E3290">
        <v>0</v>
      </c>
      <c r="F3290">
        <v>1</v>
      </c>
      <c r="G3290">
        <v>1</v>
      </c>
      <c r="H3290">
        <v>0</v>
      </c>
      <c r="I3290">
        <v>7</v>
      </c>
      <c r="J3290">
        <v>1</v>
      </c>
      <c r="K3290">
        <v>3</v>
      </c>
      <c r="L3290">
        <v>0</v>
      </c>
    </row>
    <row r="3291" spans="1:12" x14ac:dyDescent="0.2">
      <c r="A3291" t="s">
        <v>3307</v>
      </c>
      <c r="B3291" t="s">
        <v>34</v>
      </c>
      <c r="C3291">
        <v>0</v>
      </c>
      <c r="D3291">
        <v>10</v>
      </c>
      <c r="E3291">
        <v>55</v>
      </c>
      <c r="F3291">
        <v>0</v>
      </c>
      <c r="G3291">
        <v>0.5</v>
      </c>
      <c r="H3291">
        <v>34</v>
      </c>
      <c r="I3291">
        <v>101</v>
      </c>
      <c r="J3291">
        <v>0</v>
      </c>
      <c r="K3291">
        <v>12</v>
      </c>
      <c r="L3291">
        <v>0</v>
      </c>
    </row>
    <row r="3292" spans="1:12" x14ac:dyDescent="0.2">
      <c r="A3292" t="s">
        <v>3308</v>
      </c>
      <c r="B3292" t="s">
        <v>34</v>
      </c>
      <c r="C3292">
        <v>0</v>
      </c>
      <c r="D3292">
        <v>8</v>
      </c>
      <c r="E3292">
        <v>60</v>
      </c>
      <c r="F3292">
        <v>0</v>
      </c>
      <c r="G3292">
        <v>0.5</v>
      </c>
      <c r="H3292">
        <v>24</v>
      </c>
      <c r="I3292">
        <v>66</v>
      </c>
      <c r="J3292">
        <v>2</v>
      </c>
      <c r="K3292">
        <v>12</v>
      </c>
      <c r="L3292">
        <v>0</v>
      </c>
    </row>
    <row r="3293" spans="1:12" x14ac:dyDescent="0.2">
      <c r="A3293" t="s">
        <v>3309</v>
      </c>
      <c r="B3293" t="s">
        <v>19</v>
      </c>
      <c r="C3293">
        <v>0</v>
      </c>
      <c r="D3293">
        <v>1</v>
      </c>
      <c r="E3293">
        <v>3</v>
      </c>
      <c r="F3293">
        <v>0</v>
      </c>
      <c r="G3293">
        <v>0.5</v>
      </c>
      <c r="H3293">
        <v>6</v>
      </c>
      <c r="I3293">
        <v>5</v>
      </c>
      <c r="J3293">
        <v>2</v>
      </c>
      <c r="K3293">
        <v>3</v>
      </c>
      <c r="L3293">
        <v>0</v>
      </c>
    </row>
    <row r="3294" spans="1:12" x14ac:dyDescent="0.2">
      <c r="A3294" t="s">
        <v>3310</v>
      </c>
      <c r="B3294" t="s">
        <v>19</v>
      </c>
      <c r="C3294">
        <v>0</v>
      </c>
      <c r="D3294">
        <v>2</v>
      </c>
      <c r="E3294">
        <v>3</v>
      </c>
      <c r="F3294">
        <v>0</v>
      </c>
      <c r="G3294">
        <v>0.5</v>
      </c>
      <c r="H3294">
        <v>4</v>
      </c>
      <c r="I3294">
        <v>7</v>
      </c>
      <c r="J3294">
        <v>1</v>
      </c>
      <c r="K3294">
        <v>3</v>
      </c>
      <c r="L3294">
        <v>0</v>
      </c>
    </row>
    <row r="3295" spans="1:12" x14ac:dyDescent="0.2">
      <c r="A3295" t="s">
        <v>3311</v>
      </c>
      <c r="B3295" t="s">
        <v>34</v>
      </c>
      <c r="C3295">
        <v>0</v>
      </c>
      <c r="D3295">
        <v>1</v>
      </c>
      <c r="E3295">
        <v>1</v>
      </c>
      <c r="F3295">
        <v>0</v>
      </c>
      <c r="G3295">
        <v>1</v>
      </c>
      <c r="H3295">
        <v>9</v>
      </c>
      <c r="I3295">
        <v>6</v>
      </c>
      <c r="J3295">
        <v>2</v>
      </c>
      <c r="K3295">
        <v>2</v>
      </c>
      <c r="L3295">
        <v>0</v>
      </c>
    </row>
    <row r="3296" spans="1:12" x14ac:dyDescent="0.2">
      <c r="A3296" t="s">
        <v>3312</v>
      </c>
      <c r="B3296" t="s">
        <v>34</v>
      </c>
      <c r="C3296">
        <v>0</v>
      </c>
      <c r="D3296">
        <v>1</v>
      </c>
      <c r="E3296">
        <v>0</v>
      </c>
      <c r="F3296">
        <v>0</v>
      </c>
      <c r="G3296">
        <v>1</v>
      </c>
      <c r="H3296">
        <v>6</v>
      </c>
      <c r="I3296">
        <v>7</v>
      </c>
      <c r="J3296">
        <v>1</v>
      </c>
      <c r="K3296">
        <v>2</v>
      </c>
      <c r="L3296">
        <v>0</v>
      </c>
    </row>
    <row r="3297" spans="1:12" x14ac:dyDescent="0.2">
      <c r="A3297" t="s">
        <v>3313</v>
      </c>
      <c r="B3297" t="s">
        <v>19</v>
      </c>
      <c r="C3297">
        <v>0</v>
      </c>
      <c r="D3297">
        <v>1</v>
      </c>
      <c r="E3297">
        <v>3</v>
      </c>
      <c r="F3297">
        <v>0</v>
      </c>
      <c r="G3297">
        <v>0.5</v>
      </c>
      <c r="H3297">
        <v>6</v>
      </c>
      <c r="I3297">
        <v>5</v>
      </c>
      <c r="J3297">
        <v>2</v>
      </c>
      <c r="K3297">
        <v>3</v>
      </c>
      <c r="L3297">
        <v>0</v>
      </c>
    </row>
    <row r="3298" spans="1:12" x14ac:dyDescent="0.2">
      <c r="A3298" t="s">
        <v>3314</v>
      </c>
      <c r="B3298" t="s">
        <v>19</v>
      </c>
      <c r="C3298">
        <v>0</v>
      </c>
      <c r="D3298">
        <v>2</v>
      </c>
      <c r="E3298">
        <v>3</v>
      </c>
      <c r="F3298">
        <v>0</v>
      </c>
      <c r="G3298">
        <v>0.5</v>
      </c>
      <c r="H3298">
        <v>4</v>
      </c>
      <c r="I3298">
        <v>8</v>
      </c>
      <c r="J3298">
        <v>1</v>
      </c>
      <c r="K3298">
        <v>3</v>
      </c>
      <c r="L3298">
        <v>0</v>
      </c>
    </row>
    <row r="3299" spans="1:12" x14ac:dyDescent="0.2">
      <c r="A3299" t="s">
        <v>3315</v>
      </c>
      <c r="B3299" t="s">
        <v>19</v>
      </c>
      <c r="C3299">
        <v>0</v>
      </c>
      <c r="D3299">
        <v>1</v>
      </c>
      <c r="E3299">
        <v>6</v>
      </c>
      <c r="F3299">
        <v>0</v>
      </c>
      <c r="G3299">
        <v>1</v>
      </c>
      <c r="H3299">
        <v>8</v>
      </c>
      <c r="I3299">
        <v>40</v>
      </c>
      <c r="J3299">
        <v>1</v>
      </c>
      <c r="K3299">
        <v>4</v>
      </c>
      <c r="L3299">
        <v>0</v>
      </c>
    </row>
    <row r="3300" spans="1:12" x14ac:dyDescent="0.2">
      <c r="A3300" t="s">
        <v>3316</v>
      </c>
      <c r="B3300" t="s">
        <v>34</v>
      </c>
      <c r="C3300">
        <v>0</v>
      </c>
      <c r="D3300">
        <v>7</v>
      </c>
      <c r="E3300">
        <v>6</v>
      </c>
      <c r="F3300">
        <v>0</v>
      </c>
      <c r="G3300">
        <v>0.5</v>
      </c>
      <c r="H3300">
        <v>20</v>
      </c>
      <c r="I3300">
        <v>40</v>
      </c>
      <c r="J3300">
        <v>0</v>
      </c>
      <c r="K3300">
        <v>8</v>
      </c>
      <c r="L3300">
        <v>0</v>
      </c>
    </row>
    <row r="3301" spans="1:12" x14ac:dyDescent="0.2">
      <c r="A3301" t="s">
        <v>3317</v>
      </c>
      <c r="B3301" t="s">
        <v>19</v>
      </c>
      <c r="C3301">
        <v>0</v>
      </c>
      <c r="D3301">
        <v>1</v>
      </c>
      <c r="E3301">
        <v>1</v>
      </c>
      <c r="F3301">
        <v>0</v>
      </c>
      <c r="G3301">
        <v>1</v>
      </c>
      <c r="H3301">
        <v>7</v>
      </c>
      <c r="I3301">
        <v>6</v>
      </c>
      <c r="J3301">
        <v>1</v>
      </c>
      <c r="K3301">
        <v>2</v>
      </c>
      <c r="L3301">
        <v>0</v>
      </c>
    </row>
    <row r="3302" spans="1:12" x14ac:dyDescent="0.2">
      <c r="A3302" t="s">
        <v>3318</v>
      </c>
      <c r="B3302" t="s">
        <v>19</v>
      </c>
      <c r="C3302">
        <v>0</v>
      </c>
      <c r="D3302">
        <v>2</v>
      </c>
      <c r="E3302">
        <v>0</v>
      </c>
      <c r="F3302">
        <v>0</v>
      </c>
      <c r="G3302">
        <v>1</v>
      </c>
      <c r="H3302">
        <v>4</v>
      </c>
      <c r="I3302">
        <v>6</v>
      </c>
      <c r="J3302">
        <v>1</v>
      </c>
      <c r="K3302">
        <v>2</v>
      </c>
      <c r="L3302">
        <v>0</v>
      </c>
    </row>
    <row r="3303" spans="1:12" x14ac:dyDescent="0.2">
      <c r="A3303" t="s">
        <v>3319</v>
      </c>
      <c r="B3303" t="s">
        <v>13</v>
      </c>
      <c r="C3303">
        <v>0</v>
      </c>
      <c r="D3303">
        <v>12</v>
      </c>
      <c r="E3303">
        <v>0</v>
      </c>
      <c r="F3303">
        <v>1</v>
      </c>
      <c r="G3303">
        <v>1</v>
      </c>
      <c r="H3303">
        <v>0</v>
      </c>
      <c r="I3303">
        <v>12</v>
      </c>
      <c r="J3303">
        <v>4</v>
      </c>
      <c r="K3303">
        <v>12</v>
      </c>
      <c r="L3303">
        <v>0</v>
      </c>
    </row>
    <row r="3304" spans="1:12" x14ac:dyDescent="0.2">
      <c r="A3304" t="s">
        <v>3320</v>
      </c>
      <c r="B3304" t="s">
        <v>17</v>
      </c>
      <c r="C3304">
        <v>0</v>
      </c>
      <c r="D3304">
        <v>13</v>
      </c>
      <c r="E3304">
        <v>3</v>
      </c>
      <c r="F3304">
        <v>1</v>
      </c>
      <c r="G3304">
        <v>0.25</v>
      </c>
      <c r="H3304">
        <v>1</v>
      </c>
      <c r="I3304">
        <v>20</v>
      </c>
      <c r="J3304">
        <v>2</v>
      </c>
      <c r="K3304">
        <v>14</v>
      </c>
      <c r="L3304">
        <v>0</v>
      </c>
    </row>
    <row r="3305" spans="1:12" x14ac:dyDescent="0.2">
      <c r="A3305" t="s">
        <v>3321</v>
      </c>
      <c r="B3305" t="s">
        <v>34</v>
      </c>
      <c r="C3305">
        <v>0</v>
      </c>
      <c r="D3305">
        <v>5</v>
      </c>
      <c r="E3305">
        <v>0</v>
      </c>
      <c r="F3305">
        <v>0</v>
      </c>
      <c r="G3305">
        <v>0.33300000000000002</v>
      </c>
      <c r="H3305">
        <v>10</v>
      </c>
      <c r="I3305">
        <v>33</v>
      </c>
      <c r="J3305">
        <v>1</v>
      </c>
      <c r="K3305">
        <v>12</v>
      </c>
      <c r="L3305">
        <v>0</v>
      </c>
    </row>
    <row r="3306" spans="1:12" x14ac:dyDescent="0.2">
      <c r="A3306" t="s">
        <v>3322</v>
      </c>
      <c r="B3306" t="s">
        <v>17</v>
      </c>
      <c r="C3306">
        <v>3</v>
      </c>
      <c r="D3306">
        <v>3</v>
      </c>
      <c r="E3306">
        <v>3</v>
      </c>
      <c r="F3306">
        <v>3</v>
      </c>
      <c r="G3306">
        <v>1</v>
      </c>
      <c r="H3306">
        <v>1</v>
      </c>
      <c r="I3306">
        <v>21</v>
      </c>
      <c r="J3306">
        <v>23</v>
      </c>
      <c r="K3306">
        <v>5</v>
      </c>
      <c r="L3306">
        <v>0</v>
      </c>
    </row>
    <row r="3307" spans="1:12" x14ac:dyDescent="0.2">
      <c r="A3307" t="s">
        <v>3323</v>
      </c>
      <c r="B3307" t="s">
        <v>13</v>
      </c>
      <c r="C3307">
        <v>0</v>
      </c>
      <c r="D3307">
        <v>0</v>
      </c>
      <c r="E3307">
        <v>0</v>
      </c>
      <c r="F3307">
        <v>1</v>
      </c>
      <c r="G3307">
        <v>1</v>
      </c>
      <c r="H3307">
        <v>1</v>
      </c>
      <c r="I3307">
        <v>2</v>
      </c>
      <c r="J3307">
        <v>1</v>
      </c>
      <c r="K3307">
        <v>1</v>
      </c>
      <c r="L3307">
        <v>0</v>
      </c>
    </row>
    <row r="3308" spans="1:12" x14ac:dyDescent="0.2">
      <c r="A3308" t="s">
        <v>3324</v>
      </c>
      <c r="B3308" t="s">
        <v>13</v>
      </c>
      <c r="C3308">
        <v>0</v>
      </c>
      <c r="D3308">
        <v>0</v>
      </c>
      <c r="E3308">
        <v>0</v>
      </c>
      <c r="F3308">
        <v>3</v>
      </c>
      <c r="G3308">
        <v>1</v>
      </c>
      <c r="H3308">
        <v>0</v>
      </c>
      <c r="I3308">
        <v>3</v>
      </c>
      <c r="J3308">
        <v>1</v>
      </c>
      <c r="K3308">
        <v>2</v>
      </c>
      <c r="L3308">
        <v>0</v>
      </c>
    </row>
    <row r="3309" spans="1:12" x14ac:dyDescent="0.2">
      <c r="A3309" t="s">
        <v>3325</v>
      </c>
      <c r="B3309" t="s">
        <v>17</v>
      </c>
      <c r="C3309">
        <v>2</v>
      </c>
      <c r="D3309">
        <v>2</v>
      </c>
      <c r="E3309">
        <v>4</v>
      </c>
      <c r="F3309">
        <v>2</v>
      </c>
      <c r="G3309">
        <v>0.5</v>
      </c>
      <c r="H3309">
        <v>0</v>
      </c>
      <c r="I3309">
        <v>7</v>
      </c>
      <c r="J3309">
        <v>5</v>
      </c>
      <c r="K3309">
        <v>4</v>
      </c>
      <c r="L3309">
        <v>0</v>
      </c>
    </row>
    <row r="3310" spans="1:12" x14ac:dyDescent="0.2">
      <c r="A3310" t="s">
        <v>3326</v>
      </c>
      <c r="B3310" t="s">
        <v>34</v>
      </c>
      <c r="C3310">
        <v>2</v>
      </c>
      <c r="D3310">
        <v>34</v>
      </c>
      <c r="E3310">
        <v>1512</v>
      </c>
      <c r="F3310">
        <v>1</v>
      </c>
      <c r="G3310">
        <v>0.125</v>
      </c>
      <c r="H3310">
        <v>34</v>
      </c>
      <c r="I3310">
        <v>164</v>
      </c>
      <c r="J3310">
        <v>8</v>
      </c>
      <c r="K3310">
        <v>66</v>
      </c>
      <c r="L3310">
        <v>1</v>
      </c>
    </row>
    <row r="3311" spans="1:12" x14ac:dyDescent="0.2">
      <c r="A3311" t="s">
        <v>3327</v>
      </c>
      <c r="B3311" t="s">
        <v>13</v>
      </c>
      <c r="C3311">
        <v>0</v>
      </c>
      <c r="D3311">
        <v>1</v>
      </c>
      <c r="E3311">
        <v>0</v>
      </c>
      <c r="F3311">
        <v>2</v>
      </c>
      <c r="G3311">
        <v>1</v>
      </c>
      <c r="H3311">
        <v>0</v>
      </c>
      <c r="I3311">
        <v>2</v>
      </c>
      <c r="J3311">
        <v>0</v>
      </c>
      <c r="K3311">
        <v>1</v>
      </c>
      <c r="L3311">
        <v>0</v>
      </c>
    </row>
    <row r="3312" spans="1:12" x14ac:dyDescent="0.2">
      <c r="A3312" t="s">
        <v>3328</v>
      </c>
      <c r="B3312" t="s">
        <v>13</v>
      </c>
      <c r="C3312">
        <v>36</v>
      </c>
      <c r="D3312">
        <v>0</v>
      </c>
      <c r="E3312">
        <v>0</v>
      </c>
      <c r="F3312">
        <v>1</v>
      </c>
      <c r="G3312">
        <v>1</v>
      </c>
      <c r="H3312">
        <v>0</v>
      </c>
      <c r="I3312">
        <v>1</v>
      </c>
      <c r="J3312">
        <v>2</v>
      </c>
      <c r="K3312">
        <v>1</v>
      </c>
      <c r="L3312">
        <v>0</v>
      </c>
    </row>
    <row r="3313" spans="1:12" x14ac:dyDescent="0.2">
      <c r="A3313" t="s">
        <v>3329</v>
      </c>
      <c r="B3313" t="s">
        <v>17</v>
      </c>
      <c r="C3313">
        <v>4</v>
      </c>
      <c r="D3313">
        <v>7</v>
      </c>
      <c r="E3313">
        <v>248</v>
      </c>
      <c r="F3313">
        <v>1</v>
      </c>
      <c r="G3313">
        <v>0.5</v>
      </c>
      <c r="H3313">
        <v>4</v>
      </c>
      <c r="I3313">
        <v>47</v>
      </c>
      <c r="J3313">
        <v>1</v>
      </c>
      <c r="K3313">
        <v>31</v>
      </c>
      <c r="L3313">
        <v>0</v>
      </c>
    </row>
    <row r="3314" spans="1:12" x14ac:dyDescent="0.2">
      <c r="A3314" t="s">
        <v>3330</v>
      </c>
      <c r="B3314" t="s">
        <v>34</v>
      </c>
      <c r="C3314">
        <v>0</v>
      </c>
      <c r="D3314">
        <v>4</v>
      </c>
      <c r="E3314">
        <v>10</v>
      </c>
      <c r="F3314">
        <v>0</v>
      </c>
      <c r="G3314">
        <v>1</v>
      </c>
      <c r="H3314">
        <v>11</v>
      </c>
      <c r="I3314">
        <v>20</v>
      </c>
      <c r="J3314">
        <v>5</v>
      </c>
      <c r="K3314">
        <v>7</v>
      </c>
      <c r="L3314">
        <v>0</v>
      </c>
    </row>
    <row r="3315" spans="1:12" x14ac:dyDescent="0.2">
      <c r="A3315" t="s">
        <v>3331</v>
      </c>
      <c r="B3315" t="s">
        <v>34</v>
      </c>
      <c r="C3315">
        <v>0</v>
      </c>
      <c r="D3315">
        <v>2</v>
      </c>
      <c r="E3315">
        <v>3</v>
      </c>
      <c r="F3315">
        <v>0</v>
      </c>
      <c r="G3315">
        <v>1</v>
      </c>
      <c r="H3315">
        <v>7</v>
      </c>
      <c r="I3315">
        <v>6</v>
      </c>
      <c r="J3315">
        <v>1</v>
      </c>
      <c r="K3315">
        <v>3</v>
      </c>
      <c r="L3315">
        <v>0</v>
      </c>
    </row>
    <row r="3316" spans="1:12" x14ac:dyDescent="0.2">
      <c r="A3316" t="s">
        <v>3332</v>
      </c>
      <c r="B3316" t="s">
        <v>19</v>
      </c>
      <c r="C3316">
        <v>0</v>
      </c>
      <c r="D3316">
        <v>2</v>
      </c>
      <c r="E3316">
        <v>0</v>
      </c>
      <c r="F3316">
        <v>0</v>
      </c>
      <c r="G3316">
        <v>1</v>
      </c>
      <c r="H3316">
        <v>1</v>
      </c>
      <c r="I3316">
        <v>4</v>
      </c>
      <c r="J3316">
        <v>1</v>
      </c>
      <c r="K3316">
        <v>2</v>
      </c>
      <c r="L3316">
        <v>0</v>
      </c>
    </row>
    <row r="3317" spans="1:12" x14ac:dyDescent="0.2">
      <c r="A3317" t="s">
        <v>3333</v>
      </c>
      <c r="B3317" t="s">
        <v>34</v>
      </c>
      <c r="C3317">
        <v>0</v>
      </c>
      <c r="D3317">
        <v>1</v>
      </c>
      <c r="E3317">
        <v>1</v>
      </c>
      <c r="F3317">
        <v>0</v>
      </c>
      <c r="G3317">
        <v>1</v>
      </c>
      <c r="H3317">
        <v>8</v>
      </c>
      <c r="I3317">
        <v>7</v>
      </c>
      <c r="J3317">
        <v>1</v>
      </c>
      <c r="K3317">
        <v>3</v>
      </c>
      <c r="L3317">
        <v>0</v>
      </c>
    </row>
    <row r="3318" spans="1:12" x14ac:dyDescent="0.2">
      <c r="A3318" t="s">
        <v>3334</v>
      </c>
      <c r="B3318" t="s">
        <v>19</v>
      </c>
      <c r="C3318">
        <v>0</v>
      </c>
      <c r="D3318">
        <v>1</v>
      </c>
      <c r="E3318">
        <v>1</v>
      </c>
      <c r="F3318">
        <v>0</v>
      </c>
      <c r="G3318">
        <v>1</v>
      </c>
      <c r="H3318">
        <v>8</v>
      </c>
      <c r="I3318">
        <v>7</v>
      </c>
      <c r="J3318">
        <v>1</v>
      </c>
      <c r="K3318">
        <v>3</v>
      </c>
      <c r="L3318">
        <v>0</v>
      </c>
    </row>
    <row r="3319" spans="1:12" x14ac:dyDescent="0.2">
      <c r="A3319" t="s">
        <v>3335</v>
      </c>
      <c r="B3319" t="s">
        <v>34</v>
      </c>
      <c r="C3319">
        <v>0</v>
      </c>
      <c r="D3319">
        <v>3</v>
      </c>
      <c r="E3319">
        <v>0</v>
      </c>
      <c r="F3319">
        <v>0</v>
      </c>
      <c r="G3319">
        <v>1</v>
      </c>
      <c r="H3319">
        <v>8</v>
      </c>
      <c r="I3319">
        <v>22</v>
      </c>
      <c r="J3319">
        <v>1</v>
      </c>
      <c r="K3319">
        <v>3</v>
      </c>
      <c r="L3319">
        <v>0</v>
      </c>
    </row>
    <row r="3320" spans="1:12" x14ac:dyDescent="0.2">
      <c r="A3320" t="s">
        <v>3336</v>
      </c>
      <c r="B3320" t="s">
        <v>19</v>
      </c>
      <c r="C3320">
        <v>0</v>
      </c>
      <c r="D3320">
        <v>2</v>
      </c>
      <c r="E3320">
        <v>0</v>
      </c>
      <c r="F3320">
        <v>0</v>
      </c>
      <c r="G3320">
        <v>1</v>
      </c>
      <c r="H3320">
        <v>6</v>
      </c>
      <c r="I3320">
        <v>8</v>
      </c>
      <c r="J3320">
        <v>1</v>
      </c>
      <c r="K3320">
        <v>2</v>
      </c>
      <c r="L3320">
        <v>0</v>
      </c>
    </row>
    <row r="3321" spans="1:12" x14ac:dyDescent="0.2">
      <c r="A3321" t="s">
        <v>3337</v>
      </c>
      <c r="B3321" t="s">
        <v>34</v>
      </c>
      <c r="C3321">
        <v>0</v>
      </c>
      <c r="D3321">
        <v>11</v>
      </c>
      <c r="E3321">
        <v>0</v>
      </c>
      <c r="F3321">
        <v>0</v>
      </c>
      <c r="G3321">
        <v>1</v>
      </c>
      <c r="H3321">
        <v>26</v>
      </c>
      <c r="I3321">
        <v>44</v>
      </c>
      <c r="J3321">
        <v>1</v>
      </c>
      <c r="K3321">
        <v>12</v>
      </c>
      <c r="L3321">
        <v>0</v>
      </c>
    </row>
    <row r="3322" spans="1:12" x14ac:dyDescent="0.2">
      <c r="A3322" t="s">
        <v>3338</v>
      </c>
      <c r="B3322" t="s">
        <v>34</v>
      </c>
      <c r="C3322">
        <v>0</v>
      </c>
      <c r="D3322">
        <v>2</v>
      </c>
      <c r="E3322">
        <v>1</v>
      </c>
      <c r="F3322">
        <v>0</v>
      </c>
      <c r="G3322">
        <v>0.5</v>
      </c>
      <c r="H3322">
        <v>7</v>
      </c>
      <c r="I3322">
        <v>12</v>
      </c>
      <c r="J3322">
        <v>1</v>
      </c>
      <c r="K3322">
        <v>3</v>
      </c>
      <c r="L3322">
        <v>0</v>
      </c>
    </row>
    <row r="3323" spans="1:12" x14ac:dyDescent="0.2">
      <c r="A3323" t="s">
        <v>3339</v>
      </c>
      <c r="B3323" t="s">
        <v>34</v>
      </c>
      <c r="C3323">
        <v>0</v>
      </c>
      <c r="D3323">
        <v>2</v>
      </c>
      <c r="E3323">
        <v>1</v>
      </c>
      <c r="F3323">
        <v>0</v>
      </c>
      <c r="G3323">
        <v>1</v>
      </c>
      <c r="H3323">
        <v>9</v>
      </c>
      <c r="I3323">
        <v>12</v>
      </c>
      <c r="J3323">
        <v>0</v>
      </c>
      <c r="K3323">
        <v>2</v>
      </c>
      <c r="L3323">
        <v>0</v>
      </c>
    </row>
    <row r="3324" spans="1:12" x14ac:dyDescent="0.2">
      <c r="A3324" t="s">
        <v>3340</v>
      </c>
      <c r="B3324" t="s">
        <v>19</v>
      </c>
      <c r="C3324">
        <v>0</v>
      </c>
      <c r="D3324">
        <v>2</v>
      </c>
      <c r="E3324">
        <v>0</v>
      </c>
      <c r="F3324">
        <v>0</v>
      </c>
      <c r="G3324">
        <v>1</v>
      </c>
      <c r="H3324">
        <v>5</v>
      </c>
      <c r="I3324">
        <v>5</v>
      </c>
      <c r="J3324">
        <v>1</v>
      </c>
      <c r="K3324">
        <v>2</v>
      </c>
      <c r="L3324">
        <v>0</v>
      </c>
    </row>
    <row r="3325" spans="1:12" x14ac:dyDescent="0.2">
      <c r="A3325" t="s">
        <v>3341</v>
      </c>
      <c r="B3325" t="s">
        <v>19</v>
      </c>
      <c r="C3325">
        <v>0</v>
      </c>
      <c r="D3325">
        <v>3</v>
      </c>
      <c r="E3325">
        <v>0</v>
      </c>
      <c r="F3325">
        <v>0</v>
      </c>
      <c r="G3325">
        <v>1</v>
      </c>
      <c r="H3325">
        <v>5</v>
      </c>
      <c r="I3325">
        <v>9</v>
      </c>
      <c r="J3325">
        <v>1</v>
      </c>
      <c r="K3325">
        <v>3</v>
      </c>
      <c r="L3325">
        <v>0</v>
      </c>
    </row>
    <row r="3326" spans="1:12" x14ac:dyDescent="0.2">
      <c r="A3326" t="s">
        <v>3342</v>
      </c>
      <c r="B3326" t="s">
        <v>17</v>
      </c>
      <c r="C3326">
        <v>2</v>
      </c>
      <c r="D3326">
        <v>1</v>
      </c>
      <c r="E3326">
        <v>0</v>
      </c>
      <c r="F3326">
        <v>1</v>
      </c>
      <c r="G3326">
        <v>1</v>
      </c>
      <c r="H3326">
        <v>0</v>
      </c>
      <c r="I3326">
        <v>2</v>
      </c>
      <c r="J3326">
        <v>3</v>
      </c>
      <c r="K3326">
        <v>1</v>
      </c>
      <c r="L3326">
        <v>0</v>
      </c>
    </row>
    <row r="3327" spans="1:12" x14ac:dyDescent="0.2">
      <c r="A3327" t="s">
        <v>3343</v>
      </c>
      <c r="B3327" t="s">
        <v>34</v>
      </c>
      <c r="C3327">
        <v>0</v>
      </c>
      <c r="D3327">
        <v>18</v>
      </c>
      <c r="E3327">
        <v>111</v>
      </c>
      <c r="F3327">
        <v>0</v>
      </c>
      <c r="G3327">
        <v>0.5</v>
      </c>
      <c r="H3327">
        <v>22</v>
      </c>
      <c r="I3327">
        <v>54</v>
      </c>
      <c r="J3327">
        <v>5</v>
      </c>
      <c r="K3327">
        <v>19</v>
      </c>
      <c r="L3327">
        <v>1</v>
      </c>
    </row>
    <row r="3328" spans="1:12" x14ac:dyDescent="0.2">
      <c r="A3328" t="s">
        <v>3344</v>
      </c>
      <c r="B3328" t="s">
        <v>17</v>
      </c>
      <c r="C3328">
        <v>0</v>
      </c>
      <c r="D3328">
        <v>0</v>
      </c>
      <c r="E3328">
        <v>1</v>
      </c>
      <c r="F3328">
        <v>0</v>
      </c>
      <c r="G3328">
        <v>1</v>
      </c>
      <c r="H3328">
        <v>7</v>
      </c>
      <c r="I3328">
        <v>12</v>
      </c>
      <c r="J3328">
        <v>1</v>
      </c>
      <c r="K3328">
        <v>2</v>
      </c>
      <c r="L3328">
        <v>0</v>
      </c>
    </row>
    <row r="3329" spans="1:12" x14ac:dyDescent="0.2">
      <c r="A3329" t="s">
        <v>3345</v>
      </c>
      <c r="B3329" t="s">
        <v>34</v>
      </c>
      <c r="C3329">
        <v>0</v>
      </c>
      <c r="D3329">
        <v>0</v>
      </c>
      <c r="E3329">
        <v>0</v>
      </c>
      <c r="F3329">
        <v>0</v>
      </c>
      <c r="G3329">
        <v>1</v>
      </c>
      <c r="H3329">
        <v>8</v>
      </c>
      <c r="I3329">
        <v>8</v>
      </c>
      <c r="J3329">
        <v>1</v>
      </c>
      <c r="K3329">
        <v>4</v>
      </c>
      <c r="L3329">
        <v>0</v>
      </c>
    </row>
    <row r="3330" spans="1:12" x14ac:dyDescent="0.2">
      <c r="A3330" t="s">
        <v>3346</v>
      </c>
      <c r="B3330" t="s">
        <v>34</v>
      </c>
      <c r="C3330">
        <v>0</v>
      </c>
      <c r="D3330">
        <v>1</v>
      </c>
      <c r="E3330">
        <v>3</v>
      </c>
      <c r="F3330">
        <v>0</v>
      </c>
      <c r="G3330">
        <v>0.5</v>
      </c>
      <c r="H3330">
        <v>6</v>
      </c>
      <c r="I3330">
        <v>5</v>
      </c>
      <c r="J3330">
        <v>1</v>
      </c>
      <c r="K3330">
        <v>3</v>
      </c>
      <c r="L3330">
        <v>0</v>
      </c>
    </row>
    <row r="3331" spans="1:12" x14ac:dyDescent="0.2">
      <c r="A3331" t="s">
        <v>3347</v>
      </c>
      <c r="B3331" t="s">
        <v>34</v>
      </c>
      <c r="C3331">
        <v>0</v>
      </c>
      <c r="D3331">
        <v>1</v>
      </c>
      <c r="E3331">
        <v>0</v>
      </c>
      <c r="F3331">
        <v>0</v>
      </c>
      <c r="G3331">
        <v>1</v>
      </c>
      <c r="H3331">
        <v>9</v>
      </c>
      <c r="I3331">
        <v>7</v>
      </c>
      <c r="J3331">
        <v>1</v>
      </c>
      <c r="K3331">
        <v>2</v>
      </c>
      <c r="L3331">
        <v>0</v>
      </c>
    </row>
    <row r="3332" spans="1:12" x14ac:dyDescent="0.2">
      <c r="A3332" t="s">
        <v>3348</v>
      </c>
      <c r="B3332" t="s">
        <v>17</v>
      </c>
      <c r="C3332">
        <v>8</v>
      </c>
      <c r="D3332">
        <v>7</v>
      </c>
      <c r="E3332">
        <v>4</v>
      </c>
      <c r="F3332">
        <v>1</v>
      </c>
      <c r="G3332">
        <v>0.33300000000000002</v>
      </c>
      <c r="H3332">
        <v>0</v>
      </c>
      <c r="I3332">
        <v>8</v>
      </c>
      <c r="J3332">
        <v>6</v>
      </c>
      <c r="K3332">
        <v>7</v>
      </c>
      <c r="L3332">
        <v>0</v>
      </c>
    </row>
    <row r="3333" spans="1:12" x14ac:dyDescent="0.2">
      <c r="A3333" t="s">
        <v>3349</v>
      </c>
      <c r="B3333" t="s">
        <v>17</v>
      </c>
      <c r="C3333">
        <v>0</v>
      </c>
      <c r="D3333">
        <v>4</v>
      </c>
      <c r="E3333">
        <v>6</v>
      </c>
      <c r="F3333">
        <v>3</v>
      </c>
      <c r="G3333">
        <v>0.5</v>
      </c>
      <c r="H3333">
        <v>0</v>
      </c>
      <c r="I3333">
        <v>22</v>
      </c>
      <c r="J3333">
        <v>2</v>
      </c>
      <c r="K3333">
        <v>6</v>
      </c>
      <c r="L3333">
        <v>0</v>
      </c>
    </row>
    <row r="3334" spans="1:12" x14ac:dyDescent="0.2">
      <c r="A3334" t="s">
        <v>3350</v>
      </c>
      <c r="B3334" t="s">
        <v>34</v>
      </c>
      <c r="C3334">
        <v>0</v>
      </c>
      <c r="D3334">
        <v>2</v>
      </c>
      <c r="E3334">
        <v>0</v>
      </c>
      <c r="F3334">
        <v>0</v>
      </c>
      <c r="G3334">
        <v>1</v>
      </c>
      <c r="H3334">
        <v>10</v>
      </c>
      <c r="I3334">
        <v>34</v>
      </c>
      <c r="J3334">
        <v>1</v>
      </c>
      <c r="K3334">
        <v>9</v>
      </c>
      <c r="L3334">
        <v>0</v>
      </c>
    </row>
    <row r="3335" spans="1:12" x14ac:dyDescent="0.2">
      <c r="A3335" t="s">
        <v>3351</v>
      </c>
      <c r="B3335" t="s">
        <v>34</v>
      </c>
      <c r="C3335">
        <v>0</v>
      </c>
      <c r="D3335">
        <v>5</v>
      </c>
      <c r="E3335">
        <v>0</v>
      </c>
      <c r="F3335">
        <v>0</v>
      </c>
      <c r="G3335">
        <v>1</v>
      </c>
      <c r="H3335">
        <v>14</v>
      </c>
      <c r="I3335">
        <v>36</v>
      </c>
      <c r="J3335">
        <v>1</v>
      </c>
      <c r="K3335">
        <v>7</v>
      </c>
      <c r="L3335">
        <v>0</v>
      </c>
    </row>
    <row r="3336" spans="1:12" x14ac:dyDescent="0.2">
      <c r="A3336" t="s">
        <v>3352</v>
      </c>
      <c r="B3336" t="s">
        <v>34</v>
      </c>
      <c r="C3336">
        <v>0</v>
      </c>
      <c r="D3336">
        <v>4</v>
      </c>
      <c r="E3336">
        <v>1</v>
      </c>
      <c r="F3336">
        <v>0</v>
      </c>
      <c r="G3336">
        <v>1</v>
      </c>
      <c r="H3336">
        <v>21</v>
      </c>
      <c r="I3336">
        <v>44</v>
      </c>
      <c r="J3336">
        <v>0</v>
      </c>
      <c r="K3336">
        <v>6</v>
      </c>
      <c r="L3336">
        <v>0</v>
      </c>
    </row>
    <row r="3337" spans="1:12" x14ac:dyDescent="0.2">
      <c r="A3337" t="s">
        <v>3353</v>
      </c>
      <c r="B3337" t="s">
        <v>17</v>
      </c>
      <c r="C3337">
        <v>0</v>
      </c>
      <c r="D3337">
        <v>1</v>
      </c>
      <c r="E3337">
        <v>0</v>
      </c>
      <c r="F3337">
        <v>1</v>
      </c>
      <c r="G3337">
        <v>1</v>
      </c>
      <c r="H3337">
        <v>0</v>
      </c>
      <c r="I3337">
        <v>2</v>
      </c>
      <c r="J3337">
        <v>1</v>
      </c>
      <c r="K3337">
        <v>1</v>
      </c>
      <c r="L3337">
        <v>0</v>
      </c>
    </row>
    <row r="3338" spans="1:12" x14ac:dyDescent="0.2">
      <c r="A3338" t="s">
        <v>3354</v>
      </c>
      <c r="B3338" t="s">
        <v>34</v>
      </c>
      <c r="C3338">
        <v>0</v>
      </c>
      <c r="D3338">
        <v>3</v>
      </c>
      <c r="E3338">
        <v>0</v>
      </c>
      <c r="F3338">
        <v>0</v>
      </c>
      <c r="G3338">
        <v>1</v>
      </c>
      <c r="H3338">
        <v>9</v>
      </c>
      <c r="I3338">
        <v>13</v>
      </c>
      <c r="J3338">
        <v>1</v>
      </c>
      <c r="K3338">
        <v>5</v>
      </c>
      <c r="L3338">
        <v>0</v>
      </c>
    </row>
    <row r="3339" spans="1:12" x14ac:dyDescent="0.2">
      <c r="A3339" t="s">
        <v>3355</v>
      </c>
      <c r="B3339" t="s">
        <v>17</v>
      </c>
      <c r="C3339">
        <v>0</v>
      </c>
      <c r="D3339">
        <v>4</v>
      </c>
      <c r="E3339">
        <v>0</v>
      </c>
      <c r="F3339">
        <v>1</v>
      </c>
      <c r="G3339">
        <v>0.33300000000000002</v>
      </c>
      <c r="H3339">
        <v>1</v>
      </c>
      <c r="I3339">
        <v>5</v>
      </c>
      <c r="J3339">
        <v>3</v>
      </c>
      <c r="K3339">
        <v>4</v>
      </c>
      <c r="L3339">
        <v>0</v>
      </c>
    </row>
    <row r="3340" spans="1:12" x14ac:dyDescent="0.2">
      <c r="A3340" t="s">
        <v>3356</v>
      </c>
      <c r="B3340" t="s">
        <v>34</v>
      </c>
      <c r="C3340">
        <v>1</v>
      </c>
      <c r="D3340">
        <v>9</v>
      </c>
      <c r="E3340">
        <v>3</v>
      </c>
      <c r="F3340">
        <v>1</v>
      </c>
      <c r="G3340">
        <v>0.33300000000000002</v>
      </c>
      <c r="H3340">
        <v>3</v>
      </c>
      <c r="I3340">
        <v>22</v>
      </c>
      <c r="J3340">
        <v>3</v>
      </c>
      <c r="K3340">
        <v>9</v>
      </c>
      <c r="L3340">
        <v>0</v>
      </c>
    </row>
    <row r="3341" spans="1:12" x14ac:dyDescent="0.2">
      <c r="A3341" t="s">
        <v>3357</v>
      </c>
      <c r="B3341" t="s">
        <v>17</v>
      </c>
      <c r="C3341">
        <v>2</v>
      </c>
      <c r="D3341">
        <v>1</v>
      </c>
      <c r="E3341">
        <v>0</v>
      </c>
      <c r="F3341">
        <v>1</v>
      </c>
      <c r="G3341">
        <v>1</v>
      </c>
      <c r="H3341">
        <v>0</v>
      </c>
      <c r="I3341">
        <v>2</v>
      </c>
      <c r="J3341">
        <v>2</v>
      </c>
      <c r="K3341">
        <v>1</v>
      </c>
      <c r="L3341">
        <v>0</v>
      </c>
    </row>
    <row r="3342" spans="1:12" x14ac:dyDescent="0.2">
      <c r="A3342" t="s">
        <v>3358</v>
      </c>
      <c r="B3342" t="s">
        <v>34</v>
      </c>
      <c r="C3342">
        <v>0</v>
      </c>
      <c r="D3342">
        <v>1</v>
      </c>
      <c r="E3342">
        <v>1</v>
      </c>
      <c r="F3342">
        <v>0</v>
      </c>
      <c r="G3342">
        <v>1</v>
      </c>
      <c r="H3342">
        <v>6</v>
      </c>
      <c r="I3342">
        <v>7</v>
      </c>
      <c r="J3342">
        <v>2</v>
      </c>
      <c r="K3342">
        <v>2</v>
      </c>
      <c r="L3342">
        <v>0</v>
      </c>
    </row>
    <row r="3343" spans="1:12" x14ac:dyDescent="0.2">
      <c r="A3343" t="s">
        <v>3359</v>
      </c>
      <c r="B3343" t="s">
        <v>17</v>
      </c>
      <c r="C3343">
        <v>0</v>
      </c>
      <c r="D3343">
        <v>2</v>
      </c>
      <c r="E3343">
        <v>0</v>
      </c>
      <c r="F3343">
        <v>1</v>
      </c>
      <c r="G3343">
        <v>1</v>
      </c>
      <c r="H3343">
        <v>3</v>
      </c>
      <c r="I3343">
        <v>3</v>
      </c>
      <c r="J3343">
        <v>5</v>
      </c>
      <c r="K3343">
        <v>2</v>
      </c>
      <c r="L3343">
        <v>1</v>
      </c>
    </row>
    <row r="3344" spans="1:12" x14ac:dyDescent="0.2">
      <c r="A3344" t="s">
        <v>3360</v>
      </c>
      <c r="B3344" t="s">
        <v>34</v>
      </c>
      <c r="C3344">
        <v>0</v>
      </c>
      <c r="D3344">
        <v>8</v>
      </c>
      <c r="E3344">
        <v>16</v>
      </c>
      <c r="F3344">
        <v>0</v>
      </c>
      <c r="G3344">
        <v>1</v>
      </c>
      <c r="H3344">
        <v>19</v>
      </c>
      <c r="I3344">
        <v>36</v>
      </c>
      <c r="J3344">
        <v>0</v>
      </c>
      <c r="K3344">
        <v>9</v>
      </c>
      <c r="L3344">
        <v>0</v>
      </c>
    </row>
    <row r="3345" spans="1:12" x14ac:dyDescent="0.2">
      <c r="A3345" t="s">
        <v>3361</v>
      </c>
      <c r="B3345" t="s">
        <v>34</v>
      </c>
      <c r="C3345">
        <v>0</v>
      </c>
      <c r="D3345">
        <v>7</v>
      </c>
      <c r="E3345">
        <v>0</v>
      </c>
      <c r="F3345">
        <v>0</v>
      </c>
      <c r="G3345">
        <v>1</v>
      </c>
      <c r="H3345">
        <v>4</v>
      </c>
      <c r="I3345">
        <v>23</v>
      </c>
      <c r="J3345">
        <v>0</v>
      </c>
      <c r="K3345">
        <v>7</v>
      </c>
      <c r="L3345">
        <v>0</v>
      </c>
    </row>
    <row r="3346" spans="1:12" x14ac:dyDescent="0.2">
      <c r="A3346" t="s">
        <v>3362</v>
      </c>
      <c r="B3346" t="s">
        <v>13</v>
      </c>
      <c r="C3346">
        <v>0</v>
      </c>
      <c r="D3346">
        <v>1</v>
      </c>
      <c r="E3346">
        <v>0</v>
      </c>
      <c r="F3346">
        <v>1</v>
      </c>
      <c r="G3346">
        <v>1</v>
      </c>
      <c r="H3346">
        <v>2</v>
      </c>
      <c r="I3346">
        <v>1</v>
      </c>
      <c r="J3346">
        <v>8</v>
      </c>
      <c r="K3346">
        <v>1</v>
      </c>
      <c r="L3346">
        <v>0</v>
      </c>
    </row>
    <row r="3347" spans="1:12" x14ac:dyDescent="0.2">
      <c r="A3347" t="s">
        <v>3363</v>
      </c>
      <c r="B3347" t="s">
        <v>17</v>
      </c>
      <c r="C3347">
        <v>1</v>
      </c>
      <c r="D3347">
        <v>4</v>
      </c>
      <c r="E3347">
        <v>16</v>
      </c>
      <c r="F3347">
        <v>1</v>
      </c>
      <c r="G3347">
        <v>1</v>
      </c>
      <c r="H3347">
        <v>9</v>
      </c>
      <c r="I3347">
        <v>31</v>
      </c>
      <c r="J3347">
        <v>13</v>
      </c>
      <c r="K3347">
        <v>9</v>
      </c>
      <c r="L3347">
        <v>2</v>
      </c>
    </row>
    <row r="3348" spans="1:12" x14ac:dyDescent="0.2">
      <c r="A3348" t="s">
        <v>3364</v>
      </c>
      <c r="B3348" t="s">
        <v>34</v>
      </c>
      <c r="C3348">
        <v>0</v>
      </c>
      <c r="D3348">
        <v>2</v>
      </c>
      <c r="E3348">
        <v>1</v>
      </c>
      <c r="F3348">
        <v>0</v>
      </c>
      <c r="G3348">
        <v>1</v>
      </c>
      <c r="H3348">
        <v>9</v>
      </c>
      <c r="I3348">
        <v>10</v>
      </c>
      <c r="J3348">
        <v>0</v>
      </c>
      <c r="K3348">
        <v>2</v>
      </c>
      <c r="L3348">
        <v>0</v>
      </c>
    </row>
    <row r="3349" spans="1:12" x14ac:dyDescent="0.2">
      <c r="A3349" t="s">
        <v>3365</v>
      </c>
      <c r="B3349" t="s">
        <v>17</v>
      </c>
      <c r="C3349">
        <v>0</v>
      </c>
      <c r="D3349">
        <v>1</v>
      </c>
      <c r="E3349">
        <v>1</v>
      </c>
      <c r="F3349">
        <v>1</v>
      </c>
      <c r="G3349">
        <v>1</v>
      </c>
      <c r="H3349">
        <v>3</v>
      </c>
      <c r="I3349">
        <v>4</v>
      </c>
      <c r="J3349">
        <v>1</v>
      </c>
      <c r="K3349">
        <v>3</v>
      </c>
      <c r="L3349">
        <v>0</v>
      </c>
    </row>
    <row r="3350" spans="1:12" x14ac:dyDescent="0.2">
      <c r="A3350" t="s">
        <v>3366</v>
      </c>
      <c r="B3350" t="s">
        <v>17</v>
      </c>
      <c r="C3350">
        <v>0</v>
      </c>
      <c r="D3350">
        <v>4</v>
      </c>
      <c r="E3350">
        <v>0</v>
      </c>
      <c r="F3350">
        <v>1</v>
      </c>
      <c r="G3350">
        <v>1</v>
      </c>
      <c r="H3350">
        <v>1</v>
      </c>
      <c r="I3350">
        <v>12</v>
      </c>
      <c r="J3350">
        <v>2</v>
      </c>
      <c r="K3350">
        <v>5</v>
      </c>
      <c r="L3350">
        <v>2</v>
      </c>
    </row>
    <row r="3351" spans="1:12" x14ac:dyDescent="0.2">
      <c r="A3351" t="s">
        <v>3367</v>
      </c>
      <c r="B3351" t="s">
        <v>17</v>
      </c>
      <c r="C3351">
        <v>0</v>
      </c>
      <c r="D3351">
        <v>1</v>
      </c>
      <c r="E3351">
        <v>1</v>
      </c>
      <c r="F3351">
        <v>1</v>
      </c>
      <c r="G3351">
        <v>1</v>
      </c>
      <c r="H3351">
        <v>0</v>
      </c>
      <c r="I3351">
        <v>3</v>
      </c>
      <c r="J3351">
        <v>25</v>
      </c>
      <c r="K3351">
        <v>2</v>
      </c>
      <c r="L3351">
        <v>0</v>
      </c>
    </row>
    <row r="3352" spans="1:12" x14ac:dyDescent="0.2">
      <c r="A3352" t="s">
        <v>3368</v>
      </c>
      <c r="B3352" t="s">
        <v>17</v>
      </c>
      <c r="C3352">
        <v>0</v>
      </c>
      <c r="D3352">
        <v>3</v>
      </c>
      <c r="E3352">
        <v>0</v>
      </c>
      <c r="F3352">
        <v>0</v>
      </c>
      <c r="G3352">
        <v>1</v>
      </c>
      <c r="H3352">
        <v>1</v>
      </c>
      <c r="I3352">
        <v>9</v>
      </c>
      <c r="J3352">
        <v>10</v>
      </c>
      <c r="K3352">
        <v>3</v>
      </c>
      <c r="L3352">
        <v>0</v>
      </c>
    </row>
    <row r="3353" spans="1:12" x14ac:dyDescent="0.2">
      <c r="A3353" t="s">
        <v>3369</v>
      </c>
      <c r="B3353" t="s">
        <v>13</v>
      </c>
      <c r="C3353">
        <v>0</v>
      </c>
      <c r="D3353">
        <v>1</v>
      </c>
      <c r="E3353">
        <v>0</v>
      </c>
      <c r="F3353">
        <v>1</v>
      </c>
      <c r="G3353">
        <v>1</v>
      </c>
      <c r="H3353">
        <v>1</v>
      </c>
      <c r="I3353">
        <v>1</v>
      </c>
      <c r="J3353">
        <v>5</v>
      </c>
      <c r="K3353">
        <v>1</v>
      </c>
      <c r="L3353">
        <v>0</v>
      </c>
    </row>
    <row r="3354" spans="1:12" x14ac:dyDescent="0.2">
      <c r="A3354" t="s">
        <v>3370</v>
      </c>
      <c r="B3354" t="s">
        <v>17</v>
      </c>
      <c r="C3354">
        <v>0</v>
      </c>
      <c r="D3354">
        <v>3</v>
      </c>
      <c r="E3354">
        <v>0</v>
      </c>
      <c r="F3354">
        <v>0</v>
      </c>
      <c r="G3354">
        <v>1</v>
      </c>
      <c r="H3354">
        <v>4</v>
      </c>
      <c r="I3354">
        <v>12</v>
      </c>
      <c r="J3354">
        <v>30</v>
      </c>
      <c r="K3354">
        <v>3</v>
      </c>
      <c r="L3354">
        <v>2</v>
      </c>
    </row>
    <row r="3355" spans="1:12" x14ac:dyDescent="0.2">
      <c r="A3355" t="s">
        <v>3371</v>
      </c>
      <c r="B3355" t="s">
        <v>17</v>
      </c>
      <c r="C3355">
        <v>18</v>
      </c>
      <c r="D3355">
        <v>0</v>
      </c>
      <c r="E3355">
        <v>1</v>
      </c>
      <c r="F3355">
        <v>0</v>
      </c>
      <c r="G3355">
        <v>1</v>
      </c>
      <c r="H3355">
        <v>1</v>
      </c>
      <c r="I3355">
        <v>5</v>
      </c>
      <c r="J3355">
        <v>25</v>
      </c>
      <c r="K3355">
        <v>2</v>
      </c>
      <c r="L3355">
        <v>0</v>
      </c>
    </row>
    <row r="3356" spans="1:12" x14ac:dyDescent="0.2">
      <c r="A3356" t="s">
        <v>3372</v>
      </c>
      <c r="B3356" t="s">
        <v>17</v>
      </c>
      <c r="C3356">
        <v>0</v>
      </c>
      <c r="D3356">
        <v>3</v>
      </c>
      <c r="E3356">
        <v>3</v>
      </c>
      <c r="F3356">
        <v>0</v>
      </c>
      <c r="G3356">
        <v>1</v>
      </c>
      <c r="H3356">
        <v>4</v>
      </c>
      <c r="I3356">
        <v>19</v>
      </c>
      <c r="J3356">
        <v>7</v>
      </c>
      <c r="K3356">
        <v>3</v>
      </c>
      <c r="L3356">
        <v>1</v>
      </c>
    </row>
    <row r="3357" spans="1:12" x14ac:dyDescent="0.2">
      <c r="A3357" t="s">
        <v>3373</v>
      </c>
      <c r="B3357" t="s">
        <v>17</v>
      </c>
      <c r="C3357">
        <v>0</v>
      </c>
      <c r="D3357">
        <v>8</v>
      </c>
      <c r="E3357">
        <v>0</v>
      </c>
      <c r="F3357">
        <v>0</v>
      </c>
      <c r="G3357">
        <v>1</v>
      </c>
      <c r="H3357">
        <v>6</v>
      </c>
      <c r="I3357">
        <v>27</v>
      </c>
      <c r="J3357">
        <v>1</v>
      </c>
      <c r="K3357">
        <v>8</v>
      </c>
      <c r="L3357">
        <v>0</v>
      </c>
    </row>
    <row r="3358" spans="1:12" x14ac:dyDescent="0.2">
      <c r="A3358" t="s">
        <v>3374</v>
      </c>
      <c r="B3358" t="s">
        <v>17</v>
      </c>
      <c r="C3358">
        <v>0</v>
      </c>
      <c r="D3358">
        <v>4</v>
      </c>
      <c r="E3358">
        <v>6</v>
      </c>
      <c r="F3358">
        <v>0</v>
      </c>
      <c r="G3358">
        <v>0.5</v>
      </c>
      <c r="H3358">
        <v>4</v>
      </c>
      <c r="I3358">
        <v>23</v>
      </c>
      <c r="J3358">
        <v>15</v>
      </c>
      <c r="K3358">
        <v>4</v>
      </c>
      <c r="L3358">
        <v>4</v>
      </c>
    </row>
    <row r="3359" spans="1:12" x14ac:dyDescent="0.2">
      <c r="A3359" t="s">
        <v>3375</v>
      </c>
      <c r="B3359" t="s">
        <v>17</v>
      </c>
      <c r="C3359">
        <v>0</v>
      </c>
      <c r="D3359">
        <v>6</v>
      </c>
      <c r="E3359">
        <v>9</v>
      </c>
      <c r="F3359">
        <v>0</v>
      </c>
      <c r="G3359">
        <v>1</v>
      </c>
      <c r="H3359">
        <v>7</v>
      </c>
      <c r="I3359">
        <v>28</v>
      </c>
      <c r="J3359">
        <v>4</v>
      </c>
      <c r="K3359">
        <v>7</v>
      </c>
      <c r="L3359">
        <v>0</v>
      </c>
    </row>
    <row r="3360" spans="1:12" x14ac:dyDescent="0.2">
      <c r="A3360" t="s">
        <v>3376</v>
      </c>
      <c r="B3360" t="s">
        <v>17</v>
      </c>
      <c r="C3360">
        <v>0</v>
      </c>
      <c r="D3360">
        <v>4</v>
      </c>
      <c r="E3360">
        <v>6</v>
      </c>
      <c r="F3360">
        <v>0</v>
      </c>
      <c r="G3360">
        <v>0.33300000000000002</v>
      </c>
      <c r="H3360">
        <v>3</v>
      </c>
      <c r="I3360">
        <v>6</v>
      </c>
      <c r="J3360">
        <v>4</v>
      </c>
      <c r="K3360">
        <v>4</v>
      </c>
      <c r="L3360">
        <v>2</v>
      </c>
    </row>
    <row r="3361" spans="1:12" x14ac:dyDescent="0.2">
      <c r="A3361" t="s">
        <v>3377</v>
      </c>
      <c r="B3361" t="s">
        <v>13</v>
      </c>
      <c r="C3361">
        <v>0</v>
      </c>
      <c r="D3361">
        <v>2</v>
      </c>
      <c r="E3361">
        <v>0</v>
      </c>
      <c r="F3361">
        <v>1</v>
      </c>
      <c r="G3361">
        <v>1</v>
      </c>
      <c r="H3361">
        <v>1</v>
      </c>
      <c r="I3361">
        <v>2</v>
      </c>
      <c r="J3361">
        <v>12</v>
      </c>
      <c r="K3361">
        <v>2</v>
      </c>
      <c r="L3361">
        <v>0</v>
      </c>
    </row>
    <row r="3362" spans="1:12" x14ac:dyDescent="0.2">
      <c r="A3362" t="s">
        <v>3378</v>
      </c>
      <c r="B3362" t="s">
        <v>17</v>
      </c>
      <c r="C3362">
        <v>0</v>
      </c>
      <c r="D3362">
        <v>21</v>
      </c>
      <c r="E3362">
        <v>98</v>
      </c>
      <c r="F3362">
        <v>0</v>
      </c>
      <c r="G3362">
        <v>0.2</v>
      </c>
      <c r="H3362">
        <v>6</v>
      </c>
      <c r="I3362">
        <v>34</v>
      </c>
      <c r="J3362">
        <v>23</v>
      </c>
      <c r="K3362">
        <v>23</v>
      </c>
      <c r="L3362">
        <v>3</v>
      </c>
    </row>
    <row r="3363" spans="1:12" x14ac:dyDescent="0.2">
      <c r="A3363" t="s">
        <v>3379</v>
      </c>
      <c r="B3363" t="s">
        <v>13</v>
      </c>
      <c r="C3363">
        <v>0</v>
      </c>
      <c r="D3363">
        <v>0</v>
      </c>
      <c r="E3363">
        <v>0</v>
      </c>
      <c r="F3363">
        <v>1</v>
      </c>
      <c r="G3363">
        <v>1</v>
      </c>
      <c r="H3363">
        <v>2</v>
      </c>
      <c r="I3363">
        <v>0</v>
      </c>
      <c r="J3363">
        <v>11</v>
      </c>
      <c r="K3363">
        <v>0</v>
      </c>
      <c r="L3363">
        <v>0</v>
      </c>
    </row>
    <row r="3364" spans="1:12" x14ac:dyDescent="0.2">
      <c r="A3364" t="s">
        <v>3380</v>
      </c>
      <c r="B3364" t="s">
        <v>17</v>
      </c>
      <c r="C3364">
        <v>0</v>
      </c>
      <c r="D3364">
        <v>10</v>
      </c>
      <c r="E3364">
        <v>6</v>
      </c>
      <c r="F3364">
        <v>0</v>
      </c>
      <c r="G3364">
        <v>0.33300000000000002</v>
      </c>
      <c r="H3364">
        <v>3</v>
      </c>
      <c r="I3364">
        <v>19</v>
      </c>
      <c r="J3364">
        <v>7</v>
      </c>
      <c r="K3364">
        <v>10</v>
      </c>
      <c r="L3364">
        <v>0</v>
      </c>
    </row>
    <row r="3365" spans="1:12" x14ac:dyDescent="0.2">
      <c r="A3365" t="s">
        <v>3381</v>
      </c>
      <c r="B3365" t="s">
        <v>17</v>
      </c>
      <c r="C3365">
        <v>0</v>
      </c>
      <c r="D3365">
        <v>6</v>
      </c>
      <c r="E3365">
        <v>15</v>
      </c>
      <c r="F3365">
        <v>0</v>
      </c>
      <c r="G3365">
        <v>0.33300000000000002</v>
      </c>
      <c r="H3365">
        <v>7</v>
      </c>
      <c r="I3365">
        <v>24</v>
      </c>
      <c r="J3365">
        <v>8</v>
      </c>
      <c r="K3365">
        <v>6</v>
      </c>
      <c r="L3365">
        <v>0</v>
      </c>
    </row>
    <row r="3366" spans="1:12" x14ac:dyDescent="0.2">
      <c r="A3366" t="s">
        <v>3382</v>
      </c>
      <c r="B3366" t="s">
        <v>17</v>
      </c>
      <c r="C3366">
        <v>0</v>
      </c>
      <c r="D3366">
        <v>5</v>
      </c>
      <c r="E3366">
        <v>6</v>
      </c>
      <c r="F3366">
        <v>0</v>
      </c>
      <c r="G3366">
        <v>0.33300000000000002</v>
      </c>
      <c r="H3366">
        <v>3</v>
      </c>
      <c r="I3366">
        <v>6</v>
      </c>
      <c r="J3366">
        <v>2</v>
      </c>
      <c r="K3366">
        <v>5</v>
      </c>
      <c r="L3366">
        <v>0</v>
      </c>
    </row>
    <row r="3367" spans="1:12" x14ac:dyDescent="0.2">
      <c r="A3367" t="s">
        <v>3383</v>
      </c>
      <c r="B3367" t="s">
        <v>17</v>
      </c>
      <c r="C3367">
        <v>0</v>
      </c>
      <c r="D3367">
        <v>2</v>
      </c>
      <c r="E3367">
        <v>1</v>
      </c>
      <c r="F3367">
        <v>0</v>
      </c>
      <c r="G3367">
        <v>1</v>
      </c>
      <c r="H3367">
        <v>1</v>
      </c>
      <c r="I3367">
        <v>3</v>
      </c>
      <c r="J3367">
        <v>4</v>
      </c>
      <c r="K3367">
        <v>2</v>
      </c>
      <c r="L3367">
        <v>0</v>
      </c>
    </row>
    <row r="3368" spans="1:12" x14ac:dyDescent="0.2">
      <c r="A3368" t="s">
        <v>3384</v>
      </c>
      <c r="B3368" t="s">
        <v>17</v>
      </c>
      <c r="C3368">
        <v>0</v>
      </c>
      <c r="D3368">
        <v>7</v>
      </c>
      <c r="E3368">
        <v>1</v>
      </c>
      <c r="F3368">
        <v>0</v>
      </c>
      <c r="G3368">
        <v>0.33300000000000002</v>
      </c>
      <c r="H3368">
        <v>9</v>
      </c>
      <c r="I3368">
        <v>29</v>
      </c>
      <c r="J3368">
        <v>10</v>
      </c>
      <c r="K3368">
        <v>7</v>
      </c>
      <c r="L3368">
        <v>1</v>
      </c>
    </row>
    <row r="3369" spans="1:12" x14ac:dyDescent="0.2">
      <c r="A3369" t="s">
        <v>3385</v>
      </c>
      <c r="B3369" t="s">
        <v>17</v>
      </c>
      <c r="C3369">
        <v>3</v>
      </c>
      <c r="D3369">
        <v>5</v>
      </c>
      <c r="E3369">
        <v>24</v>
      </c>
      <c r="F3369">
        <v>2</v>
      </c>
      <c r="G3369">
        <v>0.33300000000000002</v>
      </c>
      <c r="H3369">
        <v>0</v>
      </c>
      <c r="I3369">
        <v>12</v>
      </c>
      <c r="J3369">
        <v>9</v>
      </c>
      <c r="K3369">
        <v>8</v>
      </c>
      <c r="L3369">
        <v>0</v>
      </c>
    </row>
    <row r="3370" spans="1:12" x14ac:dyDescent="0.2">
      <c r="A3370" t="s">
        <v>3386</v>
      </c>
      <c r="B3370" t="s">
        <v>17</v>
      </c>
      <c r="C3370">
        <v>0</v>
      </c>
      <c r="D3370">
        <v>4</v>
      </c>
      <c r="E3370">
        <v>6</v>
      </c>
      <c r="F3370">
        <v>0</v>
      </c>
      <c r="G3370">
        <v>0.33300000000000002</v>
      </c>
      <c r="H3370">
        <v>3</v>
      </c>
      <c r="I3370">
        <v>6</v>
      </c>
      <c r="J3370">
        <v>1</v>
      </c>
      <c r="K3370">
        <v>4</v>
      </c>
      <c r="L3370">
        <v>0</v>
      </c>
    </row>
    <row r="3371" spans="1:12" x14ac:dyDescent="0.2">
      <c r="A3371" t="s">
        <v>3387</v>
      </c>
      <c r="B3371" t="s">
        <v>17</v>
      </c>
      <c r="C3371">
        <v>0</v>
      </c>
      <c r="D3371">
        <v>6</v>
      </c>
      <c r="E3371">
        <v>0</v>
      </c>
      <c r="F3371">
        <v>0</v>
      </c>
      <c r="G3371">
        <v>1</v>
      </c>
      <c r="H3371">
        <v>3</v>
      </c>
      <c r="I3371">
        <v>13</v>
      </c>
      <c r="J3371">
        <v>0</v>
      </c>
      <c r="K3371">
        <v>6</v>
      </c>
      <c r="L3371">
        <v>0</v>
      </c>
    </row>
    <row r="3372" spans="1:12" x14ac:dyDescent="0.2">
      <c r="A3372" t="s">
        <v>3388</v>
      </c>
      <c r="B3372" t="s">
        <v>17</v>
      </c>
      <c r="C3372">
        <v>0</v>
      </c>
      <c r="D3372">
        <v>3</v>
      </c>
      <c r="E3372">
        <v>3</v>
      </c>
      <c r="F3372">
        <v>0</v>
      </c>
      <c r="G3372">
        <v>1</v>
      </c>
      <c r="H3372">
        <v>4</v>
      </c>
      <c r="I3372">
        <v>19</v>
      </c>
      <c r="J3372">
        <v>4</v>
      </c>
      <c r="K3372">
        <v>3</v>
      </c>
      <c r="L3372">
        <v>0</v>
      </c>
    </row>
    <row r="3373" spans="1:12" x14ac:dyDescent="0.2">
      <c r="A3373" t="s">
        <v>3389</v>
      </c>
      <c r="B3373" t="s">
        <v>17</v>
      </c>
      <c r="C3373">
        <v>0</v>
      </c>
      <c r="D3373">
        <v>9</v>
      </c>
      <c r="E3373">
        <v>0</v>
      </c>
      <c r="F3373">
        <v>0</v>
      </c>
      <c r="G3373">
        <v>1</v>
      </c>
      <c r="H3373">
        <v>5</v>
      </c>
      <c r="I3373">
        <v>30</v>
      </c>
      <c r="J3373">
        <v>0</v>
      </c>
      <c r="K3373">
        <v>10</v>
      </c>
      <c r="L3373">
        <v>0</v>
      </c>
    </row>
    <row r="3374" spans="1:12" x14ac:dyDescent="0.2">
      <c r="A3374" t="s">
        <v>3390</v>
      </c>
      <c r="B3374" t="s">
        <v>17</v>
      </c>
      <c r="C3374">
        <v>0</v>
      </c>
      <c r="D3374">
        <v>7</v>
      </c>
      <c r="E3374">
        <v>1</v>
      </c>
      <c r="F3374">
        <v>1</v>
      </c>
      <c r="G3374">
        <v>0.5</v>
      </c>
      <c r="H3374">
        <v>0</v>
      </c>
      <c r="I3374">
        <v>13</v>
      </c>
      <c r="J3374">
        <v>1</v>
      </c>
      <c r="K3374">
        <v>7</v>
      </c>
      <c r="L3374">
        <v>0</v>
      </c>
    </row>
    <row r="3375" spans="1:12" x14ac:dyDescent="0.2">
      <c r="A3375" t="s">
        <v>3391</v>
      </c>
      <c r="B3375" t="s">
        <v>17</v>
      </c>
      <c r="C3375">
        <v>0</v>
      </c>
      <c r="D3375">
        <v>8</v>
      </c>
      <c r="E3375">
        <v>24</v>
      </c>
      <c r="F3375">
        <v>0</v>
      </c>
      <c r="G3375">
        <v>1</v>
      </c>
      <c r="H3375">
        <v>8</v>
      </c>
      <c r="I3375">
        <v>31</v>
      </c>
      <c r="J3375">
        <v>0</v>
      </c>
      <c r="K3375">
        <v>9</v>
      </c>
      <c r="L3375">
        <v>0</v>
      </c>
    </row>
    <row r="3376" spans="1:12" x14ac:dyDescent="0.2">
      <c r="A3376" t="s">
        <v>3392</v>
      </c>
      <c r="B3376" t="s">
        <v>17</v>
      </c>
      <c r="C3376">
        <v>0</v>
      </c>
      <c r="D3376">
        <v>11</v>
      </c>
      <c r="E3376">
        <v>9</v>
      </c>
      <c r="F3376">
        <v>0</v>
      </c>
      <c r="G3376">
        <v>0.5</v>
      </c>
      <c r="H3376">
        <v>9</v>
      </c>
      <c r="I3376">
        <v>38</v>
      </c>
      <c r="J3376">
        <v>0</v>
      </c>
      <c r="K3376">
        <v>12</v>
      </c>
      <c r="L3376">
        <v>0</v>
      </c>
    </row>
    <row r="3377" spans="1:12" x14ac:dyDescent="0.2">
      <c r="A3377" t="s">
        <v>3393</v>
      </c>
      <c r="B3377" t="s">
        <v>13</v>
      </c>
      <c r="C3377">
        <v>0</v>
      </c>
      <c r="D3377">
        <v>2</v>
      </c>
      <c r="E3377">
        <v>0</v>
      </c>
      <c r="F3377">
        <v>1</v>
      </c>
      <c r="G3377">
        <v>1</v>
      </c>
      <c r="H3377">
        <v>1</v>
      </c>
      <c r="I3377">
        <v>3</v>
      </c>
      <c r="J3377">
        <v>0</v>
      </c>
      <c r="K3377">
        <v>2</v>
      </c>
      <c r="L3377">
        <v>0</v>
      </c>
    </row>
    <row r="3378" spans="1:12" x14ac:dyDescent="0.2">
      <c r="A3378" t="s">
        <v>3394</v>
      </c>
      <c r="B3378" t="s">
        <v>17</v>
      </c>
      <c r="C3378">
        <v>3</v>
      </c>
      <c r="D3378">
        <v>2</v>
      </c>
      <c r="E3378">
        <v>4</v>
      </c>
      <c r="F3378">
        <v>2</v>
      </c>
      <c r="G3378">
        <v>0.5</v>
      </c>
      <c r="H3378">
        <v>3</v>
      </c>
      <c r="I3378">
        <v>12</v>
      </c>
      <c r="J3378">
        <v>5</v>
      </c>
      <c r="K3378">
        <v>6</v>
      </c>
      <c r="L3378">
        <v>3</v>
      </c>
    </row>
    <row r="3379" spans="1:12" x14ac:dyDescent="0.2">
      <c r="A3379" t="s">
        <v>3395</v>
      </c>
      <c r="B3379" t="s">
        <v>17</v>
      </c>
      <c r="C3379">
        <v>0</v>
      </c>
      <c r="D3379">
        <v>0</v>
      </c>
      <c r="E3379">
        <v>1</v>
      </c>
      <c r="F3379">
        <v>0</v>
      </c>
      <c r="G3379">
        <v>1</v>
      </c>
      <c r="H3379">
        <v>1</v>
      </c>
      <c r="I3379">
        <v>3</v>
      </c>
      <c r="J3379">
        <v>1</v>
      </c>
      <c r="K3379">
        <v>2</v>
      </c>
      <c r="L3379">
        <v>0</v>
      </c>
    </row>
    <row r="3380" spans="1:12" x14ac:dyDescent="0.2">
      <c r="A3380" t="s">
        <v>3396</v>
      </c>
      <c r="B3380" t="s">
        <v>17</v>
      </c>
      <c r="C3380">
        <v>0</v>
      </c>
      <c r="D3380">
        <v>0</v>
      </c>
      <c r="E3380">
        <v>1</v>
      </c>
      <c r="F3380">
        <v>0</v>
      </c>
      <c r="G3380">
        <v>1</v>
      </c>
      <c r="H3380">
        <v>1</v>
      </c>
      <c r="I3380">
        <v>3</v>
      </c>
      <c r="J3380">
        <v>1</v>
      </c>
      <c r="K3380">
        <v>2</v>
      </c>
      <c r="L3380">
        <v>0</v>
      </c>
    </row>
    <row r="3381" spans="1:12" x14ac:dyDescent="0.2">
      <c r="A3381" t="s">
        <v>3397</v>
      </c>
      <c r="B3381" t="s">
        <v>17</v>
      </c>
      <c r="C3381">
        <v>0</v>
      </c>
      <c r="D3381">
        <v>0</v>
      </c>
      <c r="E3381">
        <v>1</v>
      </c>
      <c r="F3381">
        <v>0</v>
      </c>
      <c r="G3381">
        <v>1</v>
      </c>
      <c r="H3381">
        <v>1</v>
      </c>
      <c r="I3381">
        <v>3</v>
      </c>
      <c r="J3381">
        <v>1</v>
      </c>
      <c r="K3381">
        <v>2</v>
      </c>
      <c r="L3381">
        <v>0</v>
      </c>
    </row>
    <row r="3382" spans="1:12" x14ac:dyDescent="0.2">
      <c r="A3382" t="s">
        <v>3398</v>
      </c>
      <c r="B3382" t="s">
        <v>13</v>
      </c>
      <c r="C3382">
        <v>0</v>
      </c>
      <c r="D3382">
        <v>14</v>
      </c>
      <c r="E3382">
        <v>0</v>
      </c>
      <c r="F3382">
        <v>1</v>
      </c>
      <c r="G3382">
        <v>1</v>
      </c>
      <c r="H3382">
        <v>1</v>
      </c>
      <c r="I3382">
        <v>14</v>
      </c>
      <c r="J3382">
        <v>90</v>
      </c>
      <c r="K3382">
        <v>14</v>
      </c>
      <c r="L3382">
        <v>0</v>
      </c>
    </row>
    <row r="3383" spans="1:12" x14ac:dyDescent="0.2">
      <c r="A3383" t="s">
        <v>3399</v>
      </c>
      <c r="B3383" t="s">
        <v>17</v>
      </c>
      <c r="C3383">
        <v>1</v>
      </c>
      <c r="D3383">
        <v>16</v>
      </c>
      <c r="E3383">
        <v>83</v>
      </c>
      <c r="F3383">
        <v>1</v>
      </c>
      <c r="G3383">
        <v>0.25</v>
      </c>
      <c r="H3383">
        <v>4</v>
      </c>
      <c r="I3383">
        <v>43</v>
      </c>
      <c r="J3383">
        <v>17</v>
      </c>
      <c r="K3383">
        <v>21</v>
      </c>
      <c r="L3383">
        <v>16</v>
      </c>
    </row>
    <row r="3384" spans="1:12" x14ac:dyDescent="0.2">
      <c r="A3384" t="s">
        <v>3400</v>
      </c>
      <c r="B3384" t="s">
        <v>17</v>
      </c>
      <c r="C3384">
        <v>0</v>
      </c>
      <c r="D3384">
        <v>6</v>
      </c>
      <c r="E3384">
        <v>4</v>
      </c>
      <c r="F3384">
        <v>0</v>
      </c>
      <c r="G3384">
        <v>0.5</v>
      </c>
      <c r="H3384">
        <v>3</v>
      </c>
      <c r="I3384">
        <v>14</v>
      </c>
      <c r="J3384">
        <v>3</v>
      </c>
      <c r="K3384">
        <v>6</v>
      </c>
      <c r="L3384">
        <v>0</v>
      </c>
    </row>
    <row r="3385" spans="1:12" x14ac:dyDescent="0.2">
      <c r="A3385" t="s">
        <v>3401</v>
      </c>
      <c r="B3385" t="s">
        <v>13</v>
      </c>
      <c r="C3385">
        <v>0</v>
      </c>
      <c r="D3385">
        <v>4</v>
      </c>
      <c r="E3385">
        <v>0</v>
      </c>
      <c r="F3385">
        <v>1</v>
      </c>
      <c r="G3385">
        <v>1</v>
      </c>
      <c r="H3385">
        <v>2</v>
      </c>
      <c r="I3385">
        <v>4</v>
      </c>
      <c r="J3385">
        <v>4</v>
      </c>
      <c r="K3385">
        <v>4</v>
      </c>
      <c r="L3385">
        <v>0</v>
      </c>
    </row>
    <row r="3386" spans="1:12" x14ac:dyDescent="0.2">
      <c r="A3386" t="s">
        <v>3402</v>
      </c>
      <c r="B3386" t="s">
        <v>17</v>
      </c>
      <c r="C3386">
        <v>0</v>
      </c>
      <c r="D3386">
        <v>8</v>
      </c>
      <c r="E3386">
        <v>24</v>
      </c>
      <c r="F3386">
        <v>0</v>
      </c>
      <c r="G3386">
        <v>1</v>
      </c>
      <c r="H3386">
        <v>8</v>
      </c>
      <c r="I3386">
        <v>31</v>
      </c>
      <c r="J3386">
        <v>4</v>
      </c>
      <c r="K3386">
        <v>9</v>
      </c>
      <c r="L3386">
        <v>0</v>
      </c>
    </row>
    <row r="3387" spans="1:12" x14ac:dyDescent="0.2">
      <c r="A3387" t="s">
        <v>3403</v>
      </c>
      <c r="B3387" t="s">
        <v>34</v>
      </c>
      <c r="C3387">
        <v>0</v>
      </c>
      <c r="D3387">
        <v>3</v>
      </c>
      <c r="E3387">
        <v>3</v>
      </c>
      <c r="F3387">
        <v>0</v>
      </c>
      <c r="G3387">
        <v>0.5</v>
      </c>
      <c r="H3387">
        <v>4</v>
      </c>
      <c r="I3387">
        <v>18</v>
      </c>
      <c r="J3387">
        <v>0</v>
      </c>
      <c r="K3387">
        <v>3</v>
      </c>
      <c r="L3387">
        <v>0</v>
      </c>
    </row>
    <row r="3388" spans="1:12" x14ac:dyDescent="0.2">
      <c r="A3388" t="s">
        <v>3404</v>
      </c>
      <c r="B3388" t="s">
        <v>13</v>
      </c>
      <c r="C3388">
        <v>0</v>
      </c>
      <c r="D3388">
        <v>2</v>
      </c>
      <c r="E3388">
        <v>0</v>
      </c>
      <c r="F3388">
        <v>1</v>
      </c>
      <c r="G3388">
        <v>1</v>
      </c>
      <c r="H3388">
        <v>0</v>
      </c>
      <c r="I3388">
        <v>2</v>
      </c>
      <c r="J3388">
        <v>4</v>
      </c>
      <c r="K3388">
        <v>2</v>
      </c>
      <c r="L3388">
        <v>0</v>
      </c>
    </row>
    <row r="3389" spans="1:12" x14ac:dyDescent="0.2">
      <c r="A3389" t="s">
        <v>3405</v>
      </c>
      <c r="B3389" t="s">
        <v>17</v>
      </c>
      <c r="C3389">
        <v>0</v>
      </c>
      <c r="D3389">
        <v>6</v>
      </c>
      <c r="E3389">
        <v>15</v>
      </c>
      <c r="F3389">
        <v>0</v>
      </c>
      <c r="G3389">
        <v>0.5</v>
      </c>
      <c r="H3389">
        <v>4</v>
      </c>
      <c r="I3389">
        <v>25</v>
      </c>
      <c r="J3389">
        <v>5</v>
      </c>
      <c r="K3389">
        <v>6</v>
      </c>
      <c r="L3389">
        <v>0</v>
      </c>
    </row>
    <row r="3390" spans="1:12" x14ac:dyDescent="0.2">
      <c r="A3390" t="s">
        <v>3406</v>
      </c>
      <c r="B3390" t="s">
        <v>13</v>
      </c>
      <c r="C3390">
        <v>0</v>
      </c>
      <c r="D3390">
        <v>2</v>
      </c>
      <c r="E3390">
        <v>0</v>
      </c>
      <c r="F3390">
        <v>1</v>
      </c>
      <c r="G3390">
        <v>1</v>
      </c>
      <c r="H3390">
        <v>1</v>
      </c>
      <c r="I3390">
        <v>2</v>
      </c>
      <c r="J3390">
        <v>1</v>
      </c>
      <c r="K3390">
        <v>2</v>
      </c>
      <c r="L3390">
        <v>0</v>
      </c>
    </row>
    <row r="3391" spans="1:12" x14ac:dyDescent="0.2">
      <c r="A3391" t="s">
        <v>3407</v>
      </c>
      <c r="B3391" t="s">
        <v>13</v>
      </c>
      <c r="C3391">
        <v>0</v>
      </c>
      <c r="D3391">
        <v>1</v>
      </c>
      <c r="E3391">
        <v>0</v>
      </c>
      <c r="F3391">
        <v>1</v>
      </c>
      <c r="G3391">
        <v>1</v>
      </c>
      <c r="H3391">
        <v>1</v>
      </c>
      <c r="I3391">
        <v>1</v>
      </c>
      <c r="J3391">
        <v>33</v>
      </c>
      <c r="K3391">
        <v>1</v>
      </c>
      <c r="L3391">
        <v>0</v>
      </c>
    </row>
    <row r="3392" spans="1:12" x14ac:dyDescent="0.2">
      <c r="A3392" t="s">
        <v>3408</v>
      </c>
      <c r="B3392" t="s">
        <v>17</v>
      </c>
      <c r="C3392">
        <v>2</v>
      </c>
      <c r="D3392">
        <v>2</v>
      </c>
      <c r="E3392">
        <v>4</v>
      </c>
      <c r="F3392">
        <v>2</v>
      </c>
      <c r="G3392">
        <v>0.5</v>
      </c>
      <c r="H3392">
        <v>0</v>
      </c>
      <c r="I3392">
        <v>7</v>
      </c>
      <c r="J3392">
        <v>6</v>
      </c>
      <c r="K3392">
        <v>4</v>
      </c>
      <c r="L3392">
        <v>0</v>
      </c>
    </row>
    <row r="3393" spans="1:12" x14ac:dyDescent="0.2">
      <c r="A3393" t="s">
        <v>3409</v>
      </c>
      <c r="B3393" t="s">
        <v>13</v>
      </c>
      <c r="C3393">
        <v>0</v>
      </c>
      <c r="D3393">
        <v>1</v>
      </c>
      <c r="E3393">
        <v>0</v>
      </c>
      <c r="F3393">
        <v>1</v>
      </c>
      <c r="G3393">
        <v>1</v>
      </c>
      <c r="H3393">
        <v>2</v>
      </c>
      <c r="I3393">
        <v>1</v>
      </c>
      <c r="J3393">
        <v>5</v>
      </c>
      <c r="K3393">
        <v>1</v>
      </c>
      <c r="L3393">
        <v>0</v>
      </c>
    </row>
    <row r="3394" spans="1:12" x14ac:dyDescent="0.2">
      <c r="A3394" t="s">
        <v>3410</v>
      </c>
      <c r="B3394" t="s">
        <v>17</v>
      </c>
      <c r="C3394">
        <v>0</v>
      </c>
      <c r="D3394">
        <v>1</v>
      </c>
      <c r="E3394">
        <v>6</v>
      </c>
      <c r="F3394">
        <v>0</v>
      </c>
      <c r="G3394">
        <v>0.33300000000000002</v>
      </c>
      <c r="H3394">
        <v>9</v>
      </c>
      <c r="I3394">
        <v>11</v>
      </c>
      <c r="J3394">
        <v>1</v>
      </c>
      <c r="K3394">
        <v>4</v>
      </c>
      <c r="L3394">
        <v>0</v>
      </c>
    </row>
    <row r="3395" spans="1:12" x14ac:dyDescent="0.2">
      <c r="A3395" t="s">
        <v>3411</v>
      </c>
      <c r="B3395" t="s">
        <v>13</v>
      </c>
      <c r="C3395">
        <v>0</v>
      </c>
      <c r="D3395">
        <v>3</v>
      </c>
      <c r="E3395">
        <v>0</v>
      </c>
      <c r="F3395">
        <v>1</v>
      </c>
      <c r="G3395">
        <v>1</v>
      </c>
      <c r="H3395">
        <v>3</v>
      </c>
      <c r="I3395">
        <v>3</v>
      </c>
      <c r="J3395">
        <v>12</v>
      </c>
      <c r="K3395">
        <v>3</v>
      </c>
      <c r="L3395">
        <v>0</v>
      </c>
    </row>
    <row r="3396" spans="1:12" x14ac:dyDescent="0.2">
      <c r="A3396" t="s">
        <v>3412</v>
      </c>
      <c r="B3396" t="s">
        <v>17</v>
      </c>
      <c r="C3396">
        <v>0</v>
      </c>
      <c r="D3396">
        <v>5</v>
      </c>
      <c r="E3396">
        <v>13</v>
      </c>
      <c r="F3396">
        <v>1</v>
      </c>
      <c r="G3396">
        <v>0.5</v>
      </c>
      <c r="H3396">
        <v>5</v>
      </c>
      <c r="I3396">
        <v>25</v>
      </c>
      <c r="J3396">
        <v>23</v>
      </c>
      <c r="K3396">
        <v>11</v>
      </c>
      <c r="L3396">
        <v>23</v>
      </c>
    </row>
    <row r="3397" spans="1:12" x14ac:dyDescent="0.2">
      <c r="A3397" t="s">
        <v>3413</v>
      </c>
      <c r="B3397" t="s">
        <v>17</v>
      </c>
      <c r="C3397">
        <v>0</v>
      </c>
      <c r="D3397">
        <v>0</v>
      </c>
      <c r="E3397">
        <v>0</v>
      </c>
      <c r="F3397">
        <v>4</v>
      </c>
      <c r="G3397">
        <v>1</v>
      </c>
      <c r="H3397">
        <v>0</v>
      </c>
      <c r="I3397">
        <v>3</v>
      </c>
      <c r="J3397">
        <v>1</v>
      </c>
      <c r="K3397">
        <v>2</v>
      </c>
      <c r="L3397">
        <v>0</v>
      </c>
    </row>
    <row r="3398" spans="1:12" x14ac:dyDescent="0.2">
      <c r="A3398" t="s">
        <v>3414</v>
      </c>
      <c r="B3398" t="s">
        <v>17</v>
      </c>
      <c r="C3398">
        <v>0</v>
      </c>
      <c r="D3398">
        <v>33</v>
      </c>
      <c r="E3398">
        <v>0</v>
      </c>
      <c r="F3398">
        <v>1</v>
      </c>
      <c r="G3398">
        <v>0.2</v>
      </c>
      <c r="H3398">
        <v>4</v>
      </c>
      <c r="I3398">
        <v>61</v>
      </c>
      <c r="J3398">
        <v>4</v>
      </c>
      <c r="K3398">
        <v>33</v>
      </c>
      <c r="L3398">
        <v>1</v>
      </c>
    </row>
    <row r="3399" spans="1:12" x14ac:dyDescent="0.2">
      <c r="A3399" t="s">
        <v>3415</v>
      </c>
      <c r="B3399" t="s">
        <v>17</v>
      </c>
      <c r="C3399">
        <v>0</v>
      </c>
      <c r="D3399">
        <v>2</v>
      </c>
      <c r="E3399">
        <v>10</v>
      </c>
      <c r="F3399">
        <v>0</v>
      </c>
      <c r="G3399">
        <v>0.25</v>
      </c>
      <c r="H3399">
        <v>5</v>
      </c>
      <c r="I3399">
        <v>17</v>
      </c>
      <c r="J3399">
        <v>1</v>
      </c>
      <c r="K3399">
        <v>5</v>
      </c>
      <c r="L3399">
        <v>0</v>
      </c>
    </row>
    <row r="3400" spans="1:12" x14ac:dyDescent="0.2">
      <c r="A3400" t="s">
        <v>3416</v>
      </c>
      <c r="B3400" t="s">
        <v>17</v>
      </c>
      <c r="C3400">
        <v>0</v>
      </c>
      <c r="D3400">
        <v>4</v>
      </c>
      <c r="E3400">
        <v>0</v>
      </c>
      <c r="F3400">
        <v>3</v>
      </c>
      <c r="G3400">
        <v>1</v>
      </c>
      <c r="H3400">
        <v>2</v>
      </c>
      <c r="I3400">
        <v>8</v>
      </c>
      <c r="J3400">
        <v>7</v>
      </c>
      <c r="K3400">
        <v>4</v>
      </c>
      <c r="L3400">
        <v>0</v>
      </c>
    </row>
    <row r="3401" spans="1:12" x14ac:dyDescent="0.2">
      <c r="A3401" t="s">
        <v>3417</v>
      </c>
      <c r="B3401" t="s">
        <v>17</v>
      </c>
      <c r="C3401">
        <v>0</v>
      </c>
      <c r="D3401">
        <v>8</v>
      </c>
      <c r="E3401">
        <v>0</v>
      </c>
      <c r="F3401">
        <v>3</v>
      </c>
      <c r="G3401">
        <v>1</v>
      </c>
      <c r="H3401">
        <v>4</v>
      </c>
      <c r="I3401">
        <v>19</v>
      </c>
      <c r="J3401">
        <v>67</v>
      </c>
      <c r="K3401">
        <v>8</v>
      </c>
      <c r="L3401">
        <v>1</v>
      </c>
    </row>
    <row r="3402" spans="1:12" x14ac:dyDescent="0.2">
      <c r="A3402" t="s">
        <v>3418</v>
      </c>
      <c r="B3402" t="s">
        <v>17</v>
      </c>
      <c r="C3402">
        <v>0</v>
      </c>
      <c r="D3402">
        <v>9</v>
      </c>
      <c r="E3402">
        <v>23</v>
      </c>
      <c r="F3402">
        <v>0</v>
      </c>
      <c r="G3402">
        <v>0.25</v>
      </c>
      <c r="H3402">
        <v>4</v>
      </c>
      <c r="I3402">
        <v>16</v>
      </c>
      <c r="J3402">
        <v>6</v>
      </c>
      <c r="K3402">
        <v>12</v>
      </c>
      <c r="L3402">
        <v>1</v>
      </c>
    </row>
    <row r="3403" spans="1:12" x14ac:dyDescent="0.2">
      <c r="A3403" t="s">
        <v>3419</v>
      </c>
      <c r="B3403" t="s">
        <v>13</v>
      </c>
      <c r="C3403">
        <v>0</v>
      </c>
      <c r="D3403">
        <v>10</v>
      </c>
      <c r="E3403">
        <v>21</v>
      </c>
      <c r="F3403">
        <v>1</v>
      </c>
      <c r="G3403">
        <v>0.5</v>
      </c>
      <c r="H3403">
        <v>6</v>
      </c>
      <c r="I3403">
        <v>16</v>
      </c>
      <c r="J3403">
        <v>1</v>
      </c>
      <c r="K3403">
        <v>10</v>
      </c>
      <c r="L3403">
        <v>1</v>
      </c>
    </row>
    <row r="3404" spans="1:12" x14ac:dyDescent="0.2">
      <c r="A3404" t="s">
        <v>3420</v>
      </c>
      <c r="B3404" t="s">
        <v>17</v>
      </c>
      <c r="C3404">
        <v>0</v>
      </c>
      <c r="D3404">
        <v>1</v>
      </c>
      <c r="E3404">
        <v>3</v>
      </c>
      <c r="F3404">
        <v>1</v>
      </c>
      <c r="G3404">
        <v>1</v>
      </c>
      <c r="H3404">
        <v>4</v>
      </c>
      <c r="I3404">
        <v>14</v>
      </c>
      <c r="J3404">
        <v>0</v>
      </c>
      <c r="K3404">
        <v>3</v>
      </c>
      <c r="L3404">
        <v>0</v>
      </c>
    </row>
    <row r="3405" spans="1:12" x14ac:dyDescent="0.2">
      <c r="A3405" t="s">
        <v>3421</v>
      </c>
      <c r="B3405" t="s">
        <v>17</v>
      </c>
      <c r="C3405">
        <v>4</v>
      </c>
      <c r="D3405">
        <v>2</v>
      </c>
      <c r="E3405">
        <v>4</v>
      </c>
      <c r="F3405">
        <v>2</v>
      </c>
      <c r="G3405">
        <v>0.5</v>
      </c>
      <c r="H3405">
        <v>0</v>
      </c>
      <c r="I3405">
        <v>7</v>
      </c>
      <c r="J3405">
        <v>1</v>
      </c>
      <c r="K3405">
        <v>4</v>
      </c>
      <c r="L3405">
        <v>0</v>
      </c>
    </row>
    <row r="3406" spans="1:12" x14ac:dyDescent="0.2">
      <c r="A3406" t="s">
        <v>3422</v>
      </c>
      <c r="B3406" t="s">
        <v>17</v>
      </c>
      <c r="C3406">
        <v>0</v>
      </c>
      <c r="D3406">
        <v>2</v>
      </c>
      <c r="E3406">
        <v>1</v>
      </c>
      <c r="F3406">
        <v>1</v>
      </c>
      <c r="G3406">
        <v>1</v>
      </c>
      <c r="H3406">
        <v>0</v>
      </c>
      <c r="I3406">
        <v>4</v>
      </c>
      <c r="J3406">
        <v>7</v>
      </c>
      <c r="K3406">
        <v>2</v>
      </c>
      <c r="L3406">
        <v>0</v>
      </c>
    </row>
    <row r="3407" spans="1:12" x14ac:dyDescent="0.2">
      <c r="A3407" t="s">
        <v>3423</v>
      </c>
      <c r="B3407" t="s">
        <v>17</v>
      </c>
      <c r="C3407">
        <v>0</v>
      </c>
      <c r="D3407">
        <v>11</v>
      </c>
      <c r="E3407">
        <v>0</v>
      </c>
      <c r="F3407">
        <v>1</v>
      </c>
      <c r="G3407">
        <v>1</v>
      </c>
      <c r="H3407">
        <v>0</v>
      </c>
      <c r="I3407">
        <v>23</v>
      </c>
      <c r="J3407">
        <v>7</v>
      </c>
      <c r="K3407">
        <v>12</v>
      </c>
      <c r="L3407">
        <v>0</v>
      </c>
    </row>
    <row r="3408" spans="1:12" x14ac:dyDescent="0.2">
      <c r="A3408" t="s">
        <v>3424</v>
      </c>
      <c r="B3408" t="s">
        <v>13</v>
      </c>
      <c r="C3408">
        <v>0</v>
      </c>
      <c r="D3408">
        <v>4</v>
      </c>
      <c r="E3408">
        <v>0</v>
      </c>
      <c r="F3408">
        <v>1</v>
      </c>
      <c r="G3408">
        <v>1</v>
      </c>
      <c r="H3408">
        <v>0</v>
      </c>
      <c r="I3408">
        <v>4</v>
      </c>
      <c r="J3408">
        <v>28</v>
      </c>
      <c r="K3408">
        <v>4</v>
      </c>
      <c r="L3408">
        <v>0</v>
      </c>
    </row>
    <row r="3409" spans="1:12" x14ac:dyDescent="0.2">
      <c r="A3409" t="s">
        <v>3425</v>
      </c>
      <c r="B3409" t="s">
        <v>17</v>
      </c>
      <c r="C3409">
        <v>0</v>
      </c>
      <c r="D3409">
        <v>7</v>
      </c>
      <c r="E3409">
        <v>8</v>
      </c>
      <c r="F3409">
        <v>1</v>
      </c>
      <c r="G3409">
        <v>1</v>
      </c>
      <c r="H3409">
        <v>2</v>
      </c>
      <c r="I3409">
        <v>14</v>
      </c>
      <c r="J3409">
        <v>25</v>
      </c>
      <c r="K3409">
        <v>7</v>
      </c>
      <c r="L3409">
        <v>0</v>
      </c>
    </row>
    <row r="3410" spans="1:12" x14ac:dyDescent="0.2">
      <c r="A3410" t="s">
        <v>3426</v>
      </c>
      <c r="B3410" t="s">
        <v>17</v>
      </c>
      <c r="C3410">
        <v>3</v>
      </c>
      <c r="D3410">
        <v>0</v>
      </c>
      <c r="E3410">
        <v>1</v>
      </c>
      <c r="F3410">
        <v>0</v>
      </c>
      <c r="G3410">
        <v>1</v>
      </c>
      <c r="H3410">
        <v>1</v>
      </c>
      <c r="I3410">
        <v>5</v>
      </c>
      <c r="J3410">
        <v>1</v>
      </c>
      <c r="K3410">
        <v>2</v>
      </c>
      <c r="L3410">
        <v>0</v>
      </c>
    </row>
    <row r="3411" spans="1:12" x14ac:dyDescent="0.2">
      <c r="A3411" t="s">
        <v>3427</v>
      </c>
      <c r="B3411" t="s">
        <v>17</v>
      </c>
      <c r="C3411">
        <v>0</v>
      </c>
      <c r="D3411">
        <v>4</v>
      </c>
      <c r="E3411">
        <v>30</v>
      </c>
      <c r="F3411">
        <v>1</v>
      </c>
      <c r="G3411">
        <v>0.2</v>
      </c>
      <c r="H3411">
        <v>1</v>
      </c>
      <c r="I3411">
        <v>40</v>
      </c>
      <c r="J3411">
        <v>5</v>
      </c>
      <c r="K3411">
        <v>12</v>
      </c>
      <c r="L3411">
        <v>2</v>
      </c>
    </row>
    <row r="3412" spans="1:12" x14ac:dyDescent="0.2">
      <c r="A3412" t="s">
        <v>3428</v>
      </c>
      <c r="B3412" t="s">
        <v>17</v>
      </c>
      <c r="C3412">
        <v>0</v>
      </c>
      <c r="D3412">
        <v>2</v>
      </c>
      <c r="E3412">
        <v>1</v>
      </c>
      <c r="F3412">
        <v>1</v>
      </c>
      <c r="G3412">
        <v>1</v>
      </c>
      <c r="H3412">
        <v>0</v>
      </c>
      <c r="I3412">
        <v>4</v>
      </c>
      <c r="J3412">
        <v>1</v>
      </c>
      <c r="K3412">
        <v>3</v>
      </c>
      <c r="L3412">
        <v>0</v>
      </c>
    </row>
    <row r="3413" spans="1:12" x14ac:dyDescent="0.2">
      <c r="A3413" t="s">
        <v>3429</v>
      </c>
      <c r="B3413" t="s">
        <v>13</v>
      </c>
      <c r="C3413">
        <v>0</v>
      </c>
      <c r="D3413">
        <v>1</v>
      </c>
      <c r="E3413">
        <v>0</v>
      </c>
      <c r="F3413">
        <v>1</v>
      </c>
      <c r="G3413">
        <v>1</v>
      </c>
      <c r="H3413">
        <v>1</v>
      </c>
      <c r="I3413">
        <v>1</v>
      </c>
      <c r="J3413">
        <v>2</v>
      </c>
      <c r="K3413">
        <v>1</v>
      </c>
      <c r="L3413">
        <v>0</v>
      </c>
    </row>
    <row r="3414" spans="1:12" x14ac:dyDescent="0.2">
      <c r="A3414" t="s">
        <v>3430</v>
      </c>
      <c r="B3414" t="s">
        <v>34</v>
      </c>
      <c r="C3414">
        <v>0</v>
      </c>
      <c r="D3414">
        <v>7</v>
      </c>
      <c r="E3414">
        <v>21</v>
      </c>
      <c r="F3414">
        <v>0</v>
      </c>
      <c r="G3414">
        <v>1</v>
      </c>
      <c r="H3414">
        <v>5</v>
      </c>
      <c r="I3414">
        <v>21</v>
      </c>
      <c r="J3414">
        <v>0</v>
      </c>
      <c r="K3414">
        <v>7</v>
      </c>
      <c r="L3414">
        <v>0</v>
      </c>
    </row>
    <row r="3415" spans="1:12" x14ac:dyDescent="0.2">
      <c r="A3415" t="s">
        <v>3431</v>
      </c>
      <c r="B3415" t="s">
        <v>19</v>
      </c>
      <c r="C3415">
        <v>0</v>
      </c>
      <c r="D3415">
        <v>2</v>
      </c>
      <c r="E3415">
        <v>0</v>
      </c>
      <c r="F3415">
        <v>0</v>
      </c>
      <c r="G3415">
        <v>1</v>
      </c>
      <c r="H3415">
        <v>5</v>
      </c>
      <c r="I3415">
        <v>7</v>
      </c>
      <c r="J3415">
        <v>1</v>
      </c>
      <c r="K3415">
        <v>2</v>
      </c>
      <c r="L3415">
        <v>0</v>
      </c>
    </row>
    <row r="3416" spans="1:12" x14ac:dyDescent="0.2">
      <c r="A3416" t="s">
        <v>3432</v>
      </c>
      <c r="B3416" t="s">
        <v>17</v>
      </c>
      <c r="C3416">
        <v>0</v>
      </c>
      <c r="D3416">
        <v>2</v>
      </c>
      <c r="E3416">
        <v>9</v>
      </c>
      <c r="F3416">
        <v>0</v>
      </c>
      <c r="G3416">
        <v>0.25</v>
      </c>
      <c r="H3416">
        <v>12</v>
      </c>
      <c r="I3416">
        <v>24</v>
      </c>
      <c r="J3416">
        <v>1</v>
      </c>
      <c r="K3416">
        <v>6</v>
      </c>
      <c r="L3416">
        <v>0</v>
      </c>
    </row>
    <row r="3417" spans="1:12" x14ac:dyDescent="0.2">
      <c r="A3417" t="s">
        <v>3433</v>
      </c>
      <c r="B3417" t="s">
        <v>19</v>
      </c>
      <c r="C3417">
        <v>0</v>
      </c>
      <c r="D3417">
        <v>1</v>
      </c>
      <c r="E3417">
        <v>0</v>
      </c>
      <c r="F3417">
        <v>0</v>
      </c>
      <c r="G3417">
        <v>1</v>
      </c>
      <c r="H3417">
        <v>4</v>
      </c>
      <c r="I3417">
        <v>9</v>
      </c>
      <c r="J3417">
        <v>1</v>
      </c>
      <c r="K3417">
        <v>1</v>
      </c>
      <c r="L3417">
        <v>0</v>
      </c>
    </row>
    <row r="3418" spans="1:12" x14ac:dyDescent="0.2">
      <c r="A3418" t="s">
        <v>3434</v>
      </c>
      <c r="B3418" t="s">
        <v>34</v>
      </c>
      <c r="C3418">
        <v>1</v>
      </c>
      <c r="D3418">
        <v>29</v>
      </c>
      <c r="E3418">
        <v>431</v>
      </c>
      <c r="F3418">
        <v>0</v>
      </c>
      <c r="G3418">
        <v>0.5</v>
      </c>
      <c r="H3418">
        <v>24</v>
      </c>
      <c r="I3418">
        <v>85</v>
      </c>
      <c r="J3418">
        <v>0</v>
      </c>
      <c r="K3418">
        <v>34</v>
      </c>
      <c r="L3418">
        <v>0</v>
      </c>
    </row>
    <row r="3419" spans="1:12" x14ac:dyDescent="0.2">
      <c r="A3419" t="s">
        <v>3435</v>
      </c>
      <c r="B3419" t="s">
        <v>19</v>
      </c>
      <c r="C3419">
        <v>0</v>
      </c>
      <c r="D3419">
        <v>2</v>
      </c>
      <c r="E3419">
        <v>1</v>
      </c>
      <c r="F3419">
        <v>0</v>
      </c>
      <c r="G3419">
        <v>1</v>
      </c>
      <c r="H3419">
        <v>7</v>
      </c>
      <c r="I3419">
        <v>6</v>
      </c>
      <c r="J3419">
        <v>1</v>
      </c>
      <c r="K3419">
        <v>2</v>
      </c>
      <c r="L3419">
        <v>0</v>
      </c>
    </row>
    <row r="3420" spans="1:12" x14ac:dyDescent="0.2">
      <c r="A3420" t="s">
        <v>3436</v>
      </c>
      <c r="B3420" t="s">
        <v>19</v>
      </c>
      <c r="C3420">
        <v>0</v>
      </c>
      <c r="D3420">
        <v>3</v>
      </c>
      <c r="E3420">
        <v>0</v>
      </c>
      <c r="F3420">
        <v>0</v>
      </c>
      <c r="G3420">
        <v>1</v>
      </c>
      <c r="H3420">
        <v>5</v>
      </c>
      <c r="I3420">
        <v>14</v>
      </c>
      <c r="J3420">
        <v>1</v>
      </c>
      <c r="K3420">
        <v>3</v>
      </c>
      <c r="L3420">
        <v>0</v>
      </c>
    </row>
    <row r="3421" spans="1:12" x14ac:dyDescent="0.2">
      <c r="A3421" t="s">
        <v>3437</v>
      </c>
      <c r="B3421" t="s">
        <v>17</v>
      </c>
      <c r="C3421">
        <v>0</v>
      </c>
      <c r="D3421">
        <v>4</v>
      </c>
      <c r="E3421">
        <v>1</v>
      </c>
      <c r="F3421">
        <v>1</v>
      </c>
      <c r="G3421">
        <v>1</v>
      </c>
      <c r="H3421">
        <v>8</v>
      </c>
      <c r="I3421">
        <v>10</v>
      </c>
      <c r="J3421">
        <v>1</v>
      </c>
      <c r="K3421">
        <v>4</v>
      </c>
      <c r="L3421">
        <v>0</v>
      </c>
    </row>
    <row r="3422" spans="1:12" x14ac:dyDescent="0.2">
      <c r="A3422" t="s">
        <v>3438</v>
      </c>
      <c r="B3422" t="s">
        <v>17</v>
      </c>
      <c r="C3422">
        <v>1</v>
      </c>
      <c r="D3422">
        <v>2</v>
      </c>
      <c r="E3422">
        <v>3</v>
      </c>
      <c r="F3422">
        <v>0</v>
      </c>
      <c r="G3422">
        <v>1</v>
      </c>
      <c r="H3422">
        <v>3</v>
      </c>
      <c r="I3422">
        <v>5</v>
      </c>
      <c r="J3422">
        <v>3</v>
      </c>
      <c r="K3422">
        <v>3</v>
      </c>
      <c r="L3422">
        <v>0</v>
      </c>
    </row>
    <row r="3423" spans="1:12" x14ac:dyDescent="0.2">
      <c r="A3423" t="s">
        <v>3439</v>
      </c>
      <c r="B3423" t="s">
        <v>17</v>
      </c>
      <c r="C3423">
        <v>0</v>
      </c>
      <c r="D3423">
        <v>4</v>
      </c>
      <c r="E3423">
        <v>1</v>
      </c>
      <c r="F3423">
        <v>0</v>
      </c>
      <c r="G3423">
        <v>1</v>
      </c>
      <c r="H3423">
        <v>9</v>
      </c>
      <c r="I3423">
        <v>7</v>
      </c>
      <c r="J3423">
        <v>2</v>
      </c>
      <c r="K3423">
        <v>4</v>
      </c>
      <c r="L3423">
        <v>0</v>
      </c>
    </row>
    <row r="3424" spans="1:12" x14ac:dyDescent="0.2">
      <c r="A3424" t="s">
        <v>3440</v>
      </c>
      <c r="B3424" t="s">
        <v>17</v>
      </c>
      <c r="C3424">
        <v>0</v>
      </c>
      <c r="D3424">
        <v>1</v>
      </c>
      <c r="E3424">
        <v>6</v>
      </c>
      <c r="F3424">
        <v>0</v>
      </c>
      <c r="G3424">
        <v>0.33300000000000002</v>
      </c>
      <c r="H3424">
        <v>8</v>
      </c>
      <c r="I3424">
        <v>8</v>
      </c>
      <c r="J3424">
        <v>2</v>
      </c>
      <c r="K3424">
        <v>4</v>
      </c>
      <c r="L3424">
        <v>0</v>
      </c>
    </row>
    <row r="3425" spans="1:12" x14ac:dyDescent="0.2">
      <c r="A3425" t="s">
        <v>3441</v>
      </c>
      <c r="B3425" t="s">
        <v>17</v>
      </c>
      <c r="C3425">
        <v>0</v>
      </c>
      <c r="D3425">
        <v>4</v>
      </c>
      <c r="E3425">
        <v>1</v>
      </c>
      <c r="F3425">
        <v>1</v>
      </c>
      <c r="G3425">
        <v>1</v>
      </c>
      <c r="H3425">
        <v>7</v>
      </c>
      <c r="I3425">
        <v>7</v>
      </c>
      <c r="J3425">
        <v>1</v>
      </c>
      <c r="K3425">
        <v>4</v>
      </c>
      <c r="L3425">
        <v>0</v>
      </c>
    </row>
    <row r="3426" spans="1:12" x14ac:dyDescent="0.2">
      <c r="A3426" t="s">
        <v>3442</v>
      </c>
      <c r="B3426" t="s">
        <v>34</v>
      </c>
      <c r="C3426">
        <v>0</v>
      </c>
      <c r="D3426">
        <v>8</v>
      </c>
      <c r="E3426">
        <v>17</v>
      </c>
      <c r="F3426">
        <v>0</v>
      </c>
      <c r="G3426">
        <v>1</v>
      </c>
      <c r="H3426">
        <v>17</v>
      </c>
      <c r="I3426">
        <v>27</v>
      </c>
      <c r="J3426">
        <v>0</v>
      </c>
      <c r="K3426">
        <v>8</v>
      </c>
      <c r="L3426">
        <v>0</v>
      </c>
    </row>
    <row r="3427" spans="1:12" x14ac:dyDescent="0.2">
      <c r="A3427" t="s">
        <v>3443</v>
      </c>
      <c r="B3427" t="s">
        <v>34</v>
      </c>
      <c r="C3427">
        <v>0</v>
      </c>
      <c r="D3427">
        <v>2</v>
      </c>
      <c r="E3427">
        <v>1</v>
      </c>
      <c r="F3427">
        <v>0</v>
      </c>
      <c r="G3427">
        <v>1</v>
      </c>
      <c r="H3427">
        <v>14</v>
      </c>
      <c r="I3427">
        <v>18</v>
      </c>
      <c r="J3427">
        <v>0</v>
      </c>
      <c r="K3427">
        <v>2</v>
      </c>
      <c r="L3427">
        <v>0</v>
      </c>
    </row>
    <row r="3428" spans="1:12" x14ac:dyDescent="0.2">
      <c r="A3428" t="s">
        <v>3444</v>
      </c>
      <c r="B3428" t="s">
        <v>13</v>
      </c>
      <c r="C3428">
        <v>0</v>
      </c>
      <c r="D3428">
        <v>2</v>
      </c>
      <c r="E3428">
        <v>0</v>
      </c>
      <c r="F3428">
        <v>1</v>
      </c>
      <c r="G3428">
        <v>1</v>
      </c>
      <c r="H3428">
        <v>1</v>
      </c>
      <c r="I3428">
        <v>2</v>
      </c>
      <c r="J3428">
        <v>1</v>
      </c>
      <c r="K3428">
        <v>2</v>
      </c>
      <c r="L3428">
        <v>0</v>
      </c>
    </row>
    <row r="3429" spans="1:12" x14ac:dyDescent="0.2">
      <c r="A3429" t="s">
        <v>3445</v>
      </c>
      <c r="B3429" t="s">
        <v>17</v>
      </c>
      <c r="C3429">
        <v>0</v>
      </c>
      <c r="D3429">
        <v>8</v>
      </c>
      <c r="E3429">
        <v>0</v>
      </c>
      <c r="F3429">
        <v>0</v>
      </c>
      <c r="G3429">
        <v>1</v>
      </c>
      <c r="H3429">
        <v>2</v>
      </c>
      <c r="I3429">
        <v>19</v>
      </c>
      <c r="J3429">
        <v>0</v>
      </c>
      <c r="K3429">
        <v>8</v>
      </c>
      <c r="L3429">
        <v>0</v>
      </c>
    </row>
    <row r="3430" spans="1:12" x14ac:dyDescent="0.2">
      <c r="A3430" t="s">
        <v>3446</v>
      </c>
      <c r="B3430" t="s">
        <v>17</v>
      </c>
      <c r="C3430">
        <v>0</v>
      </c>
      <c r="D3430">
        <v>1</v>
      </c>
      <c r="E3430">
        <v>6</v>
      </c>
      <c r="F3430">
        <v>0</v>
      </c>
      <c r="G3430">
        <v>0.33300000000000002</v>
      </c>
      <c r="H3430">
        <v>7</v>
      </c>
      <c r="I3430">
        <v>10</v>
      </c>
      <c r="J3430">
        <v>2</v>
      </c>
      <c r="K3430">
        <v>4</v>
      </c>
      <c r="L3430">
        <v>0</v>
      </c>
    </row>
    <row r="3431" spans="1:12" x14ac:dyDescent="0.2">
      <c r="A3431" t="s">
        <v>3447</v>
      </c>
      <c r="B3431" t="s">
        <v>13</v>
      </c>
      <c r="C3431">
        <v>0</v>
      </c>
      <c r="D3431">
        <v>4</v>
      </c>
      <c r="E3431">
        <v>1</v>
      </c>
      <c r="F3431">
        <v>1</v>
      </c>
      <c r="G3431">
        <v>1</v>
      </c>
      <c r="H3431">
        <v>12</v>
      </c>
      <c r="I3431">
        <v>14</v>
      </c>
      <c r="J3431">
        <v>0</v>
      </c>
      <c r="K3431">
        <v>4</v>
      </c>
      <c r="L3431">
        <v>0</v>
      </c>
    </row>
    <row r="3432" spans="1:12" x14ac:dyDescent="0.2">
      <c r="A3432" t="s">
        <v>3448</v>
      </c>
      <c r="B3432" t="s">
        <v>17</v>
      </c>
      <c r="C3432">
        <v>0</v>
      </c>
      <c r="D3432">
        <v>4</v>
      </c>
      <c r="E3432">
        <v>6</v>
      </c>
      <c r="F3432">
        <v>1</v>
      </c>
      <c r="G3432">
        <v>0.5</v>
      </c>
      <c r="H3432">
        <v>16</v>
      </c>
      <c r="I3432">
        <v>21</v>
      </c>
      <c r="J3432">
        <v>1</v>
      </c>
      <c r="K3432">
        <v>6</v>
      </c>
      <c r="L3432">
        <v>0</v>
      </c>
    </row>
    <row r="3433" spans="1:12" x14ac:dyDescent="0.2">
      <c r="A3433" t="s">
        <v>3449</v>
      </c>
      <c r="B3433" t="s">
        <v>17</v>
      </c>
      <c r="C3433">
        <v>0</v>
      </c>
      <c r="D3433">
        <v>3</v>
      </c>
      <c r="E3433">
        <v>1</v>
      </c>
      <c r="F3433">
        <v>1</v>
      </c>
      <c r="G3433">
        <v>1</v>
      </c>
      <c r="H3433">
        <v>6</v>
      </c>
      <c r="I3433">
        <v>7</v>
      </c>
      <c r="J3433">
        <v>1</v>
      </c>
      <c r="K3433">
        <v>3</v>
      </c>
      <c r="L3433">
        <v>0</v>
      </c>
    </row>
    <row r="3434" spans="1:12" x14ac:dyDescent="0.2">
      <c r="A3434" t="s">
        <v>3450</v>
      </c>
      <c r="B3434" t="s">
        <v>17</v>
      </c>
      <c r="C3434">
        <v>0</v>
      </c>
      <c r="D3434">
        <v>4</v>
      </c>
      <c r="E3434">
        <v>1</v>
      </c>
      <c r="F3434">
        <v>1</v>
      </c>
      <c r="G3434">
        <v>1</v>
      </c>
      <c r="H3434">
        <v>5</v>
      </c>
      <c r="I3434">
        <v>3</v>
      </c>
      <c r="J3434">
        <v>1</v>
      </c>
      <c r="K3434">
        <v>4</v>
      </c>
      <c r="L3434">
        <v>0</v>
      </c>
    </row>
    <row r="3435" spans="1:12" x14ac:dyDescent="0.2">
      <c r="A3435" t="s">
        <v>3451</v>
      </c>
      <c r="B3435" t="s">
        <v>17</v>
      </c>
      <c r="C3435">
        <v>0</v>
      </c>
      <c r="D3435">
        <v>4</v>
      </c>
      <c r="E3435">
        <v>1</v>
      </c>
      <c r="F3435">
        <v>1</v>
      </c>
      <c r="G3435">
        <v>1</v>
      </c>
      <c r="H3435">
        <v>7</v>
      </c>
      <c r="I3435">
        <v>7</v>
      </c>
      <c r="J3435">
        <v>1</v>
      </c>
      <c r="K3435">
        <v>4</v>
      </c>
      <c r="L3435">
        <v>0</v>
      </c>
    </row>
    <row r="3436" spans="1:12" x14ac:dyDescent="0.2">
      <c r="A3436" t="s">
        <v>3452</v>
      </c>
      <c r="B3436" t="s">
        <v>17</v>
      </c>
      <c r="C3436">
        <v>0</v>
      </c>
      <c r="D3436">
        <v>4</v>
      </c>
      <c r="E3436">
        <v>1</v>
      </c>
      <c r="F3436">
        <v>1</v>
      </c>
      <c r="G3436">
        <v>1</v>
      </c>
      <c r="H3436">
        <v>7</v>
      </c>
      <c r="I3436">
        <v>12</v>
      </c>
      <c r="J3436">
        <v>1</v>
      </c>
      <c r="K3436">
        <v>4</v>
      </c>
      <c r="L3436">
        <v>0</v>
      </c>
    </row>
    <row r="3437" spans="1:12" x14ac:dyDescent="0.2">
      <c r="A3437" t="s">
        <v>3453</v>
      </c>
      <c r="B3437" t="s">
        <v>17</v>
      </c>
      <c r="C3437">
        <v>0</v>
      </c>
      <c r="D3437">
        <v>3</v>
      </c>
      <c r="E3437">
        <v>1</v>
      </c>
      <c r="F3437">
        <v>1</v>
      </c>
      <c r="G3437">
        <v>1</v>
      </c>
      <c r="H3437">
        <v>6</v>
      </c>
      <c r="I3437">
        <v>5</v>
      </c>
      <c r="J3437">
        <v>1</v>
      </c>
      <c r="K3437">
        <v>3</v>
      </c>
      <c r="L3437">
        <v>0</v>
      </c>
    </row>
    <row r="3438" spans="1:12" x14ac:dyDescent="0.2">
      <c r="A3438" t="s">
        <v>3454</v>
      </c>
      <c r="B3438" t="s">
        <v>17</v>
      </c>
      <c r="C3438">
        <v>0</v>
      </c>
      <c r="D3438">
        <v>4</v>
      </c>
      <c r="E3438">
        <v>1</v>
      </c>
      <c r="F3438">
        <v>1</v>
      </c>
      <c r="G3438">
        <v>1</v>
      </c>
      <c r="H3438">
        <v>11</v>
      </c>
      <c r="I3438">
        <v>10</v>
      </c>
      <c r="J3438">
        <v>1</v>
      </c>
      <c r="K3438">
        <v>4</v>
      </c>
      <c r="L3438">
        <v>0</v>
      </c>
    </row>
    <row r="3439" spans="1:12" x14ac:dyDescent="0.2">
      <c r="A3439" t="s">
        <v>3455</v>
      </c>
      <c r="B3439" t="s">
        <v>17</v>
      </c>
      <c r="C3439">
        <v>0</v>
      </c>
      <c r="D3439">
        <v>4</v>
      </c>
      <c r="E3439">
        <v>1</v>
      </c>
      <c r="F3439">
        <v>1</v>
      </c>
      <c r="G3439">
        <v>1</v>
      </c>
      <c r="H3439">
        <v>11</v>
      </c>
      <c r="I3439">
        <v>10</v>
      </c>
      <c r="J3439">
        <v>1</v>
      </c>
      <c r="K3439">
        <v>4</v>
      </c>
      <c r="L3439">
        <v>0</v>
      </c>
    </row>
    <row r="3440" spans="1:12" x14ac:dyDescent="0.2">
      <c r="A3440" t="s">
        <v>3456</v>
      </c>
      <c r="B3440" t="s">
        <v>17</v>
      </c>
      <c r="C3440">
        <v>0</v>
      </c>
      <c r="D3440">
        <v>3</v>
      </c>
      <c r="E3440">
        <v>1</v>
      </c>
      <c r="F3440">
        <v>1</v>
      </c>
      <c r="G3440">
        <v>1</v>
      </c>
      <c r="H3440">
        <v>6</v>
      </c>
      <c r="I3440">
        <v>5</v>
      </c>
      <c r="J3440">
        <v>1</v>
      </c>
      <c r="K3440">
        <v>3</v>
      </c>
      <c r="L3440">
        <v>0</v>
      </c>
    </row>
    <row r="3441" spans="1:12" x14ac:dyDescent="0.2">
      <c r="A3441" t="s">
        <v>3457</v>
      </c>
      <c r="B3441" t="s">
        <v>17</v>
      </c>
      <c r="C3441">
        <v>0</v>
      </c>
      <c r="D3441">
        <v>4</v>
      </c>
      <c r="E3441">
        <v>1</v>
      </c>
      <c r="F3441">
        <v>1</v>
      </c>
      <c r="G3441">
        <v>1</v>
      </c>
      <c r="H3441">
        <v>10</v>
      </c>
      <c r="I3441">
        <v>23</v>
      </c>
      <c r="J3441">
        <v>1</v>
      </c>
      <c r="K3441">
        <v>4</v>
      </c>
      <c r="L3441">
        <v>0</v>
      </c>
    </row>
    <row r="3442" spans="1:12" x14ac:dyDescent="0.2">
      <c r="A3442" t="s">
        <v>3458</v>
      </c>
      <c r="B3442" t="s">
        <v>17</v>
      </c>
      <c r="C3442">
        <v>0</v>
      </c>
      <c r="D3442">
        <v>4</v>
      </c>
      <c r="E3442">
        <v>3</v>
      </c>
      <c r="F3442">
        <v>1</v>
      </c>
      <c r="G3442">
        <v>0.5</v>
      </c>
      <c r="H3442">
        <v>14</v>
      </c>
      <c r="I3442">
        <v>22</v>
      </c>
      <c r="J3442">
        <v>1</v>
      </c>
      <c r="K3442">
        <v>5</v>
      </c>
      <c r="L3442">
        <v>0</v>
      </c>
    </row>
    <row r="3443" spans="1:12" x14ac:dyDescent="0.2">
      <c r="A3443" t="s">
        <v>3459</v>
      </c>
      <c r="B3443" t="s">
        <v>17</v>
      </c>
      <c r="C3443">
        <v>0</v>
      </c>
      <c r="D3443">
        <v>4</v>
      </c>
      <c r="E3443">
        <v>1</v>
      </c>
      <c r="F3443">
        <v>1</v>
      </c>
      <c r="G3443">
        <v>1</v>
      </c>
      <c r="H3443">
        <v>10</v>
      </c>
      <c r="I3443">
        <v>12</v>
      </c>
      <c r="J3443">
        <v>1</v>
      </c>
      <c r="K3443">
        <v>4</v>
      </c>
      <c r="L3443">
        <v>0</v>
      </c>
    </row>
    <row r="3444" spans="1:12" x14ac:dyDescent="0.2">
      <c r="A3444" t="s">
        <v>3460</v>
      </c>
      <c r="B3444" t="s">
        <v>17</v>
      </c>
      <c r="C3444">
        <v>0</v>
      </c>
      <c r="D3444">
        <v>4</v>
      </c>
      <c r="E3444">
        <v>1</v>
      </c>
      <c r="F3444">
        <v>1</v>
      </c>
      <c r="G3444">
        <v>1</v>
      </c>
      <c r="H3444">
        <v>8</v>
      </c>
      <c r="I3444">
        <v>12</v>
      </c>
      <c r="J3444">
        <v>1</v>
      </c>
      <c r="K3444">
        <v>4</v>
      </c>
      <c r="L3444">
        <v>0</v>
      </c>
    </row>
    <row r="3445" spans="1:12" x14ac:dyDescent="0.2">
      <c r="A3445" t="s">
        <v>3461</v>
      </c>
      <c r="B3445" t="s">
        <v>17</v>
      </c>
      <c r="C3445">
        <v>0</v>
      </c>
      <c r="D3445">
        <v>4</v>
      </c>
      <c r="E3445">
        <v>1</v>
      </c>
      <c r="F3445">
        <v>1</v>
      </c>
      <c r="G3445">
        <v>1</v>
      </c>
      <c r="H3445">
        <v>9</v>
      </c>
      <c r="I3445">
        <v>9</v>
      </c>
      <c r="J3445">
        <v>1</v>
      </c>
      <c r="K3445">
        <v>4</v>
      </c>
      <c r="L3445">
        <v>0</v>
      </c>
    </row>
    <row r="3446" spans="1:12" x14ac:dyDescent="0.2">
      <c r="A3446" t="s">
        <v>3462</v>
      </c>
      <c r="B3446" t="s">
        <v>17</v>
      </c>
      <c r="C3446">
        <v>0</v>
      </c>
      <c r="D3446">
        <v>3</v>
      </c>
      <c r="E3446">
        <v>1</v>
      </c>
      <c r="F3446">
        <v>1</v>
      </c>
      <c r="G3446">
        <v>1</v>
      </c>
      <c r="H3446">
        <v>8</v>
      </c>
      <c r="I3446">
        <v>8</v>
      </c>
      <c r="J3446">
        <v>1</v>
      </c>
      <c r="K3446">
        <v>3</v>
      </c>
      <c r="L3446">
        <v>0</v>
      </c>
    </row>
    <row r="3447" spans="1:12" x14ac:dyDescent="0.2">
      <c r="A3447" t="s">
        <v>3463</v>
      </c>
      <c r="B3447" t="s">
        <v>17</v>
      </c>
      <c r="C3447">
        <v>0</v>
      </c>
      <c r="D3447">
        <v>4</v>
      </c>
      <c r="E3447">
        <v>3</v>
      </c>
      <c r="F3447">
        <v>1</v>
      </c>
      <c r="G3447">
        <v>0.5</v>
      </c>
      <c r="H3447">
        <v>16</v>
      </c>
      <c r="I3447">
        <v>20</v>
      </c>
      <c r="J3447">
        <v>1</v>
      </c>
      <c r="K3447">
        <v>5</v>
      </c>
      <c r="L3447">
        <v>0</v>
      </c>
    </row>
    <row r="3448" spans="1:12" x14ac:dyDescent="0.2">
      <c r="A3448" t="s">
        <v>3464</v>
      </c>
      <c r="B3448" t="s">
        <v>13</v>
      </c>
      <c r="C3448">
        <v>0</v>
      </c>
      <c r="D3448">
        <v>1</v>
      </c>
      <c r="E3448">
        <v>0</v>
      </c>
      <c r="F3448">
        <v>1</v>
      </c>
      <c r="G3448">
        <v>1</v>
      </c>
      <c r="H3448">
        <v>4</v>
      </c>
      <c r="I3448">
        <v>1</v>
      </c>
      <c r="J3448">
        <v>23</v>
      </c>
      <c r="K3448">
        <v>1</v>
      </c>
      <c r="L3448">
        <v>0</v>
      </c>
    </row>
    <row r="3449" spans="1:12" x14ac:dyDescent="0.2">
      <c r="A3449" t="s">
        <v>3465</v>
      </c>
      <c r="B3449" t="s">
        <v>17</v>
      </c>
      <c r="C3449">
        <v>0</v>
      </c>
      <c r="D3449">
        <v>3</v>
      </c>
      <c r="E3449">
        <v>1</v>
      </c>
      <c r="F3449">
        <v>0</v>
      </c>
      <c r="G3449">
        <v>1</v>
      </c>
      <c r="H3449">
        <v>24</v>
      </c>
      <c r="I3449">
        <v>23</v>
      </c>
      <c r="J3449">
        <v>1</v>
      </c>
      <c r="K3449">
        <v>3</v>
      </c>
      <c r="L3449">
        <v>0</v>
      </c>
    </row>
    <row r="3450" spans="1:12" x14ac:dyDescent="0.2">
      <c r="A3450" t="s">
        <v>3466</v>
      </c>
      <c r="B3450" t="s">
        <v>17</v>
      </c>
      <c r="C3450">
        <v>0</v>
      </c>
      <c r="D3450">
        <v>4</v>
      </c>
      <c r="E3450">
        <v>1</v>
      </c>
      <c r="F3450">
        <v>1</v>
      </c>
      <c r="G3450">
        <v>1</v>
      </c>
      <c r="H3450">
        <v>10</v>
      </c>
      <c r="I3450">
        <v>14</v>
      </c>
      <c r="J3450">
        <v>1</v>
      </c>
      <c r="K3450">
        <v>4</v>
      </c>
      <c r="L3450">
        <v>0</v>
      </c>
    </row>
    <row r="3451" spans="1:12" x14ac:dyDescent="0.2">
      <c r="A3451" t="s">
        <v>3467</v>
      </c>
      <c r="B3451" t="s">
        <v>17</v>
      </c>
      <c r="C3451">
        <v>0</v>
      </c>
      <c r="D3451">
        <v>4</v>
      </c>
      <c r="E3451">
        <v>1</v>
      </c>
      <c r="F3451">
        <v>1</v>
      </c>
      <c r="G3451">
        <v>1</v>
      </c>
      <c r="H3451">
        <v>8</v>
      </c>
      <c r="I3451">
        <v>9</v>
      </c>
      <c r="J3451">
        <v>1</v>
      </c>
      <c r="K3451">
        <v>4</v>
      </c>
      <c r="L3451">
        <v>0</v>
      </c>
    </row>
    <row r="3452" spans="1:12" x14ac:dyDescent="0.2">
      <c r="A3452" t="s">
        <v>3468</v>
      </c>
      <c r="B3452" t="s">
        <v>13</v>
      </c>
      <c r="C3452">
        <v>0</v>
      </c>
      <c r="D3452">
        <v>20</v>
      </c>
      <c r="E3452">
        <v>0</v>
      </c>
      <c r="F3452">
        <v>1</v>
      </c>
      <c r="G3452">
        <v>1</v>
      </c>
      <c r="H3452">
        <v>3</v>
      </c>
      <c r="I3452">
        <v>20</v>
      </c>
      <c r="J3452">
        <v>5</v>
      </c>
      <c r="K3452">
        <v>20</v>
      </c>
      <c r="L3452">
        <v>0</v>
      </c>
    </row>
    <row r="3453" spans="1:12" x14ac:dyDescent="0.2">
      <c r="A3453" t="s">
        <v>3469</v>
      </c>
      <c r="B3453" t="s">
        <v>17</v>
      </c>
      <c r="C3453">
        <v>0</v>
      </c>
      <c r="D3453">
        <v>2</v>
      </c>
      <c r="E3453">
        <v>0</v>
      </c>
      <c r="F3453">
        <v>1</v>
      </c>
      <c r="G3453">
        <v>1</v>
      </c>
      <c r="H3453">
        <v>5</v>
      </c>
      <c r="I3453">
        <v>7</v>
      </c>
      <c r="J3453">
        <v>1</v>
      </c>
      <c r="K3453">
        <v>2</v>
      </c>
      <c r="L3453">
        <v>0</v>
      </c>
    </row>
    <row r="3454" spans="1:12" x14ac:dyDescent="0.2">
      <c r="A3454" t="s">
        <v>3470</v>
      </c>
      <c r="B3454" t="s">
        <v>17</v>
      </c>
      <c r="C3454">
        <v>0</v>
      </c>
      <c r="D3454">
        <v>2</v>
      </c>
      <c r="E3454">
        <v>0</v>
      </c>
      <c r="F3454">
        <v>1</v>
      </c>
      <c r="G3454">
        <v>1</v>
      </c>
      <c r="H3454">
        <v>6</v>
      </c>
      <c r="I3454">
        <v>7</v>
      </c>
      <c r="J3454">
        <v>1</v>
      </c>
      <c r="K3454">
        <v>2</v>
      </c>
      <c r="L3454">
        <v>0</v>
      </c>
    </row>
    <row r="3455" spans="1:12" x14ac:dyDescent="0.2">
      <c r="A3455" t="s">
        <v>3471</v>
      </c>
      <c r="B3455" t="s">
        <v>17</v>
      </c>
      <c r="C3455">
        <v>0</v>
      </c>
      <c r="D3455">
        <v>5</v>
      </c>
      <c r="E3455">
        <v>0</v>
      </c>
      <c r="F3455">
        <v>1</v>
      </c>
      <c r="G3455">
        <v>0.5</v>
      </c>
      <c r="H3455">
        <v>0</v>
      </c>
      <c r="I3455">
        <v>6</v>
      </c>
      <c r="J3455">
        <v>3</v>
      </c>
      <c r="K3455">
        <v>5</v>
      </c>
      <c r="L3455">
        <v>0</v>
      </c>
    </row>
    <row r="3456" spans="1:12" x14ac:dyDescent="0.2">
      <c r="A3456" t="s">
        <v>3472</v>
      </c>
      <c r="B3456" t="s">
        <v>17</v>
      </c>
      <c r="C3456">
        <v>0</v>
      </c>
      <c r="D3456">
        <v>5</v>
      </c>
      <c r="E3456">
        <v>0</v>
      </c>
      <c r="F3456">
        <v>3</v>
      </c>
      <c r="G3456">
        <v>1</v>
      </c>
      <c r="H3456">
        <v>0</v>
      </c>
      <c r="I3456">
        <v>12</v>
      </c>
      <c r="J3456">
        <v>1</v>
      </c>
      <c r="K3456">
        <v>5</v>
      </c>
      <c r="L3456">
        <v>0</v>
      </c>
    </row>
    <row r="3457" spans="1:12" x14ac:dyDescent="0.2">
      <c r="A3457" t="s">
        <v>3473</v>
      </c>
      <c r="B3457" t="s">
        <v>17</v>
      </c>
      <c r="C3457">
        <v>0</v>
      </c>
      <c r="D3457">
        <v>8</v>
      </c>
      <c r="E3457">
        <v>10</v>
      </c>
      <c r="F3457">
        <v>1</v>
      </c>
      <c r="G3457">
        <v>1</v>
      </c>
      <c r="H3457">
        <v>1</v>
      </c>
      <c r="I3457">
        <v>11</v>
      </c>
      <c r="J3457">
        <v>6</v>
      </c>
      <c r="K3457">
        <v>8</v>
      </c>
      <c r="L3457">
        <v>0</v>
      </c>
    </row>
    <row r="3458" spans="1:12" x14ac:dyDescent="0.2">
      <c r="A3458" t="s">
        <v>3474</v>
      </c>
      <c r="B3458" t="s">
        <v>17</v>
      </c>
      <c r="C3458">
        <v>0</v>
      </c>
      <c r="D3458">
        <v>2</v>
      </c>
      <c r="E3458">
        <v>0</v>
      </c>
      <c r="F3458">
        <v>1</v>
      </c>
      <c r="G3458">
        <v>1</v>
      </c>
      <c r="H3458">
        <v>6</v>
      </c>
      <c r="I3458">
        <v>8</v>
      </c>
      <c r="J3458">
        <v>1</v>
      </c>
      <c r="K3458">
        <v>2</v>
      </c>
      <c r="L3458">
        <v>0</v>
      </c>
    </row>
    <row r="3459" spans="1:12" x14ac:dyDescent="0.2">
      <c r="A3459" t="s">
        <v>3475</v>
      </c>
      <c r="B3459" t="s">
        <v>34</v>
      </c>
      <c r="C3459">
        <v>0</v>
      </c>
      <c r="D3459">
        <v>1</v>
      </c>
      <c r="E3459">
        <v>0</v>
      </c>
      <c r="F3459">
        <v>0</v>
      </c>
      <c r="G3459">
        <v>1</v>
      </c>
      <c r="H3459">
        <v>11</v>
      </c>
      <c r="I3459">
        <v>13</v>
      </c>
      <c r="J3459">
        <v>1</v>
      </c>
      <c r="K3459">
        <v>1</v>
      </c>
      <c r="L3459">
        <v>0</v>
      </c>
    </row>
    <row r="3460" spans="1:12" x14ac:dyDescent="0.2">
      <c r="A3460" t="s">
        <v>3476</v>
      </c>
      <c r="B3460" t="s">
        <v>17</v>
      </c>
      <c r="C3460">
        <v>17</v>
      </c>
      <c r="D3460">
        <v>1</v>
      </c>
      <c r="E3460">
        <v>1</v>
      </c>
      <c r="F3460">
        <v>1</v>
      </c>
      <c r="G3460">
        <v>1</v>
      </c>
      <c r="H3460">
        <v>1</v>
      </c>
      <c r="I3460">
        <v>4</v>
      </c>
      <c r="J3460">
        <v>19</v>
      </c>
      <c r="K3460">
        <v>2</v>
      </c>
      <c r="L3460">
        <v>0</v>
      </c>
    </row>
    <row r="3461" spans="1:12" x14ac:dyDescent="0.2">
      <c r="A3461" t="s">
        <v>3477</v>
      </c>
      <c r="B3461" t="s">
        <v>17</v>
      </c>
      <c r="C3461">
        <v>2</v>
      </c>
      <c r="D3461">
        <v>2</v>
      </c>
      <c r="E3461">
        <v>4</v>
      </c>
      <c r="F3461">
        <v>2</v>
      </c>
      <c r="G3461">
        <v>0.5</v>
      </c>
      <c r="H3461">
        <v>0</v>
      </c>
      <c r="I3461">
        <v>7</v>
      </c>
      <c r="J3461">
        <v>10</v>
      </c>
      <c r="K3461">
        <v>4</v>
      </c>
      <c r="L3461">
        <v>0</v>
      </c>
    </row>
    <row r="3462" spans="1:12" x14ac:dyDescent="0.2">
      <c r="A3462" t="s">
        <v>3478</v>
      </c>
      <c r="B3462" t="s">
        <v>17</v>
      </c>
      <c r="C3462">
        <v>0</v>
      </c>
      <c r="D3462">
        <v>9</v>
      </c>
      <c r="E3462">
        <v>35</v>
      </c>
      <c r="F3462">
        <v>0</v>
      </c>
      <c r="G3462">
        <v>1</v>
      </c>
      <c r="H3462">
        <v>5</v>
      </c>
      <c r="I3462">
        <v>34</v>
      </c>
      <c r="J3462">
        <v>3</v>
      </c>
      <c r="K3462">
        <v>10</v>
      </c>
      <c r="L3462">
        <v>2</v>
      </c>
    </row>
    <row r="3463" spans="1:12" x14ac:dyDescent="0.2">
      <c r="A3463" t="s">
        <v>3479</v>
      </c>
      <c r="B3463" t="s">
        <v>17</v>
      </c>
      <c r="C3463">
        <v>0</v>
      </c>
      <c r="D3463">
        <v>1</v>
      </c>
      <c r="E3463">
        <v>0</v>
      </c>
      <c r="F3463">
        <v>0</v>
      </c>
      <c r="G3463">
        <v>1</v>
      </c>
      <c r="H3463">
        <v>3</v>
      </c>
      <c r="I3463">
        <v>2</v>
      </c>
      <c r="J3463">
        <v>3</v>
      </c>
      <c r="K3463">
        <v>1</v>
      </c>
      <c r="L3463">
        <v>0</v>
      </c>
    </row>
    <row r="3464" spans="1:12" x14ac:dyDescent="0.2">
      <c r="A3464" t="s">
        <v>3480</v>
      </c>
      <c r="B3464" t="s">
        <v>17</v>
      </c>
      <c r="C3464">
        <v>0</v>
      </c>
      <c r="D3464">
        <v>6</v>
      </c>
      <c r="E3464">
        <v>15</v>
      </c>
      <c r="F3464">
        <v>0</v>
      </c>
      <c r="G3464">
        <v>0.5</v>
      </c>
      <c r="H3464">
        <v>4</v>
      </c>
      <c r="I3464">
        <v>25</v>
      </c>
      <c r="J3464">
        <v>4</v>
      </c>
      <c r="K3464">
        <v>6</v>
      </c>
      <c r="L3464">
        <v>0</v>
      </c>
    </row>
    <row r="3465" spans="1:12" x14ac:dyDescent="0.2">
      <c r="A3465" t="s">
        <v>3481</v>
      </c>
      <c r="B3465" t="s">
        <v>17</v>
      </c>
      <c r="C3465">
        <v>0</v>
      </c>
      <c r="D3465">
        <v>11</v>
      </c>
      <c r="E3465">
        <v>21</v>
      </c>
      <c r="F3465">
        <v>0</v>
      </c>
      <c r="G3465">
        <v>0.33300000000000002</v>
      </c>
      <c r="H3465">
        <v>4</v>
      </c>
      <c r="I3465">
        <v>20</v>
      </c>
      <c r="J3465">
        <v>4</v>
      </c>
      <c r="K3465">
        <v>12</v>
      </c>
      <c r="L3465">
        <v>0</v>
      </c>
    </row>
    <row r="3466" spans="1:12" x14ac:dyDescent="0.2">
      <c r="A3466" t="s">
        <v>3482</v>
      </c>
      <c r="B3466" t="s">
        <v>17</v>
      </c>
      <c r="C3466">
        <v>1</v>
      </c>
      <c r="D3466">
        <v>4</v>
      </c>
      <c r="E3466">
        <v>4</v>
      </c>
      <c r="F3466">
        <v>0</v>
      </c>
      <c r="G3466">
        <v>0.5</v>
      </c>
      <c r="H3466">
        <v>9</v>
      </c>
      <c r="I3466">
        <v>26</v>
      </c>
      <c r="J3466">
        <v>3</v>
      </c>
      <c r="K3466">
        <v>5</v>
      </c>
      <c r="L3466">
        <v>0</v>
      </c>
    </row>
    <row r="3467" spans="1:12" x14ac:dyDescent="0.2">
      <c r="A3467" t="s">
        <v>3483</v>
      </c>
      <c r="B3467" t="s">
        <v>17</v>
      </c>
      <c r="C3467">
        <v>0</v>
      </c>
      <c r="D3467">
        <v>6</v>
      </c>
      <c r="E3467">
        <v>3</v>
      </c>
      <c r="F3467">
        <v>0</v>
      </c>
      <c r="G3467">
        <v>0.5</v>
      </c>
      <c r="H3467">
        <v>3</v>
      </c>
      <c r="I3467">
        <v>14</v>
      </c>
      <c r="J3467">
        <v>2</v>
      </c>
      <c r="K3467">
        <v>6</v>
      </c>
      <c r="L3467">
        <v>0</v>
      </c>
    </row>
    <row r="3468" spans="1:12" x14ac:dyDescent="0.2">
      <c r="A3468" t="s">
        <v>3484</v>
      </c>
      <c r="B3468" t="s">
        <v>17</v>
      </c>
      <c r="C3468">
        <v>0</v>
      </c>
      <c r="D3468">
        <v>11</v>
      </c>
      <c r="E3468">
        <v>0</v>
      </c>
      <c r="F3468">
        <v>0</v>
      </c>
      <c r="G3468">
        <v>0.5</v>
      </c>
      <c r="H3468">
        <v>6</v>
      </c>
      <c r="I3468">
        <v>21</v>
      </c>
      <c r="J3468">
        <v>5</v>
      </c>
      <c r="K3468">
        <v>11</v>
      </c>
      <c r="L3468">
        <v>0</v>
      </c>
    </row>
    <row r="3469" spans="1:12" x14ac:dyDescent="0.2">
      <c r="A3469" t="s">
        <v>3485</v>
      </c>
      <c r="B3469" t="s">
        <v>17</v>
      </c>
      <c r="C3469">
        <v>0</v>
      </c>
      <c r="D3469">
        <v>2</v>
      </c>
      <c r="E3469">
        <v>0</v>
      </c>
      <c r="F3469">
        <v>0</v>
      </c>
      <c r="G3469">
        <v>1</v>
      </c>
      <c r="H3469">
        <v>1</v>
      </c>
      <c r="I3469">
        <v>3</v>
      </c>
      <c r="J3469">
        <v>2</v>
      </c>
      <c r="K3469">
        <v>2</v>
      </c>
      <c r="L3469">
        <v>0</v>
      </c>
    </row>
    <row r="3470" spans="1:12" x14ac:dyDescent="0.2">
      <c r="A3470" t="s">
        <v>3486</v>
      </c>
      <c r="B3470" t="s">
        <v>17</v>
      </c>
      <c r="C3470">
        <v>0</v>
      </c>
      <c r="D3470">
        <v>1</v>
      </c>
      <c r="E3470">
        <v>0</v>
      </c>
      <c r="F3470">
        <v>0</v>
      </c>
      <c r="G3470">
        <v>1</v>
      </c>
      <c r="H3470">
        <v>3</v>
      </c>
      <c r="I3470">
        <v>3</v>
      </c>
      <c r="J3470">
        <v>6</v>
      </c>
      <c r="K3470">
        <v>1</v>
      </c>
      <c r="L3470">
        <v>0</v>
      </c>
    </row>
    <row r="3471" spans="1:12" x14ac:dyDescent="0.2">
      <c r="A3471" t="s">
        <v>3487</v>
      </c>
      <c r="B3471" t="s">
        <v>17</v>
      </c>
      <c r="C3471">
        <v>0</v>
      </c>
      <c r="D3471">
        <v>7</v>
      </c>
      <c r="E3471">
        <v>4</v>
      </c>
      <c r="F3471">
        <v>0</v>
      </c>
      <c r="G3471">
        <v>0.5</v>
      </c>
      <c r="H3471">
        <v>3</v>
      </c>
      <c r="I3471">
        <v>17</v>
      </c>
      <c r="J3471">
        <v>8</v>
      </c>
      <c r="K3471">
        <v>7</v>
      </c>
      <c r="L3471">
        <v>1</v>
      </c>
    </row>
    <row r="3472" spans="1:12" x14ac:dyDescent="0.2">
      <c r="A3472" t="s">
        <v>3488</v>
      </c>
      <c r="B3472" t="s">
        <v>13</v>
      </c>
      <c r="C3472">
        <v>0</v>
      </c>
      <c r="D3472">
        <v>12</v>
      </c>
      <c r="E3472">
        <v>0</v>
      </c>
      <c r="F3472">
        <v>1</v>
      </c>
      <c r="G3472">
        <v>1</v>
      </c>
      <c r="H3472">
        <v>0</v>
      </c>
      <c r="I3472">
        <v>12</v>
      </c>
      <c r="J3472">
        <v>3</v>
      </c>
      <c r="K3472">
        <v>12</v>
      </c>
      <c r="L3472">
        <v>0</v>
      </c>
    </row>
    <row r="3473" spans="1:12" x14ac:dyDescent="0.2">
      <c r="A3473" t="s">
        <v>3489</v>
      </c>
      <c r="B3473" t="s">
        <v>17</v>
      </c>
      <c r="C3473">
        <v>0</v>
      </c>
      <c r="D3473">
        <v>3</v>
      </c>
      <c r="E3473">
        <v>33</v>
      </c>
      <c r="F3473">
        <v>1</v>
      </c>
      <c r="G3473">
        <v>0.33300000000000002</v>
      </c>
      <c r="H3473">
        <v>7</v>
      </c>
      <c r="I3473">
        <v>38</v>
      </c>
      <c r="J3473">
        <v>8</v>
      </c>
      <c r="K3473">
        <v>10</v>
      </c>
      <c r="L3473">
        <v>0</v>
      </c>
    </row>
    <row r="3474" spans="1:12" x14ac:dyDescent="0.2">
      <c r="A3474" t="s">
        <v>3490</v>
      </c>
      <c r="B3474" t="s">
        <v>13</v>
      </c>
      <c r="C3474">
        <v>0</v>
      </c>
      <c r="D3474">
        <v>13</v>
      </c>
      <c r="E3474">
        <v>3</v>
      </c>
      <c r="F3474">
        <v>1</v>
      </c>
      <c r="G3474">
        <v>0.25</v>
      </c>
      <c r="H3474">
        <v>1</v>
      </c>
      <c r="I3474">
        <v>20</v>
      </c>
      <c r="J3474">
        <v>1</v>
      </c>
      <c r="K3474">
        <v>14</v>
      </c>
      <c r="L3474">
        <v>0</v>
      </c>
    </row>
    <row r="3475" spans="1:12" x14ac:dyDescent="0.2">
      <c r="A3475" t="s">
        <v>3491</v>
      </c>
      <c r="B3475" t="s">
        <v>17</v>
      </c>
      <c r="C3475">
        <v>3</v>
      </c>
      <c r="D3475">
        <v>3</v>
      </c>
      <c r="E3475">
        <v>3</v>
      </c>
      <c r="F3475">
        <v>0</v>
      </c>
      <c r="G3475">
        <v>1</v>
      </c>
      <c r="H3475">
        <v>5</v>
      </c>
      <c r="I3475">
        <v>21</v>
      </c>
      <c r="J3475">
        <v>3</v>
      </c>
      <c r="K3475">
        <v>5</v>
      </c>
      <c r="L3475">
        <v>0</v>
      </c>
    </row>
    <row r="3476" spans="1:12" x14ac:dyDescent="0.2">
      <c r="A3476" t="s">
        <v>3492</v>
      </c>
      <c r="B3476" t="s">
        <v>13</v>
      </c>
      <c r="C3476">
        <v>0</v>
      </c>
      <c r="D3476">
        <v>0</v>
      </c>
      <c r="E3476">
        <v>0</v>
      </c>
      <c r="F3476">
        <v>1</v>
      </c>
      <c r="G3476">
        <v>1</v>
      </c>
      <c r="H3476">
        <v>1</v>
      </c>
      <c r="I3476">
        <v>2</v>
      </c>
      <c r="J3476">
        <v>1</v>
      </c>
      <c r="K3476">
        <v>1</v>
      </c>
      <c r="L3476">
        <v>0</v>
      </c>
    </row>
    <row r="3477" spans="1:12" x14ac:dyDescent="0.2">
      <c r="A3477" t="s">
        <v>3493</v>
      </c>
      <c r="B3477" t="s">
        <v>13</v>
      </c>
      <c r="C3477">
        <v>0</v>
      </c>
      <c r="D3477">
        <v>0</v>
      </c>
      <c r="E3477">
        <v>0</v>
      </c>
      <c r="F3477">
        <v>3</v>
      </c>
      <c r="G3477">
        <v>1</v>
      </c>
      <c r="H3477">
        <v>0</v>
      </c>
      <c r="I3477">
        <v>3</v>
      </c>
      <c r="J3477">
        <v>1</v>
      </c>
      <c r="K3477">
        <v>2</v>
      </c>
      <c r="L3477">
        <v>0</v>
      </c>
    </row>
    <row r="3478" spans="1:12" x14ac:dyDescent="0.2">
      <c r="A3478" t="s">
        <v>3494</v>
      </c>
      <c r="B3478" t="s">
        <v>13</v>
      </c>
      <c r="C3478">
        <v>37</v>
      </c>
      <c r="D3478">
        <v>0</v>
      </c>
      <c r="E3478">
        <v>0</v>
      </c>
      <c r="F3478">
        <v>1</v>
      </c>
      <c r="G3478">
        <v>1</v>
      </c>
      <c r="H3478">
        <v>0</v>
      </c>
      <c r="I3478">
        <v>1</v>
      </c>
      <c r="J3478">
        <v>2</v>
      </c>
      <c r="K3478">
        <v>1</v>
      </c>
      <c r="L3478">
        <v>0</v>
      </c>
    </row>
    <row r="3479" spans="1:12" x14ac:dyDescent="0.2">
      <c r="A3479" t="s">
        <v>3495</v>
      </c>
      <c r="B3479" t="s">
        <v>17</v>
      </c>
      <c r="C3479">
        <v>4</v>
      </c>
      <c r="D3479">
        <v>7</v>
      </c>
      <c r="E3479">
        <v>246</v>
      </c>
      <c r="F3479">
        <v>1</v>
      </c>
      <c r="G3479">
        <v>0.5</v>
      </c>
      <c r="H3479">
        <v>4</v>
      </c>
      <c r="I3479">
        <v>47</v>
      </c>
      <c r="J3479">
        <v>1</v>
      </c>
      <c r="K3479">
        <v>31</v>
      </c>
      <c r="L3479">
        <v>0</v>
      </c>
    </row>
    <row r="3480" spans="1:12" x14ac:dyDescent="0.2">
      <c r="A3480" t="s">
        <v>3496</v>
      </c>
      <c r="B3480" t="s">
        <v>17</v>
      </c>
      <c r="C3480">
        <v>8</v>
      </c>
      <c r="D3480">
        <v>7</v>
      </c>
      <c r="E3480">
        <v>4</v>
      </c>
      <c r="F3480">
        <v>1</v>
      </c>
      <c r="G3480">
        <v>0.33300000000000002</v>
      </c>
      <c r="H3480">
        <v>0</v>
      </c>
      <c r="I3480">
        <v>8</v>
      </c>
      <c r="J3480">
        <v>4</v>
      </c>
      <c r="K3480">
        <v>7</v>
      </c>
      <c r="L3480">
        <v>0</v>
      </c>
    </row>
    <row r="3481" spans="1:12" x14ac:dyDescent="0.2">
      <c r="A3481" t="s">
        <v>3497</v>
      </c>
      <c r="B3481" t="s">
        <v>17</v>
      </c>
      <c r="C3481">
        <v>0</v>
      </c>
      <c r="D3481">
        <v>4</v>
      </c>
      <c r="E3481">
        <v>6</v>
      </c>
      <c r="F3481">
        <v>3</v>
      </c>
      <c r="G3481">
        <v>0.5</v>
      </c>
      <c r="H3481">
        <v>0</v>
      </c>
      <c r="I3481">
        <v>22</v>
      </c>
      <c r="J3481">
        <v>1</v>
      </c>
      <c r="K3481">
        <v>6</v>
      </c>
      <c r="L3481">
        <v>0</v>
      </c>
    </row>
    <row r="3482" spans="1:12" x14ac:dyDescent="0.2">
      <c r="A3482" t="s">
        <v>3498</v>
      </c>
      <c r="B3482" t="s">
        <v>17</v>
      </c>
      <c r="C3482">
        <v>0</v>
      </c>
      <c r="D3482">
        <v>2</v>
      </c>
      <c r="E3482">
        <v>10</v>
      </c>
      <c r="F3482">
        <v>0</v>
      </c>
      <c r="G3482">
        <v>0.25</v>
      </c>
      <c r="H3482">
        <v>13</v>
      </c>
      <c r="I3482">
        <v>18</v>
      </c>
      <c r="J3482">
        <v>1</v>
      </c>
      <c r="K3482">
        <v>5</v>
      </c>
      <c r="L3482">
        <v>0</v>
      </c>
    </row>
    <row r="3483" spans="1:12" x14ac:dyDescent="0.2">
      <c r="A3483" t="s">
        <v>3499</v>
      </c>
      <c r="B3483" t="s">
        <v>19</v>
      </c>
      <c r="C3483">
        <v>0</v>
      </c>
      <c r="D3483">
        <v>2</v>
      </c>
      <c r="E3483">
        <v>11</v>
      </c>
      <c r="F3483">
        <v>0</v>
      </c>
      <c r="G3483">
        <v>0.33300000000000002</v>
      </c>
      <c r="H3483">
        <v>24</v>
      </c>
      <c r="I3483">
        <v>47</v>
      </c>
      <c r="J3483">
        <v>1</v>
      </c>
      <c r="K3483">
        <v>6</v>
      </c>
      <c r="L3483">
        <v>0</v>
      </c>
    </row>
    <row r="3484" spans="1:12" x14ac:dyDescent="0.2">
      <c r="A3484" t="s">
        <v>3500</v>
      </c>
      <c r="B3484" t="s">
        <v>17</v>
      </c>
      <c r="C3484">
        <v>0</v>
      </c>
      <c r="D3484">
        <v>4</v>
      </c>
      <c r="E3484">
        <v>52</v>
      </c>
      <c r="F3484">
        <v>1</v>
      </c>
      <c r="G3484">
        <v>0.33300000000000002</v>
      </c>
      <c r="H3484">
        <v>12</v>
      </c>
      <c r="I3484">
        <v>36</v>
      </c>
      <c r="J3484">
        <v>1</v>
      </c>
      <c r="K3484">
        <v>12</v>
      </c>
      <c r="L3484">
        <v>0</v>
      </c>
    </row>
    <row r="3485" spans="1:12" x14ac:dyDescent="0.2">
      <c r="A3485" t="s">
        <v>3501</v>
      </c>
      <c r="B3485" t="s">
        <v>17</v>
      </c>
      <c r="C3485">
        <v>0</v>
      </c>
      <c r="D3485">
        <v>1</v>
      </c>
      <c r="E3485">
        <v>6</v>
      </c>
      <c r="F3485">
        <v>0</v>
      </c>
      <c r="G3485">
        <v>0.33300000000000002</v>
      </c>
      <c r="H3485">
        <v>7</v>
      </c>
      <c r="I3485">
        <v>9</v>
      </c>
      <c r="J3485">
        <v>1</v>
      </c>
      <c r="K3485">
        <v>4</v>
      </c>
      <c r="L3485">
        <v>0</v>
      </c>
    </row>
    <row r="3486" spans="1:12" x14ac:dyDescent="0.2">
      <c r="A3486" t="s">
        <v>3502</v>
      </c>
      <c r="B3486" t="s">
        <v>17</v>
      </c>
      <c r="C3486">
        <v>0</v>
      </c>
      <c r="D3486">
        <v>1</v>
      </c>
      <c r="E3486">
        <v>6</v>
      </c>
      <c r="F3486">
        <v>0</v>
      </c>
      <c r="G3486">
        <v>0.33300000000000002</v>
      </c>
      <c r="H3486">
        <v>10</v>
      </c>
      <c r="I3486">
        <v>13</v>
      </c>
      <c r="J3486">
        <v>1</v>
      </c>
      <c r="K3486">
        <v>4</v>
      </c>
      <c r="L3486">
        <v>0</v>
      </c>
    </row>
    <row r="3487" spans="1:12" x14ac:dyDescent="0.2">
      <c r="A3487" t="s">
        <v>3503</v>
      </c>
      <c r="B3487" t="s">
        <v>17</v>
      </c>
      <c r="C3487">
        <v>0</v>
      </c>
      <c r="D3487">
        <v>2</v>
      </c>
      <c r="E3487">
        <v>7</v>
      </c>
      <c r="F3487">
        <v>0</v>
      </c>
      <c r="G3487">
        <v>0.33300000000000002</v>
      </c>
      <c r="H3487">
        <v>9</v>
      </c>
      <c r="I3487">
        <v>13</v>
      </c>
      <c r="J3487">
        <v>1</v>
      </c>
      <c r="K3487">
        <v>6</v>
      </c>
      <c r="L3487">
        <v>0</v>
      </c>
    </row>
    <row r="3488" spans="1:12" x14ac:dyDescent="0.2">
      <c r="A3488" t="s">
        <v>3504</v>
      </c>
      <c r="B3488" t="s">
        <v>17</v>
      </c>
      <c r="C3488">
        <v>0</v>
      </c>
      <c r="D3488">
        <v>1</v>
      </c>
      <c r="E3488">
        <v>6</v>
      </c>
      <c r="F3488">
        <v>0</v>
      </c>
      <c r="G3488">
        <v>0.33300000000000002</v>
      </c>
      <c r="H3488">
        <v>8</v>
      </c>
      <c r="I3488">
        <v>13</v>
      </c>
      <c r="J3488">
        <v>1</v>
      </c>
      <c r="K3488">
        <v>4</v>
      </c>
      <c r="L3488">
        <v>0</v>
      </c>
    </row>
    <row r="3489" spans="1:12" x14ac:dyDescent="0.2">
      <c r="A3489" t="s">
        <v>3505</v>
      </c>
      <c r="B3489" t="s">
        <v>17</v>
      </c>
      <c r="C3489">
        <v>0</v>
      </c>
      <c r="D3489">
        <v>4</v>
      </c>
      <c r="E3489">
        <v>11</v>
      </c>
      <c r="F3489">
        <v>1</v>
      </c>
      <c r="G3489">
        <v>1</v>
      </c>
      <c r="H3489">
        <v>14</v>
      </c>
      <c r="I3489">
        <v>28</v>
      </c>
      <c r="J3489">
        <v>0</v>
      </c>
      <c r="K3489">
        <v>7</v>
      </c>
      <c r="L3489">
        <v>0</v>
      </c>
    </row>
    <row r="3490" spans="1:12" x14ac:dyDescent="0.2">
      <c r="A3490" t="s">
        <v>3506</v>
      </c>
      <c r="B3490" t="s">
        <v>17</v>
      </c>
      <c r="C3490">
        <v>0</v>
      </c>
      <c r="D3490">
        <v>2</v>
      </c>
      <c r="E3490">
        <v>10</v>
      </c>
      <c r="F3490">
        <v>0</v>
      </c>
      <c r="G3490">
        <v>0.33300000000000002</v>
      </c>
      <c r="H3490">
        <v>13</v>
      </c>
      <c r="I3490">
        <v>15</v>
      </c>
      <c r="J3490">
        <v>1</v>
      </c>
      <c r="K3490">
        <v>5</v>
      </c>
      <c r="L3490">
        <v>0</v>
      </c>
    </row>
    <row r="3491" spans="1:12" x14ac:dyDescent="0.2">
      <c r="A3491" t="s">
        <v>3507</v>
      </c>
      <c r="B3491" t="s">
        <v>17</v>
      </c>
      <c r="C3491">
        <v>0</v>
      </c>
      <c r="D3491">
        <v>1</v>
      </c>
      <c r="E3491">
        <v>6</v>
      </c>
      <c r="F3491">
        <v>0</v>
      </c>
      <c r="G3491">
        <v>0.33300000000000002</v>
      </c>
      <c r="H3491">
        <v>5</v>
      </c>
      <c r="I3491">
        <v>10</v>
      </c>
      <c r="J3491">
        <v>1</v>
      </c>
      <c r="K3491">
        <v>4</v>
      </c>
      <c r="L3491">
        <v>0</v>
      </c>
    </row>
    <row r="3492" spans="1:12" x14ac:dyDescent="0.2">
      <c r="A3492" t="s">
        <v>3508</v>
      </c>
      <c r="B3492" t="s">
        <v>17</v>
      </c>
      <c r="C3492">
        <v>0</v>
      </c>
      <c r="D3492">
        <v>1</v>
      </c>
      <c r="E3492">
        <v>4</v>
      </c>
      <c r="F3492">
        <v>0</v>
      </c>
      <c r="G3492">
        <v>0.33300000000000002</v>
      </c>
      <c r="H3492">
        <v>9</v>
      </c>
      <c r="I3492">
        <v>17</v>
      </c>
      <c r="J3492">
        <v>1</v>
      </c>
      <c r="K3492">
        <v>5</v>
      </c>
      <c r="L3492">
        <v>0</v>
      </c>
    </row>
    <row r="3493" spans="1:12" x14ac:dyDescent="0.2">
      <c r="A3493" t="s">
        <v>3509</v>
      </c>
      <c r="B3493" t="s">
        <v>17</v>
      </c>
      <c r="C3493">
        <v>1</v>
      </c>
      <c r="D3493">
        <v>1</v>
      </c>
      <c r="E3493">
        <v>6</v>
      </c>
      <c r="F3493">
        <v>0</v>
      </c>
      <c r="G3493">
        <v>0.33300000000000002</v>
      </c>
      <c r="H3493">
        <v>9</v>
      </c>
      <c r="I3493">
        <v>9</v>
      </c>
      <c r="J3493">
        <v>1</v>
      </c>
      <c r="K3493">
        <v>4</v>
      </c>
      <c r="L3493">
        <v>0</v>
      </c>
    </row>
    <row r="3494" spans="1:12" x14ac:dyDescent="0.2">
      <c r="A3494" t="s">
        <v>3510</v>
      </c>
      <c r="B3494" t="s">
        <v>17</v>
      </c>
      <c r="C3494">
        <v>0</v>
      </c>
      <c r="D3494">
        <v>1</v>
      </c>
      <c r="E3494">
        <v>10</v>
      </c>
      <c r="F3494">
        <v>0</v>
      </c>
      <c r="G3494">
        <v>0.33300000000000002</v>
      </c>
      <c r="H3494">
        <v>17</v>
      </c>
      <c r="I3494">
        <v>34</v>
      </c>
      <c r="J3494">
        <v>1</v>
      </c>
      <c r="K3494">
        <v>5</v>
      </c>
      <c r="L3494">
        <v>0</v>
      </c>
    </row>
    <row r="3495" spans="1:12" x14ac:dyDescent="0.2">
      <c r="A3495" t="s">
        <v>3511</v>
      </c>
      <c r="B3495" t="s">
        <v>17</v>
      </c>
      <c r="C3495">
        <v>0</v>
      </c>
      <c r="D3495">
        <v>1</v>
      </c>
      <c r="E3495">
        <v>10</v>
      </c>
      <c r="F3495">
        <v>0</v>
      </c>
      <c r="G3495">
        <v>0.33300000000000002</v>
      </c>
      <c r="H3495">
        <v>19</v>
      </c>
      <c r="I3495">
        <v>36</v>
      </c>
      <c r="J3495">
        <v>1</v>
      </c>
      <c r="K3495">
        <v>5</v>
      </c>
      <c r="L3495">
        <v>0</v>
      </c>
    </row>
    <row r="3496" spans="1:12" x14ac:dyDescent="0.2">
      <c r="A3496" t="s">
        <v>3512</v>
      </c>
      <c r="B3496" t="s">
        <v>17</v>
      </c>
      <c r="C3496">
        <v>1</v>
      </c>
      <c r="D3496">
        <v>1</v>
      </c>
      <c r="E3496">
        <v>6</v>
      </c>
      <c r="F3496">
        <v>0</v>
      </c>
      <c r="G3496">
        <v>0.33300000000000002</v>
      </c>
      <c r="H3496">
        <v>7</v>
      </c>
      <c r="I3496">
        <v>12</v>
      </c>
      <c r="J3496">
        <v>1</v>
      </c>
      <c r="K3496">
        <v>4</v>
      </c>
      <c r="L3496">
        <v>0</v>
      </c>
    </row>
    <row r="3497" spans="1:12" x14ac:dyDescent="0.2">
      <c r="A3497" t="s">
        <v>3513</v>
      </c>
      <c r="B3497" t="s">
        <v>17</v>
      </c>
      <c r="C3497">
        <v>0</v>
      </c>
      <c r="D3497">
        <v>1</v>
      </c>
      <c r="E3497">
        <v>6</v>
      </c>
      <c r="F3497">
        <v>0</v>
      </c>
      <c r="G3497">
        <v>0.33300000000000002</v>
      </c>
      <c r="H3497">
        <v>6</v>
      </c>
      <c r="I3497">
        <v>6</v>
      </c>
      <c r="J3497">
        <v>1</v>
      </c>
      <c r="K3497">
        <v>4</v>
      </c>
      <c r="L3497">
        <v>0</v>
      </c>
    </row>
    <row r="3498" spans="1:12" x14ac:dyDescent="0.2">
      <c r="A3498" t="s">
        <v>3514</v>
      </c>
      <c r="B3498" t="s">
        <v>17</v>
      </c>
      <c r="C3498">
        <v>0</v>
      </c>
      <c r="D3498">
        <v>2</v>
      </c>
      <c r="E3498">
        <v>8</v>
      </c>
      <c r="F3498">
        <v>0</v>
      </c>
      <c r="G3498">
        <v>0.25</v>
      </c>
      <c r="H3498">
        <v>4</v>
      </c>
      <c r="I3498">
        <v>19</v>
      </c>
      <c r="J3498">
        <v>1</v>
      </c>
      <c r="K3498">
        <v>5</v>
      </c>
      <c r="L3498">
        <v>0</v>
      </c>
    </row>
    <row r="3499" spans="1:12" x14ac:dyDescent="0.2">
      <c r="A3499" t="s">
        <v>3515</v>
      </c>
      <c r="B3499" t="s">
        <v>19</v>
      </c>
      <c r="C3499">
        <v>0</v>
      </c>
      <c r="D3499">
        <v>1</v>
      </c>
      <c r="E3499">
        <v>0</v>
      </c>
      <c r="F3499">
        <v>0</v>
      </c>
      <c r="G3499">
        <v>1</v>
      </c>
      <c r="H3499">
        <v>23</v>
      </c>
      <c r="I3499">
        <v>23</v>
      </c>
      <c r="J3499">
        <v>2</v>
      </c>
      <c r="K3499">
        <v>1</v>
      </c>
      <c r="L3499">
        <v>1</v>
      </c>
    </row>
    <row r="3500" spans="1:12" x14ac:dyDescent="0.2">
      <c r="A3500" t="s">
        <v>3516</v>
      </c>
      <c r="B3500" t="s">
        <v>17</v>
      </c>
      <c r="C3500">
        <v>0</v>
      </c>
      <c r="D3500">
        <v>1</v>
      </c>
      <c r="E3500">
        <v>6</v>
      </c>
      <c r="F3500">
        <v>0</v>
      </c>
      <c r="G3500">
        <v>0.33300000000000002</v>
      </c>
      <c r="H3500">
        <v>12</v>
      </c>
      <c r="I3500">
        <v>27</v>
      </c>
      <c r="J3500">
        <v>1</v>
      </c>
      <c r="K3500">
        <v>4</v>
      </c>
      <c r="L3500">
        <v>0</v>
      </c>
    </row>
    <row r="3501" spans="1:12" x14ac:dyDescent="0.2">
      <c r="A3501" t="s">
        <v>3517</v>
      </c>
      <c r="B3501" t="s">
        <v>17</v>
      </c>
      <c r="C3501">
        <v>0</v>
      </c>
      <c r="D3501">
        <v>1</v>
      </c>
      <c r="E3501">
        <v>15</v>
      </c>
      <c r="F3501">
        <v>0</v>
      </c>
      <c r="G3501">
        <v>0.33300000000000002</v>
      </c>
      <c r="H3501">
        <v>10</v>
      </c>
      <c r="I3501">
        <v>14</v>
      </c>
      <c r="J3501">
        <v>2</v>
      </c>
      <c r="K3501">
        <v>6</v>
      </c>
      <c r="L3501">
        <v>0</v>
      </c>
    </row>
    <row r="3502" spans="1:12" x14ac:dyDescent="0.2">
      <c r="A3502" t="s">
        <v>3518</v>
      </c>
      <c r="B3502" t="s">
        <v>34</v>
      </c>
      <c r="C3502">
        <v>0</v>
      </c>
      <c r="D3502">
        <v>5</v>
      </c>
      <c r="E3502">
        <v>3</v>
      </c>
      <c r="F3502">
        <v>1</v>
      </c>
      <c r="G3502">
        <v>0.5</v>
      </c>
      <c r="H3502">
        <v>7</v>
      </c>
      <c r="I3502">
        <v>18</v>
      </c>
      <c r="J3502">
        <v>2</v>
      </c>
      <c r="K3502">
        <v>5</v>
      </c>
      <c r="L3502">
        <v>0</v>
      </c>
    </row>
    <row r="3503" spans="1:12" x14ac:dyDescent="0.2">
      <c r="A3503" t="s">
        <v>3519</v>
      </c>
      <c r="B3503" t="s">
        <v>17</v>
      </c>
      <c r="C3503">
        <v>0</v>
      </c>
      <c r="D3503">
        <v>39</v>
      </c>
      <c r="E3503">
        <v>630</v>
      </c>
      <c r="F3503">
        <v>0</v>
      </c>
      <c r="G3503">
        <v>0.5</v>
      </c>
      <c r="H3503">
        <v>19</v>
      </c>
      <c r="I3503">
        <v>60</v>
      </c>
      <c r="J3503">
        <v>8</v>
      </c>
      <c r="K3503">
        <v>39</v>
      </c>
      <c r="L3503">
        <v>2</v>
      </c>
    </row>
    <row r="3504" spans="1:12" x14ac:dyDescent="0.2">
      <c r="A3504" t="s">
        <v>3520</v>
      </c>
      <c r="B3504" t="s">
        <v>34</v>
      </c>
      <c r="C3504">
        <v>0</v>
      </c>
      <c r="D3504">
        <v>3</v>
      </c>
      <c r="E3504">
        <v>6</v>
      </c>
      <c r="F3504">
        <v>0</v>
      </c>
      <c r="G3504">
        <v>1</v>
      </c>
      <c r="H3504">
        <v>8</v>
      </c>
      <c r="I3504">
        <v>16</v>
      </c>
      <c r="J3504">
        <v>4</v>
      </c>
      <c r="K3504">
        <v>6</v>
      </c>
      <c r="L3504">
        <v>0</v>
      </c>
    </row>
    <row r="3505" spans="1:12" x14ac:dyDescent="0.2">
      <c r="A3505" t="s">
        <v>3521</v>
      </c>
      <c r="B3505" t="s">
        <v>34</v>
      </c>
      <c r="C3505">
        <v>0</v>
      </c>
      <c r="D3505">
        <v>1</v>
      </c>
      <c r="E3505">
        <v>1</v>
      </c>
      <c r="F3505">
        <v>0</v>
      </c>
      <c r="G3505">
        <v>1</v>
      </c>
      <c r="H3505">
        <v>8</v>
      </c>
      <c r="I3505">
        <v>7</v>
      </c>
      <c r="J3505">
        <v>1</v>
      </c>
      <c r="K3505">
        <v>3</v>
      </c>
      <c r="L3505">
        <v>0</v>
      </c>
    </row>
    <row r="3506" spans="1:12" x14ac:dyDescent="0.2">
      <c r="A3506" t="s">
        <v>3522</v>
      </c>
      <c r="B3506" t="s">
        <v>19</v>
      </c>
      <c r="C3506">
        <v>0</v>
      </c>
      <c r="D3506">
        <v>1</v>
      </c>
      <c r="E3506">
        <v>1</v>
      </c>
      <c r="F3506">
        <v>0</v>
      </c>
      <c r="G3506">
        <v>1</v>
      </c>
      <c r="H3506">
        <v>8</v>
      </c>
      <c r="I3506">
        <v>7</v>
      </c>
      <c r="J3506">
        <v>1</v>
      </c>
      <c r="K3506">
        <v>3</v>
      </c>
      <c r="L3506">
        <v>0</v>
      </c>
    </row>
    <row r="3507" spans="1:12" x14ac:dyDescent="0.2">
      <c r="A3507" t="s">
        <v>3523</v>
      </c>
      <c r="B3507" t="s">
        <v>34</v>
      </c>
      <c r="C3507">
        <v>0</v>
      </c>
      <c r="D3507">
        <v>3</v>
      </c>
      <c r="E3507">
        <v>0</v>
      </c>
      <c r="F3507">
        <v>0</v>
      </c>
      <c r="G3507">
        <v>1</v>
      </c>
      <c r="H3507">
        <v>8</v>
      </c>
      <c r="I3507">
        <v>22</v>
      </c>
      <c r="J3507">
        <v>1</v>
      </c>
      <c r="K3507">
        <v>3</v>
      </c>
      <c r="L3507">
        <v>0</v>
      </c>
    </row>
    <row r="3508" spans="1:12" x14ac:dyDescent="0.2">
      <c r="A3508" t="s">
        <v>3524</v>
      </c>
      <c r="B3508" t="s">
        <v>19</v>
      </c>
      <c r="C3508">
        <v>0</v>
      </c>
      <c r="D3508">
        <v>2</v>
      </c>
      <c r="E3508">
        <v>0</v>
      </c>
      <c r="F3508">
        <v>0</v>
      </c>
      <c r="G3508">
        <v>1</v>
      </c>
      <c r="H3508">
        <v>6</v>
      </c>
      <c r="I3508">
        <v>8</v>
      </c>
      <c r="J3508">
        <v>1</v>
      </c>
      <c r="K3508">
        <v>2</v>
      </c>
      <c r="L3508">
        <v>0</v>
      </c>
    </row>
    <row r="3509" spans="1:12" x14ac:dyDescent="0.2">
      <c r="A3509" t="s">
        <v>3525</v>
      </c>
      <c r="B3509" t="s">
        <v>34</v>
      </c>
      <c r="C3509">
        <v>0</v>
      </c>
      <c r="D3509">
        <v>11</v>
      </c>
      <c r="E3509">
        <v>66</v>
      </c>
      <c r="F3509">
        <v>0</v>
      </c>
      <c r="G3509">
        <v>1</v>
      </c>
      <c r="H3509">
        <v>26</v>
      </c>
      <c r="I3509">
        <v>46</v>
      </c>
      <c r="J3509">
        <v>1</v>
      </c>
      <c r="K3509">
        <v>12</v>
      </c>
      <c r="L3509">
        <v>0</v>
      </c>
    </row>
    <row r="3510" spans="1:12" x14ac:dyDescent="0.2">
      <c r="A3510" t="s">
        <v>3526</v>
      </c>
      <c r="B3510" t="s">
        <v>34</v>
      </c>
      <c r="C3510">
        <v>0</v>
      </c>
      <c r="D3510">
        <v>2</v>
      </c>
      <c r="E3510">
        <v>1</v>
      </c>
      <c r="F3510">
        <v>0</v>
      </c>
      <c r="G3510">
        <v>0.5</v>
      </c>
      <c r="H3510">
        <v>7</v>
      </c>
      <c r="I3510">
        <v>12</v>
      </c>
      <c r="J3510">
        <v>1</v>
      </c>
      <c r="K3510">
        <v>3</v>
      </c>
      <c r="L3510">
        <v>0</v>
      </c>
    </row>
    <row r="3511" spans="1:12" x14ac:dyDescent="0.2">
      <c r="A3511" t="s">
        <v>3527</v>
      </c>
      <c r="B3511" t="s">
        <v>34</v>
      </c>
      <c r="C3511">
        <v>0</v>
      </c>
      <c r="D3511">
        <v>12</v>
      </c>
      <c r="E3511">
        <v>183</v>
      </c>
      <c r="F3511">
        <v>0</v>
      </c>
      <c r="G3511">
        <v>1</v>
      </c>
      <c r="H3511">
        <v>33</v>
      </c>
      <c r="I3511">
        <v>121</v>
      </c>
      <c r="J3511">
        <v>0</v>
      </c>
      <c r="K3511">
        <v>22</v>
      </c>
      <c r="L3511">
        <v>0</v>
      </c>
    </row>
    <row r="3512" spans="1:12" x14ac:dyDescent="0.2">
      <c r="A3512" t="s">
        <v>3528</v>
      </c>
      <c r="B3512" t="s">
        <v>17</v>
      </c>
      <c r="C3512">
        <v>3</v>
      </c>
      <c r="D3512">
        <v>2</v>
      </c>
      <c r="E3512">
        <v>4</v>
      </c>
      <c r="F3512">
        <v>2</v>
      </c>
      <c r="G3512">
        <v>0.5</v>
      </c>
      <c r="H3512">
        <v>0</v>
      </c>
      <c r="I3512">
        <v>7</v>
      </c>
      <c r="J3512">
        <v>1</v>
      </c>
      <c r="K3512">
        <v>4</v>
      </c>
      <c r="L3512">
        <v>0</v>
      </c>
    </row>
    <row r="3513" spans="1:12" x14ac:dyDescent="0.2">
      <c r="A3513" t="s">
        <v>3529</v>
      </c>
      <c r="B3513" t="s">
        <v>34</v>
      </c>
      <c r="C3513">
        <v>1</v>
      </c>
      <c r="D3513">
        <v>52</v>
      </c>
      <c r="E3513">
        <v>1427</v>
      </c>
      <c r="F3513">
        <v>0</v>
      </c>
      <c r="G3513">
        <v>0.33300000000000002</v>
      </c>
      <c r="H3513">
        <v>50</v>
      </c>
      <c r="I3513">
        <v>169</v>
      </c>
      <c r="J3513">
        <v>4</v>
      </c>
      <c r="K3513">
        <v>58</v>
      </c>
      <c r="L3513">
        <v>0</v>
      </c>
    </row>
    <row r="3514" spans="1:12" x14ac:dyDescent="0.2">
      <c r="A3514" t="s">
        <v>3530</v>
      </c>
      <c r="B3514" t="s">
        <v>19</v>
      </c>
      <c r="C3514">
        <v>0</v>
      </c>
      <c r="D3514">
        <v>1</v>
      </c>
      <c r="E3514">
        <v>1</v>
      </c>
      <c r="F3514">
        <v>0</v>
      </c>
      <c r="G3514">
        <v>1</v>
      </c>
      <c r="H3514">
        <v>5</v>
      </c>
      <c r="I3514">
        <v>6</v>
      </c>
      <c r="J3514">
        <v>1</v>
      </c>
      <c r="K3514">
        <v>3</v>
      </c>
      <c r="L3514">
        <v>0</v>
      </c>
    </row>
    <row r="3515" spans="1:12" x14ac:dyDescent="0.2">
      <c r="A3515" t="s">
        <v>3531</v>
      </c>
      <c r="B3515" t="s">
        <v>19</v>
      </c>
      <c r="C3515">
        <v>0</v>
      </c>
      <c r="D3515">
        <v>3</v>
      </c>
      <c r="E3515">
        <v>0</v>
      </c>
      <c r="F3515">
        <v>0</v>
      </c>
      <c r="G3515">
        <v>1</v>
      </c>
      <c r="H3515">
        <v>5</v>
      </c>
      <c r="I3515">
        <v>10</v>
      </c>
      <c r="J3515">
        <v>1</v>
      </c>
      <c r="K3515">
        <v>3</v>
      </c>
      <c r="L3515">
        <v>0</v>
      </c>
    </row>
    <row r="3516" spans="1:12" x14ac:dyDescent="0.2">
      <c r="A3516" t="s">
        <v>3532</v>
      </c>
      <c r="B3516" t="s">
        <v>19</v>
      </c>
      <c r="C3516">
        <v>0</v>
      </c>
      <c r="D3516">
        <v>2</v>
      </c>
      <c r="E3516">
        <v>1</v>
      </c>
      <c r="F3516">
        <v>0</v>
      </c>
      <c r="G3516">
        <v>1</v>
      </c>
      <c r="H3516">
        <v>7</v>
      </c>
      <c r="I3516">
        <v>6</v>
      </c>
      <c r="J3516">
        <v>2</v>
      </c>
      <c r="K3516">
        <v>2</v>
      </c>
      <c r="L3516">
        <v>0</v>
      </c>
    </row>
    <row r="3517" spans="1:12" x14ac:dyDescent="0.2">
      <c r="A3517" t="s">
        <v>3533</v>
      </c>
      <c r="B3517" t="s">
        <v>19</v>
      </c>
      <c r="C3517">
        <v>0</v>
      </c>
      <c r="D3517">
        <v>3</v>
      </c>
      <c r="E3517">
        <v>0</v>
      </c>
      <c r="F3517">
        <v>0</v>
      </c>
      <c r="G3517">
        <v>1</v>
      </c>
      <c r="H3517">
        <v>5</v>
      </c>
      <c r="I3517">
        <v>15</v>
      </c>
      <c r="J3517">
        <v>1</v>
      </c>
      <c r="K3517">
        <v>3</v>
      </c>
      <c r="L3517">
        <v>0</v>
      </c>
    </row>
    <row r="3518" spans="1:12" x14ac:dyDescent="0.2">
      <c r="A3518" t="s">
        <v>3534</v>
      </c>
      <c r="B3518" t="s">
        <v>17</v>
      </c>
      <c r="C3518">
        <v>0</v>
      </c>
      <c r="D3518">
        <v>1</v>
      </c>
      <c r="E3518">
        <v>0</v>
      </c>
      <c r="F3518">
        <v>0</v>
      </c>
      <c r="G3518">
        <v>1</v>
      </c>
      <c r="H3518">
        <v>5</v>
      </c>
      <c r="I3518">
        <v>6</v>
      </c>
      <c r="J3518">
        <v>1</v>
      </c>
      <c r="K3518">
        <v>1</v>
      </c>
      <c r="L3518">
        <v>0</v>
      </c>
    </row>
    <row r="3519" spans="1:12" x14ac:dyDescent="0.2">
      <c r="A3519" t="s">
        <v>3535</v>
      </c>
      <c r="B3519" t="s">
        <v>17</v>
      </c>
      <c r="C3519">
        <v>0</v>
      </c>
      <c r="D3519">
        <v>0</v>
      </c>
      <c r="E3519">
        <v>6</v>
      </c>
      <c r="F3519">
        <v>0</v>
      </c>
      <c r="G3519">
        <v>0.33300000000000002</v>
      </c>
      <c r="H3519">
        <v>8</v>
      </c>
      <c r="I3519">
        <v>8</v>
      </c>
      <c r="J3519">
        <v>1</v>
      </c>
      <c r="K3519">
        <v>5</v>
      </c>
      <c r="L3519">
        <v>0</v>
      </c>
    </row>
    <row r="3520" spans="1:12" x14ac:dyDescent="0.2">
      <c r="A3520" t="s">
        <v>3536</v>
      </c>
      <c r="B3520" t="s">
        <v>19</v>
      </c>
      <c r="C3520">
        <v>0</v>
      </c>
      <c r="D3520">
        <v>1</v>
      </c>
      <c r="E3520">
        <v>1</v>
      </c>
      <c r="F3520">
        <v>0</v>
      </c>
      <c r="G3520">
        <v>1</v>
      </c>
      <c r="H3520">
        <v>5</v>
      </c>
      <c r="I3520">
        <v>6</v>
      </c>
      <c r="J3520">
        <v>1</v>
      </c>
      <c r="K3520">
        <v>3</v>
      </c>
      <c r="L3520">
        <v>0</v>
      </c>
    </row>
    <row r="3521" spans="1:12" x14ac:dyDescent="0.2">
      <c r="A3521" t="s">
        <v>3537</v>
      </c>
      <c r="B3521" t="s">
        <v>19</v>
      </c>
      <c r="C3521">
        <v>0</v>
      </c>
      <c r="D3521">
        <v>2</v>
      </c>
      <c r="E3521">
        <v>0</v>
      </c>
      <c r="F3521">
        <v>0</v>
      </c>
      <c r="G3521">
        <v>1</v>
      </c>
      <c r="H3521">
        <v>4</v>
      </c>
      <c r="I3521">
        <v>8</v>
      </c>
      <c r="J3521">
        <v>1</v>
      </c>
      <c r="K3521">
        <v>2</v>
      </c>
      <c r="L3521">
        <v>0</v>
      </c>
    </row>
    <row r="3522" spans="1:12" x14ac:dyDescent="0.2">
      <c r="A3522" t="s">
        <v>3538</v>
      </c>
      <c r="B3522" t="s">
        <v>34</v>
      </c>
      <c r="C3522">
        <v>0</v>
      </c>
      <c r="D3522">
        <v>21</v>
      </c>
      <c r="E3522">
        <v>198</v>
      </c>
      <c r="F3522">
        <v>0</v>
      </c>
      <c r="G3522">
        <v>0.33300000000000002</v>
      </c>
      <c r="H3522">
        <v>18</v>
      </c>
      <c r="I3522">
        <v>48</v>
      </c>
      <c r="J3522">
        <v>1</v>
      </c>
      <c r="K3522">
        <v>22</v>
      </c>
      <c r="L3522">
        <v>0</v>
      </c>
    </row>
    <row r="3523" spans="1:12" x14ac:dyDescent="0.2">
      <c r="A3523" t="s">
        <v>3539</v>
      </c>
      <c r="B3523" t="s">
        <v>19</v>
      </c>
      <c r="C3523">
        <v>0</v>
      </c>
      <c r="D3523">
        <v>1</v>
      </c>
      <c r="E3523">
        <v>1</v>
      </c>
      <c r="F3523">
        <v>0</v>
      </c>
      <c r="G3523">
        <v>1</v>
      </c>
      <c r="H3523">
        <v>6</v>
      </c>
      <c r="I3523">
        <v>5</v>
      </c>
      <c r="J3523">
        <v>1</v>
      </c>
      <c r="K3523">
        <v>2</v>
      </c>
      <c r="L3523">
        <v>0</v>
      </c>
    </row>
    <row r="3524" spans="1:12" x14ac:dyDescent="0.2">
      <c r="A3524" t="s">
        <v>3540</v>
      </c>
      <c r="B3524" t="s">
        <v>13</v>
      </c>
      <c r="C3524">
        <v>0</v>
      </c>
      <c r="D3524">
        <v>12</v>
      </c>
      <c r="E3524">
        <v>0</v>
      </c>
      <c r="F3524">
        <v>1</v>
      </c>
      <c r="G3524">
        <v>1</v>
      </c>
      <c r="H3524">
        <v>0</v>
      </c>
      <c r="I3524">
        <v>12</v>
      </c>
      <c r="J3524">
        <v>3</v>
      </c>
      <c r="K3524">
        <v>12</v>
      </c>
      <c r="L3524">
        <v>0</v>
      </c>
    </row>
    <row r="3525" spans="1:12" x14ac:dyDescent="0.2">
      <c r="A3525" t="s">
        <v>3541</v>
      </c>
      <c r="B3525" t="s">
        <v>17</v>
      </c>
      <c r="C3525">
        <v>0</v>
      </c>
      <c r="D3525">
        <v>13</v>
      </c>
      <c r="E3525">
        <v>3</v>
      </c>
      <c r="F3525">
        <v>1</v>
      </c>
      <c r="G3525">
        <v>0.25</v>
      </c>
      <c r="H3525">
        <v>1</v>
      </c>
      <c r="I3525">
        <v>20</v>
      </c>
      <c r="J3525">
        <v>1</v>
      </c>
      <c r="K3525">
        <v>14</v>
      </c>
      <c r="L3525">
        <v>0</v>
      </c>
    </row>
    <row r="3526" spans="1:12" x14ac:dyDescent="0.2">
      <c r="A3526" t="s">
        <v>3542</v>
      </c>
      <c r="B3526" t="s">
        <v>17</v>
      </c>
      <c r="C3526">
        <v>3</v>
      </c>
      <c r="D3526">
        <v>3</v>
      </c>
      <c r="E3526">
        <v>3</v>
      </c>
      <c r="F3526">
        <v>3</v>
      </c>
      <c r="G3526">
        <v>1</v>
      </c>
      <c r="H3526">
        <v>1</v>
      </c>
      <c r="I3526">
        <v>21</v>
      </c>
      <c r="J3526">
        <v>2</v>
      </c>
      <c r="K3526">
        <v>5</v>
      </c>
      <c r="L3526">
        <v>0</v>
      </c>
    </row>
    <row r="3527" spans="1:12" x14ac:dyDescent="0.2">
      <c r="A3527" t="s">
        <v>3543</v>
      </c>
      <c r="B3527" t="s">
        <v>34</v>
      </c>
      <c r="C3527">
        <v>3</v>
      </c>
      <c r="D3527">
        <v>25</v>
      </c>
      <c r="E3527">
        <v>584</v>
      </c>
      <c r="F3527">
        <v>1</v>
      </c>
      <c r="G3527">
        <v>0.25</v>
      </c>
      <c r="H3527">
        <v>18</v>
      </c>
      <c r="I3527">
        <v>90</v>
      </c>
      <c r="J3527">
        <v>3</v>
      </c>
      <c r="K3527">
        <v>47</v>
      </c>
      <c r="L3527">
        <v>0</v>
      </c>
    </row>
    <row r="3528" spans="1:12" x14ac:dyDescent="0.2">
      <c r="A3528" t="s">
        <v>3544</v>
      </c>
      <c r="B3528" t="s">
        <v>17</v>
      </c>
      <c r="C3528">
        <v>0</v>
      </c>
      <c r="D3528">
        <v>0</v>
      </c>
      <c r="E3528">
        <v>0</v>
      </c>
      <c r="F3528">
        <v>1</v>
      </c>
      <c r="G3528">
        <v>1</v>
      </c>
      <c r="H3528">
        <v>1</v>
      </c>
      <c r="I3528">
        <v>2</v>
      </c>
      <c r="J3528">
        <v>1</v>
      </c>
      <c r="K3528">
        <v>1</v>
      </c>
      <c r="L3528">
        <v>0</v>
      </c>
    </row>
    <row r="3529" spans="1:12" x14ac:dyDescent="0.2">
      <c r="A3529" t="s">
        <v>3545</v>
      </c>
      <c r="B3529" t="s">
        <v>17</v>
      </c>
      <c r="C3529">
        <v>0</v>
      </c>
      <c r="D3529">
        <v>0</v>
      </c>
      <c r="E3529">
        <v>0</v>
      </c>
      <c r="F3529">
        <v>3</v>
      </c>
      <c r="G3529">
        <v>1</v>
      </c>
      <c r="H3529">
        <v>0</v>
      </c>
      <c r="I3529">
        <v>3</v>
      </c>
      <c r="J3529">
        <v>1</v>
      </c>
      <c r="K3529">
        <v>2</v>
      </c>
      <c r="L3529">
        <v>0</v>
      </c>
    </row>
    <row r="3530" spans="1:12" x14ac:dyDescent="0.2">
      <c r="A3530" t="s">
        <v>3546</v>
      </c>
      <c r="B3530" t="s">
        <v>13</v>
      </c>
      <c r="C3530">
        <v>26</v>
      </c>
      <c r="D3530">
        <v>0</v>
      </c>
      <c r="E3530">
        <v>0</v>
      </c>
      <c r="F3530">
        <v>1</v>
      </c>
      <c r="G3530">
        <v>1</v>
      </c>
      <c r="H3530">
        <v>0</v>
      </c>
      <c r="I3530">
        <v>1</v>
      </c>
      <c r="J3530">
        <v>2</v>
      </c>
      <c r="K3530">
        <v>1</v>
      </c>
      <c r="L3530">
        <v>0</v>
      </c>
    </row>
    <row r="3531" spans="1:12" x14ac:dyDescent="0.2">
      <c r="A3531" t="s">
        <v>3547</v>
      </c>
      <c r="B3531" t="s">
        <v>17</v>
      </c>
      <c r="C3531">
        <v>4</v>
      </c>
      <c r="D3531">
        <v>7</v>
      </c>
      <c r="E3531">
        <v>134</v>
      </c>
      <c r="F3531">
        <v>1</v>
      </c>
      <c r="G3531">
        <v>0.5</v>
      </c>
      <c r="H3531">
        <v>4</v>
      </c>
      <c r="I3531">
        <v>38</v>
      </c>
      <c r="J3531">
        <v>1</v>
      </c>
      <c r="K3531">
        <v>22</v>
      </c>
      <c r="L3531">
        <v>0</v>
      </c>
    </row>
    <row r="3532" spans="1:12" x14ac:dyDescent="0.2">
      <c r="A3532" t="s">
        <v>3548</v>
      </c>
      <c r="B3532" t="s">
        <v>17</v>
      </c>
      <c r="C3532">
        <v>8</v>
      </c>
      <c r="D3532">
        <v>7</v>
      </c>
      <c r="E3532">
        <v>4</v>
      </c>
      <c r="F3532">
        <v>1</v>
      </c>
      <c r="G3532">
        <v>0.33300000000000002</v>
      </c>
      <c r="H3532">
        <v>0</v>
      </c>
      <c r="I3532">
        <v>8</v>
      </c>
      <c r="J3532">
        <v>4</v>
      </c>
      <c r="K3532">
        <v>7</v>
      </c>
      <c r="L3532">
        <v>0</v>
      </c>
    </row>
    <row r="3533" spans="1:12" x14ac:dyDescent="0.2">
      <c r="A3533" t="s">
        <v>3549</v>
      </c>
      <c r="B3533" t="s">
        <v>17</v>
      </c>
      <c r="C3533">
        <v>0</v>
      </c>
      <c r="D3533">
        <v>4</v>
      </c>
      <c r="E3533">
        <v>6</v>
      </c>
      <c r="F3533">
        <v>3</v>
      </c>
      <c r="G3533">
        <v>0.5</v>
      </c>
      <c r="H3533">
        <v>0</v>
      </c>
      <c r="I3533">
        <v>22</v>
      </c>
      <c r="J3533">
        <v>2</v>
      </c>
      <c r="K3533">
        <v>6</v>
      </c>
      <c r="L3533">
        <v>0</v>
      </c>
    </row>
    <row r="3534" spans="1:12" x14ac:dyDescent="0.2">
      <c r="A3534" t="s">
        <v>3550</v>
      </c>
      <c r="B3534" t="s">
        <v>34</v>
      </c>
      <c r="C3534">
        <v>0</v>
      </c>
      <c r="D3534">
        <v>2</v>
      </c>
      <c r="E3534">
        <v>1</v>
      </c>
      <c r="F3534">
        <v>0</v>
      </c>
      <c r="G3534">
        <v>1</v>
      </c>
      <c r="H3534">
        <v>5</v>
      </c>
      <c r="I3534">
        <v>5</v>
      </c>
      <c r="J3534">
        <v>1</v>
      </c>
      <c r="K3534">
        <v>2</v>
      </c>
      <c r="L3534">
        <v>0</v>
      </c>
    </row>
    <row r="3535" spans="1:12" x14ac:dyDescent="0.2">
      <c r="A3535" t="s">
        <v>3551</v>
      </c>
      <c r="B3535" t="s">
        <v>34</v>
      </c>
      <c r="C3535">
        <v>0</v>
      </c>
      <c r="D3535">
        <v>9</v>
      </c>
      <c r="E3535">
        <v>29</v>
      </c>
      <c r="F3535">
        <v>1</v>
      </c>
      <c r="G3535">
        <v>1</v>
      </c>
      <c r="H3535">
        <v>4</v>
      </c>
      <c r="I3535">
        <v>23</v>
      </c>
      <c r="J3535">
        <v>17</v>
      </c>
      <c r="K3535">
        <v>11</v>
      </c>
      <c r="L3535">
        <v>0</v>
      </c>
    </row>
    <row r="3536" spans="1:12" x14ac:dyDescent="0.2">
      <c r="A3536" t="s">
        <v>3552</v>
      </c>
      <c r="B3536" t="s">
        <v>34</v>
      </c>
      <c r="C3536">
        <v>0</v>
      </c>
      <c r="D3536">
        <v>3</v>
      </c>
      <c r="E3536">
        <v>0</v>
      </c>
      <c r="F3536">
        <v>1</v>
      </c>
      <c r="G3536">
        <v>1</v>
      </c>
      <c r="H3536">
        <v>12</v>
      </c>
      <c r="I3536">
        <v>17</v>
      </c>
      <c r="J3536">
        <v>3</v>
      </c>
      <c r="K3536">
        <v>3</v>
      </c>
      <c r="L3536">
        <v>0</v>
      </c>
    </row>
    <row r="3537" spans="1:12" x14ac:dyDescent="0.2">
      <c r="A3537" t="s">
        <v>3553</v>
      </c>
      <c r="B3537" t="s">
        <v>34</v>
      </c>
      <c r="C3537">
        <v>0</v>
      </c>
      <c r="D3537">
        <v>4</v>
      </c>
      <c r="E3537">
        <v>1</v>
      </c>
      <c r="F3537">
        <v>0</v>
      </c>
      <c r="G3537">
        <v>0.5</v>
      </c>
      <c r="H3537">
        <v>5</v>
      </c>
      <c r="I3537">
        <v>15</v>
      </c>
      <c r="J3537">
        <v>1</v>
      </c>
      <c r="K3537">
        <v>6</v>
      </c>
      <c r="L3537">
        <v>0</v>
      </c>
    </row>
    <row r="3538" spans="1:12" x14ac:dyDescent="0.2">
      <c r="A3538" t="s">
        <v>3554</v>
      </c>
      <c r="B3538" t="s">
        <v>34</v>
      </c>
      <c r="C3538">
        <v>0</v>
      </c>
      <c r="D3538">
        <v>9</v>
      </c>
      <c r="E3538">
        <v>89</v>
      </c>
      <c r="F3538">
        <v>0</v>
      </c>
      <c r="G3538">
        <v>0.5</v>
      </c>
      <c r="H3538">
        <v>3</v>
      </c>
      <c r="I3538">
        <v>31</v>
      </c>
      <c r="J3538">
        <v>4</v>
      </c>
      <c r="K3538">
        <v>15</v>
      </c>
      <c r="L3538">
        <v>4</v>
      </c>
    </row>
    <row r="3539" spans="1:12" x14ac:dyDescent="0.2">
      <c r="A3539" t="s">
        <v>3555</v>
      </c>
      <c r="B3539" t="s">
        <v>34</v>
      </c>
      <c r="C3539">
        <v>0</v>
      </c>
      <c r="D3539">
        <v>7</v>
      </c>
      <c r="E3539">
        <v>17</v>
      </c>
      <c r="F3539">
        <v>0</v>
      </c>
      <c r="G3539">
        <v>0.33300000000000002</v>
      </c>
      <c r="H3539">
        <v>10</v>
      </c>
      <c r="I3539">
        <v>31</v>
      </c>
      <c r="J3539">
        <v>2</v>
      </c>
      <c r="K3539">
        <v>7</v>
      </c>
      <c r="L3539">
        <v>0</v>
      </c>
    </row>
    <row r="3540" spans="1:12" x14ac:dyDescent="0.2">
      <c r="A3540" t="s">
        <v>3556</v>
      </c>
      <c r="B3540" t="s">
        <v>34</v>
      </c>
      <c r="C3540">
        <v>0</v>
      </c>
      <c r="D3540">
        <v>1</v>
      </c>
      <c r="E3540">
        <v>1</v>
      </c>
      <c r="F3540">
        <v>0</v>
      </c>
      <c r="G3540">
        <v>1</v>
      </c>
      <c r="H3540">
        <v>6</v>
      </c>
      <c r="I3540">
        <v>5</v>
      </c>
      <c r="J3540">
        <v>1</v>
      </c>
      <c r="K3540">
        <v>2</v>
      </c>
      <c r="L3540">
        <v>0</v>
      </c>
    </row>
    <row r="3541" spans="1:12" x14ac:dyDescent="0.2">
      <c r="A3541" t="s">
        <v>3557</v>
      </c>
      <c r="B3541" t="s">
        <v>13</v>
      </c>
      <c r="C3541">
        <v>0</v>
      </c>
      <c r="D3541">
        <v>2</v>
      </c>
      <c r="E3541">
        <v>0</v>
      </c>
      <c r="F3541">
        <v>1</v>
      </c>
      <c r="G3541">
        <v>1</v>
      </c>
      <c r="H3541">
        <v>1</v>
      </c>
      <c r="I3541">
        <v>2</v>
      </c>
      <c r="J3541">
        <v>3</v>
      </c>
      <c r="K3541">
        <v>2</v>
      </c>
      <c r="L3541">
        <v>0</v>
      </c>
    </row>
    <row r="3542" spans="1:12" x14ac:dyDescent="0.2">
      <c r="A3542" t="s">
        <v>3558</v>
      </c>
      <c r="B3542" t="s">
        <v>34</v>
      </c>
      <c r="C3542">
        <v>0</v>
      </c>
      <c r="D3542">
        <v>3</v>
      </c>
      <c r="E3542">
        <v>1</v>
      </c>
      <c r="F3542">
        <v>1</v>
      </c>
      <c r="G3542">
        <v>1</v>
      </c>
      <c r="H3542">
        <v>3</v>
      </c>
      <c r="I3542">
        <v>12</v>
      </c>
      <c r="J3542">
        <v>2</v>
      </c>
      <c r="K3542">
        <v>3</v>
      </c>
      <c r="L3542">
        <v>0</v>
      </c>
    </row>
    <row r="3543" spans="1:12" x14ac:dyDescent="0.2">
      <c r="A3543" t="s">
        <v>3559</v>
      </c>
      <c r="B3543" t="s">
        <v>34</v>
      </c>
      <c r="C3543">
        <v>0</v>
      </c>
      <c r="D3543">
        <v>8</v>
      </c>
      <c r="E3543">
        <v>14</v>
      </c>
      <c r="F3543">
        <v>0</v>
      </c>
      <c r="G3543">
        <v>0.5</v>
      </c>
      <c r="H3543">
        <v>4</v>
      </c>
      <c r="I3543">
        <v>26</v>
      </c>
      <c r="J3543">
        <v>1</v>
      </c>
      <c r="K3543">
        <v>9</v>
      </c>
      <c r="L3543">
        <v>0</v>
      </c>
    </row>
    <row r="3544" spans="1:12" x14ac:dyDescent="0.2">
      <c r="A3544" t="s">
        <v>3560</v>
      </c>
      <c r="B3544" t="s">
        <v>34</v>
      </c>
      <c r="C3544">
        <v>0</v>
      </c>
      <c r="D3544">
        <v>2</v>
      </c>
      <c r="E3544">
        <v>1</v>
      </c>
      <c r="F3544">
        <v>0</v>
      </c>
      <c r="G3544">
        <v>1</v>
      </c>
      <c r="H3544">
        <v>6</v>
      </c>
      <c r="I3544">
        <v>10</v>
      </c>
      <c r="J3544">
        <v>1</v>
      </c>
      <c r="K3544">
        <v>2</v>
      </c>
      <c r="L3544">
        <v>0</v>
      </c>
    </row>
    <row r="3545" spans="1:12" x14ac:dyDescent="0.2">
      <c r="A3545" t="s">
        <v>3561</v>
      </c>
      <c r="B3545" t="s">
        <v>34</v>
      </c>
      <c r="C3545">
        <v>0</v>
      </c>
      <c r="D3545">
        <v>4</v>
      </c>
      <c r="E3545">
        <v>6</v>
      </c>
      <c r="F3545">
        <v>0</v>
      </c>
      <c r="G3545">
        <v>0.5</v>
      </c>
      <c r="H3545">
        <v>8</v>
      </c>
      <c r="I3545">
        <v>16</v>
      </c>
      <c r="J3545">
        <v>2</v>
      </c>
      <c r="K3545">
        <v>4</v>
      </c>
      <c r="L3545">
        <v>0</v>
      </c>
    </row>
    <row r="3546" spans="1:12" x14ac:dyDescent="0.2">
      <c r="A3546" t="s">
        <v>3562</v>
      </c>
      <c r="B3546" t="s">
        <v>34</v>
      </c>
      <c r="C3546">
        <v>0</v>
      </c>
      <c r="D3546">
        <v>7</v>
      </c>
      <c r="E3546">
        <v>0</v>
      </c>
      <c r="F3546">
        <v>0</v>
      </c>
      <c r="G3546">
        <v>0.5</v>
      </c>
      <c r="H3546">
        <v>4</v>
      </c>
      <c r="I3546">
        <v>25</v>
      </c>
      <c r="J3546">
        <v>2</v>
      </c>
      <c r="K3546">
        <v>8</v>
      </c>
      <c r="L3546">
        <v>2</v>
      </c>
    </row>
    <row r="3547" spans="1:12" x14ac:dyDescent="0.2">
      <c r="A3547" t="s">
        <v>3563</v>
      </c>
      <c r="B3547" t="s">
        <v>34</v>
      </c>
      <c r="C3547">
        <v>0</v>
      </c>
      <c r="D3547">
        <v>11</v>
      </c>
      <c r="E3547">
        <v>43</v>
      </c>
      <c r="F3547">
        <v>0</v>
      </c>
      <c r="G3547">
        <v>0.16700000000000001</v>
      </c>
      <c r="H3547">
        <v>9</v>
      </c>
      <c r="I3547">
        <v>23</v>
      </c>
      <c r="J3547">
        <v>5</v>
      </c>
      <c r="K3547">
        <v>13</v>
      </c>
      <c r="L3547">
        <v>3</v>
      </c>
    </row>
    <row r="3548" spans="1:12" x14ac:dyDescent="0.2">
      <c r="A3548" t="s">
        <v>3564</v>
      </c>
      <c r="B3548" t="s">
        <v>34</v>
      </c>
      <c r="C3548">
        <v>0</v>
      </c>
      <c r="D3548">
        <v>1</v>
      </c>
      <c r="E3548">
        <v>0</v>
      </c>
      <c r="F3548">
        <v>1</v>
      </c>
      <c r="G3548">
        <v>1</v>
      </c>
      <c r="H3548">
        <v>4</v>
      </c>
      <c r="I3548">
        <v>5</v>
      </c>
      <c r="J3548">
        <v>1</v>
      </c>
      <c r="K3548">
        <v>2</v>
      </c>
      <c r="L3548">
        <v>0</v>
      </c>
    </row>
    <row r="3549" spans="1:12" x14ac:dyDescent="0.2">
      <c r="A3549" t="s">
        <v>3565</v>
      </c>
      <c r="B3549" t="s">
        <v>13</v>
      </c>
      <c r="C3549">
        <v>0</v>
      </c>
      <c r="D3549">
        <v>1</v>
      </c>
      <c r="E3549">
        <v>0</v>
      </c>
      <c r="F3549">
        <v>1</v>
      </c>
      <c r="G3549">
        <v>1</v>
      </c>
      <c r="H3549">
        <v>1</v>
      </c>
      <c r="I3549">
        <v>1</v>
      </c>
      <c r="J3549">
        <v>7</v>
      </c>
      <c r="K3549">
        <v>1</v>
      </c>
      <c r="L3549">
        <v>0</v>
      </c>
    </row>
    <row r="3550" spans="1:12" x14ac:dyDescent="0.2">
      <c r="A3550" t="s">
        <v>3566</v>
      </c>
      <c r="B3550" t="s">
        <v>34</v>
      </c>
      <c r="C3550">
        <v>0</v>
      </c>
      <c r="D3550">
        <v>1</v>
      </c>
      <c r="E3550">
        <v>1</v>
      </c>
      <c r="F3550">
        <v>0</v>
      </c>
      <c r="G3550">
        <v>1</v>
      </c>
      <c r="H3550">
        <v>10</v>
      </c>
      <c r="I3550">
        <v>9</v>
      </c>
      <c r="J3550">
        <v>2</v>
      </c>
      <c r="K3550">
        <v>2</v>
      </c>
      <c r="L3550">
        <v>0</v>
      </c>
    </row>
    <row r="3551" spans="1:12" x14ac:dyDescent="0.2">
      <c r="A3551" t="s">
        <v>3567</v>
      </c>
      <c r="B3551" t="s">
        <v>34</v>
      </c>
      <c r="C3551">
        <v>0</v>
      </c>
      <c r="D3551">
        <v>1</v>
      </c>
      <c r="E3551">
        <v>0</v>
      </c>
      <c r="F3551">
        <v>1</v>
      </c>
      <c r="G3551">
        <v>1</v>
      </c>
      <c r="H3551">
        <v>5</v>
      </c>
      <c r="I3551">
        <v>5</v>
      </c>
      <c r="J3551">
        <v>1</v>
      </c>
      <c r="K3551">
        <v>2</v>
      </c>
      <c r="L3551">
        <v>0</v>
      </c>
    </row>
    <row r="3552" spans="1:12" x14ac:dyDescent="0.2">
      <c r="A3552" t="s">
        <v>3568</v>
      </c>
      <c r="B3552" t="s">
        <v>34</v>
      </c>
      <c r="C3552">
        <v>0</v>
      </c>
      <c r="D3552">
        <v>1</v>
      </c>
      <c r="E3552">
        <v>0</v>
      </c>
      <c r="F3552">
        <v>1</v>
      </c>
      <c r="G3552">
        <v>0.33300000000000002</v>
      </c>
      <c r="H3552">
        <v>12</v>
      </c>
      <c r="I3552">
        <v>16</v>
      </c>
      <c r="J3552">
        <v>3</v>
      </c>
      <c r="K3552">
        <v>4</v>
      </c>
      <c r="L3552">
        <v>0</v>
      </c>
    </row>
    <row r="3553" spans="1:12" x14ac:dyDescent="0.2">
      <c r="A3553" t="s">
        <v>3569</v>
      </c>
      <c r="B3553" t="s">
        <v>34</v>
      </c>
      <c r="C3553">
        <v>0</v>
      </c>
      <c r="D3553">
        <v>9</v>
      </c>
      <c r="E3553">
        <v>15</v>
      </c>
      <c r="F3553">
        <v>1</v>
      </c>
      <c r="G3553">
        <v>0.33300000000000002</v>
      </c>
      <c r="H3553">
        <v>8</v>
      </c>
      <c r="I3553">
        <v>31</v>
      </c>
      <c r="J3553">
        <v>5</v>
      </c>
      <c r="K3553">
        <v>10</v>
      </c>
      <c r="L3553">
        <v>0</v>
      </c>
    </row>
    <row r="3554" spans="1:12" x14ac:dyDescent="0.2">
      <c r="A3554" t="s">
        <v>3570</v>
      </c>
      <c r="B3554" t="s">
        <v>34</v>
      </c>
      <c r="C3554">
        <v>0</v>
      </c>
      <c r="D3554">
        <v>2</v>
      </c>
      <c r="E3554">
        <v>3</v>
      </c>
      <c r="F3554">
        <v>1</v>
      </c>
      <c r="G3554">
        <v>1</v>
      </c>
      <c r="H3554">
        <v>3</v>
      </c>
      <c r="I3554">
        <v>13</v>
      </c>
      <c r="J3554">
        <v>4</v>
      </c>
      <c r="K3554">
        <v>3</v>
      </c>
      <c r="L3554">
        <v>0</v>
      </c>
    </row>
    <row r="3555" spans="1:12" x14ac:dyDescent="0.2">
      <c r="A3555" t="s">
        <v>3571</v>
      </c>
      <c r="B3555" t="s">
        <v>34</v>
      </c>
      <c r="C3555">
        <v>0</v>
      </c>
      <c r="D3555">
        <v>6</v>
      </c>
      <c r="E3555">
        <v>15</v>
      </c>
      <c r="F3555">
        <v>0</v>
      </c>
      <c r="G3555">
        <v>0.5</v>
      </c>
      <c r="H3555">
        <v>10</v>
      </c>
      <c r="I3555">
        <v>19</v>
      </c>
      <c r="J3555">
        <v>1</v>
      </c>
      <c r="K3555">
        <v>7</v>
      </c>
      <c r="L3555">
        <v>0</v>
      </c>
    </row>
    <row r="3556" spans="1:12" x14ac:dyDescent="0.2">
      <c r="A3556" t="s">
        <v>3572</v>
      </c>
      <c r="B3556" t="s">
        <v>34</v>
      </c>
      <c r="C3556">
        <v>1</v>
      </c>
      <c r="D3556">
        <v>14</v>
      </c>
      <c r="E3556">
        <v>68</v>
      </c>
      <c r="F3556">
        <v>1</v>
      </c>
      <c r="G3556">
        <v>0.25</v>
      </c>
      <c r="H3556">
        <v>3</v>
      </c>
      <c r="I3556">
        <v>29</v>
      </c>
      <c r="J3556">
        <v>13</v>
      </c>
      <c r="K3556">
        <v>16</v>
      </c>
      <c r="L3556">
        <v>3</v>
      </c>
    </row>
    <row r="3557" spans="1:12" x14ac:dyDescent="0.2">
      <c r="A3557" t="s">
        <v>3573</v>
      </c>
      <c r="B3557" t="s">
        <v>34</v>
      </c>
      <c r="C3557">
        <v>0</v>
      </c>
      <c r="D3557">
        <v>3</v>
      </c>
      <c r="E3557">
        <v>3</v>
      </c>
      <c r="F3557">
        <v>0</v>
      </c>
      <c r="G3557">
        <v>0.5</v>
      </c>
      <c r="H3557">
        <v>4</v>
      </c>
      <c r="I3557">
        <v>6</v>
      </c>
      <c r="J3557">
        <v>1</v>
      </c>
      <c r="K3557">
        <v>4</v>
      </c>
      <c r="L3557">
        <v>0</v>
      </c>
    </row>
    <row r="3558" spans="1:12" x14ac:dyDescent="0.2">
      <c r="A3558" t="s">
        <v>3574</v>
      </c>
      <c r="B3558" t="s">
        <v>34</v>
      </c>
      <c r="C3558">
        <v>0</v>
      </c>
      <c r="D3558">
        <v>2</v>
      </c>
      <c r="E3558">
        <v>3</v>
      </c>
      <c r="F3558">
        <v>0</v>
      </c>
      <c r="G3558">
        <v>1</v>
      </c>
      <c r="H3558">
        <v>6</v>
      </c>
      <c r="I3558">
        <v>8</v>
      </c>
      <c r="J3558">
        <v>0</v>
      </c>
      <c r="K3558">
        <v>3</v>
      </c>
      <c r="L3558">
        <v>0</v>
      </c>
    </row>
    <row r="3559" spans="1:12" x14ac:dyDescent="0.2">
      <c r="A3559" t="s">
        <v>3575</v>
      </c>
      <c r="B3559" t="s">
        <v>34</v>
      </c>
      <c r="C3559">
        <v>0</v>
      </c>
      <c r="D3559">
        <v>5</v>
      </c>
      <c r="E3559">
        <v>8</v>
      </c>
      <c r="F3559">
        <v>0</v>
      </c>
      <c r="G3559">
        <v>1</v>
      </c>
      <c r="H3559">
        <v>9</v>
      </c>
      <c r="I3559">
        <v>12</v>
      </c>
      <c r="J3559">
        <v>1</v>
      </c>
      <c r="K3559">
        <v>5</v>
      </c>
      <c r="L3559">
        <v>0</v>
      </c>
    </row>
    <row r="3560" spans="1:12" x14ac:dyDescent="0.2">
      <c r="A3560" t="s">
        <v>3576</v>
      </c>
      <c r="B3560" t="s">
        <v>34</v>
      </c>
      <c r="C3560">
        <v>0</v>
      </c>
      <c r="D3560">
        <v>4</v>
      </c>
      <c r="E3560">
        <v>7</v>
      </c>
      <c r="F3560">
        <v>0</v>
      </c>
      <c r="G3560">
        <v>0.5</v>
      </c>
      <c r="H3560">
        <v>10</v>
      </c>
      <c r="I3560">
        <v>31</v>
      </c>
      <c r="J3560">
        <v>1</v>
      </c>
      <c r="K3560">
        <v>7</v>
      </c>
      <c r="L3560">
        <v>0</v>
      </c>
    </row>
    <row r="3561" spans="1:12" x14ac:dyDescent="0.2">
      <c r="A3561" t="s">
        <v>3577</v>
      </c>
      <c r="B3561" t="s">
        <v>34</v>
      </c>
      <c r="C3561">
        <v>0</v>
      </c>
      <c r="D3561">
        <v>3</v>
      </c>
      <c r="E3561">
        <v>1</v>
      </c>
      <c r="F3561">
        <v>0</v>
      </c>
      <c r="G3561">
        <v>0.5</v>
      </c>
      <c r="H3561">
        <v>6</v>
      </c>
      <c r="I3561">
        <v>12</v>
      </c>
      <c r="J3561">
        <v>0</v>
      </c>
      <c r="K3561">
        <v>3</v>
      </c>
      <c r="L3561">
        <v>0</v>
      </c>
    </row>
    <row r="3562" spans="1:12" x14ac:dyDescent="0.2">
      <c r="A3562" t="s">
        <v>3578</v>
      </c>
      <c r="B3562" t="s">
        <v>34</v>
      </c>
      <c r="C3562">
        <v>0</v>
      </c>
      <c r="D3562">
        <v>27</v>
      </c>
      <c r="E3562">
        <v>345</v>
      </c>
      <c r="F3562">
        <v>0</v>
      </c>
      <c r="G3562">
        <v>0.5</v>
      </c>
      <c r="H3562">
        <v>9</v>
      </c>
      <c r="I3562">
        <v>37</v>
      </c>
      <c r="J3562">
        <v>0</v>
      </c>
      <c r="K3562">
        <v>27</v>
      </c>
      <c r="L3562">
        <v>0</v>
      </c>
    </row>
    <row r="3563" spans="1:12" x14ac:dyDescent="0.2">
      <c r="A3563" t="s">
        <v>3579</v>
      </c>
      <c r="B3563" t="s">
        <v>34</v>
      </c>
      <c r="C3563">
        <v>0</v>
      </c>
      <c r="D3563">
        <v>48</v>
      </c>
      <c r="E3563">
        <v>1162</v>
      </c>
      <c r="F3563">
        <v>0</v>
      </c>
      <c r="G3563">
        <v>0.33300000000000002</v>
      </c>
      <c r="H3563">
        <v>10</v>
      </c>
      <c r="I3563">
        <v>65</v>
      </c>
      <c r="J3563">
        <v>0</v>
      </c>
      <c r="K3563">
        <v>49</v>
      </c>
      <c r="L3563">
        <v>0</v>
      </c>
    </row>
    <row r="3564" spans="1:12" x14ac:dyDescent="0.2">
      <c r="A3564" t="s">
        <v>3580</v>
      </c>
      <c r="B3564" t="s">
        <v>17</v>
      </c>
      <c r="C3564">
        <v>0</v>
      </c>
      <c r="D3564">
        <v>1</v>
      </c>
      <c r="E3564">
        <v>0</v>
      </c>
      <c r="F3564">
        <v>4</v>
      </c>
      <c r="G3564">
        <v>1</v>
      </c>
      <c r="H3564">
        <v>0</v>
      </c>
      <c r="I3564">
        <v>6</v>
      </c>
      <c r="J3564">
        <v>1</v>
      </c>
      <c r="K3564">
        <v>1</v>
      </c>
      <c r="L3564">
        <v>0</v>
      </c>
    </row>
    <row r="3565" spans="1:12" x14ac:dyDescent="0.2">
      <c r="A3565" t="s">
        <v>3581</v>
      </c>
      <c r="B3565" t="s">
        <v>34</v>
      </c>
      <c r="C3565">
        <v>1</v>
      </c>
      <c r="D3565">
        <v>67</v>
      </c>
      <c r="E3565">
        <v>1643</v>
      </c>
      <c r="F3565">
        <v>0</v>
      </c>
      <c r="G3565">
        <v>0.33300000000000002</v>
      </c>
      <c r="H3565">
        <v>47</v>
      </c>
      <c r="I3565">
        <v>178</v>
      </c>
      <c r="J3565">
        <v>11</v>
      </c>
      <c r="K3565">
        <v>75</v>
      </c>
      <c r="L3565">
        <v>2</v>
      </c>
    </row>
    <row r="3566" spans="1:12" x14ac:dyDescent="0.2">
      <c r="A3566" t="s">
        <v>3582</v>
      </c>
      <c r="B3566" t="s">
        <v>19</v>
      </c>
      <c r="C3566">
        <v>0</v>
      </c>
      <c r="D3566">
        <v>1</v>
      </c>
      <c r="E3566">
        <v>1</v>
      </c>
      <c r="F3566">
        <v>0</v>
      </c>
      <c r="G3566">
        <v>1</v>
      </c>
      <c r="H3566">
        <v>6</v>
      </c>
      <c r="I3566">
        <v>5</v>
      </c>
      <c r="J3566">
        <v>1</v>
      </c>
      <c r="K3566">
        <v>2</v>
      </c>
      <c r="L3566">
        <v>0</v>
      </c>
    </row>
    <row r="3567" spans="1:12" x14ac:dyDescent="0.2">
      <c r="A3567" t="s">
        <v>3583</v>
      </c>
      <c r="B3567" t="s">
        <v>19</v>
      </c>
      <c r="C3567">
        <v>0</v>
      </c>
      <c r="D3567">
        <v>2</v>
      </c>
      <c r="E3567">
        <v>0</v>
      </c>
      <c r="F3567">
        <v>0</v>
      </c>
      <c r="G3567">
        <v>1</v>
      </c>
      <c r="H3567">
        <v>8</v>
      </c>
      <c r="I3567">
        <v>6</v>
      </c>
      <c r="J3567">
        <v>3</v>
      </c>
      <c r="K3567">
        <v>2</v>
      </c>
      <c r="L3567">
        <v>0</v>
      </c>
    </row>
    <row r="3568" spans="1:12" x14ac:dyDescent="0.2">
      <c r="A3568" t="s">
        <v>3584</v>
      </c>
      <c r="B3568" t="s">
        <v>19</v>
      </c>
      <c r="C3568">
        <v>0</v>
      </c>
      <c r="D3568">
        <v>2</v>
      </c>
      <c r="E3568">
        <v>1</v>
      </c>
      <c r="F3568">
        <v>0</v>
      </c>
      <c r="G3568">
        <v>1</v>
      </c>
      <c r="H3568">
        <v>6</v>
      </c>
      <c r="I3568">
        <v>5</v>
      </c>
      <c r="J3568">
        <v>1</v>
      </c>
      <c r="K3568">
        <v>2</v>
      </c>
      <c r="L3568">
        <v>0</v>
      </c>
    </row>
    <row r="3569" spans="1:12" x14ac:dyDescent="0.2">
      <c r="A3569" t="s">
        <v>3585</v>
      </c>
      <c r="B3569" t="s">
        <v>19</v>
      </c>
      <c r="C3569">
        <v>0</v>
      </c>
      <c r="D3569">
        <v>1</v>
      </c>
      <c r="E3569">
        <v>1</v>
      </c>
      <c r="F3569">
        <v>0</v>
      </c>
      <c r="G3569">
        <v>1</v>
      </c>
      <c r="H3569">
        <v>8</v>
      </c>
      <c r="I3569">
        <v>7</v>
      </c>
      <c r="J3569">
        <v>1</v>
      </c>
      <c r="K3569">
        <v>3</v>
      </c>
      <c r="L3569">
        <v>0</v>
      </c>
    </row>
    <row r="3570" spans="1:12" x14ac:dyDescent="0.2">
      <c r="A3570" t="s">
        <v>3586</v>
      </c>
      <c r="B3570" t="s">
        <v>19</v>
      </c>
      <c r="C3570">
        <v>0</v>
      </c>
      <c r="D3570">
        <v>1</v>
      </c>
      <c r="E3570">
        <v>0</v>
      </c>
      <c r="F3570">
        <v>0</v>
      </c>
      <c r="G3570">
        <v>1</v>
      </c>
      <c r="H3570">
        <v>5</v>
      </c>
      <c r="I3570">
        <v>8</v>
      </c>
      <c r="J3570">
        <v>1</v>
      </c>
      <c r="K3570">
        <v>2</v>
      </c>
      <c r="L3570">
        <v>0</v>
      </c>
    </row>
    <row r="3571" spans="1:12" x14ac:dyDescent="0.2">
      <c r="A3571" t="s">
        <v>3587</v>
      </c>
      <c r="B3571" t="s">
        <v>19</v>
      </c>
      <c r="C3571">
        <v>0</v>
      </c>
      <c r="D3571">
        <v>2</v>
      </c>
      <c r="E3571">
        <v>0</v>
      </c>
      <c r="F3571">
        <v>0</v>
      </c>
      <c r="G3571">
        <v>1</v>
      </c>
      <c r="H3571">
        <v>6</v>
      </c>
      <c r="I3571">
        <v>11</v>
      </c>
      <c r="J3571">
        <v>1</v>
      </c>
      <c r="K3571">
        <v>2</v>
      </c>
      <c r="L3571">
        <v>0</v>
      </c>
    </row>
    <row r="3572" spans="1:12" x14ac:dyDescent="0.2">
      <c r="A3572" t="s">
        <v>3588</v>
      </c>
      <c r="B3572" t="s">
        <v>19</v>
      </c>
      <c r="C3572">
        <v>0</v>
      </c>
      <c r="D3572">
        <v>2</v>
      </c>
      <c r="E3572">
        <v>1</v>
      </c>
      <c r="F3572">
        <v>0</v>
      </c>
      <c r="G3572">
        <v>1</v>
      </c>
      <c r="H3572">
        <v>7</v>
      </c>
      <c r="I3572">
        <v>6</v>
      </c>
      <c r="J3572">
        <v>2</v>
      </c>
      <c r="K3572">
        <v>2</v>
      </c>
      <c r="L3572">
        <v>0</v>
      </c>
    </row>
    <row r="3573" spans="1:12" x14ac:dyDescent="0.2">
      <c r="A3573" t="s">
        <v>3589</v>
      </c>
      <c r="B3573" t="s">
        <v>19</v>
      </c>
      <c r="C3573">
        <v>0</v>
      </c>
      <c r="D3573">
        <v>2</v>
      </c>
      <c r="E3573">
        <v>0</v>
      </c>
      <c r="F3573">
        <v>0</v>
      </c>
      <c r="G3573">
        <v>1</v>
      </c>
      <c r="H3573">
        <v>5</v>
      </c>
      <c r="I3573">
        <v>13</v>
      </c>
      <c r="J3573">
        <v>1</v>
      </c>
      <c r="K3573">
        <v>2</v>
      </c>
      <c r="L3573">
        <v>0</v>
      </c>
    </row>
    <row r="3574" spans="1:12" x14ac:dyDescent="0.2">
      <c r="A3574" t="s">
        <v>3590</v>
      </c>
      <c r="B3574" t="s">
        <v>19</v>
      </c>
      <c r="C3574">
        <v>0</v>
      </c>
      <c r="D3574">
        <v>1</v>
      </c>
      <c r="E3574">
        <v>1</v>
      </c>
      <c r="F3574">
        <v>0</v>
      </c>
      <c r="G3574">
        <v>1</v>
      </c>
      <c r="H3574">
        <v>5</v>
      </c>
      <c r="I3574">
        <v>6</v>
      </c>
      <c r="J3574">
        <v>1</v>
      </c>
      <c r="K3574">
        <v>3</v>
      </c>
      <c r="L3574">
        <v>0</v>
      </c>
    </row>
    <row r="3575" spans="1:12" x14ac:dyDescent="0.2">
      <c r="A3575" t="s">
        <v>3591</v>
      </c>
      <c r="B3575" t="s">
        <v>19</v>
      </c>
      <c r="C3575">
        <v>0</v>
      </c>
      <c r="D3575">
        <v>2</v>
      </c>
      <c r="E3575">
        <v>0</v>
      </c>
      <c r="F3575">
        <v>0</v>
      </c>
      <c r="G3575">
        <v>1</v>
      </c>
      <c r="H3575">
        <v>4</v>
      </c>
      <c r="I3575">
        <v>8</v>
      </c>
      <c r="J3575">
        <v>1</v>
      </c>
      <c r="K3575">
        <v>2</v>
      </c>
      <c r="L3575">
        <v>0</v>
      </c>
    </row>
    <row r="3576" spans="1:12" x14ac:dyDescent="0.2">
      <c r="A3576" t="s">
        <v>3592</v>
      </c>
      <c r="B3576" t="s">
        <v>34</v>
      </c>
      <c r="C3576">
        <v>0</v>
      </c>
      <c r="D3576">
        <v>2</v>
      </c>
      <c r="E3576">
        <v>0</v>
      </c>
      <c r="F3576">
        <v>1</v>
      </c>
      <c r="G3576">
        <v>1</v>
      </c>
      <c r="H3576">
        <v>8</v>
      </c>
      <c r="I3576">
        <v>14</v>
      </c>
      <c r="J3576">
        <v>1</v>
      </c>
      <c r="K3576">
        <v>2</v>
      </c>
      <c r="L3576">
        <v>0</v>
      </c>
    </row>
    <row r="3577" spans="1:12" x14ac:dyDescent="0.2">
      <c r="A3577" t="s">
        <v>3593</v>
      </c>
      <c r="B3577" t="s">
        <v>34</v>
      </c>
      <c r="C3577">
        <v>0</v>
      </c>
      <c r="D3577">
        <v>2</v>
      </c>
      <c r="E3577">
        <v>1</v>
      </c>
      <c r="F3577">
        <v>1</v>
      </c>
      <c r="G3577">
        <v>1</v>
      </c>
      <c r="H3577">
        <v>7</v>
      </c>
      <c r="I3577">
        <v>25</v>
      </c>
      <c r="J3577">
        <v>2</v>
      </c>
      <c r="K3577">
        <v>3</v>
      </c>
      <c r="L3577">
        <v>0</v>
      </c>
    </row>
    <row r="3578" spans="1:12" x14ac:dyDescent="0.2">
      <c r="A3578" t="s">
        <v>3594</v>
      </c>
      <c r="B3578" t="s">
        <v>34</v>
      </c>
      <c r="C3578">
        <v>0</v>
      </c>
      <c r="D3578">
        <v>2</v>
      </c>
      <c r="E3578">
        <v>0</v>
      </c>
      <c r="F3578">
        <v>1</v>
      </c>
      <c r="G3578">
        <v>1</v>
      </c>
      <c r="H3578">
        <v>5</v>
      </c>
      <c r="I3578">
        <v>10</v>
      </c>
      <c r="J3578">
        <v>1</v>
      </c>
      <c r="K3578">
        <v>3</v>
      </c>
      <c r="L3578">
        <v>0</v>
      </c>
    </row>
    <row r="3579" spans="1:12" x14ac:dyDescent="0.2">
      <c r="A3579" t="s">
        <v>3595</v>
      </c>
      <c r="B3579" t="s">
        <v>34</v>
      </c>
      <c r="C3579">
        <v>0</v>
      </c>
      <c r="D3579">
        <v>2</v>
      </c>
      <c r="E3579">
        <v>1</v>
      </c>
      <c r="F3579">
        <v>0</v>
      </c>
      <c r="G3579">
        <v>1</v>
      </c>
      <c r="H3579">
        <v>8</v>
      </c>
      <c r="I3579">
        <v>10</v>
      </c>
      <c r="J3579">
        <v>1</v>
      </c>
      <c r="K3579">
        <v>2</v>
      </c>
      <c r="L3579">
        <v>0</v>
      </c>
    </row>
    <row r="3580" spans="1:12" x14ac:dyDescent="0.2">
      <c r="A3580" t="s">
        <v>3596</v>
      </c>
      <c r="B3580" t="s">
        <v>34</v>
      </c>
      <c r="C3580">
        <v>0</v>
      </c>
      <c r="D3580">
        <v>2</v>
      </c>
      <c r="E3580">
        <v>0</v>
      </c>
      <c r="F3580">
        <v>1</v>
      </c>
      <c r="G3580">
        <v>1</v>
      </c>
      <c r="H3580">
        <v>11</v>
      </c>
      <c r="I3580">
        <v>13</v>
      </c>
      <c r="J3580">
        <v>1</v>
      </c>
      <c r="K3580">
        <v>2</v>
      </c>
      <c r="L3580">
        <v>0</v>
      </c>
    </row>
    <row r="3581" spans="1:12" x14ac:dyDescent="0.2">
      <c r="A3581" t="s">
        <v>3597</v>
      </c>
      <c r="B3581" t="s">
        <v>17</v>
      </c>
      <c r="C3581">
        <v>0</v>
      </c>
      <c r="D3581">
        <v>1</v>
      </c>
      <c r="E3581">
        <v>0</v>
      </c>
      <c r="F3581">
        <v>4</v>
      </c>
      <c r="G3581">
        <v>1</v>
      </c>
      <c r="H3581">
        <v>0</v>
      </c>
      <c r="I3581">
        <v>4</v>
      </c>
      <c r="J3581">
        <v>1</v>
      </c>
      <c r="K3581">
        <v>2</v>
      </c>
      <c r="L3581">
        <v>0</v>
      </c>
    </row>
    <row r="3582" spans="1:12" x14ac:dyDescent="0.2">
      <c r="A3582" t="s">
        <v>3598</v>
      </c>
      <c r="B3582" t="s">
        <v>34</v>
      </c>
      <c r="C3582">
        <v>0</v>
      </c>
      <c r="D3582">
        <v>2</v>
      </c>
      <c r="E3582">
        <v>0</v>
      </c>
      <c r="F3582">
        <v>1</v>
      </c>
      <c r="G3582">
        <v>1</v>
      </c>
      <c r="H3582">
        <v>7</v>
      </c>
      <c r="I3582">
        <v>8</v>
      </c>
      <c r="J3582">
        <v>1</v>
      </c>
      <c r="K3582">
        <v>2</v>
      </c>
      <c r="L3582">
        <v>0</v>
      </c>
    </row>
    <row r="3583" spans="1:12" x14ac:dyDescent="0.2">
      <c r="A3583" t="s">
        <v>3599</v>
      </c>
      <c r="B3583" t="s">
        <v>19</v>
      </c>
      <c r="C3583">
        <v>0</v>
      </c>
      <c r="D3583">
        <v>2</v>
      </c>
      <c r="E3583">
        <v>0</v>
      </c>
      <c r="F3583">
        <v>1</v>
      </c>
      <c r="G3583">
        <v>1</v>
      </c>
      <c r="H3583">
        <v>5</v>
      </c>
      <c r="I3583">
        <v>11</v>
      </c>
      <c r="J3583">
        <v>1</v>
      </c>
      <c r="K3583">
        <v>2</v>
      </c>
      <c r="L3583">
        <v>0</v>
      </c>
    </row>
    <row r="3584" spans="1:12" x14ac:dyDescent="0.2">
      <c r="A3584" t="s">
        <v>3600</v>
      </c>
      <c r="B3584" t="s">
        <v>34</v>
      </c>
      <c r="C3584">
        <v>0</v>
      </c>
      <c r="D3584">
        <v>2</v>
      </c>
      <c r="E3584">
        <v>1</v>
      </c>
      <c r="F3584">
        <v>1</v>
      </c>
      <c r="G3584">
        <v>1</v>
      </c>
      <c r="H3584">
        <v>7</v>
      </c>
      <c r="I3584">
        <v>13</v>
      </c>
      <c r="J3584">
        <v>1</v>
      </c>
      <c r="K3584">
        <v>2</v>
      </c>
      <c r="L3584">
        <v>0</v>
      </c>
    </row>
    <row r="3585" spans="1:12" x14ac:dyDescent="0.2">
      <c r="A3585" t="s">
        <v>3601</v>
      </c>
      <c r="B3585" t="s">
        <v>34</v>
      </c>
      <c r="C3585">
        <v>0</v>
      </c>
      <c r="D3585">
        <v>2</v>
      </c>
      <c r="E3585">
        <v>0</v>
      </c>
      <c r="F3585">
        <v>1</v>
      </c>
      <c r="G3585">
        <v>1</v>
      </c>
      <c r="H3585">
        <v>7</v>
      </c>
      <c r="I3585">
        <v>10</v>
      </c>
      <c r="J3585">
        <v>1</v>
      </c>
      <c r="K3585">
        <v>2</v>
      </c>
      <c r="L3585">
        <v>0</v>
      </c>
    </row>
    <row r="3586" spans="1:12" x14ac:dyDescent="0.2">
      <c r="A3586" t="s">
        <v>3602</v>
      </c>
      <c r="B3586" t="s">
        <v>34</v>
      </c>
      <c r="C3586">
        <v>0</v>
      </c>
      <c r="D3586">
        <v>2</v>
      </c>
      <c r="E3586">
        <v>0</v>
      </c>
      <c r="F3586">
        <v>1</v>
      </c>
      <c r="G3586">
        <v>1</v>
      </c>
      <c r="H3586">
        <v>6</v>
      </c>
      <c r="I3586">
        <v>15</v>
      </c>
      <c r="J3586">
        <v>1</v>
      </c>
      <c r="K3586">
        <v>2</v>
      </c>
      <c r="L3586">
        <v>0</v>
      </c>
    </row>
    <row r="3587" spans="1:12" x14ac:dyDescent="0.2">
      <c r="A3587" t="s">
        <v>3603</v>
      </c>
      <c r="B3587" t="s">
        <v>34</v>
      </c>
      <c r="C3587">
        <v>0</v>
      </c>
      <c r="D3587">
        <v>2</v>
      </c>
      <c r="E3587">
        <v>0</v>
      </c>
      <c r="F3587">
        <v>1</v>
      </c>
      <c r="G3587">
        <v>1</v>
      </c>
      <c r="H3587">
        <v>9</v>
      </c>
      <c r="I3587">
        <v>34</v>
      </c>
      <c r="J3587">
        <v>1</v>
      </c>
      <c r="K3587">
        <v>2</v>
      </c>
      <c r="L3587">
        <v>0</v>
      </c>
    </row>
    <row r="3588" spans="1:12" x14ac:dyDescent="0.2">
      <c r="A3588" t="s">
        <v>3604</v>
      </c>
      <c r="B3588" t="s">
        <v>34</v>
      </c>
      <c r="C3588">
        <v>0</v>
      </c>
      <c r="D3588">
        <v>2</v>
      </c>
      <c r="E3588">
        <v>1</v>
      </c>
      <c r="F3588">
        <v>1</v>
      </c>
      <c r="G3588">
        <v>1</v>
      </c>
      <c r="H3588">
        <v>4</v>
      </c>
      <c r="I3588">
        <v>4</v>
      </c>
      <c r="J3588">
        <v>1</v>
      </c>
      <c r="K3588">
        <v>2</v>
      </c>
      <c r="L3588">
        <v>0</v>
      </c>
    </row>
    <row r="3589" spans="1:12" x14ac:dyDescent="0.2">
      <c r="A3589" t="s">
        <v>3605</v>
      </c>
      <c r="B3589" t="s">
        <v>34</v>
      </c>
      <c r="C3589">
        <v>0</v>
      </c>
      <c r="D3589">
        <v>3</v>
      </c>
      <c r="E3589">
        <v>0</v>
      </c>
      <c r="F3589">
        <v>1</v>
      </c>
      <c r="G3589">
        <v>1</v>
      </c>
      <c r="H3589">
        <v>6</v>
      </c>
      <c r="I3589">
        <v>22</v>
      </c>
      <c r="J3589">
        <v>2</v>
      </c>
      <c r="K3589">
        <v>4</v>
      </c>
      <c r="L3589">
        <v>0</v>
      </c>
    </row>
    <row r="3590" spans="1:12" x14ac:dyDescent="0.2">
      <c r="A3590" t="s">
        <v>3606</v>
      </c>
      <c r="B3590" t="s">
        <v>19</v>
      </c>
      <c r="C3590">
        <v>0</v>
      </c>
      <c r="D3590">
        <v>1</v>
      </c>
      <c r="E3590">
        <v>1</v>
      </c>
      <c r="F3590">
        <v>0</v>
      </c>
      <c r="G3590">
        <v>1</v>
      </c>
      <c r="H3590">
        <v>4</v>
      </c>
      <c r="I3590">
        <v>3</v>
      </c>
      <c r="J3590">
        <v>1</v>
      </c>
      <c r="K3590">
        <v>2</v>
      </c>
      <c r="L3590">
        <v>0</v>
      </c>
    </row>
    <row r="3591" spans="1:12" x14ac:dyDescent="0.2">
      <c r="A3591" t="s">
        <v>3607</v>
      </c>
      <c r="B3591" t="s">
        <v>34</v>
      </c>
      <c r="C3591">
        <v>0</v>
      </c>
      <c r="D3591">
        <v>2</v>
      </c>
      <c r="E3591">
        <v>1</v>
      </c>
      <c r="F3591">
        <v>1</v>
      </c>
      <c r="G3591">
        <v>1</v>
      </c>
      <c r="H3591">
        <v>5</v>
      </c>
      <c r="I3591">
        <v>19</v>
      </c>
      <c r="J3591">
        <v>2</v>
      </c>
      <c r="K3591">
        <v>2</v>
      </c>
      <c r="L3591">
        <v>0</v>
      </c>
    </row>
    <row r="3592" spans="1:12" x14ac:dyDescent="0.2">
      <c r="A3592" t="s">
        <v>3608</v>
      </c>
      <c r="B3592" t="s">
        <v>34</v>
      </c>
      <c r="C3592">
        <v>0</v>
      </c>
      <c r="D3592">
        <v>2</v>
      </c>
      <c r="E3592">
        <v>1</v>
      </c>
      <c r="F3592">
        <v>1</v>
      </c>
      <c r="G3592">
        <v>1</v>
      </c>
      <c r="H3592">
        <v>5</v>
      </c>
      <c r="I3592">
        <v>7</v>
      </c>
      <c r="J3592">
        <v>1</v>
      </c>
      <c r="K3592">
        <v>2</v>
      </c>
      <c r="L3592">
        <v>0</v>
      </c>
    </row>
    <row r="3593" spans="1:12" x14ac:dyDescent="0.2">
      <c r="A3593" t="s">
        <v>3609</v>
      </c>
      <c r="B3593" t="s">
        <v>17</v>
      </c>
      <c r="C3593">
        <v>0</v>
      </c>
      <c r="D3593">
        <v>2</v>
      </c>
      <c r="E3593">
        <v>1</v>
      </c>
      <c r="F3593">
        <v>1</v>
      </c>
      <c r="G3593">
        <v>1</v>
      </c>
      <c r="H3593">
        <v>4</v>
      </c>
      <c r="I3593">
        <v>4</v>
      </c>
      <c r="J3593">
        <v>7</v>
      </c>
      <c r="K3593">
        <v>2</v>
      </c>
      <c r="L3593">
        <v>7</v>
      </c>
    </row>
    <row r="3594" spans="1:12" x14ac:dyDescent="0.2">
      <c r="A3594" t="s">
        <v>3610</v>
      </c>
      <c r="B3594" t="s">
        <v>34</v>
      </c>
      <c r="C3594">
        <v>0</v>
      </c>
      <c r="D3594">
        <v>2</v>
      </c>
      <c r="E3594">
        <v>0</v>
      </c>
      <c r="F3594">
        <v>0</v>
      </c>
      <c r="G3594">
        <v>1</v>
      </c>
      <c r="H3594">
        <v>6</v>
      </c>
      <c r="I3594">
        <v>9</v>
      </c>
      <c r="J3594">
        <v>1</v>
      </c>
      <c r="K3594">
        <v>2</v>
      </c>
      <c r="L3594">
        <v>0</v>
      </c>
    </row>
    <row r="3595" spans="1:12" x14ac:dyDescent="0.2">
      <c r="A3595" t="s">
        <v>3611</v>
      </c>
      <c r="B3595" t="s">
        <v>34</v>
      </c>
      <c r="C3595">
        <v>0</v>
      </c>
      <c r="D3595">
        <v>2</v>
      </c>
      <c r="E3595">
        <v>0</v>
      </c>
      <c r="F3595">
        <v>0</v>
      </c>
      <c r="G3595">
        <v>1</v>
      </c>
      <c r="H3595">
        <v>6</v>
      </c>
      <c r="I3595">
        <v>15</v>
      </c>
      <c r="J3595">
        <v>1</v>
      </c>
      <c r="K3595">
        <v>2</v>
      </c>
      <c r="L3595">
        <v>0</v>
      </c>
    </row>
    <row r="3596" spans="1:12" x14ac:dyDescent="0.2">
      <c r="A3596" t="s">
        <v>3612</v>
      </c>
      <c r="B3596" t="s">
        <v>34</v>
      </c>
      <c r="C3596">
        <v>0</v>
      </c>
      <c r="D3596">
        <v>2</v>
      </c>
      <c r="E3596">
        <v>0</v>
      </c>
      <c r="F3596">
        <v>0</v>
      </c>
      <c r="G3596">
        <v>1</v>
      </c>
      <c r="H3596">
        <v>6</v>
      </c>
      <c r="I3596">
        <v>9</v>
      </c>
      <c r="J3596">
        <v>1</v>
      </c>
      <c r="K3596">
        <v>2</v>
      </c>
      <c r="L3596">
        <v>0</v>
      </c>
    </row>
    <row r="3597" spans="1:12" x14ac:dyDescent="0.2">
      <c r="A3597" t="s">
        <v>3613</v>
      </c>
      <c r="B3597" t="s">
        <v>34</v>
      </c>
      <c r="C3597">
        <v>0</v>
      </c>
      <c r="D3597">
        <v>2</v>
      </c>
      <c r="E3597">
        <v>0</v>
      </c>
      <c r="F3597">
        <v>0</v>
      </c>
      <c r="G3597">
        <v>1</v>
      </c>
      <c r="H3597">
        <v>6</v>
      </c>
      <c r="I3597">
        <v>14</v>
      </c>
      <c r="J3597">
        <v>1</v>
      </c>
      <c r="K3597">
        <v>2</v>
      </c>
      <c r="L3597">
        <v>0</v>
      </c>
    </row>
    <row r="3598" spans="1:12" x14ac:dyDescent="0.2">
      <c r="A3598" t="s">
        <v>3614</v>
      </c>
      <c r="B3598" t="s">
        <v>34</v>
      </c>
      <c r="C3598">
        <v>0</v>
      </c>
      <c r="D3598">
        <v>2</v>
      </c>
      <c r="E3598">
        <v>0</v>
      </c>
      <c r="F3598">
        <v>0</v>
      </c>
      <c r="G3598">
        <v>1</v>
      </c>
      <c r="H3598">
        <v>12</v>
      </c>
      <c r="I3598">
        <v>28</v>
      </c>
      <c r="J3598">
        <v>1</v>
      </c>
      <c r="K3598">
        <v>2</v>
      </c>
      <c r="L3598">
        <v>0</v>
      </c>
    </row>
    <row r="3599" spans="1:12" x14ac:dyDescent="0.2">
      <c r="A3599" t="s">
        <v>3615</v>
      </c>
      <c r="B3599" t="s">
        <v>13</v>
      </c>
      <c r="C3599">
        <v>0</v>
      </c>
      <c r="D3599">
        <v>1</v>
      </c>
      <c r="E3599">
        <v>0</v>
      </c>
      <c r="F3599">
        <v>1</v>
      </c>
      <c r="G3599">
        <v>1</v>
      </c>
      <c r="H3599">
        <v>3</v>
      </c>
      <c r="I3599">
        <v>1</v>
      </c>
      <c r="J3599">
        <v>7</v>
      </c>
      <c r="K3599">
        <v>1</v>
      </c>
      <c r="L3599">
        <v>0</v>
      </c>
    </row>
    <row r="3600" spans="1:12" x14ac:dyDescent="0.2">
      <c r="A3600" t="s">
        <v>3616</v>
      </c>
      <c r="B3600" t="s">
        <v>17</v>
      </c>
      <c r="C3600">
        <v>0</v>
      </c>
      <c r="D3600">
        <v>4</v>
      </c>
      <c r="E3600">
        <v>0</v>
      </c>
      <c r="F3600">
        <v>1</v>
      </c>
      <c r="G3600">
        <v>1</v>
      </c>
      <c r="H3600">
        <v>4</v>
      </c>
      <c r="I3600">
        <v>14</v>
      </c>
      <c r="J3600">
        <v>1</v>
      </c>
      <c r="K3600">
        <v>4</v>
      </c>
      <c r="L3600">
        <v>0</v>
      </c>
    </row>
    <row r="3601" spans="1:12" x14ac:dyDescent="0.2">
      <c r="A3601" t="s">
        <v>3617</v>
      </c>
      <c r="B3601" t="s">
        <v>34</v>
      </c>
      <c r="C3601">
        <v>0</v>
      </c>
      <c r="D3601">
        <v>2</v>
      </c>
      <c r="E3601">
        <v>1</v>
      </c>
      <c r="F3601">
        <v>0</v>
      </c>
      <c r="G3601">
        <v>1</v>
      </c>
      <c r="H3601">
        <v>6</v>
      </c>
      <c r="I3601">
        <v>9</v>
      </c>
      <c r="J3601">
        <v>1</v>
      </c>
      <c r="K3601">
        <v>2</v>
      </c>
      <c r="L3601">
        <v>0</v>
      </c>
    </row>
    <row r="3602" spans="1:12" x14ac:dyDescent="0.2">
      <c r="A3602" t="s">
        <v>3618</v>
      </c>
      <c r="B3602" t="s">
        <v>34</v>
      </c>
      <c r="C3602">
        <v>0</v>
      </c>
      <c r="D3602">
        <v>2</v>
      </c>
      <c r="E3602">
        <v>1</v>
      </c>
      <c r="F3602">
        <v>1</v>
      </c>
      <c r="G3602">
        <v>1</v>
      </c>
      <c r="H3602">
        <v>6</v>
      </c>
      <c r="I3602">
        <v>9</v>
      </c>
      <c r="J3602">
        <v>1</v>
      </c>
      <c r="K3602">
        <v>2</v>
      </c>
      <c r="L3602">
        <v>0</v>
      </c>
    </row>
    <row r="3603" spans="1:12" x14ac:dyDescent="0.2">
      <c r="A3603" t="s">
        <v>3619</v>
      </c>
      <c r="B3603" t="s">
        <v>34</v>
      </c>
      <c r="C3603">
        <v>0</v>
      </c>
      <c r="D3603">
        <v>2</v>
      </c>
      <c r="E3603">
        <v>0</v>
      </c>
      <c r="F3603">
        <v>1</v>
      </c>
      <c r="G3603">
        <v>1</v>
      </c>
      <c r="H3603">
        <v>10</v>
      </c>
      <c r="I3603">
        <v>22</v>
      </c>
      <c r="J3603">
        <v>1</v>
      </c>
      <c r="K3603">
        <v>2</v>
      </c>
      <c r="L3603">
        <v>0</v>
      </c>
    </row>
    <row r="3604" spans="1:12" x14ac:dyDescent="0.2">
      <c r="A3604" t="s">
        <v>3620</v>
      </c>
      <c r="B3604" t="s">
        <v>34</v>
      </c>
      <c r="C3604">
        <v>0</v>
      </c>
      <c r="D3604">
        <v>2</v>
      </c>
      <c r="E3604">
        <v>0</v>
      </c>
      <c r="F3604">
        <v>1</v>
      </c>
      <c r="G3604">
        <v>1</v>
      </c>
      <c r="H3604">
        <v>14</v>
      </c>
      <c r="I3604">
        <v>29</v>
      </c>
      <c r="J3604">
        <v>1</v>
      </c>
      <c r="K3604">
        <v>2</v>
      </c>
      <c r="L3604">
        <v>0</v>
      </c>
    </row>
    <row r="3605" spans="1:12" x14ac:dyDescent="0.2">
      <c r="A3605" t="s">
        <v>3621</v>
      </c>
      <c r="B3605" t="s">
        <v>34</v>
      </c>
      <c r="C3605">
        <v>0</v>
      </c>
      <c r="D3605">
        <v>7</v>
      </c>
      <c r="E3605">
        <v>28</v>
      </c>
      <c r="F3605">
        <v>0</v>
      </c>
      <c r="G3605">
        <v>1</v>
      </c>
      <c r="H3605">
        <v>18</v>
      </c>
      <c r="I3605">
        <v>49</v>
      </c>
      <c r="J3605">
        <v>0</v>
      </c>
      <c r="K3605">
        <v>8</v>
      </c>
      <c r="L3605">
        <v>0</v>
      </c>
    </row>
    <row r="3606" spans="1:12" x14ac:dyDescent="0.2">
      <c r="A3606" t="s">
        <v>3622</v>
      </c>
      <c r="B3606" t="s">
        <v>34</v>
      </c>
      <c r="C3606">
        <v>0</v>
      </c>
      <c r="D3606">
        <v>6</v>
      </c>
      <c r="E3606">
        <v>21</v>
      </c>
      <c r="F3606">
        <v>0</v>
      </c>
      <c r="G3606">
        <v>1</v>
      </c>
      <c r="H3606">
        <v>5</v>
      </c>
      <c r="I3606">
        <v>34</v>
      </c>
      <c r="J3606">
        <v>0</v>
      </c>
      <c r="K3606">
        <v>7</v>
      </c>
      <c r="L3606">
        <v>0</v>
      </c>
    </row>
    <row r="3607" spans="1:12" x14ac:dyDescent="0.2">
      <c r="A3607" t="s">
        <v>3623</v>
      </c>
      <c r="B3607" t="s">
        <v>19</v>
      </c>
      <c r="C3607">
        <v>0</v>
      </c>
      <c r="D3607">
        <v>3</v>
      </c>
      <c r="E3607">
        <v>1</v>
      </c>
      <c r="F3607">
        <v>1</v>
      </c>
      <c r="G3607">
        <v>1</v>
      </c>
      <c r="H3607">
        <v>8</v>
      </c>
      <c r="I3607">
        <v>13</v>
      </c>
      <c r="J3607">
        <v>1</v>
      </c>
      <c r="K3607">
        <v>4</v>
      </c>
      <c r="L3607">
        <v>0</v>
      </c>
    </row>
    <row r="3608" spans="1:12" x14ac:dyDescent="0.2">
      <c r="A3608" t="s">
        <v>3624</v>
      </c>
      <c r="B3608" t="s">
        <v>34</v>
      </c>
      <c r="C3608">
        <v>1</v>
      </c>
      <c r="D3608">
        <v>6</v>
      </c>
      <c r="E3608">
        <v>11</v>
      </c>
      <c r="F3608">
        <v>1</v>
      </c>
      <c r="G3608">
        <v>0.5</v>
      </c>
      <c r="H3608">
        <v>29</v>
      </c>
      <c r="I3608">
        <v>45</v>
      </c>
      <c r="J3608">
        <v>3</v>
      </c>
      <c r="K3608">
        <v>9</v>
      </c>
      <c r="L3608">
        <v>1</v>
      </c>
    </row>
    <row r="3609" spans="1:12" x14ac:dyDescent="0.2">
      <c r="A3609" t="s">
        <v>3625</v>
      </c>
      <c r="B3609" t="s">
        <v>34</v>
      </c>
      <c r="C3609">
        <v>0</v>
      </c>
      <c r="D3609">
        <v>2</v>
      </c>
      <c r="E3609">
        <v>0</v>
      </c>
      <c r="F3609">
        <v>0</v>
      </c>
      <c r="G3609">
        <v>1</v>
      </c>
      <c r="H3609">
        <v>13</v>
      </c>
      <c r="I3609">
        <v>12</v>
      </c>
      <c r="J3609">
        <v>3</v>
      </c>
      <c r="K3609">
        <v>3</v>
      </c>
      <c r="L3609">
        <v>0</v>
      </c>
    </row>
    <row r="3610" spans="1:12" x14ac:dyDescent="0.2">
      <c r="A3610" t="s">
        <v>3626</v>
      </c>
      <c r="B3610" t="s">
        <v>17</v>
      </c>
      <c r="C3610">
        <v>0</v>
      </c>
      <c r="D3610">
        <v>17</v>
      </c>
      <c r="E3610">
        <v>105</v>
      </c>
      <c r="F3610">
        <v>1</v>
      </c>
      <c r="G3610">
        <v>0.14299999999999999</v>
      </c>
      <c r="H3610">
        <v>1</v>
      </c>
      <c r="I3610">
        <v>51</v>
      </c>
      <c r="J3610">
        <v>25</v>
      </c>
      <c r="K3610">
        <v>18</v>
      </c>
      <c r="L3610">
        <v>0</v>
      </c>
    </row>
    <row r="3611" spans="1:12" x14ac:dyDescent="0.2">
      <c r="A3611" t="s">
        <v>3627</v>
      </c>
      <c r="B3611" t="s">
        <v>13</v>
      </c>
      <c r="C3611">
        <v>0</v>
      </c>
      <c r="D3611">
        <v>1</v>
      </c>
      <c r="E3611">
        <v>0</v>
      </c>
      <c r="F3611">
        <v>1</v>
      </c>
      <c r="G3611">
        <v>1</v>
      </c>
      <c r="H3611">
        <v>2</v>
      </c>
      <c r="I3611">
        <v>1</v>
      </c>
      <c r="J3611">
        <v>10</v>
      </c>
      <c r="K3611">
        <v>1</v>
      </c>
      <c r="L3611">
        <v>0</v>
      </c>
    </row>
    <row r="3612" spans="1:12" x14ac:dyDescent="0.2">
      <c r="A3612" t="s">
        <v>3628</v>
      </c>
      <c r="B3612" t="s">
        <v>17</v>
      </c>
      <c r="C3612">
        <v>0</v>
      </c>
      <c r="D3612">
        <v>4</v>
      </c>
      <c r="E3612">
        <v>0</v>
      </c>
      <c r="F3612">
        <v>1</v>
      </c>
      <c r="G3612">
        <v>1</v>
      </c>
      <c r="H3612">
        <v>3</v>
      </c>
      <c r="I3612">
        <v>14</v>
      </c>
      <c r="J3612">
        <v>4</v>
      </c>
      <c r="K3612">
        <v>4</v>
      </c>
      <c r="L3612">
        <v>0</v>
      </c>
    </row>
    <row r="3613" spans="1:12" x14ac:dyDescent="0.2">
      <c r="A3613" t="s">
        <v>3629</v>
      </c>
      <c r="B3613" t="s">
        <v>17</v>
      </c>
      <c r="C3613">
        <v>0</v>
      </c>
      <c r="D3613">
        <v>4</v>
      </c>
      <c r="E3613">
        <v>0</v>
      </c>
      <c r="F3613">
        <v>3</v>
      </c>
      <c r="G3613">
        <v>1</v>
      </c>
      <c r="H3613">
        <v>0</v>
      </c>
      <c r="I3613">
        <v>8</v>
      </c>
      <c r="J3613">
        <v>38</v>
      </c>
      <c r="K3613">
        <v>4</v>
      </c>
      <c r="L3613">
        <v>0</v>
      </c>
    </row>
    <row r="3614" spans="1:12" x14ac:dyDescent="0.2">
      <c r="A3614" t="s">
        <v>3630</v>
      </c>
      <c r="B3614" t="s">
        <v>13</v>
      </c>
      <c r="C3614">
        <v>0</v>
      </c>
      <c r="D3614">
        <v>1</v>
      </c>
      <c r="E3614">
        <v>0</v>
      </c>
      <c r="F3614">
        <v>1</v>
      </c>
      <c r="G3614">
        <v>1</v>
      </c>
      <c r="H3614">
        <v>2</v>
      </c>
      <c r="I3614">
        <v>1</v>
      </c>
      <c r="J3614">
        <v>17</v>
      </c>
      <c r="K3614">
        <v>1</v>
      </c>
      <c r="L3614">
        <v>0</v>
      </c>
    </row>
    <row r="3615" spans="1:12" x14ac:dyDescent="0.2">
      <c r="A3615" t="s">
        <v>3631</v>
      </c>
      <c r="B3615" t="s">
        <v>17</v>
      </c>
      <c r="C3615">
        <v>0</v>
      </c>
      <c r="D3615">
        <v>4</v>
      </c>
      <c r="E3615">
        <v>0</v>
      </c>
      <c r="F3615">
        <v>1</v>
      </c>
      <c r="G3615">
        <v>1</v>
      </c>
      <c r="H3615">
        <v>3</v>
      </c>
      <c r="I3615">
        <v>14</v>
      </c>
      <c r="J3615">
        <v>3</v>
      </c>
      <c r="K3615">
        <v>4</v>
      </c>
      <c r="L3615">
        <v>0</v>
      </c>
    </row>
    <row r="3616" spans="1:12" x14ac:dyDescent="0.2">
      <c r="A3616" t="s">
        <v>3632</v>
      </c>
      <c r="B3616" t="s">
        <v>17</v>
      </c>
      <c r="C3616">
        <v>0</v>
      </c>
      <c r="D3616">
        <v>16</v>
      </c>
      <c r="E3616">
        <v>18</v>
      </c>
      <c r="F3616">
        <v>1</v>
      </c>
      <c r="G3616">
        <v>1</v>
      </c>
      <c r="H3616">
        <v>1</v>
      </c>
      <c r="I3616">
        <v>45</v>
      </c>
      <c r="J3616">
        <v>2</v>
      </c>
      <c r="K3616">
        <v>17</v>
      </c>
      <c r="L3616">
        <v>0</v>
      </c>
    </row>
    <row r="3617" spans="1:12" x14ac:dyDescent="0.2">
      <c r="A3617" t="s">
        <v>3633</v>
      </c>
      <c r="B3617" t="s">
        <v>34</v>
      </c>
      <c r="C3617">
        <v>0</v>
      </c>
      <c r="D3617">
        <v>24</v>
      </c>
      <c r="E3617">
        <v>295</v>
      </c>
      <c r="F3617">
        <v>0</v>
      </c>
      <c r="G3617">
        <v>1</v>
      </c>
      <c r="H3617">
        <v>29</v>
      </c>
      <c r="I3617">
        <v>82</v>
      </c>
      <c r="J3617">
        <v>0</v>
      </c>
      <c r="K3617">
        <v>26</v>
      </c>
      <c r="L3617">
        <v>0</v>
      </c>
    </row>
    <row r="3618" spans="1:12" x14ac:dyDescent="0.2">
      <c r="A3618" t="s">
        <v>3634</v>
      </c>
      <c r="B3618" t="s">
        <v>34</v>
      </c>
      <c r="C3618">
        <v>0</v>
      </c>
      <c r="D3618">
        <v>4</v>
      </c>
      <c r="E3618">
        <v>7</v>
      </c>
      <c r="F3618">
        <v>0</v>
      </c>
      <c r="G3618">
        <v>0.33300000000000002</v>
      </c>
      <c r="H3618">
        <v>23</v>
      </c>
      <c r="I3618">
        <v>50</v>
      </c>
      <c r="J3618">
        <v>0</v>
      </c>
      <c r="K3618">
        <v>6</v>
      </c>
      <c r="L3618">
        <v>0</v>
      </c>
    </row>
    <row r="3619" spans="1:12" x14ac:dyDescent="0.2">
      <c r="A3619" t="s">
        <v>3635</v>
      </c>
      <c r="B3619" t="s">
        <v>34</v>
      </c>
      <c r="C3619">
        <v>0</v>
      </c>
      <c r="D3619">
        <v>11</v>
      </c>
      <c r="E3619">
        <v>0</v>
      </c>
      <c r="F3619">
        <v>0</v>
      </c>
      <c r="G3619">
        <v>1</v>
      </c>
      <c r="H3619">
        <v>13</v>
      </c>
      <c r="I3619">
        <v>32</v>
      </c>
      <c r="J3619">
        <v>2</v>
      </c>
      <c r="K3619">
        <v>13</v>
      </c>
      <c r="L3619">
        <v>0</v>
      </c>
    </row>
    <row r="3620" spans="1:12" x14ac:dyDescent="0.2">
      <c r="A3620" t="s">
        <v>3636</v>
      </c>
      <c r="B3620" t="s">
        <v>17</v>
      </c>
      <c r="C3620">
        <v>2</v>
      </c>
      <c r="D3620">
        <v>2</v>
      </c>
      <c r="E3620">
        <v>4</v>
      </c>
      <c r="F3620">
        <v>2</v>
      </c>
      <c r="G3620">
        <v>0.5</v>
      </c>
      <c r="H3620">
        <v>0</v>
      </c>
      <c r="I3620">
        <v>7</v>
      </c>
      <c r="J3620">
        <v>3</v>
      </c>
      <c r="K3620">
        <v>4</v>
      </c>
      <c r="L3620">
        <v>0</v>
      </c>
    </row>
    <row r="3621" spans="1:12" x14ac:dyDescent="0.2">
      <c r="A3621" t="s">
        <v>3637</v>
      </c>
      <c r="B3621" t="s">
        <v>17</v>
      </c>
      <c r="C3621">
        <v>2</v>
      </c>
      <c r="D3621">
        <v>2</v>
      </c>
      <c r="E3621">
        <v>4</v>
      </c>
      <c r="F3621">
        <v>2</v>
      </c>
      <c r="G3621">
        <v>0.5</v>
      </c>
      <c r="H3621">
        <v>0</v>
      </c>
      <c r="I3621">
        <v>7</v>
      </c>
      <c r="J3621">
        <v>3</v>
      </c>
      <c r="K3621">
        <v>4</v>
      </c>
      <c r="L3621">
        <v>0</v>
      </c>
    </row>
    <row r="3622" spans="1:12" x14ac:dyDescent="0.2">
      <c r="A3622" t="s">
        <v>3638</v>
      </c>
      <c r="B3622" t="s">
        <v>34</v>
      </c>
      <c r="C3622">
        <v>0</v>
      </c>
      <c r="D3622">
        <v>8</v>
      </c>
      <c r="E3622">
        <v>0</v>
      </c>
      <c r="F3622">
        <v>0</v>
      </c>
      <c r="G3622">
        <v>0.5</v>
      </c>
      <c r="H3622">
        <v>31</v>
      </c>
      <c r="I3622">
        <v>50</v>
      </c>
      <c r="J3622">
        <v>0</v>
      </c>
      <c r="K3622">
        <v>9</v>
      </c>
      <c r="L3622">
        <v>0</v>
      </c>
    </row>
    <row r="3623" spans="1:12" x14ac:dyDescent="0.2">
      <c r="A3623" t="s">
        <v>3639</v>
      </c>
      <c r="B3623" t="s">
        <v>34</v>
      </c>
      <c r="C3623">
        <v>0</v>
      </c>
      <c r="D3623">
        <v>8</v>
      </c>
      <c r="E3623">
        <v>0</v>
      </c>
      <c r="F3623">
        <v>0</v>
      </c>
      <c r="G3623">
        <v>0.5</v>
      </c>
      <c r="H3623">
        <v>23</v>
      </c>
      <c r="I3623">
        <v>73</v>
      </c>
      <c r="J3623">
        <v>3</v>
      </c>
      <c r="K3623">
        <v>10</v>
      </c>
      <c r="L3623">
        <v>0</v>
      </c>
    </row>
    <row r="3624" spans="1:12" x14ac:dyDescent="0.2">
      <c r="A3624" t="s">
        <v>3640</v>
      </c>
      <c r="B3624" t="s">
        <v>17</v>
      </c>
      <c r="C3624">
        <v>0</v>
      </c>
      <c r="D3624">
        <v>3</v>
      </c>
      <c r="E3624">
        <v>0</v>
      </c>
      <c r="F3624">
        <v>1</v>
      </c>
      <c r="G3624">
        <v>1</v>
      </c>
      <c r="H3624">
        <v>1</v>
      </c>
      <c r="I3624">
        <v>8</v>
      </c>
      <c r="J3624">
        <v>1</v>
      </c>
      <c r="K3624">
        <v>3</v>
      </c>
      <c r="L3624">
        <v>0</v>
      </c>
    </row>
    <row r="3625" spans="1:12" x14ac:dyDescent="0.2">
      <c r="A3625" t="s">
        <v>3641</v>
      </c>
      <c r="B3625" t="s">
        <v>17</v>
      </c>
      <c r="C3625">
        <v>2</v>
      </c>
      <c r="D3625">
        <v>1</v>
      </c>
      <c r="E3625">
        <v>0</v>
      </c>
      <c r="F3625">
        <v>1</v>
      </c>
      <c r="G3625">
        <v>1</v>
      </c>
      <c r="H3625">
        <v>1</v>
      </c>
      <c r="I3625">
        <v>2</v>
      </c>
      <c r="J3625">
        <v>2</v>
      </c>
      <c r="K3625">
        <v>1</v>
      </c>
      <c r="L3625">
        <v>0</v>
      </c>
    </row>
    <row r="3626" spans="1:12" x14ac:dyDescent="0.2">
      <c r="A3626" t="s">
        <v>3642</v>
      </c>
      <c r="B3626" t="s">
        <v>19</v>
      </c>
      <c r="C3626">
        <v>0</v>
      </c>
      <c r="D3626">
        <v>1</v>
      </c>
      <c r="E3626">
        <v>1</v>
      </c>
      <c r="F3626">
        <v>0</v>
      </c>
      <c r="G3626">
        <v>1</v>
      </c>
      <c r="H3626">
        <v>3</v>
      </c>
      <c r="I3626">
        <v>5</v>
      </c>
      <c r="J3626">
        <v>1</v>
      </c>
      <c r="K3626">
        <v>3</v>
      </c>
      <c r="L3626">
        <v>0</v>
      </c>
    </row>
    <row r="3627" spans="1:12" x14ac:dyDescent="0.2">
      <c r="A3627" t="s">
        <v>3643</v>
      </c>
      <c r="B3627" t="s">
        <v>34</v>
      </c>
      <c r="C3627">
        <v>0</v>
      </c>
      <c r="D3627">
        <v>8</v>
      </c>
      <c r="E3627">
        <v>14</v>
      </c>
      <c r="F3627">
        <v>0</v>
      </c>
      <c r="G3627">
        <v>0.5</v>
      </c>
      <c r="H3627">
        <v>22</v>
      </c>
      <c r="I3627">
        <v>41</v>
      </c>
      <c r="J3627">
        <v>0</v>
      </c>
      <c r="K3627">
        <v>9</v>
      </c>
      <c r="L3627">
        <v>0</v>
      </c>
    </row>
    <row r="3628" spans="1:12" x14ac:dyDescent="0.2">
      <c r="A3628" t="s">
        <v>3644</v>
      </c>
      <c r="B3628" t="s">
        <v>19</v>
      </c>
      <c r="C3628">
        <v>2</v>
      </c>
      <c r="D3628">
        <v>5</v>
      </c>
      <c r="E3628">
        <v>0</v>
      </c>
      <c r="F3628">
        <v>1</v>
      </c>
      <c r="G3628">
        <v>1</v>
      </c>
      <c r="H3628">
        <v>3</v>
      </c>
      <c r="I3628">
        <v>14</v>
      </c>
      <c r="J3628">
        <v>3</v>
      </c>
      <c r="K3628">
        <v>8</v>
      </c>
      <c r="L3628">
        <v>0</v>
      </c>
    </row>
    <row r="3629" spans="1:12" x14ac:dyDescent="0.2">
      <c r="A3629" t="s">
        <v>3645</v>
      </c>
      <c r="B3629" t="s">
        <v>19</v>
      </c>
      <c r="C3629">
        <v>0</v>
      </c>
      <c r="D3629">
        <v>3</v>
      </c>
      <c r="E3629">
        <v>0</v>
      </c>
      <c r="F3629">
        <v>1</v>
      </c>
      <c r="G3629">
        <v>1</v>
      </c>
      <c r="H3629">
        <v>9</v>
      </c>
      <c r="I3629">
        <v>16</v>
      </c>
      <c r="J3629">
        <v>2</v>
      </c>
      <c r="K3629">
        <v>4</v>
      </c>
      <c r="L3629">
        <v>0</v>
      </c>
    </row>
    <row r="3630" spans="1:12" x14ac:dyDescent="0.2">
      <c r="A3630" t="s">
        <v>3646</v>
      </c>
      <c r="B3630" t="s">
        <v>19</v>
      </c>
      <c r="C3630">
        <v>0</v>
      </c>
      <c r="D3630">
        <v>4</v>
      </c>
      <c r="E3630">
        <v>0</v>
      </c>
      <c r="F3630">
        <v>1</v>
      </c>
      <c r="G3630">
        <v>1</v>
      </c>
      <c r="H3630">
        <v>3</v>
      </c>
      <c r="I3630">
        <v>8</v>
      </c>
      <c r="J3630">
        <v>1</v>
      </c>
      <c r="K3630">
        <v>5</v>
      </c>
      <c r="L3630">
        <v>0</v>
      </c>
    </row>
    <row r="3631" spans="1:12" x14ac:dyDescent="0.2">
      <c r="A3631" t="s">
        <v>3647</v>
      </c>
      <c r="B3631" t="s">
        <v>19</v>
      </c>
      <c r="C3631">
        <v>8</v>
      </c>
      <c r="D3631">
        <v>5</v>
      </c>
      <c r="E3631">
        <v>0</v>
      </c>
      <c r="F3631">
        <v>1</v>
      </c>
      <c r="G3631">
        <v>1</v>
      </c>
      <c r="H3631">
        <v>3</v>
      </c>
      <c r="I3631">
        <v>8</v>
      </c>
      <c r="J3631">
        <v>3</v>
      </c>
      <c r="K3631">
        <v>5</v>
      </c>
      <c r="L3631">
        <v>0</v>
      </c>
    </row>
    <row r="3632" spans="1:12" x14ac:dyDescent="0.2">
      <c r="A3632" t="s">
        <v>3648</v>
      </c>
      <c r="B3632" t="s">
        <v>19</v>
      </c>
      <c r="C3632">
        <v>0</v>
      </c>
      <c r="D3632">
        <v>3</v>
      </c>
      <c r="E3632">
        <v>1</v>
      </c>
      <c r="F3632">
        <v>1</v>
      </c>
      <c r="G3632">
        <v>0.5</v>
      </c>
      <c r="H3632">
        <v>5</v>
      </c>
      <c r="I3632">
        <v>10</v>
      </c>
      <c r="J3632">
        <v>1</v>
      </c>
      <c r="K3632">
        <v>3</v>
      </c>
      <c r="L3632">
        <v>0</v>
      </c>
    </row>
    <row r="3633" spans="1:12" x14ac:dyDescent="0.2">
      <c r="A3633" t="s">
        <v>3649</v>
      </c>
      <c r="B3633" t="s">
        <v>13</v>
      </c>
      <c r="C3633">
        <v>0</v>
      </c>
      <c r="D3633">
        <v>1</v>
      </c>
      <c r="E3633">
        <v>0</v>
      </c>
      <c r="F3633">
        <v>1</v>
      </c>
      <c r="G3633">
        <v>1</v>
      </c>
      <c r="H3633">
        <v>1</v>
      </c>
      <c r="I3633">
        <v>1</v>
      </c>
      <c r="J3633">
        <v>6</v>
      </c>
      <c r="K3633">
        <v>1</v>
      </c>
      <c r="L3633">
        <v>0</v>
      </c>
    </row>
    <row r="3634" spans="1:12" x14ac:dyDescent="0.2">
      <c r="A3634" t="s">
        <v>3650</v>
      </c>
      <c r="B3634" t="s">
        <v>13</v>
      </c>
      <c r="C3634">
        <v>0</v>
      </c>
      <c r="D3634">
        <v>2</v>
      </c>
      <c r="E3634">
        <v>0</v>
      </c>
      <c r="F3634">
        <v>1</v>
      </c>
      <c r="G3634">
        <v>1</v>
      </c>
      <c r="H3634">
        <v>1</v>
      </c>
      <c r="I3634">
        <v>2</v>
      </c>
      <c r="J3634">
        <v>7</v>
      </c>
      <c r="K3634">
        <v>2</v>
      </c>
      <c r="L3634">
        <v>0</v>
      </c>
    </row>
    <row r="3635" spans="1:12" x14ac:dyDescent="0.2">
      <c r="A3635" t="s">
        <v>3651</v>
      </c>
      <c r="B3635" t="s">
        <v>34</v>
      </c>
      <c r="C3635">
        <v>0</v>
      </c>
      <c r="D3635">
        <v>7</v>
      </c>
      <c r="E3635">
        <v>0</v>
      </c>
      <c r="F3635">
        <v>0</v>
      </c>
      <c r="G3635">
        <v>0.5</v>
      </c>
      <c r="H3635">
        <v>11</v>
      </c>
      <c r="I3635">
        <v>27</v>
      </c>
      <c r="J3635">
        <v>2</v>
      </c>
      <c r="K3635">
        <v>9</v>
      </c>
      <c r="L3635">
        <v>0</v>
      </c>
    </row>
    <row r="3636" spans="1:12" x14ac:dyDescent="0.2">
      <c r="A3636" t="s">
        <v>3652</v>
      </c>
      <c r="B3636" t="s">
        <v>13</v>
      </c>
      <c r="C3636">
        <v>0</v>
      </c>
      <c r="D3636">
        <v>2</v>
      </c>
      <c r="E3636">
        <v>0</v>
      </c>
      <c r="F3636">
        <v>1</v>
      </c>
      <c r="G3636">
        <v>1</v>
      </c>
      <c r="H3636">
        <v>1</v>
      </c>
      <c r="I3636">
        <v>2</v>
      </c>
      <c r="J3636">
        <v>1</v>
      </c>
      <c r="K3636">
        <v>2</v>
      </c>
      <c r="L3636">
        <v>0</v>
      </c>
    </row>
    <row r="3637" spans="1:12" x14ac:dyDescent="0.2">
      <c r="A3637" t="s">
        <v>3653</v>
      </c>
      <c r="B3637" t="s">
        <v>17</v>
      </c>
      <c r="C3637">
        <v>0</v>
      </c>
      <c r="D3637">
        <v>1</v>
      </c>
      <c r="E3637">
        <v>0</v>
      </c>
      <c r="F3637">
        <v>0</v>
      </c>
      <c r="G3637">
        <v>1</v>
      </c>
      <c r="H3637">
        <v>8</v>
      </c>
      <c r="I3637">
        <v>10</v>
      </c>
      <c r="J3637">
        <v>1</v>
      </c>
      <c r="K3637">
        <v>2</v>
      </c>
      <c r="L3637">
        <v>0</v>
      </c>
    </row>
    <row r="3638" spans="1:12" x14ac:dyDescent="0.2">
      <c r="A3638" t="s">
        <v>3654</v>
      </c>
      <c r="B3638" t="s">
        <v>34</v>
      </c>
      <c r="C3638">
        <v>0</v>
      </c>
      <c r="D3638">
        <v>3</v>
      </c>
      <c r="E3638">
        <v>3</v>
      </c>
      <c r="F3638">
        <v>0</v>
      </c>
      <c r="G3638">
        <v>1</v>
      </c>
      <c r="H3638">
        <v>4</v>
      </c>
      <c r="I3638">
        <v>12</v>
      </c>
      <c r="J3638">
        <v>0</v>
      </c>
      <c r="K3638">
        <v>3</v>
      </c>
      <c r="L3638">
        <v>0</v>
      </c>
    </row>
    <row r="3639" spans="1:12" x14ac:dyDescent="0.2">
      <c r="A3639" t="s">
        <v>3655</v>
      </c>
      <c r="B3639" t="s">
        <v>34</v>
      </c>
      <c r="C3639">
        <v>0</v>
      </c>
      <c r="D3639">
        <v>14</v>
      </c>
      <c r="E3639">
        <v>122</v>
      </c>
      <c r="F3639">
        <v>0</v>
      </c>
      <c r="G3639">
        <v>0.5</v>
      </c>
      <c r="H3639">
        <v>29</v>
      </c>
      <c r="I3639">
        <v>50</v>
      </c>
      <c r="J3639">
        <v>0</v>
      </c>
      <c r="K3639">
        <v>17</v>
      </c>
      <c r="L3639">
        <v>0</v>
      </c>
    </row>
    <row r="3640" spans="1:12" x14ac:dyDescent="0.2">
      <c r="A3640" t="s">
        <v>3656</v>
      </c>
      <c r="B3640" t="s">
        <v>34</v>
      </c>
      <c r="C3640">
        <v>0</v>
      </c>
      <c r="D3640">
        <v>4</v>
      </c>
      <c r="E3640">
        <v>4</v>
      </c>
      <c r="F3640">
        <v>0</v>
      </c>
      <c r="G3640">
        <v>1</v>
      </c>
      <c r="H3640">
        <v>24</v>
      </c>
      <c r="I3640">
        <v>28</v>
      </c>
      <c r="J3640">
        <v>0</v>
      </c>
      <c r="K3640">
        <v>4</v>
      </c>
      <c r="L3640">
        <v>0</v>
      </c>
    </row>
    <row r="3641" spans="1:12" x14ac:dyDescent="0.2">
      <c r="A3641" t="s">
        <v>3657</v>
      </c>
      <c r="B3641" t="s">
        <v>34</v>
      </c>
      <c r="C3641">
        <v>0</v>
      </c>
      <c r="D3641">
        <v>12</v>
      </c>
      <c r="E3641">
        <v>10</v>
      </c>
      <c r="F3641">
        <v>0</v>
      </c>
      <c r="G3641">
        <v>0.25</v>
      </c>
      <c r="H3641">
        <v>6</v>
      </c>
      <c r="I3641">
        <v>18</v>
      </c>
      <c r="J3641">
        <v>1</v>
      </c>
      <c r="K3641">
        <v>12</v>
      </c>
      <c r="L3641">
        <v>0</v>
      </c>
    </row>
    <row r="3642" spans="1:12" x14ac:dyDescent="0.2">
      <c r="A3642" t="s">
        <v>3658</v>
      </c>
      <c r="B3642" t="s">
        <v>34</v>
      </c>
      <c r="C3642">
        <v>0</v>
      </c>
      <c r="D3642">
        <v>6</v>
      </c>
      <c r="E3642">
        <v>0</v>
      </c>
      <c r="F3642">
        <v>0</v>
      </c>
      <c r="G3642">
        <v>1</v>
      </c>
      <c r="H3642">
        <v>3</v>
      </c>
      <c r="I3642">
        <v>13</v>
      </c>
      <c r="J3642">
        <v>1</v>
      </c>
      <c r="K3642">
        <v>6</v>
      </c>
      <c r="L3642">
        <v>0</v>
      </c>
    </row>
    <row r="3643" spans="1:12" x14ac:dyDescent="0.2">
      <c r="A3643" t="s">
        <v>3659</v>
      </c>
      <c r="B3643" t="s">
        <v>34</v>
      </c>
      <c r="C3643">
        <v>0</v>
      </c>
      <c r="D3643">
        <v>10</v>
      </c>
      <c r="E3643">
        <v>0</v>
      </c>
      <c r="F3643">
        <v>0</v>
      </c>
      <c r="G3643">
        <v>1</v>
      </c>
      <c r="H3643">
        <v>6</v>
      </c>
      <c r="I3643">
        <v>29</v>
      </c>
      <c r="J3643">
        <v>2</v>
      </c>
      <c r="K3643">
        <v>11</v>
      </c>
      <c r="L3643">
        <v>0</v>
      </c>
    </row>
    <row r="3644" spans="1:12" x14ac:dyDescent="0.2">
      <c r="A3644" t="s">
        <v>3660</v>
      </c>
      <c r="B3644" t="s">
        <v>19</v>
      </c>
      <c r="C3644">
        <v>0</v>
      </c>
      <c r="D3644">
        <v>1</v>
      </c>
      <c r="E3644">
        <v>0</v>
      </c>
      <c r="F3644">
        <v>0</v>
      </c>
      <c r="G3644">
        <v>1</v>
      </c>
      <c r="H3644">
        <v>4</v>
      </c>
      <c r="I3644">
        <v>7</v>
      </c>
      <c r="J3644">
        <v>1</v>
      </c>
      <c r="K3644">
        <v>2</v>
      </c>
      <c r="L3644">
        <v>0</v>
      </c>
    </row>
    <row r="3645" spans="1:12" x14ac:dyDescent="0.2">
      <c r="A3645" t="s">
        <v>3661</v>
      </c>
      <c r="B3645" t="s">
        <v>34</v>
      </c>
      <c r="C3645">
        <v>3</v>
      </c>
      <c r="D3645">
        <v>10</v>
      </c>
      <c r="E3645">
        <v>0</v>
      </c>
      <c r="F3645">
        <v>0</v>
      </c>
      <c r="G3645">
        <v>1</v>
      </c>
      <c r="H3645">
        <v>11</v>
      </c>
      <c r="I3645">
        <v>37</v>
      </c>
      <c r="J3645">
        <v>2</v>
      </c>
      <c r="K3645">
        <v>11</v>
      </c>
      <c r="L3645">
        <v>0</v>
      </c>
    </row>
    <row r="3646" spans="1:12" x14ac:dyDescent="0.2">
      <c r="A3646" t="s">
        <v>3662</v>
      </c>
      <c r="B3646" t="s">
        <v>19</v>
      </c>
      <c r="C3646">
        <v>0</v>
      </c>
      <c r="D3646">
        <v>1</v>
      </c>
      <c r="E3646">
        <v>1</v>
      </c>
      <c r="F3646">
        <v>0</v>
      </c>
      <c r="G3646">
        <v>1</v>
      </c>
      <c r="H3646">
        <v>7</v>
      </c>
      <c r="I3646">
        <v>14</v>
      </c>
      <c r="J3646">
        <v>3</v>
      </c>
      <c r="K3646">
        <v>10</v>
      </c>
      <c r="L3646">
        <v>0</v>
      </c>
    </row>
    <row r="3647" spans="1:12" x14ac:dyDescent="0.2">
      <c r="A3647" t="s">
        <v>3663</v>
      </c>
      <c r="B3647" t="s">
        <v>19</v>
      </c>
      <c r="C3647">
        <v>0</v>
      </c>
      <c r="D3647">
        <v>1</v>
      </c>
      <c r="E3647">
        <v>0</v>
      </c>
      <c r="F3647">
        <v>0</v>
      </c>
      <c r="G3647">
        <v>1</v>
      </c>
      <c r="H3647">
        <v>12</v>
      </c>
      <c r="I3647">
        <v>26</v>
      </c>
      <c r="J3647">
        <v>1</v>
      </c>
      <c r="K3647">
        <v>4</v>
      </c>
      <c r="L3647">
        <v>0</v>
      </c>
    </row>
    <row r="3648" spans="1:12" x14ac:dyDescent="0.2">
      <c r="A3648" t="s">
        <v>3664</v>
      </c>
      <c r="B3648" t="s">
        <v>34</v>
      </c>
      <c r="C3648">
        <v>0</v>
      </c>
      <c r="D3648">
        <v>7</v>
      </c>
      <c r="E3648">
        <v>0</v>
      </c>
      <c r="F3648">
        <v>0</v>
      </c>
      <c r="G3648">
        <v>1</v>
      </c>
      <c r="H3648">
        <v>29</v>
      </c>
      <c r="I3648">
        <v>48</v>
      </c>
      <c r="J3648">
        <v>1</v>
      </c>
      <c r="K3648">
        <v>10</v>
      </c>
      <c r="L3648">
        <v>0</v>
      </c>
    </row>
    <row r="3649" spans="1:12" x14ac:dyDescent="0.2">
      <c r="A3649" t="s">
        <v>3665</v>
      </c>
      <c r="B3649" t="s">
        <v>34</v>
      </c>
      <c r="C3649">
        <v>0</v>
      </c>
      <c r="D3649">
        <v>1</v>
      </c>
      <c r="E3649">
        <v>1</v>
      </c>
      <c r="F3649">
        <v>0</v>
      </c>
      <c r="G3649">
        <v>1</v>
      </c>
      <c r="H3649">
        <v>4</v>
      </c>
      <c r="I3649">
        <v>5</v>
      </c>
      <c r="J3649">
        <v>1</v>
      </c>
      <c r="K3649">
        <v>2</v>
      </c>
      <c r="L3649">
        <v>0</v>
      </c>
    </row>
    <row r="3650" spans="1:12" x14ac:dyDescent="0.2">
      <c r="A3650" t="s">
        <v>3666</v>
      </c>
      <c r="B3650" t="s">
        <v>34</v>
      </c>
      <c r="C3650">
        <v>0</v>
      </c>
      <c r="D3650">
        <v>8</v>
      </c>
      <c r="E3650">
        <v>36</v>
      </c>
      <c r="F3650">
        <v>0</v>
      </c>
      <c r="G3650">
        <v>1</v>
      </c>
      <c r="H3650">
        <v>21</v>
      </c>
      <c r="I3650">
        <v>43</v>
      </c>
      <c r="J3650">
        <v>0</v>
      </c>
      <c r="K3650">
        <v>9</v>
      </c>
      <c r="L3650">
        <v>0</v>
      </c>
    </row>
    <row r="3651" spans="1:12" x14ac:dyDescent="0.2">
      <c r="A3651" t="s">
        <v>3667</v>
      </c>
      <c r="B3651" t="s">
        <v>34</v>
      </c>
      <c r="C3651">
        <v>0</v>
      </c>
      <c r="D3651">
        <v>3</v>
      </c>
      <c r="E3651">
        <v>8</v>
      </c>
      <c r="F3651">
        <v>0</v>
      </c>
      <c r="G3651">
        <v>0.5</v>
      </c>
      <c r="H3651">
        <v>28</v>
      </c>
      <c r="I3651">
        <v>51</v>
      </c>
      <c r="J3651">
        <v>0</v>
      </c>
      <c r="K3651">
        <v>5</v>
      </c>
      <c r="L3651">
        <v>0</v>
      </c>
    </row>
    <row r="3652" spans="1:12" x14ac:dyDescent="0.2">
      <c r="A3652" t="s">
        <v>3668</v>
      </c>
      <c r="B3652" t="s">
        <v>34</v>
      </c>
      <c r="C3652">
        <v>0</v>
      </c>
      <c r="D3652">
        <v>5</v>
      </c>
      <c r="E3652">
        <v>4</v>
      </c>
      <c r="F3652">
        <v>0</v>
      </c>
      <c r="G3652">
        <v>0.5</v>
      </c>
      <c r="H3652">
        <v>10</v>
      </c>
      <c r="I3652">
        <v>20</v>
      </c>
      <c r="J3652">
        <v>2</v>
      </c>
      <c r="K3652">
        <v>7</v>
      </c>
      <c r="L3652">
        <v>0</v>
      </c>
    </row>
    <row r="3653" spans="1:12" x14ac:dyDescent="0.2">
      <c r="A3653" t="s">
        <v>3669</v>
      </c>
      <c r="B3653" t="s">
        <v>34</v>
      </c>
      <c r="C3653">
        <v>0</v>
      </c>
      <c r="D3653">
        <v>6</v>
      </c>
      <c r="E3653">
        <v>1</v>
      </c>
      <c r="F3653">
        <v>0</v>
      </c>
      <c r="G3653">
        <v>0.33300000000000002</v>
      </c>
      <c r="H3653">
        <v>7</v>
      </c>
      <c r="I3653">
        <v>15</v>
      </c>
      <c r="J3653">
        <v>1</v>
      </c>
      <c r="K3653">
        <v>7</v>
      </c>
      <c r="L3653">
        <v>0</v>
      </c>
    </row>
    <row r="3654" spans="1:12" x14ac:dyDescent="0.2">
      <c r="A3654" t="s">
        <v>3670</v>
      </c>
      <c r="B3654" t="s">
        <v>34</v>
      </c>
      <c r="C3654">
        <v>0</v>
      </c>
      <c r="D3654">
        <v>4</v>
      </c>
      <c r="E3654">
        <v>0</v>
      </c>
      <c r="F3654">
        <v>0</v>
      </c>
      <c r="G3654">
        <v>0.5</v>
      </c>
      <c r="H3654">
        <v>9</v>
      </c>
      <c r="I3654">
        <v>26</v>
      </c>
      <c r="J3654">
        <v>5</v>
      </c>
      <c r="K3654">
        <v>5</v>
      </c>
      <c r="L3654">
        <v>2</v>
      </c>
    </row>
    <row r="3655" spans="1:12" x14ac:dyDescent="0.2">
      <c r="A3655" t="s">
        <v>3671</v>
      </c>
      <c r="B3655" t="s">
        <v>34</v>
      </c>
      <c r="C3655">
        <v>2</v>
      </c>
      <c r="D3655">
        <v>5</v>
      </c>
      <c r="E3655">
        <v>13</v>
      </c>
      <c r="F3655">
        <v>0</v>
      </c>
      <c r="G3655">
        <v>0.5</v>
      </c>
      <c r="H3655">
        <v>19</v>
      </c>
      <c r="I3655">
        <v>43</v>
      </c>
      <c r="J3655">
        <v>4</v>
      </c>
      <c r="K3655">
        <v>7</v>
      </c>
      <c r="L3655">
        <v>3</v>
      </c>
    </row>
    <row r="3656" spans="1:12" x14ac:dyDescent="0.2">
      <c r="A3656" t="s">
        <v>3672</v>
      </c>
      <c r="B3656" t="s">
        <v>34</v>
      </c>
      <c r="C3656">
        <v>0</v>
      </c>
      <c r="D3656">
        <v>0</v>
      </c>
      <c r="E3656">
        <v>0</v>
      </c>
      <c r="F3656">
        <v>1</v>
      </c>
      <c r="G3656">
        <v>1</v>
      </c>
      <c r="H3656">
        <v>3</v>
      </c>
      <c r="I3656">
        <v>3</v>
      </c>
      <c r="J3656">
        <v>4</v>
      </c>
      <c r="K3656">
        <v>1</v>
      </c>
      <c r="L3656">
        <v>0</v>
      </c>
    </row>
    <row r="3657" spans="1:12" x14ac:dyDescent="0.2">
      <c r="A3657" t="s">
        <v>3673</v>
      </c>
      <c r="B3657" t="s">
        <v>19</v>
      </c>
      <c r="C3657">
        <v>0</v>
      </c>
      <c r="D3657">
        <v>2</v>
      </c>
      <c r="E3657">
        <v>1</v>
      </c>
      <c r="F3657">
        <v>0</v>
      </c>
      <c r="G3657">
        <v>0.5</v>
      </c>
      <c r="H3657">
        <v>3</v>
      </c>
      <c r="I3657">
        <v>6</v>
      </c>
      <c r="J3657">
        <v>4</v>
      </c>
      <c r="K3657">
        <v>3</v>
      </c>
      <c r="L3657">
        <v>0</v>
      </c>
    </row>
    <row r="3658" spans="1:12" x14ac:dyDescent="0.2">
      <c r="A3658" t="s">
        <v>3674</v>
      </c>
      <c r="B3658" t="s">
        <v>19</v>
      </c>
      <c r="C3658">
        <v>0</v>
      </c>
      <c r="D3658">
        <v>10</v>
      </c>
      <c r="E3658">
        <v>0</v>
      </c>
      <c r="F3658">
        <v>1</v>
      </c>
      <c r="G3658">
        <v>1</v>
      </c>
      <c r="H3658">
        <v>2</v>
      </c>
      <c r="I3658">
        <v>19</v>
      </c>
      <c r="J3658">
        <v>33</v>
      </c>
      <c r="K3658">
        <v>10</v>
      </c>
      <c r="L3658">
        <v>0</v>
      </c>
    </row>
    <row r="3659" spans="1:12" x14ac:dyDescent="0.2">
      <c r="A3659" t="s">
        <v>3675</v>
      </c>
      <c r="B3659" t="s">
        <v>17</v>
      </c>
      <c r="C3659">
        <v>3</v>
      </c>
      <c r="D3659">
        <v>2</v>
      </c>
      <c r="E3659">
        <v>4</v>
      </c>
      <c r="F3659">
        <v>2</v>
      </c>
      <c r="G3659">
        <v>0.5</v>
      </c>
      <c r="H3659">
        <v>3</v>
      </c>
      <c r="I3659">
        <v>11</v>
      </c>
      <c r="J3659">
        <v>121</v>
      </c>
      <c r="K3659">
        <v>5</v>
      </c>
      <c r="L3659">
        <v>3</v>
      </c>
    </row>
    <row r="3660" spans="1:12" x14ac:dyDescent="0.2">
      <c r="A3660" t="s">
        <v>3676</v>
      </c>
      <c r="B3660" t="s">
        <v>17</v>
      </c>
      <c r="C3660">
        <v>0</v>
      </c>
      <c r="D3660">
        <v>1</v>
      </c>
      <c r="E3660">
        <v>1</v>
      </c>
      <c r="F3660">
        <v>0</v>
      </c>
      <c r="G3660">
        <v>1</v>
      </c>
      <c r="H3660">
        <v>1</v>
      </c>
      <c r="I3660">
        <v>3</v>
      </c>
      <c r="J3660">
        <v>1</v>
      </c>
      <c r="K3660">
        <v>2</v>
      </c>
      <c r="L3660">
        <v>0</v>
      </c>
    </row>
    <row r="3661" spans="1:12" x14ac:dyDescent="0.2">
      <c r="A3661" t="s">
        <v>3677</v>
      </c>
      <c r="B3661" t="s">
        <v>17</v>
      </c>
      <c r="C3661">
        <v>0</v>
      </c>
      <c r="D3661">
        <v>1</v>
      </c>
      <c r="E3661">
        <v>1</v>
      </c>
      <c r="F3661">
        <v>0</v>
      </c>
      <c r="G3661">
        <v>1</v>
      </c>
      <c r="H3661">
        <v>1</v>
      </c>
      <c r="I3661">
        <v>3</v>
      </c>
      <c r="J3661">
        <v>1</v>
      </c>
      <c r="K3661">
        <v>2</v>
      </c>
      <c r="L3661">
        <v>0</v>
      </c>
    </row>
    <row r="3662" spans="1:12" x14ac:dyDescent="0.2">
      <c r="A3662" t="s">
        <v>3678</v>
      </c>
      <c r="B3662" t="s">
        <v>17</v>
      </c>
      <c r="C3662">
        <v>0</v>
      </c>
      <c r="D3662">
        <v>1</v>
      </c>
      <c r="E3662">
        <v>1</v>
      </c>
      <c r="F3662">
        <v>0</v>
      </c>
      <c r="G3662">
        <v>1</v>
      </c>
      <c r="H3662">
        <v>1</v>
      </c>
      <c r="I3662">
        <v>3</v>
      </c>
      <c r="J3662">
        <v>1</v>
      </c>
      <c r="K3662">
        <v>2</v>
      </c>
      <c r="L3662">
        <v>0</v>
      </c>
    </row>
    <row r="3663" spans="1:12" x14ac:dyDescent="0.2">
      <c r="A3663" t="s">
        <v>3679</v>
      </c>
      <c r="B3663" t="s">
        <v>34</v>
      </c>
      <c r="C3663">
        <v>0</v>
      </c>
      <c r="D3663">
        <v>20</v>
      </c>
      <c r="E3663">
        <v>45</v>
      </c>
      <c r="F3663">
        <v>1</v>
      </c>
      <c r="G3663">
        <v>1</v>
      </c>
      <c r="H3663">
        <v>9</v>
      </c>
      <c r="I3663">
        <v>58</v>
      </c>
      <c r="J3663">
        <v>126</v>
      </c>
      <c r="K3663">
        <v>23</v>
      </c>
      <c r="L3663">
        <v>2</v>
      </c>
    </row>
    <row r="3664" spans="1:12" x14ac:dyDescent="0.2">
      <c r="A3664" t="s">
        <v>3680</v>
      </c>
      <c r="B3664" t="s">
        <v>34</v>
      </c>
      <c r="C3664">
        <v>0</v>
      </c>
      <c r="D3664">
        <v>8</v>
      </c>
      <c r="E3664">
        <v>0</v>
      </c>
      <c r="F3664">
        <v>0</v>
      </c>
      <c r="G3664">
        <v>0.5</v>
      </c>
      <c r="H3664">
        <v>19</v>
      </c>
      <c r="I3664">
        <v>61</v>
      </c>
      <c r="J3664">
        <v>6</v>
      </c>
      <c r="K3664">
        <v>10</v>
      </c>
      <c r="L3664">
        <v>1</v>
      </c>
    </row>
    <row r="3665" spans="1:12" x14ac:dyDescent="0.2">
      <c r="A3665" t="s">
        <v>3681</v>
      </c>
      <c r="B3665" t="s">
        <v>34</v>
      </c>
      <c r="C3665">
        <v>0</v>
      </c>
      <c r="D3665">
        <v>1</v>
      </c>
      <c r="E3665">
        <v>0</v>
      </c>
      <c r="F3665">
        <v>4</v>
      </c>
      <c r="G3665">
        <v>1</v>
      </c>
      <c r="H3665">
        <v>1</v>
      </c>
      <c r="I3665">
        <v>6</v>
      </c>
      <c r="J3665">
        <v>8</v>
      </c>
      <c r="K3665">
        <v>1</v>
      </c>
      <c r="L3665">
        <v>0</v>
      </c>
    </row>
    <row r="3666" spans="1:12" x14ac:dyDescent="0.2">
      <c r="A3666" t="s">
        <v>3682</v>
      </c>
      <c r="B3666" t="s">
        <v>34</v>
      </c>
      <c r="C3666">
        <v>0</v>
      </c>
      <c r="D3666">
        <v>9</v>
      </c>
      <c r="E3666">
        <v>34</v>
      </c>
      <c r="F3666">
        <v>0</v>
      </c>
      <c r="G3666">
        <v>0.14299999999999999</v>
      </c>
      <c r="H3666">
        <v>8</v>
      </c>
      <c r="I3666">
        <v>33</v>
      </c>
      <c r="J3666">
        <v>2</v>
      </c>
      <c r="K3666">
        <v>11</v>
      </c>
      <c r="L3666">
        <v>0</v>
      </c>
    </row>
    <row r="3667" spans="1:12" x14ac:dyDescent="0.2">
      <c r="A3667" t="s">
        <v>3683</v>
      </c>
      <c r="B3667" t="s">
        <v>19</v>
      </c>
      <c r="C3667">
        <v>0</v>
      </c>
      <c r="D3667">
        <v>5</v>
      </c>
      <c r="E3667">
        <v>6</v>
      </c>
      <c r="F3667">
        <v>0</v>
      </c>
      <c r="G3667">
        <v>0.33300000000000002</v>
      </c>
      <c r="H3667">
        <v>5</v>
      </c>
      <c r="I3667">
        <v>7</v>
      </c>
      <c r="J3667">
        <v>1</v>
      </c>
      <c r="K3667">
        <v>5</v>
      </c>
      <c r="L3667">
        <v>0</v>
      </c>
    </row>
    <row r="3668" spans="1:12" x14ac:dyDescent="0.2">
      <c r="A3668" t="s">
        <v>3684</v>
      </c>
      <c r="B3668" t="s">
        <v>17</v>
      </c>
      <c r="C3668">
        <v>0</v>
      </c>
      <c r="D3668">
        <v>0</v>
      </c>
      <c r="E3668">
        <v>0</v>
      </c>
      <c r="F3668">
        <v>1</v>
      </c>
      <c r="G3668">
        <v>1</v>
      </c>
      <c r="H3668">
        <v>0</v>
      </c>
      <c r="I3668">
        <v>2</v>
      </c>
      <c r="J3668">
        <v>3</v>
      </c>
      <c r="K3668">
        <v>1</v>
      </c>
      <c r="L3668">
        <v>0</v>
      </c>
    </row>
    <row r="3669" spans="1:12" x14ac:dyDescent="0.2">
      <c r="A3669" t="s">
        <v>3685</v>
      </c>
      <c r="B3669" t="s">
        <v>17</v>
      </c>
      <c r="C3669">
        <v>0</v>
      </c>
      <c r="D3669">
        <v>6</v>
      </c>
      <c r="E3669">
        <v>13</v>
      </c>
      <c r="F3669">
        <v>0</v>
      </c>
      <c r="G3669">
        <v>0.2</v>
      </c>
      <c r="H3669">
        <v>2</v>
      </c>
      <c r="I3669">
        <v>7</v>
      </c>
      <c r="J3669">
        <v>1</v>
      </c>
      <c r="K3669">
        <v>6</v>
      </c>
      <c r="L3669">
        <v>0</v>
      </c>
    </row>
    <row r="3670" spans="1:12" x14ac:dyDescent="0.2">
      <c r="A3670" t="s">
        <v>3686</v>
      </c>
      <c r="B3670" t="s">
        <v>19</v>
      </c>
      <c r="C3670">
        <v>2</v>
      </c>
      <c r="D3670">
        <v>3</v>
      </c>
      <c r="E3670">
        <v>3</v>
      </c>
      <c r="F3670">
        <v>1</v>
      </c>
      <c r="G3670">
        <v>0.5</v>
      </c>
      <c r="H3670">
        <v>3</v>
      </c>
      <c r="I3670">
        <v>6</v>
      </c>
      <c r="J3670">
        <v>2</v>
      </c>
      <c r="K3670">
        <v>3</v>
      </c>
      <c r="L3670">
        <v>0</v>
      </c>
    </row>
    <row r="3671" spans="1:12" x14ac:dyDescent="0.2">
      <c r="A3671" t="s">
        <v>3687</v>
      </c>
      <c r="B3671" t="s">
        <v>17</v>
      </c>
      <c r="C3671">
        <v>4</v>
      </c>
      <c r="D3671">
        <v>1</v>
      </c>
      <c r="E3671">
        <v>0</v>
      </c>
      <c r="F3671">
        <v>1</v>
      </c>
      <c r="G3671">
        <v>1</v>
      </c>
      <c r="H3671">
        <v>2</v>
      </c>
      <c r="I3671">
        <v>3</v>
      </c>
      <c r="J3671">
        <v>1</v>
      </c>
      <c r="K3671">
        <v>1</v>
      </c>
      <c r="L3671">
        <v>0</v>
      </c>
    </row>
    <row r="3672" spans="1:12" x14ac:dyDescent="0.2">
      <c r="A3672" t="s">
        <v>3688</v>
      </c>
      <c r="B3672" t="s">
        <v>34</v>
      </c>
      <c r="C3672">
        <v>0</v>
      </c>
      <c r="D3672">
        <v>9</v>
      </c>
      <c r="E3672">
        <v>31</v>
      </c>
      <c r="F3672">
        <v>0</v>
      </c>
      <c r="G3672">
        <v>0.5</v>
      </c>
      <c r="H3672">
        <v>14</v>
      </c>
      <c r="I3672">
        <v>45</v>
      </c>
      <c r="J3672">
        <v>5</v>
      </c>
      <c r="K3672">
        <v>19</v>
      </c>
      <c r="L3672">
        <v>0</v>
      </c>
    </row>
    <row r="3673" spans="1:12" x14ac:dyDescent="0.2">
      <c r="A3673" t="s">
        <v>3689</v>
      </c>
      <c r="B3673" t="s">
        <v>34</v>
      </c>
      <c r="C3673">
        <v>0</v>
      </c>
      <c r="D3673">
        <v>1</v>
      </c>
      <c r="E3673">
        <v>0</v>
      </c>
      <c r="F3673">
        <v>0</v>
      </c>
      <c r="G3673">
        <v>1</v>
      </c>
      <c r="H3673">
        <v>4</v>
      </c>
      <c r="I3673">
        <v>6</v>
      </c>
      <c r="J3673">
        <v>1</v>
      </c>
      <c r="K3673">
        <v>2</v>
      </c>
      <c r="L3673">
        <v>0</v>
      </c>
    </row>
    <row r="3674" spans="1:12" x14ac:dyDescent="0.2">
      <c r="A3674" t="s">
        <v>3690</v>
      </c>
      <c r="B3674" t="s">
        <v>34</v>
      </c>
      <c r="C3674">
        <v>0</v>
      </c>
      <c r="D3674">
        <v>1</v>
      </c>
      <c r="E3674">
        <v>0</v>
      </c>
      <c r="F3674">
        <v>0</v>
      </c>
      <c r="G3674">
        <v>1</v>
      </c>
      <c r="H3674">
        <v>4</v>
      </c>
      <c r="I3674">
        <v>6</v>
      </c>
      <c r="J3674">
        <v>1</v>
      </c>
      <c r="K3674">
        <v>2</v>
      </c>
      <c r="L3674">
        <v>0</v>
      </c>
    </row>
    <row r="3675" spans="1:12" x14ac:dyDescent="0.2">
      <c r="A3675" t="s">
        <v>3691</v>
      </c>
      <c r="B3675" t="s">
        <v>34</v>
      </c>
      <c r="C3675">
        <v>0</v>
      </c>
      <c r="D3675">
        <v>0</v>
      </c>
      <c r="E3675">
        <v>0</v>
      </c>
      <c r="F3675">
        <v>1</v>
      </c>
      <c r="G3675">
        <v>1</v>
      </c>
      <c r="H3675">
        <v>3</v>
      </c>
      <c r="I3675">
        <v>6</v>
      </c>
      <c r="J3675">
        <v>4</v>
      </c>
      <c r="K3675">
        <v>1</v>
      </c>
      <c r="L3675">
        <v>0</v>
      </c>
    </row>
    <row r="3676" spans="1:12" x14ac:dyDescent="0.2">
      <c r="A3676" t="s">
        <v>3692</v>
      </c>
      <c r="B3676" t="s">
        <v>34</v>
      </c>
      <c r="C3676">
        <v>0</v>
      </c>
      <c r="D3676">
        <v>5</v>
      </c>
      <c r="E3676">
        <v>0</v>
      </c>
      <c r="F3676">
        <v>0</v>
      </c>
      <c r="G3676">
        <v>0.5</v>
      </c>
      <c r="H3676">
        <v>4</v>
      </c>
      <c r="I3676">
        <v>12</v>
      </c>
      <c r="J3676">
        <v>1</v>
      </c>
      <c r="K3676">
        <v>6</v>
      </c>
      <c r="L3676">
        <v>0</v>
      </c>
    </row>
    <row r="3677" spans="1:12" x14ac:dyDescent="0.2">
      <c r="A3677" t="s">
        <v>3693</v>
      </c>
      <c r="B3677" t="s">
        <v>13</v>
      </c>
      <c r="C3677">
        <v>0</v>
      </c>
      <c r="D3677">
        <v>2</v>
      </c>
      <c r="E3677">
        <v>0</v>
      </c>
      <c r="F3677">
        <v>1</v>
      </c>
      <c r="G3677">
        <v>1</v>
      </c>
      <c r="H3677">
        <v>1</v>
      </c>
      <c r="I3677">
        <v>2</v>
      </c>
      <c r="J3677">
        <v>9</v>
      </c>
      <c r="K3677">
        <v>2</v>
      </c>
      <c r="L3677">
        <v>0</v>
      </c>
    </row>
    <row r="3678" spans="1:12" x14ac:dyDescent="0.2">
      <c r="A3678" t="s">
        <v>3694</v>
      </c>
      <c r="B3678" t="s">
        <v>17</v>
      </c>
      <c r="C3678">
        <v>0</v>
      </c>
      <c r="D3678">
        <v>5</v>
      </c>
      <c r="E3678">
        <v>0</v>
      </c>
      <c r="F3678">
        <v>0</v>
      </c>
      <c r="G3678">
        <v>1</v>
      </c>
      <c r="H3678">
        <v>2</v>
      </c>
      <c r="I3678">
        <v>7</v>
      </c>
      <c r="J3678">
        <v>0</v>
      </c>
      <c r="K3678">
        <v>5</v>
      </c>
      <c r="L3678">
        <v>0</v>
      </c>
    </row>
    <row r="3679" spans="1:12" x14ac:dyDescent="0.2">
      <c r="A3679" t="s">
        <v>3695</v>
      </c>
      <c r="B3679" t="s">
        <v>19</v>
      </c>
      <c r="C3679">
        <v>0</v>
      </c>
      <c r="D3679">
        <v>7</v>
      </c>
      <c r="E3679">
        <v>15</v>
      </c>
      <c r="F3679">
        <v>0</v>
      </c>
      <c r="G3679">
        <v>0.33300000000000002</v>
      </c>
      <c r="H3679">
        <v>6</v>
      </c>
      <c r="I3679">
        <v>27</v>
      </c>
      <c r="J3679">
        <v>5</v>
      </c>
      <c r="K3679">
        <v>14</v>
      </c>
      <c r="L3679">
        <v>2</v>
      </c>
    </row>
    <row r="3680" spans="1:12" x14ac:dyDescent="0.2">
      <c r="A3680" t="s">
        <v>3696</v>
      </c>
      <c r="B3680" t="s">
        <v>17</v>
      </c>
      <c r="C3680">
        <v>0</v>
      </c>
      <c r="D3680">
        <v>4</v>
      </c>
      <c r="E3680">
        <v>8</v>
      </c>
      <c r="F3680">
        <v>0</v>
      </c>
      <c r="G3680">
        <v>0.25</v>
      </c>
      <c r="H3680">
        <v>3</v>
      </c>
      <c r="I3680">
        <v>6</v>
      </c>
      <c r="J3680">
        <v>1</v>
      </c>
      <c r="K3680">
        <v>5</v>
      </c>
      <c r="L3680">
        <v>0</v>
      </c>
    </row>
    <row r="3681" spans="1:12" x14ac:dyDescent="0.2">
      <c r="A3681" t="s">
        <v>3697</v>
      </c>
      <c r="B3681" t="s">
        <v>17</v>
      </c>
      <c r="C3681">
        <v>0</v>
      </c>
      <c r="D3681">
        <v>5</v>
      </c>
      <c r="E3681">
        <v>15</v>
      </c>
      <c r="F3681">
        <v>0</v>
      </c>
      <c r="G3681">
        <v>0.2</v>
      </c>
      <c r="H3681">
        <v>2</v>
      </c>
      <c r="I3681">
        <v>9</v>
      </c>
      <c r="J3681">
        <v>1</v>
      </c>
      <c r="K3681">
        <v>7</v>
      </c>
      <c r="L3681">
        <v>0</v>
      </c>
    </row>
    <row r="3682" spans="1:12" x14ac:dyDescent="0.2">
      <c r="A3682" t="s">
        <v>3698</v>
      </c>
      <c r="B3682" t="s">
        <v>19</v>
      </c>
      <c r="C3682">
        <v>0</v>
      </c>
      <c r="D3682">
        <v>4</v>
      </c>
      <c r="E3682">
        <v>4</v>
      </c>
      <c r="F3682">
        <v>0</v>
      </c>
      <c r="G3682">
        <v>1</v>
      </c>
      <c r="H3682">
        <v>5</v>
      </c>
      <c r="I3682">
        <v>24</v>
      </c>
      <c r="J3682">
        <v>1</v>
      </c>
      <c r="K3682">
        <v>6</v>
      </c>
      <c r="L3682">
        <v>0</v>
      </c>
    </row>
    <row r="3683" spans="1:12" x14ac:dyDescent="0.2">
      <c r="A3683" t="s">
        <v>3699</v>
      </c>
      <c r="B3683" t="s">
        <v>19</v>
      </c>
      <c r="C3683">
        <v>0</v>
      </c>
      <c r="D3683">
        <v>4</v>
      </c>
      <c r="E3683">
        <v>0</v>
      </c>
      <c r="F3683">
        <v>0</v>
      </c>
      <c r="G3683">
        <v>1</v>
      </c>
      <c r="H3683">
        <v>6</v>
      </c>
      <c r="I3683">
        <v>27</v>
      </c>
      <c r="J3683">
        <v>1</v>
      </c>
      <c r="K3683">
        <v>6</v>
      </c>
      <c r="L3683">
        <v>0</v>
      </c>
    </row>
    <row r="3684" spans="1:12" x14ac:dyDescent="0.2">
      <c r="A3684" t="s">
        <v>3700</v>
      </c>
      <c r="B3684" t="s">
        <v>17</v>
      </c>
      <c r="C3684">
        <v>2</v>
      </c>
      <c r="D3684">
        <v>1</v>
      </c>
      <c r="E3684">
        <v>0</v>
      </c>
      <c r="F3684">
        <v>1</v>
      </c>
      <c r="G3684">
        <v>1</v>
      </c>
      <c r="H3684">
        <v>1</v>
      </c>
      <c r="I3684">
        <v>2</v>
      </c>
      <c r="J3684">
        <v>3</v>
      </c>
      <c r="K3684">
        <v>1</v>
      </c>
      <c r="L3684">
        <v>0</v>
      </c>
    </row>
    <row r="3685" spans="1:12" x14ac:dyDescent="0.2">
      <c r="A3685" t="s">
        <v>3701</v>
      </c>
      <c r="B3685" t="s">
        <v>34</v>
      </c>
      <c r="C3685">
        <v>0</v>
      </c>
      <c r="D3685">
        <v>5</v>
      </c>
      <c r="E3685">
        <v>0</v>
      </c>
      <c r="F3685">
        <v>0</v>
      </c>
      <c r="G3685">
        <v>0.5</v>
      </c>
      <c r="H3685">
        <v>8</v>
      </c>
      <c r="I3685">
        <v>26</v>
      </c>
      <c r="J3685">
        <v>9</v>
      </c>
      <c r="K3685">
        <v>6</v>
      </c>
      <c r="L3685">
        <v>0</v>
      </c>
    </row>
    <row r="3686" spans="1:12" x14ac:dyDescent="0.2">
      <c r="A3686" t="s">
        <v>3702</v>
      </c>
      <c r="B3686" t="s">
        <v>34</v>
      </c>
      <c r="C3686">
        <v>2</v>
      </c>
      <c r="D3686">
        <v>13</v>
      </c>
      <c r="E3686">
        <v>76</v>
      </c>
      <c r="F3686">
        <v>1</v>
      </c>
      <c r="G3686">
        <v>0.14299999999999999</v>
      </c>
      <c r="H3686">
        <v>12</v>
      </c>
      <c r="I3686">
        <v>68</v>
      </c>
      <c r="J3686">
        <v>22</v>
      </c>
      <c r="K3686">
        <v>14</v>
      </c>
      <c r="L3686">
        <v>0</v>
      </c>
    </row>
    <row r="3687" spans="1:12" x14ac:dyDescent="0.2">
      <c r="A3687" t="s">
        <v>3703</v>
      </c>
      <c r="B3687" t="s">
        <v>34</v>
      </c>
      <c r="C3687">
        <v>0</v>
      </c>
      <c r="D3687">
        <v>6</v>
      </c>
      <c r="E3687">
        <v>2</v>
      </c>
      <c r="F3687">
        <v>0</v>
      </c>
      <c r="G3687">
        <v>0.5</v>
      </c>
      <c r="H3687">
        <v>8</v>
      </c>
      <c r="I3687">
        <v>20</v>
      </c>
      <c r="J3687">
        <v>2</v>
      </c>
      <c r="K3687">
        <v>6</v>
      </c>
      <c r="L3687">
        <v>0</v>
      </c>
    </row>
    <row r="3688" spans="1:12" x14ac:dyDescent="0.2">
      <c r="A3688" t="s">
        <v>3704</v>
      </c>
      <c r="B3688" t="s">
        <v>34</v>
      </c>
      <c r="C3688">
        <v>0</v>
      </c>
      <c r="D3688">
        <v>5</v>
      </c>
      <c r="E3688">
        <v>3</v>
      </c>
      <c r="F3688">
        <v>0</v>
      </c>
      <c r="G3688">
        <v>1</v>
      </c>
      <c r="H3688">
        <v>9</v>
      </c>
      <c r="I3688">
        <v>12</v>
      </c>
      <c r="J3688">
        <v>0</v>
      </c>
      <c r="K3688">
        <v>6</v>
      </c>
      <c r="L3688">
        <v>0</v>
      </c>
    </row>
    <row r="3689" spans="1:12" x14ac:dyDescent="0.2">
      <c r="A3689" t="s">
        <v>3705</v>
      </c>
      <c r="B3689" t="s">
        <v>19</v>
      </c>
      <c r="C3689">
        <v>0</v>
      </c>
      <c r="D3689">
        <v>5</v>
      </c>
      <c r="E3689">
        <v>4</v>
      </c>
      <c r="F3689">
        <v>0</v>
      </c>
      <c r="G3689">
        <v>0.33300000000000002</v>
      </c>
      <c r="H3689">
        <v>3</v>
      </c>
      <c r="I3689">
        <v>8</v>
      </c>
      <c r="J3689">
        <v>1</v>
      </c>
      <c r="K3689">
        <v>5</v>
      </c>
      <c r="L3689">
        <v>0</v>
      </c>
    </row>
    <row r="3690" spans="1:12" x14ac:dyDescent="0.2">
      <c r="A3690" t="s">
        <v>3706</v>
      </c>
      <c r="B3690" t="s">
        <v>15</v>
      </c>
      <c r="C3690">
        <v>0</v>
      </c>
      <c r="D3690">
        <v>6</v>
      </c>
      <c r="E3690">
        <v>9</v>
      </c>
      <c r="F3690">
        <v>1</v>
      </c>
      <c r="G3690">
        <v>0.2</v>
      </c>
      <c r="H3690">
        <v>0</v>
      </c>
      <c r="I3690">
        <v>10</v>
      </c>
      <c r="J3690">
        <v>25</v>
      </c>
      <c r="K3690">
        <v>7</v>
      </c>
      <c r="L3690">
        <v>0</v>
      </c>
    </row>
    <row r="3691" spans="1:12" x14ac:dyDescent="0.2">
      <c r="A3691" t="s">
        <v>3707</v>
      </c>
      <c r="B3691" t="s">
        <v>15</v>
      </c>
      <c r="C3691">
        <v>0</v>
      </c>
      <c r="D3691">
        <v>5</v>
      </c>
      <c r="E3691">
        <v>0</v>
      </c>
      <c r="F3691">
        <v>1</v>
      </c>
      <c r="G3691">
        <v>1</v>
      </c>
      <c r="H3691">
        <v>2</v>
      </c>
      <c r="I3691">
        <v>6</v>
      </c>
      <c r="J3691">
        <v>139</v>
      </c>
      <c r="K3691">
        <v>5</v>
      </c>
      <c r="L3691">
        <v>56</v>
      </c>
    </row>
    <row r="3692" spans="1:12" x14ac:dyDescent="0.2">
      <c r="A3692" t="s">
        <v>3708</v>
      </c>
      <c r="B3692" t="s">
        <v>15</v>
      </c>
      <c r="C3692">
        <v>0</v>
      </c>
      <c r="D3692">
        <v>5</v>
      </c>
      <c r="E3692">
        <v>4</v>
      </c>
      <c r="F3692">
        <v>0</v>
      </c>
      <c r="G3692">
        <v>1</v>
      </c>
      <c r="H3692">
        <v>1</v>
      </c>
      <c r="I3692">
        <v>18</v>
      </c>
      <c r="J3692">
        <v>18</v>
      </c>
      <c r="K3692">
        <v>6</v>
      </c>
      <c r="L3692">
        <v>0</v>
      </c>
    </row>
    <row r="3693" spans="1:12" x14ac:dyDescent="0.2">
      <c r="A3693" t="s">
        <v>3709</v>
      </c>
      <c r="B3693" t="s">
        <v>19</v>
      </c>
      <c r="C3693">
        <v>0</v>
      </c>
      <c r="D3693">
        <v>8</v>
      </c>
      <c r="E3693">
        <v>0</v>
      </c>
      <c r="F3693">
        <v>0</v>
      </c>
      <c r="G3693">
        <v>1</v>
      </c>
      <c r="H3693">
        <v>5</v>
      </c>
      <c r="I3693">
        <v>21</v>
      </c>
      <c r="J3693">
        <v>3</v>
      </c>
      <c r="K3693">
        <v>9</v>
      </c>
      <c r="L3693">
        <v>1</v>
      </c>
    </row>
    <row r="3694" spans="1:12" x14ac:dyDescent="0.2">
      <c r="A3694" t="s">
        <v>3710</v>
      </c>
      <c r="B3694" t="s">
        <v>17</v>
      </c>
      <c r="C3694">
        <v>0</v>
      </c>
      <c r="D3694">
        <v>2</v>
      </c>
      <c r="E3694">
        <v>1</v>
      </c>
      <c r="F3694">
        <v>1</v>
      </c>
      <c r="G3694">
        <v>1</v>
      </c>
      <c r="H3694">
        <v>2</v>
      </c>
      <c r="I3694">
        <v>5</v>
      </c>
      <c r="J3694">
        <v>1</v>
      </c>
      <c r="K3694">
        <v>3</v>
      </c>
      <c r="L3694">
        <v>0</v>
      </c>
    </row>
    <row r="3695" spans="1:12" x14ac:dyDescent="0.2">
      <c r="A3695" t="s">
        <v>3711</v>
      </c>
      <c r="B3695" t="s">
        <v>19</v>
      </c>
      <c r="C3695">
        <v>0</v>
      </c>
      <c r="D3695">
        <v>6</v>
      </c>
      <c r="E3695">
        <v>0</v>
      </c>
      <c r="F3695">
        <v>0</v>
      </c>
      <c r="G3695">
        <v>1</v>
      </c>
      <c r="H3695">
        <v>7</v>
      </c>
      <c r="I3695">
        <v>17</v>
      </c>
      <c r="J3695">
        <v>2</v>
      </c>
      <c r="K3695">
        <v>8</v>
      </c>
      <c r="L3695">
        <v>0</v>
      </c>
    </row>
    <row r="3696" spans="1:12" x14ac:dyDescent="0.2">
      <c r="A3696" t="s">
        <v>3712</v>
      </c>
      <c r="B3696" t="s">
        <v>17</v>
      </c>
      <c r="C3696">
        <v>0</v>
      </c>
      <c r="D3696">
        <v>2</v>
      </c>
      <c r="E3696">
        <v>1</v>
      </c>
      <c r="F3696">
        <v>1</v>
      </c>
      <c r="G3696">
        <v>1</v>
      </c>
      <c r="H3696">
        <v>2</v>
      </c>
      <c r="I3696">
        <v>4</v>
      </c>
      <c r="J3696">
        <v>1</v>
      </c>
      <c r="K3696">
        <v>3</v>
      </c>
      <c r="L3696">
        <v>0</v>
      </c>
    </row>
    <row r="3697" spans="1:12" x14ac:dyDescent="0.2">
      <c r="A3697" t="s">
        <v>3713</v>
      </c>
      <c r="B3697" t="s">
        <v>17</v>
      </c>
      <c r="C3697">
        <v>0</v>
      </c>
      <c r="D3697">
        <v>0</v>
      </c>
      <c r="E3697">
        <v>0</v>
      </c>
      <c r="F3697">
        <v>1</v>
      </c>
      <c r="G3697">
        <v>1</v>
      </c>
      <c r="H3697">
        <v>3</v>
      </c>
      <c r="I3697">
        <v>5</v>
      </c>
      <c r="J3697">
        <v>3</v>
      </c>
      <c r="K3697">
        <v>2</v>
      </c>
      <c r="L3697">
        <v>0</v>
      </c>
    </row>
    <row r="3698" spans="1:12" x14ac:dyDescent="0.2">
      <c r="A3698" t="s">
        <v>3714</v>
      </c>
      <c r="B3698" t="s">
        <v>34</v>
      </c>
      <c r="C3698">
        <v>2</v>
      </c>
      <c r="D3698">
        <v>7</v>
      </c>
      <c r="E3698">
        <v>5</v>
      </c>
      <c r="F3698">
        <v>0</v>
      </c>
      <c r="G3698">
        <v>1</v>
      </c>
      <c r="H3698">
        <v>17</v>
      </c>
      <c r="I3698">
        <v>33</v>
      </c>
      <c r="J3698">
        <v>1</v>
      </c>
      <c r="K3698">
        <v>13</v>
      </c>
      <c r="L3698">
        <v>1</v>
      </c>
    </row>
    <row r="3699" spans="1:12" x14ac:dyDescent="0.2">
      <c r="A3699" t="s">
        <v>3715</v>
      </c>
      <c r="B3699" t="s">
        <v>34</v>
      </c>
      <c r="C3699">
        <v>0</v>
      </c>
      <c r="D3699">
        <v>2</v>
      </c>
      <c r="E3699">
        <v>0</v>
      </c>
      <c r="F3699">
        <v>0</v>
      </c>
      <c r="G3699">
        <v>1</v>
      </c>
      <c r="H3699">
        <v>13</v>
      </c>
      <c r="I3699">
        <v>18</v>
      </c>
      <c r="J3699">
        <v>1</v>
      </c>
      <c r="K3699">
        <v>4</v>
      </c>
      <c r="L3699">
        <v>0</v>
      </c>
    </row>
    <row r="3700" spans="1:12" x14ac:dyDescent="0.2">
      <c r="A3700" t="s">
        <v>3716</v>
      </c>
      <c r="B3700" t="s">
        <v>19</v>
      </c>
      <c r="C3700">
        <v>0</v>
      </c>
      <c r="D3700">
        <v>4</v>
      </c>
      <c r="E3700">
        <v>0</v>
      </c>
      <c r="F3700">
        <v>0</v>
      </c>
      <c r="G3700">
        <v>1</v>
      </c>
      <c r="H3700">
        <v>4</v>
      </c>
      <c r="I3700">
        <v>13</v>
      </c>
      <c r="J3700">
        <v>2</v>
      </c>
      <c r="K3700">
        <v>5</v>
      </c>
      <c r="L3700">
        <v>0</v>
      </c>
    </row>
    <row r="3701" spans="1:12" x14ac:dyDescent="0.2">
      <c r="A3701" t="s">
        <v>3717</v>
      </c>
      <c r="B3701" t="s">
        <v>1644</v>
      </c>
      <c r="C3701">
        <v>0</v>
      </c>
      <c r="D3701">
        <v>10</v>
      </c>
      <c r="E3701">
        <v>0</v>
      </c>
      <c r="F3701">
        <v>0</v>
      </c>
      <c r="G3701">
        <v>0.5</v>
      </c>
      <c r="H3701">
        <v>7</v>
      </c>
      <c r="I3701">
        <v>28</v>
      </c>
      <c r="J3701">
        <v>34</v>
      </c>
      <c r="K3701">
        <v>10</v>
      </c>
      <c r="L3701">
        <v>0</v>
      </c>
    </row>
    <row r="3702" spans="1:12" x14ac:dyDescent="0.2">
      <c r="A3702" t="s">
        <v>3718</v>
      </c>
      <c r="B3702" t="s">
        <v>15</v>
      </c>
      <c r="C3702">
        <v>0</v>
      </c>
      <c r="D3702">
        <v>9</v>
      </c>
      <c r="E3702">
        <v>6</v>
      </c>
      <c r="F3702">
        <v>0</v>
      </c>
      <c r="G3702">
        <v>0.33300000000000002</v>
      </c>
      <c r="H3702">
        <v>7</v>
      </c>
      <c r="I3702">
        <v>24</v>
      </c>
      <c r="J3702">
        <v>3</v>
      </c>
      <c r="K3702">
        <v>12</v>
      </c>
      <c r="L3702">
        <v>0</v>
      </c>
    </row>
    <row r="3703" spans="1:12" x14ac:dyDescent="0.2">
      <c r="A3703" t="s">
        <v>3719</v>
      </c>
      <c r="B3703" t="s">
        <v>15</v>
      </c>
      <c r="C3703">
        <v>0</v>
      </c>
      <c r="D3703">
        <v>4</v>
      </c>
      <c r="E3703">
        <v>0</v>
      </c>
      <c r="F3703">
        <v>0</v>
      </c>
      <c r="G3703">
        <v>1</v>
      </c>
      <c r="H3703">
        <v>7</v>
      </c>
      <c r="I3703">
        <v>12</v>
      </c>
      <c r="J3703">
        <v>1</v>
      </c>
      <c r="K3703">
        <v>5</v>
      </c>
      <c r="L3703">
        <v>0</v>
      </c>
    </row>
    <row r="3704" spans="1:12" x14ac:dyDescent="0.2">
      <c r="A3704" t="s">
        <v>3720</v>
      </c>
      <c r="B3704" t="s">
        <v>1644</v>
      </c>
      <c r="C3704">
        <v>0</v>
      </c>
      <c r="D3704">
        <v>7</v>
      </c>
      <c r="E3704">
        <v>0</v>
      </c>
      <c r="F3704">
        <v>0</v>
      </c>
      <c r="G3704">
        <v>1</v>
      </c>
      <c r="H3704">
        <v>14</v>
      </c>
      <c r="I3704">
        <v>35</v>
      </c>
      <c r="J3704">
        <v>1</v>
      </c>
      <c r="K3704">
        <v>8</v>
      </c>
      <c r="L3704">
        <v>0</v>
      </c>
    </row>
    <row r="3705" spans="1:12" x14ac:dyDescent="0.2">
      <c r="A3705" t="s">
        <v>3721</v>
      </c>
      <c r="B3705" t="s">
        <v>19</v>
      </c>
      <c r="C3705">
        <v>0</v>
      </c>
      <c r="D3705">
        <v>15</v>
      </c>
      <c r="E3705">
        <v>0</v>
      </c>
      <c r="F3705">
        <v>1</v>
      </c>
      <c r="G3705">
        <v>0.5</v>
      </c>
      <c r="H3705">
        <v>6</v>
      </c>
      <c r="I3705">
        <v>42</v>
      </c>
      <c r="J3705">
        <v>13</v>
      </c>
      <c r="K3705">
        <v>17</v>
      </c>
      <c r="L3705">
        <v>0</v>
      </c>
    </row>
    <row r="3706" spans="1:12" x14ac:dyDescent="0.2">
      <c r="A3706" t="s">
        <v>3722</v>
      </c>
      <c r="B3706" t="s">
        <v>19</v>
      </c>
      <c r="C3706">
        <v>0</v>
      </c>
      <c r="D3706">
        <v>6</v>
      </c>
      <c r="E3706">
        <v>0</v>
      </c>
      <c r="F3706">
        <v>0</v>
      </c>
      <c r="G3706">
        <v>1</v>
      </c>
      <c r="H3706">
        <v>10</v>
      </c>
      <c r="I3706">
        <v>35</v>
      </c>
      <c r="J3706">
        <v>1</v>
      </c>
      <c r="K3706">
        <v>6</v>
      </c>
      <c r="L3706">
        <v>0</v>
      </c>
    </row>
    <row r="3707" spans="1:12" x14ac:dyDescent="0.2">
      <c r="A3707" t="s">
        <v>3723</v>
      </c>
      <c r="B3707" t="s">
        <v>17</v>
      </c>
      <c r="C3707">
        <v>0</v>
      </c>
      <c r="D3707">
        <v>6</v>
      </c>
      <c r="E3707">
        <v>0</v>
      </c>
      <c r="F3707">
        <v>0</v>
      </c>
      <c r="G3707">
        <v>1</v>
      </c>
      <c r="H3707">
        <v>3</v>
      </c>
      <c r="I3707">
        <v>16</v>
      </c>
      <c r="J3707">
        <v>1</v>
      </c>
      <c r="K3707">
        <v>8</v>
      </c>
      <c r="L3707">
        <v>0</v>
      </c>
    </row>
    <row r="3708" spans="1:12" x14ac:dyDescent="0.2">
      <c r="A3708" t="s">
        <v>3724</v>
      </c>
      <c r="B3708" t="s">
        <v>17</v>
      </c>
      <c r="C3708">
        <v>0</v>
      </c>
      <c r="D3708">
        <v>1</v>
      </c>
      <c r="E3708">
        <v>0</v>
      </c>
      <c r="F3708">
        <v>0</v>
      </c>
      <c r="G3708">
        <v>1</v>
      </c>
      <c r="H3708">
        <v>3</v>
      </c>
      <c r="I3708">
        <v>10</v>
      </c>
      <c r="J3708">
        <v>2</v>
      </c>
      <c r="K3708">
        <v>5</v>
      </c>
      <c r="L3708">
        <v>2</v>
      </c>
    </row>
    <row r="3709" spans="1:12" x14ac:dyDescent="0.2">
      <c r="A3709" t="s">
        <v>3725</v>
      </c>
      <c r="B3709" t="s">
        <v>19</v>
      </c>
      <c r="C3709">
        <v>0</v>
      </c>
      <c r="D3709">
        <v>7</v>
      </c>
      <c r="E3709">
        <v>2</v>
      </c>
      <c r="F3709">
        <v>0</v>
      </c>
      <c r="G3709">
        <v>1</v>
      </c>
      <c r="H3709">
        <v>3</v>
      </c>
      <c r="I3709">
        <v>22</v>
      </c>
      <c r="J3709">
        <v>2</v>
      </c>
      <c r="K3709">
        <v>10</v>
      </c>
      <c r="L3709">
        <v>1</v>
      </c>
    </row>
    <row r="3710" spans="1:12" x14ac:dyDescent="0.2">
      <c r="A3710" t="s">
        <v>3726</v>
      </c>
      <c r="B3710" t="s">
        <v>15</v>
      </c>
      <c r="C3710">
        <v>1</v>
      </c>
      <c r="D3710">
        <v>4</v>
      </c>
      <c r="E3710">
        <v>6</v>
      </c>
      <c r="F3710">
        <v>1</v>
      </c>
      <c r="G3710">
        <v>0.5</v>
      </c>
      <c r="H3710">
        <v>3</v>
      </c>
      <c r="I3710">
        <v>7</v>
      </c>
      <c r="J3710">
        <v>98</v>
      </c>
      <c r="K3710">
        <v>5</v>
      </c>
      <c r="L3710">
        <v>18</v>
      </c>
    </row>
    <row r="3711" spans="1:12" x14ac:dyDescent="0.2">
      <c r="A3711" t="s">
        <v>3727</v>
      </c>
      <c r="B3711" t="s">
        <v>15</v>
      </c>
      <c r="C3711">
        <v>0</v>
      </c>
      <c r="D3711">
        <v>3</v>
      </c>
      <c r="E3711">
        <v>4</v>
      </c>
      <c r="F3711">
        <v>0</v>
      </c>
      <c r="G3711">
        <v>0.33300000000000002</v>
      </c>
      <c r="H3711">
        <v>4</v>
      </c>
      <c r="I3711">
        <v>6</v>
      </c>
      <c r="J3711">
        <v>2</v>
      </c>
      <c r="K3711">
        <v>4</v>
      </c>
      <c r="L3711">
        <v>0</v>
      </c>
    </row>
    <row r="3712" spans="1:12" x14ac:dyDescent="0.2">
      <c r="A3712" t="s">
        <v>3728</v>
      </c>
      <c r="B3712" t="s">
        <v>15</v>
      </c>
      <c r="C3712">
        <v>0</v>
      </c>
      <c r="D3712">
        <v>3</v>
      </c>
      <c r="E3712">
        <v>6</v>
      </c>
      <c r="F3712">
        <v>0</v>
      </c>
      <c r="G3712">
        <v>0.33300000000000002</v>
      </c>
      <c r="H3712">
        <v>2</v>
      </c>
      <c r="I3712">
        <v>5</v>
      </c>
      <c r="J3712">
        <v>1</v>
      </c>
      <c r="K3712">
        <v>4</v>
      </c>
      <c r="L3712">
        <v>0</v>
      </c>
    </row>
    <row r="3713" spans="1:12" x14ac:dyDescent="0.2">
      <c r="A3713" t="s">
        <v>3729</v>
      </c>
      <c r="B3713" t="s">
        <v>15</v>
      </c>
      <c r="C3713">
        <v>1</v>
      </c>
      <c r="D3713">
        <v>4</v>
      </c>
      <c r="E3713">
        <v>0</v>
      </c>
      <c r="F3713">
        <v>1</v>
      </c>
      <c r="G3713">
        <v>1</v>
      </c>
      <c r="H3713">
        <v>0</v>
      </c>
      <c r="I3713">
        <v>5</v>
      </c>
      <c r="J3713">
        <v>71</v>
      </c>
      <c r="K3713">
        <v>4</v>
      </c>
      <c r="L3713">
        <v>14</v>
      </c>
    </row>
    <row r="3714" spans="1:12" x14ac:dyDescent="0.2">
      <c r="A3714" t="s">
        <v>3730</v>
      </c>
      <c r="B3714" t="s">
        <v>34</v>
      </c>
      <c r="C3714">
        <v>0</v>
      </c>
      <c r="D3714">
        <v>10</v>
      </c>
      <c r="E3714">
        <v>19</v>
      </c>
      <c r="F3714">
        <v>0</v>
      </c>
      <c r="G3714">
        <v>0.5</v>
      </c>
      <c r="H3714">
        <v>6</v>
      </c>
      <c r="I3714">
        <v>25</v>
      </c>
      <c r="J3714">
        <v>2</v>
      </c>
      <c r="K3714">
        <v>13</v>
      </c>
      <c r="L3714">
        <v>1</v>
      </c>
    </row>
    <row r="3715" spans="1:12" x14ac:dyDescent="0.2">
      <c r="A3715" t="s">
        <v>3731</v>
      </c>
      <c r="B3715" t="s">
        <v>34</v>
      </c>
      <c r="C3715">
        <v>0</v>
      </c>
      <c r="D3715">
        <v>1</v>
      </c>
      <c r="E3715">
        <v>1</v>
      </c>
      <c r="F3715">
        <v>0</v>
      </c>
      <c r="G3715">
        <v>1</v>
      </c>
      <c r="H3715">
        <v>9</v>
      </c>
      <c r="I3715">
        <v>10</v>
      </c>
      <c r="J3715">
        <v>2</v>
      </c>
      <c r="K3715">
        <v>2</v>
      </c>
      <c r="L3715">
        <v>0</v>
      </c>
    </row>
    <row r="3716" spans="1:12" x14ac:dyDescent="0.2">
      <c r="A3716" t="s">
        <v>3732</v>
      </c>
      <c r="B3716" t="s">
        <v>19</v>
      </c>
      <c r="C3716">
        <v>0</v>
      </c>
      <c r="D3716">
        <v>0</v>
      </c>
      <c r="E3716">
        <v>0</v>
      </c>
      <c r="F3716">
        <v>0</v>
      </c>
      <c r="G3716">
        <v>1</v>
      </c>
      <c r="H3716">
        <v>4</v>
      </c>
      <c r="I3716">
        <v>5</v>
      </c>
      <c r="J3716">
        <v>1</v>
      </c>
      <c r="K3716">
        <v>2</v>
      </c>
      <c r="L3716">
        <v>0</v>
      </c>
    </row>
    <row r="3717" spans="1:12" x14ac:dyDescent="0.2">
      <c r="A3717" t="s">
        <v>3733</v>
      </c>
      <c r="B3717" t="s">
        <v>34</v>
      </c>
      <c r="C3717">
        <v>0</v>
      </c>
      <c r="D3717">
        <v>4</v>
      </c>
      <c r="E3717">
        <v>6</v>
      </c>
      <c r="F3717">
        <v>0</v>
      </c>
      <c r="G3717">
        <v>0.33300000000000002</v>
      </c>
      <c r="H3717">
        <v>7</v>
      </c>
      <c r="I3717">
        <v>10</v>
      </c>
      <c r="J3717">
        <v>1</v>
      </c>
      <c r="K3717">
        <v>4</v>
      </c>
      <c r="L3717">
        <v>0</v>
      </c>
    </row>
    <row r="3718" spans="1:12" x14ac:dyDescent="0.2">
      <c r="A3718" t="s">
        <v>3734</v>
      </c>
      <c r="B3718" t="s">
        <v>34</v>
      </c>
      <c r="C3718">
        <v>0</v>
      </c>
      <c r="D3718">
        <v>5</v>
      </c>
      <c r="E3718">
        <v>0</v>
      </c>
      <c r="F3718">
        <v>0</v>
      </c>
      <c r="G3718">
        <v>1</v>
      </c>
      <c r="H3718">
        <v>14</v>
      </c>
      <c r="I3718">
        <v>27</v>
      </c>
      <c r="J3718">
        <v>3</v>
      </c>
      <c r="K3718">
        <v>7</v>
      </c>
      <c r="L3718">
        <v>0</v>
      </c>
    </row>
    <row r="3719" spans="1:12" x14ac:dyDescent="0.2">
      <c r="A3719" t="s">
        <v>3735</v>
      </c>
      <c r="B3719" t="s">
        <v>19</v>
      </c>
      <c r="C3719">
        <v>0</v>
      </c>
      <c r="D3719">
        <v>9</v>
      </c>
      <c r="E3719">
        <v>43</v>
      </c>
      <c r="F3719">
        <v>0</v>
      </c>
      <c r="G3719">
        <v>0.111</v>
      </c>
      <c r="H3719">
        <v>6</v>
      </c>
      <c r="I3719">
        <v>13</v>
      </c>
      <c r="J3719">
        <v>1</v>
      </c>
      <c r="K3719">
        <v>10</v>
      </c>
      <c r="L3719">
        <v>0</v>
      </c>
    </row>
    <row r="3720" spans="1:12" x14ac:dyDescent="0.2">
      <c r="A3720" t="s">
        <v>3736</v>
      </c>
      <c r="B3720" t="s">
        <v>19</v>
      </c>
      <c r="C3720">
        <v>0</v>
      </c>
      <c r="D3720">
        <v>0</v>
      </c>
      <c r="E3720">
        <v>0</v>
      </c>
      <c r="F3720">
        <v>0</v>
      </c>
      <c r="G3720">
        <v>1</v>
      </c>
      <c r="H3720">
        <v>5</v>
      </c>
      <c r="I3720">
        <v>6</v>
      </c>
      <c r="J3720">
        <v>1</v>
      </c>
      <c r="K3720">
        <v>2</v>
      </c>
      <c r="L3720">
        <v>0</v>
      </c>
    </row>
    <row r="3721" spans="1:12" x14ac:dyDescent="0.2">
      <c r="A3721" t="s">
        <v>3737</v>
      </c>
      <c r="B3721" t="s">
        <v>34</v>
      </c>
      <c r="C3721">
        <v>0</v>
      </c>
      <c r="D3721">
        <v>2</v>
      </c>
      <c r="E3721">
        <v>1</v>
      </c>
      <c r="F3721">
        <v>0</v>
      </c>
      <c r="G3721">
        <v>1</v>
      </c>
      <c r="H3721">
        <v>3</v>
      </c>
      <c r="I3721">
        <v>5</v>
      </c>
      <c r="J3721">
        <v>2</v>
      </c>
      <c r="K3721">
        <v>3</v>
      </c>
      <c r="L3721">
        <v>0</v>
      </c>
    </row>
    <row r="3722" spans="1:12" x14ac:dyDescent="0.2">
      <c r="A3722" t="s">
        <v>3738</v>
      </c>
      <c r="B3722" t="s">
        <v>34</v>
      </c>
      <c r="C3722">
        <v>0</v>
      </c>
      <c r="D3722">
        <v>9</v>
      </c>
      <c r="E3722">
        <v>16</v>
      </c>
      <c r="F3722">
        <v>0</v>
      </c>
      <c r="G3722">
        <v>0.25</v>
      </c>
      <c r="H3722">
        <v>7</v>
      </c>
      <c r="I3722">
        <v>20</v>
      </c>
      <c r="J3722">
        <v>1</v>
      </c>
      <c r="K3722">
        <v>11</v>
      </c>
      <c r="L3722">
        <v>0</v>
      </c>
    </row>
    <row r="3723" spans="1:12" x14ac:dyDescent="0.2">
      <c r="A3723" t="s">
        <v>3739</v>
      </c>
      <c r="B3723" t="s">
        <v>19</v>
      </c>
      <c r="C3723">
        <v>0</v>
      </c>
      <c r="D3723">
        <v>6</v>
      </c>
      <c r="E3723">
        <v>0</v>
      </c>
      <c r="F3723">
        <v>0</v>
      </c>
      <c r="G3723">
        <v>0.5</v>
      </c>
      <c r="H3723">
        <v>6</v>
      </c>
      <c r="I3723">
        <v>24</v>
      </c>
      <c r="J3723">
        <v>2</v>
      </c>
      <c r="K3723">
        <v>9</v>
      </c>
      <c r="L3723">
        <v>0</v>
      </c>
    </row>
    <row r="3724" spans="1:12" x14ac:dyDescent="0.2">
      <c r="A3724" t="s">
        <v>3740</v>
      </c>
      <c r="B3724" t="s">
        <v>17</v>
      </c>
      <c r="C3724">
        <v>0</v>
      </c>
      <c r="D3724">
        <v>1</v>
      </c>
      <c r="E3724">
        <v>0</v>
      </c>
      <c r="F3724">
        <v>1</v>
      </c>
      <c r="G3724">
        <v>1</v>
      </c>
      <c r="H3724">
        <v>1</v>
      </c>
      <c r="I3724">
        <v>2</v>
      </c>
      <c r="J3724">
        <v>1</v>
      </c>
      <c r="K3724">
        <v>1</v>
      </c>
      <c r="L3724">
        <v>0</v>
      </c>
    </row>
    <row r="3725" spans="1:12" x14ac:dyDescent="0.2">
      <c r="A3725" t="s">
        <v>3741</v>
      </c>
      <c r="B3725" t="s">
        <v>15</v>
      </c>
      <c r="C3725">
        <v>0</v>
      </c>
      <c r="D3725">
        <v>11</v>
      </c>
      <c r="E3725">
        <v>41</v>
      </c>
      <c r="F3725">
        <v>1</v>
      </c>
      <c r="G3725">
        <v>1</v>
      </c>
      <c r="H3725">
        <v>0</v>
      </c>
      <c r="I3725">
        <v>22</v>
      </c>
      <c r="J3725">
        <v>88</v>
      </c>
      <c r="K3725">
        <v>13</v>
      </c>
      <c r="L3725">
        <v>1</v>
      </c>
    </row>
    <row r="3726" spans="1:12" x14ac:dyDescent="0.2">
      <c r="A3726" t="s">
        <v>3742</v>
      </c>
      <c r="B3726" t="s">
        <v>34</v>
      </c>
      <c r="C3726">
        <v>12</v>
      </c>
      <c r="D3726">
        <v>23</v>
      </c>
      <c r="E3726">
        <v>0</v>
      </c>
      <c r="F3726">
        <v>1</v>
      </c>
      <c r="G3726">
        <v>1</v>
      </c>
      <c r="H3726">
        <v>30</v>
      </c>
      <c r="I3726">
        <v>36</v>
      </c>
      <c r="J3726">
        <v>84</v>
      </c>
      <c r="K3726">
        <v>24</v>
      </c>
      <c r="L3726">
        <v>0</v>
      </c>
    </row>
    <row r="3727" spans="1:12" x14ac:dyDescent="0.2">
      <c r="A3727" t="s">
        <v>3743</v>
      </c>
      <c r="B3727" t="s">
        <v>19</v>
      </c>
      <c r="C3727">
        <v>0</v>
      </c>
      <c r="D3727">
        <v>3</v>
      </c>
      <c r="E3727">
        <v>6</v>
      </c>
      <c r="F3727">
        <v>0</v>
      </c>
      <c r="G3727">
        <v>0.33300000000000002</v>
      </c>
      <c r="H3727">
        <v>2</v>
      </c>
      <c r="I3727">
        <v>5</v>
      </c>
      <c r="J3727">
        <v>1</v>
      </c>
      <c r="K3727">
        <v>4</v>
      </c>
      <c r="L3727">
        <v>0</v>
      </c>
    </row>
    <row r="3728" spans="1:12" x14ac:dyDescent="0.2">
      <c r="A3728" t="s">
        <v>3744</v>
      </c>
      <c r="B3728" t="s">
        <v>19</v>
      </c>
      <c r="C3728">
        <v>0</v>
      </c>
      <c r="D3728">
        <v>3</v>
      </c>
      <c r="E3728">
        <v>6</v>
      </c>
      <c r="F3728">
        <v>1</v>
      </c>
      <c r="G3728">
        <v>0.33300000000000002</v>
      </c>
      <c r="H3728">
        <v>5</v>
      </c>
      <c r="I3728">
        <v>13</v>
      </c>
      <c r="J3728">
        <v>1</v>
      </c>
      <c r="K3728">
        <v>4</v>
      </c>
      <c r="L3728">
        <v>0</v>
      </c>
    </row>
    <row r="3729" spans="1:12" x14ac:dyDescent="0.2">
      <c r="A3729" t="s">
        <v>3745</v>
      </c>
      <c r="B3729" t="s">
        <v>19</v>
      </c>
      <c r="C3729">
        <v>0</v>
      </c>
      <c r="D3729">
        <v>3</v>
      </c>
      <c r="E3729">
        <v>6</v>
      </c>
      <c r="F3729">
        <v>1</v>
      </c>
      <c r="G3729">
        <v>0.33300000000000002</v>
      </c>
      <c r="H3729">
        <v>5</v>
      </c>
      <c r="I3729">
        <v>14</v>
      </c>
      <c r="J3729">
        <v>1</v>
      </c>
      <c r="K3729">
        <v>4</v>
      </c>
      <c r="L3729">
        <v>0</v>
      </c>
    </row>
    <row r="3730" spans="1:12" x14ac:dyDescent="0.2">
      <c r="A3730" t="s">
        <v>3746</v>
      </c>
      <c r="B3730" t="s">
        <v>19</v>
      </c>
      <c r="C3730">
        <v>0</v>
      </c>
      <c r="D3730">
        <v>3</v>
      </c>
      <c r="E3730">
        <v>6</v>
      </c>
      <c r="F3730">
        <v>1</v>
      </c>
      <c r="G3730">
        <v>0.33300000000000002</v>
      </c>
      <c r="H3730">
        <v>4</v>
      </c>
      <c r="I3730">
        <v>13</v>
      </c>
      <c r="J3730">
        <v>1</v>
      </c>
      <c r="K3730">
        <v>4</v>
      </c>
      <c r="L3730">
        <v>0</v>
      </c>
    </row>
    <row r="3731" spans="1:12" x14ac:dyDescent="0.2">
      <c r="A3731" t="s">
        <v>3747</v>
      </c>
      <c r="B3731" t="s">
        <v>19</v>
      </c>
      <c r="C3731">
        <v>0</v>
      </c>
      <c r="D3731">
        <v>3</v>
      </c>
      <c r="E3731">
        <v>6</v>
      </c>
      <c r="F3731">
        <v>1</v>
      </c>
      <c r="G3731">
        <v>0.33300000000000002</v>
      </c>
      <c r="H3731">
        <v>4</v>
      </c>
      <c r="I3731">
        <v>13</v>
      </c>
      <c r="J3731">
        <v>1</v>
      </c>
      <c r="K3731">
        <v>4</v>
      </c>
      <c r="L3731">
        <v>0</v>
      </c>
    </row>
    <row r="3732" spans="1:12" x14ac:dyDescent="0.2">
      <c r="A3732" t="s">
        <v>3748</v>
      </c>
      <c r="B3732" t="s">
        <v>19</v>
      </c>
      <c r="C3732">
        <v>0</v>
      </c>
      <c r="D3732">
        <v>3</v>
      </c>
      <c r="E3732">
        <v>6</v>
      </c>
      <c r="F3732">
        <v>1</v>
      </c>
      <c r="G3732">
        <v>0.33300000000000002</v>
      </c>
      <c r="H3732">
        <v>4</v>
      </c>
      <c r="I3732">
        <v>13</v>
      </c>
      <c r="J3732">
        <v>1</v>
      </c>
      <c r="K3732">
        <v>4</v>
      </c>
      <c r="L3732">
        <v>0</v>
      </c>
    </row>
    <row r="3733" spans="1:12" x14ac:dyDescent="0.2">
      <c r="A3733" t="s">
        <v>3749</v>
      </c>
      <c r="B3733" t="s">
        <v>19</v>
      </c>
      <c r="C3733">
        <v>0</v>
      </c>
      <c r="D3733">
        <v>3</v>
      </c>
      <c r="E3733">
        <v>6</v>
      </c>
      <c r="F3733">
        <v>1</v>
      </c>
      <c r="G3733">
        <v>0.33300000000000002</v>
      </c>
      <c r="H3733">
        <v>4</v>
      </c>
      <c r="I3733">
        <v>13</v>
      </c>
      <c r="J3733">
        <v>1</v>
      </c>
      <c r="K3733">
        <v>4</v>
      </c>
      <c r="L3733">
        <v>0</v>
      </c>
    </row>
    <row r="3734" spans="1:12" x14ac:dyDescent="0.2">
      <c r="A3734" t="s">
        <v>3750</v>
      </c>
      <c r="B3734" t="s">
        <v>19</v>
      </c>
      <c r="C3734">
        <v>0</v>
      </c>
      <c r="D3734">
        <v>3</v>
      </c>
      <c r="E3734">
        <v>6</v>
      </c>
      <c r="F3734">
        <v>1</v>
      </c>
      <c r="G3734">
        <v>0.33300000000000002</v>
      </c>
      <c r="H3734">
        <v>4</v>
      </c>
      <c r="I3734">
        <v>13</v>
      </c>
      <c r="J3734">
        <v>1</v>
      </c>
      <c r="K3734">
        <v>4</v>
      </c>
      <c r="L3734">
        <v>0</v>
      </c>
    </row>
    <row r="3735" spans="1:12" x14ac:dyDescent="0.2">
      <c r="A3735" t="s">
        <v>3751</v>
      </c>
      <c r="B3735" t="s">
        <v>19</v>
      </c>
      <c r="C3735">
        <v>0</v>
      </c>
      <c r="D3735">
        <v>3</v>
      </c>
      <c r="E3735">
        <v>6</v>
      </c>
      <c r="F3735">
        <v>1</v>
      </c>
      <c r="G3735">
        <v>0.33300000000000002</v>
      </c>
      <c r="H3735">
        <v>4</v>
      </c>
      <c r="I3735">
        <v>13</v>
      </c>
      <c r="J3735">
        <v>1</v>
      </c>
      <c r="K3735">
        <v>4</v>
      </c>
      <c r="L3735">
        <v>0</v>
      </c>
    </row>
    <row r="3736" spans="1:12" x14ac:dyDescent="0.2">
      <c r="A3736" t="s">
        <v>3752</v>
      </c>
      <c r="B3736" t="s">
        <v>19</v>
      </c>
      <c r="C3736">
        <v>0</v>
      </c>
      <c r="D3736">
        <v>3</v>
      </c>
      <c r="E3736">
        <v>6</v>
      </c>
      <c r="F3736">
        <v>1</v>
      </c>
      <c r="G3736">
        <v>0.33300000000000002</v>
      </c>
      <c r="H3736">
        <v>5</v>
      </c>
      <c r="I3736">
        <v>13</v>
      </c>
      <c r="J3736">
        <v>1</v>
      </c>
      <c r="K3736">
        <v>4</v>
      </c>
      <c r="L3736">
        <v>0</v>
      </c>
    </row>
    <row r="3737" spans="1:12" x14ac:dyDescent="0.2">
      <c r="A3737" t="s">
        <v>3753</v>
      </c>
      <c r="B3737" t="s">
        <v>19</v>
      </c>
      <c r="C3737">
        <v>0</v>
      </c>
      <c r="D3737">
        <v>3</v>
      </c>
      <c r="E3737">
        <v>6</v>
      </c>
      <c r="F3737">
        <v>1</v>
      </c>
      <c r="G3737">
        <v>0.33300000000000002</v>
      </c>
      <c r="H3737">
        <v>5</v>
      </c>
      <c r="I3737">
        <v>14</v>
      </c>
      <c r="J3737">
        <v>1</v>
      </c>
      <c r="K3737">
        <v>4</v>
      </c>
      <c r="L3737">
        <v>0</v>
      </c>
    </row>
    <row r="3738" spans="1:12" x14ac:dyDescent="0.2">
      <c r="A3738" t="s">
        <v>3754</v>
      </c>
      <c r="B3738" t="s">
        <v>13</v>
      </c>
      <c r="C3738">
        <v>0</v>
      </c>
      <c r="D3738">
        <v>1</v>
      </c>
      <c r="E3738">
        <v>0</v>
      </c>
      <c r="F3738">
        <v>1</v>
      </c>
      <c r="G3738">
        <v>1</v>
      </c>
      <c r="H3738">
        <v>2</v>
      </c>
      <c r="I3738">
        <v>1</v>
      </c>
      <c r="J3738">
        <v>12</v>
      </c>
      <c r="K3738">
        <v>1</v>
      </c>
      <c r="L3738">
        <v>0</v>
      </c>
    </row>
    <row r="3739" spans="1:12" x14ac:dyDescent="0.2">
      <c r="A3739" t="s">
        <v>3755</v>
      </c>
      <c r="B3739" t="s">
        <v>17</v>
      </c>
      <c r="C3739">
        <v>1</v>
      </c>
      <c r="D3739">
        <v>2</v>
      </c>
      <c r="E3739">
        <v>1</v>
      </c>
      <c r="F3739">
        <v>1</v>
      </c>
      <c r="G3739">
        <v>1</v>
      </c>
      <c r="H3739">
        <v>1</v>
      </c>
      <c r="I3739">
        <v>5</v>
      </c>
      <c r="J3739">
        <v>14</v>
      </c>
      <c r="K3739">
        <v>3</v>
      </c>
      <c r="L3739">
        <v>3</v>
      </c>
    </row>
    <row r="3740" spans="1:12" x14ac:dyDescent="0.2">
      <c r="A3740" t="s">
        <v>3756</v>
      </c>
      <c r="B3740" t="s">
        <v>17</v>
      </c>
      <c r="C3740">
        <v>0</v>
      </c>
      <c r="D3740">
        <v>1</v>
      </c>
      <c r="E3740">
        <v>1</v>
      </c>
      <c r="F3740">
        <v>0</v>
      </c>
      <c r="G3740">
        <v>1</v>
      </c>
      <c r="H3740">
        <v>1</v>
      </c>
      <c r="I3740">
        <v>3</v>
      </c>
      <c r="J3740">
        <v>1</v>
      </c>
      <c r="K3740">
        <v>2</v>
      </c>
      <c r="L3740">
        <v>0</v>
      </c>
    </row>
    <row r="3741" spans="1:12" x14ac:dyDescent="0.2">
      <c r="A3741" t="s">
        <v>3757</v>
      </c>
      <c r="B3741" t="s">
        <v>19</v>
      </c>
      <c r="C3741">
        <v>0</v>
      </c>
      <c r="D3741">
        <v>9</v>
      </c>
      <c r="E3741">
        <v>24</v>
      </c>
      <c r="F3741">
        <v>1</v>
      </c>
      <c r="G3741">
        <v>1</v>
      </c>
      <c r="H3741">
        <v>1</v>
      </c>
      <c r="I3741">
        <v>21</v>
      </c>
      <c r="J3741">
        <v>9</v>
      </c>
      <c r="K3741">
        <v>9</v>
      </c>
      <c r="L3741">
        <v>0</v>
      </c>
    </row>
    <row r="3742" spans="1:12" x14ac:dyDescent="0.2">
      <c r="A3742" t="s">
        <v>3758</v>
      </c>
      <c r="B3742" t="s">
        <v>17</v>
      </c>
      <c r="C3742">
        <v>0</v>
      </c>
      <c r="D3742">
        <v>1</v>
      </c>
      <c r="E3742">
        <v>0</v>
      </c>
      <c r="F3742">
        <v>1</v>
      </c>
      <c r="G3742">
        <v>1</v>
      </c>
      <c r="H3742">
        <v>0</v>
      </c>
      <c r="I3742">
        <v>2</v>
      </c>
      <c r="J3742">
        <v>2</v>
      </c>
      <c r="K3742">
        <v>1</v>
      </c>
      <c r="L3742">
        <v>0</v>
      </c>
    </row>
    <row r="3743" spans="1:12" x14ac:dyDescent="0.2">
      <c r="A3743" t="s">
        <v>3759</v>
      </c>
      <c r="B3743" t="s">
        <v>13</v>
      </c>
      <c r="C3743">
        <v>0</v>
      </c>
      <c r="D3743">
        <v>1</v>
      </c>
      <c r="E3743">
        <v>0</v>
      </c>
      <c r="F3743">
        <v>1</v>
      </c>
      <c r="G3743">
        <v>1</v>
      </c>
      <c r="H3743">
        <v>2</v>
      </c>
      <c r="I3743">
        <v>1</v>
      </c>
      <c r="J3743">
        <v>15</v>
      </c>
      <c r="K3743">
        <v>1</v>
      </c>
      <c r="L3743">
        <v>0</v>
      </c>
    </row>
    <row r="3744" spans="1:12" x14ac:dyDescent="0.2">
      <c r="A3744" t="s">
        <v>3760</v>
      </c>
      <c r="B3744" t="s">
        <v>17</v>
      </c>
      <c r="C3744">
        <v>1</v>
      </c>
      <c r="D3744">
        <v>2</v>
      </c>
      <c r="E3744">
        <v>1</v>
      </c>
      <c r="F3744">
        <v>1</v>
      </c>
      <c r="G3744">
        <v>1</v>
      </c>
      <c r="H3744">
        <v>1</v>
      </c>
      <c r="I3744">
        <v>5</v>
      </c>
      <c r="J3744">
        <v>17</v>
      </c>
      <c r="K3744">
        <v>3</v>
      </c>
      <c r="L3744">
        <v>3</v>
      </c>
    </row>
    <row r="3745" spans="1:12" x14ac:dyDescent="0.2">
      <c r="A3745" t="s">
        <v>3761</v>
      </c>
      <c r="B3745" t="s">
        <v>17</v>
      </c>
      <c r="C3745">
        <v>0</v>
      </c>
      <c r="D3745">
        <v>1</v>
      </c>
      <c r="E3745">
        <v>1</v>
      </c>
      <c r="F3745">
        <v>0</v>
      </c>
      <c r="G3745">
        <v>1</v>
      </c>
      <c r="H3745">
        <v>1</v>
      </c>
      <c r="I3745">
        <v>3</v>
      </c>
      <c r="J3745">
        <v>1</v>
      </c>
      <c r="K3745">
        <v>2</v>
      </c>
      <c r="L3745">
        <v>0</v>
      </c>
    </row>
    <row r="3746" spans="1:12" x14ac:dyDescent="0.2">
      <c r="A3746" t="s">
        <v>3762</v>
      </c>
      <c r="B3746" t="s">
        <v>13</v>
      </c>
      <c r="C3746">
        <v>0</v>
      </c>
      <c r="D3746">
        <v>1</v>
      </c>
      <c r="E3746">
        <v>0</v>
      </c>
      <c r="F3746">
        <v>1</v>
      </c>
      <c r="G3746">
        <v>1</v>
      </c>
      <c r="H3746">
        <v>2</v>
      </c>
      <c r="I3746">
        <v>1</v>
      </c>
      <c r="J3746">
        <v>13</v>
      </c>
      <c r="K3746">
        <v>1</v>
      </c>
      <c r="L3746">
        <v>0</v>
      </c>
    </row>
    <row r="3747" spans="1:12" x14ac:dyDescent="0.2">
      <c r="A3747" t="s">
        <v>3763</v>
      </c>
      <c r="B3747" t="s">
        <v>17</v>
      </c>
      <c r="C3747">
        <v>1</v>
      </c>
      <c r="D3747">
        <v>2</v>
      </c>
      <c r="E3747">
        <v>1</v>
      </c>
      <c r="F3747">
        <v>1</v>
      </c>
      <c r="G3747">
        <v>1</v>
      </c>
      <c r="H3747">
        <v>1</v>
      </c>
      <c r="I3747">
        <v>5</v>
      </c>
      <c r="J3747">
        <v>17</v>
      </c>
      <c r="K3747">
        <v>3</v>
      </c>
      <c r="L3747">
        <v>3</v>
      </c>
    </row>
    <row r="3748" spans="1:12" x14ac:dyDescent="0.2">
      <c r="A3748" t="s">
        <v>3764</v>
      </c>
      <c r="B3748" t="s">
        <v>17</v>
      </c>
      <c r="C3748">
        <v>0</v>
      </c>
      <c r="D3748">
        <v>1</v>
      </c>
      <c r="E3748">
        <v>1</v>
      </c>
      <c r="F3748">
        <v>0</v>
      </c>
      <c r="G3748">
        <v>1</v>
      </c>
      <c r="H3748">
        <v>1</v>
      </c>
      <c r="I3748">
        <v>3</v>
      </c>
      <c r="J3748">
        <v>1</v>
      </c>
      <c r="K3748">
        <v>2</v>
      </c>
      <c r="L3748">
        <v>0</v>
      </c>
    </row>
    <row r="3749" spans="1:12" x14ac:dyDescent="0.2">
      <c r="A3749" t="s">
        <v>3765</v>
      </c>
      <c r="B3749" t="s">
        <v>13</v>
      </c>
      <c r="C3749">
        <v>0</v>
      </c>
      <c r="D3749">
        <v>1</v>
      </c>
      <c r="E3749">
        <v>0</v>
      </c>
      <c r="F3749">
        <v>1</v>
      </c>
      <c r="G3749">
        <v>1</v>
      </c>
      <c r="H3749">
        <v>2</v>
      </c>
      <c r="I3749">
        <v>1</v>
      </c>
      <c r="J3749">
        <v>14</v>
      </c>
      <c r="K3749">
        <v>1</v>
      </c>
      <c r="L3749">
        <v>0</v>
      </c>
    </row>
    <row r="3750" spans="1:12" x14ac:dyDescent="0.2">
      <c r="A3750" t="s">
        <v>3766</v>
      </c>
      <c r="B3750" t="s">
        <v>17</v>
      </c>
      <c r="C3750">
        <v>1</v>
      </c>
      <c r="D3750">
        <v>2</v>
      </c>
      <c r="E3750">
        <v>1</v>
      </c>
      <c r="F3750">
        <v>1</v>
      </c>
      <c r="G3750">
        <v>1</v>
      </c>
      <c r="H3750">
        <v>1</v>
      </c>
      <c r="I3750">
        <v>5</v>
      </c>
      <c r="J3750">
        <v>30</v>
      </c>
      <c r="K3750">
        <v>3</v>
      </c>
      <c r="L3750">
        <v>3</v>
      </c>
    </row>
    <row r="3751" spans="1:12" x14ac:dyDescent="0.2">
      <c r="A3751" t="s">
        <v>3767</v>
      </c>
      <c r="B3751" t="s">
        <v>17</v>
      </c>
      <c r="C3751">
        <v>0</v>
      </c>
      <c r="D3751">
        <v>1</v>
      </c>
      <c r="E3751">
        <v>1</v>
      </c>
      <c r="F3751">
        <v>0</v>
      </c>
      <c r="G3751">
        <v>1</v>
      </c>
      <c r="H3751">
        <v>1</v>
      </c>
      <c r="I3751">
        <v>3</v>
      </c>
      <c r="J3751">
        <v>1</v>
      </c>
      <c r="K3751">
        <v>2</v>
      </c>
      <c r="L3751">
        <v>0</v>
      </c>
    </row>
    <row r="3752" spans="1:12" x14ac:dyDescent="0.2">
      <c r="A3752" t="s">
        <v>3768</v>
      </c>
      <c r="B3752" t="s">
        <v>13</v>
      </c>
      <c r="C3752">
        <v>0</v>
      </c>
      <c r="D3752">
        <v>1</v>
      </c>
      <c r="E3752">
        <v>0</v>
      </c>
      <c r="F3752">
        <v>1</v>
      </c>
      <c r="G3752">
        <v>1</v>
      </c>
      <c r="H3752">
        <v>2</v>
      </c>
      <c r="I3752">
        <v>1</v>
      </c>
      <c r="J3752">
        <v>14</v>
      </c>
      <c r="K3752">
        <v>1</v>
      </c>
      <c r="L3752">
        <v>0</v>
      </c>
    </row>
    <row r="3753" spans="1:12" x14ac:dyDescent="0.2">
      <c r="A3753" t="s">
        <v>3769</v>
      </c>
      <c r="B3753" t="s">
        <v>17</v>
      </c>
      <c r="C3753">
        <v>1</v>
      </c>
      <c r="D3753">
        <v>2</v>
      </c>
      <c r="E3753">
        <v>1</v>
      </c>
      <c r="F3753">
        <v>1</v>
      </c>
      <c r="G3753">
        <v>1</v>
      </c>
      <c r="H3753">
        <v>1</v>
      </c>
      <c r="I3753">
        <v>5</v>
      </c>
      <c r="J3753">
        <v>17</v>
      </c>
      <c r="K3753">
        <v>3</v>
      </c>
      <c r="L3753">
        <v>3</v>
      </c>
    </row>
    <row r="3754" spans="1:12" x14ac:dyDescent="0.2">
      <c r="A3754" t="s">
        <v>3770</v>
      </c>
      <c r="B3754" t="s">
        <v>17</v>
      </c>
      <c r="C3754">
        <v>0</v>
      </c>
      <c r="D3754">
        <v>1</v>
      </c>
      <c r="E3754">
        <v>1</v>
      </c>
      <c r="F3754">
        <v>0</v>
      </c>
      <c r="G3754">
        <v>1</v>
      </c>
      <c r="H3754">
        <v>1</v>
      </c>
      <c r="I3754">
        <v>3</v>
      </c>
      <c r="J3754">
        <v>1</v>
      </c>
      <c r="K3754">
        <v>2</v>
      </c>
      <c r="L3754">
        <v>0</v>
      </c>
    </row>
    <row r="3755" spans="1:12" x14ac:dyDescent="0.2">
      <c r="A3755" t="s">
        <v>3771</v>
      </c>
      <c r="B3755" t="s">
        <v>13</v>
      </c>
      <c r="C3755">
        <v>0</v>
      </c>
      <c r="D3755">
        <v>1</v>
      </c>
      <c r="E3755">
        <v>0</v>
      </c>
      <c r="F3755">
        <v>1</v>
      </c>
      <c r="G3755">
        <v>1</v>
      </c>
      <c r="H3755">
        <v>2</v>
      </c>
      <c r="I3755">
        <v>1</v>
      </c>
      <c r="J3755">
        <v>23</v>
      </c>
      <c r="K3755">
        <v>1</v>
      </c>
      <c r="L3755">
        <v>0</v>
      </c>
    </row>
    <row r="3756" spans="1:12" x14ac:dyDescent="0.2">
      <c r="A3756" t="s">
        <v>3772</v>
      </c>
      <c r="B3756" t="s">
        <v>13</v>
      </c>
      <c r="C3756">
        <v>0</v>
      </c>
      <c r="D3756">
        <v>1</v>
      </c>
      <c r="E3756">
        <v>0</v>
      </c>
      <c r="F3756">
        <v>1</v>
      </c>
      <c r="G3756">
        <v>1</v>
      </c>
      <c r="H3756">
        <v>2</v>
      </c>
      <c r="I3756">
        <v>1</v>
      </c>
      <c r="J3756">
        <v>12</v>
      </c>
      <c r="K3756">
        <v>1</v>
      </c>
      <c r="L3756">
        <v>0</v>
      </c>
    </row>
    <row r="3757" spans="1:12" x14ac:dyDescent="0.2">
      <c r="A3757" t="s">
        <v>3773</v>
      </c>
      <c r="B3757" t="s">
        <v>17</v>
      </c>
      <c r="C3757">
        <v>1</v>
      </c>
      <c r="D3757">
        <v>2</v>
      </c>
      <c r="E3757">
        <v>1</v>
      </c>
      <c r="F3757">
        <v>1</v>
      </c>
      <c r="G3757">
        <v>1</v>
      </c>
      <c r="H3757">
        <v>1</v>
      </c>
      <c r="I3757">
        <v>5</v>
      </c>
      <c r="J3757">
        <v>13</v>
      </c>
      <c r="K3757">
        <v>3</v>
      </c>
      <c r="L3757">
        <v>3</v>
      </c>
    </row>
    <row r="3758" spans="1:12" x14ac:dyDescent="0.2">
      <c r="A3758" t="s">
        <v>3774</v>
      </c>
      <c r="B3758" t="s">
        <v>17</v>
      </c>
      <c r="C3758">
        <v>0</v>
      </c>
      <c r="D3758">
        <v>1</v>
      </c>
      <c r="E3758">
        <v>1</v>
      </c>
      <c r="F3758">
        <v>0</v>
      </c>
      <c r="G3758">
        <v>1</v>
      </c>
      <c r="H3758">
        <v>1</v>
      </c>
      <c r="I3758">
        <v>3</v>
      </c>
      <c r="J3758">
        <v>1</v>
      </c>
      <c r="K3758">
        <v>2</v>
      </c>
      <c r="L3758">
        <v>0</v>
      </c>
    </row>
    <row r="3759" spans="1:12" x14ac:dyDescent="0.2">
      <c r="A3759" t="s">
        <v>3775</v>
      </c>
      <c r="B3759" t="s">
        <v>19</v>
      </c>
      <c r="C3759">
        <v>0</v>
      </c>
      <c r="D3759">
        <v>4</v>
      </c>
      <c r="E3759">
        <v>0</v>
      </c>
      <c r="F3759">
        <v>0</v>
      </c>
      <c r="G3759">
        <v>0.5</v>
      </c>
      <c r="H3759">
        <v>10</v>
      </c>
      <c r="I3759">
        <v>12</v>
      </c>
      <c r="J3759">
        <v>19</v>
      </c>
      <c r="K3759">
        <v>5</v>
      </c>
      <c r="L3759">
        <v>14</v>
      </c>
    </row>
    <row r="3760" spans="1:12" x14ac:dyDescent="0.2">
      <c r="A3760" t="s">
        <v>3776</v>
      </c>
      <c r="B3760" t="s">
        <v>19</v>
      </c>
      <c r="C3760">
        <v>0</v>
      </c>
      <c r="D3760">
        <v>2</v>
      </c>
      <c r="E3760">
        <v>0</v>
      </c>
      <c r="F3760">
        <v>1</v>
      </c>
      <c r="G3760">
        <v>1</v>
      </c>
      <c r="H3760">
        <v>2</v>
      </c>
      <c r="I3760">
        <v>5</v>
      </c>
      <c r="J3760">
        <v>1</v>
      </c>
      <c r="K3760">
        <v>3</v>
      </c>
      <c r="L3760">
        <v>0</v>
      </c>
    </row>
    <row r="3761" spans="1:12" x14ac:dyDescent="0.2">
      <c r="A3761" t="s">
        <v>3777</v>
      </c>
      <c r="B3761" t="s">
        <v>19</v>
      </c>
      <c r="C3761">
        <v>0</v>
      </c>
      <c r="D3761">
        <v>2</v>
      </c>
      <c r="E3761">
        <v>0</v>
      </c>
      <c r="F3761">
        <v>1</v>
      </c>
      <c r="G3761">
        <v>1</v>
      </c>
      <c r="H3761">
        <v>2</v>
      </c>
      <c r="I3761">
        <v>6</v>
      </c>
      <c r="J3761">
        <v>1</v>
      </c>
      <c r="K3761">
        <v>3</v>
      </c>
      <c r="L3761">
        <v>0</v>
      </c>
    </row>
    <row r="3762" spans="1:12" x14ac:dyDescent="0.2">
      <c r="A3762" t="s">
        <v>3778</v>
      </c>
      <c r="B3762" t="s">
        <v>19</v>
      </c>
      <c r="C3762">
        <v>0</v>
      </c>
      <c r="D3762">
        <v>3</v>
      </c>
      <c r="E3762">
        <v>0</v>
      </c>
      <c r="F3762">
        <v>0</v>
      </c>
      <c r="G3762">
        <v>1</v>
      </c>
      <c r="H3762">
        <v>2</v>
      </c>
      <c r="I3762">
        <v>6</v>
      </c>
      <c r="J3762">
        <v>1</v>
      </c>
      <c r="K3762">
        <v>4</v>
      </c>
      <c r="L3762">
        <v>0</v>
      </c>
    </row>
    <row r="3763" spans="1:12" x14ac:dyDescent="0.2">
      <c r="A3763" t="s">
        <v>3779</v>
      </c>
      <c r="B3763" t="s">
        <v>19</v>
      </c>
      <c r="C3763">
        <v>0</v>
      </c>
      <c r="D3763">
        <v>0</v>
      </c>
      <c r="E3763">
        <v>0</v>
      </c>
      <c r="F3763">
        <v>0</v>
      </c>
      <c r="G3763">
        <v>1</v>
      </c>
      <c r="H3763">
        <v>3</v>
      </c>
      <c r="I3763">
        <v>4</v>
      </c>
      <c r="J3763">
        <v>1</v>
      </c>
      <c r="K3763">
        <v>2</v>
      </c>
      <c r="L3763">
        <v>0</v>
      </c>
    </row>
    <row r="3764" spans="1:12" x14ac:dyDescent="0.2">
      <c r="A3764" t="s">
        <v>3780</v>
      </c>
      <c r="B3764" t="s">
        <v>19</v>
      </c>
      <c r="C3764">
        <v>0</v>
      </c>
      <c r="D3764">
        <v>3</v>
      </c>
      <c r="E3764">
        <v>0</v>
      </c>
      <c r="F3764">
        <v>0</v>
      </c>
      <c r="G3764">
        <v>1</v>
      </c>
      <c r="H3764">
        <v>3</v>
      </c>
      <c r="I3764">
        <v>7</v>
      </c>
      <c r="J3764">
        <v>1</v>
      </c>
      <c r="K3764">
        <v>4</v>
      </c>
      <c r="L3764">
        <v>0</v>
      </c>
    </row>
    <row r="3765" spans="1:12" x14ac:dyDescent="0.2">
      <c r="A3765" t="s">
        <v>3781</v>
      </c>
      <c r="B3765" t="s">
        <v>34</v>
      </c>
      <c r="C3765">
        <v>0</v>
      </c>
      <c r="D3765">
        <v>23</v>
      </c>
      <c r="E3765">
        <v>2</v>
      </c>
      <c r="F3765">
        <v>1</v>
      </c>
      <c r="G3765">
        <v>0.33300000000000002</v>
      </c>
      <c r="H3765">
        <v>52</v>
      </c>
      <c r="I3765">
        <v>95</v>
      </c>
      <c r="J3765">
        <v>20</v>
      </c>
      <c r="K3765">
        <v>29</v>
      </c>
      <c r="L3765">
        <v>0</v>
      </c>
    </row>
    <row r="3766" spans="1:12" x14ac:dyDescent="0.2">
      <c r="A3766" t="s">
        <v>3782</v>
      </c>
      <c r="B3766" t="s">
        <v>34</v>
      </c>
      <c r="C3766">
        <v>0</v>
      </c>
      <c r="D3766">
        <v>1</v>
      </c>
      <c r="E3766">
        <v>0</v>
      </c>
      <c r="F3766">
        <v>1</v>
      </c>
      <c r="G3766">
        <v>1</v>
      </c>
      <c r="H3766">
        <v>4</v>
      </c>
      <c r="I3766">
        <v>4</v>
      </c>
      <c r="J3766">
        <v>1</v>
      </c>
      <c r="K3766">
        <v>2</v>
      </c>
      <c r="L3766">
        <v>0</v>
      </c>
    </row>
    <row r="3767" spans="1:12" x14ac:dyDescent="0.2">
      <c r="A3767" t="s">
        <v>3783</v>
      </c>
      <c r="B3767" t="s">
        <v>34</v>
      </c>
      <c r="C3767">
        <v>0</v>
      </c>
      <c r="D3767">
        <v>1</v>
      </c>
      <c r="E3767">
        <v>0</v>
      </c>
      <c r="F3767">
        <v>1</v>
      </c>
      <c r="G3767">
        <v>1</v>
      </c>
      <c r="H3767">
        <v>4</v>
      </c>
      <c r="I3767">
        <v>5</v>
      </c>
      <c r="J3767">
        <v>1</v>
      </c>
      <c r="K3767">
        <v>2</v>
      </c>
      <c r="L3767">
        <v>0</v>
      </c>
    </row>
    <row r="3768" spans="1:12" x14ac:dyDescent="0.2">
      <c r="A3768" t="s">
        <v>3784</v>
      </c>
      <c r="B3768" t="s">
        <v>19</v>
      </c>
      <c r="C3768">
        <v>0</v>
      </c>
      <c r="D3768">
        <v>1</v>
      </c>
      <c r="E3768">
        <v>0</v>
      </c>
      <c r="F3768">
        <v>0</v>
      </c>
      <c r="G3768">
        <v>1</v>
      </c>
      <c r="H3768">
        <v>3</v>
      </c>
      <c r="I3768">
        <v>4</v>
      </c>
      <c r="J3768">
        <v>1</v>
      </c>
      <c r="K3768">
        <v>2</v>
      </c>
      <c r="L3768">
        <v>0</v>
      </c>
    </row>
    <row r="3769" spans="1:12" x14ac:dyDescent="0.2">
      <c r="A3769" t="s">
        <v>3785</v>
      </c>
      <c r="B3769" t="s">
        <v>19</v>
      </c>
      <c r="C3769">
        <v>0</v>
      </c>
      <c r="D3769">
        <v>1</v>
      </c>
      <c r="E3769">
        <v>0</v>
      </c>
      <c r="F3769">
        <v>0</v>
      </c>
      <c r="G3769">
        <v>1</v>
      </c>
      <c r="H3769">
        <v>3</v>
      </c>
      <c r="I3769">
        <v>4</v>
      </c>
      <c r="J3769">
        <v>1</v>
      </c>
      <c r="K3769">
        <v>2</v>
      </c>
      <c r="L3769">
        <v>0</v>
      </c>
    </row>
    <row r="3770" spans="1:12" x14ac:dyDescent="0.2">
      <c r="A3770" t="s">
        <v>3786</v>
      </c>
      <c r="B3770" t="s">
        <v>19</v>
      </c>
      <c r="C3770">
        <v>0</v>
      </c>
      <c r="D3770">
        <v>1</v>
      </c>
      <c r="E3770">
        <v>0</v>
      </c>
      <c r="F3770">
        <v>0</v>
      </c>
      <c r="G3770">
        <v>1</v>
      </c>
      <c r="H3770">
        <v>3</v>
      </c>
      <c r="I3770">
        <v>4</v>
      </c>
      <c r="J3770">
        <v>1</v>
      </c>
      <c r="K3770">
        <v>2</v>
      </c>
      <c r="L3770">
        <v>0</v>
      </c>
    </row>
    <row r="3771" spans="1:12" x14ac:dyDescent="0.2">
      <c r="A3771" t="s">
        <v>3787</v>
      </c>
      <c r="B3771" t="s">
        <v>19</v>
      </c>
      <c r="C3771">
        <v>0</v>
      </c>
      <c r="D3771">
        <v>1</v>
      </c>
      <c r="E3771">
        <v>0</v>
      </c>
      <c r="F3771">
        <v>0</v>
      </c>
      <c r="G3771">
        <v>1</v>
      </c>
      <c r="H3771">
        <v>3</v>
      </c>
      <c r="I3771">
        <v>5</v>
      </c>
      <c r="J3771">
        <v>1</v>
      </c>
      <c r="K3771">
        <v>2</v>
      </c>
      <c r="L3771">
        <v>0</v>
      </c>
    </row>
    <row r="3772" spans="1:12" x14ac:dyDescent="0.2">
      <c r="A3772" t="s">
        <v>3788</v>
      </c>
      <c r="B3772" t="s">
        <v>19</v>
      </c>
      <c r="C3772">
        <v>0</v>
      </c>
      <c r="D3772">
        <v>1</v>
      </c>
      <c r="E3772">
        <v>0</v>
      </c>
      <c r="F3772">
        <v>0</v>
      </c>
      <c r="G3772">
        <v>1</v>
      </c>
      <c r="H3772">
        <v>3</v>
      </c>
      <c r="I3772">
        <v>4</v>
      </c>
      <c r="J3772">
        <v>1</v>
      </c>
      <c r="K3772">
        <v>2</v>
      </c>
      <c r="L3772">
        <v>0</v>
      </c>
    </row>
    <row r="3773" spans="1:12" x14ac:dyDescent="0.2">
      <c r="A3773" t="s">
        <v>3789</v>
      </c>
      <c r="B3773" t="s">
        <v>19</v>
      </c>
      <c r="C3773">
        <v>0</v>
      </c>
      <c r="D3773">
        <v>1</v>
      </c>
      <c r="E3773">
        <v>0</v>
      </c>
      <c r="F3773">
        <v>0</v>
      </c>
      <c r="G3773">
        <v>1</v>
      </c>
      <c r="H3773">
        <v>3</v>
      </c>
      <c r="I3773">
        <v>5</v>
      </c>
      <c r="J3773">
        <v>1</v>
      </c>
      <c r="K3773">
        <v>2</v>
      </c>
      <c r="L3773">
        <v>0</v>
      </c>
    </row>
    <row r="3774" spans="1:12" x14ac:dyDescent="0.2">
      <c r="A3774" t="s">
        <v>3790</v>
      </c>
      <c r="B3774" t="s">
        <v>34</v>
      </c>
      <c r="C3774">
        <v>0</v>
      </c>
      <c r="D3774">
        <v>0</v>
      </c>
      <c r="E3774">
        <v>1</v>
      </c>
      <c r="F3774">
        <v>0</v>
      </c>
      <c r="G3774">
        <v>1</v>
      </c>
      <c r="H3774">
        <v>16</v>
      </c>
      <c r="I3774">
        <v>20</v>
      </c>
      <c r="J3774">
        <v>1</v>
      </c>
      <c r="K3774">
        <v>2</v>
      </c>
      <c r="L3774">
        <v>0</v>
      </c>
    </row>
    <row r="3775" spans="1:12" x14ac:dyDescent="0.2">
      <c r="A3775" t="s">
        <v>3791</v>
      </c>
      <c r="B3775" t="s">
        <v>19</v>
      </c>
      <c r="C3775">
        <v>0</v>
      </c>
      <c r="D3775">
        <v>2</v>
      </c>
      <c r="E3775">
        <v>0</v>
      </c>
      <c r="F3775">
        <v>0</v>
      </c>
      <c r="G3775">
        <v>1</v>
      </c>
      <c r="H3775">
        <v>4</v>
      </c>
      <c r="I3775">
        <v>5</v>
      </c>
      <c r="J3775">
        <v>1</v>
      </c>
      <c r="K3775">
        <v>2</v>
      </c>
      <c r="L3775">
        <v>0</v>
      </c>
    </row>
    <row r="3776" spans="1:12" x14ac:dyDescent="0.2">
      <c r="A3776" t="s">
        <v>3792</v>
      </c>
      <c r="B3776" t="s">
        <v>34</v>
      </c>
      <c r="C3776">
        <v>0</v>
      </c>
      <c r="D3776">
        <v>0</v>
      </c>
      <c r="E3776">
        <v>1</v>
      </c>
      <c r="F3776">
        <v>0</v>
      </c>
      <c r="G3776">
        <v>1</v>
      </c>
      <c r="H3776">
        <v>10</v>
      </c>
      <c r="I3776">
        <v>9</v>
      </c>
      <c r="J3776">
        <v>2</v>
      </c>
      <c r="K3776">
        <v>2</v>
      </c>
      <c r="L3776">
        <v>0</v>
      </c>
    </row>
    <row r="3777" spans="1:12" x14ac:dyDescent="0.2">
      <c r="A3777" t="s">
        <v>3793</v>
      </c>
      <c r="B3777" t="s">
        <v>34</v>
      </c>
      <c r="C3777">
        <v>0</v>
      </c>
      <c r="D3777">
        <v>2</v>
      </c>
      <c r="E3777">
        <v>0</v>
      </c>
      <c r="F3777">
        <v>0</v>
      </c>
      <c r="G3777">
        <v>1</v>
      </c>
      <c r="H3777">
        <v>6</v>
      </c>
      <c r="I3777">
        <v>7</v>
      </c>
      <c r="J3777">
        <v>1</v>
      </c>
      <c r="K3777">
        <v>4</v>
      </c>
      <c r="L3777">
        <v>0</v>
      </c>
    </row>
    <row r="3778" spans="1:12" x14ac:dyDescent="0.2">
      <c r="A3778" t="s">
        <v>3794</v>
      </c>
      <c r="B3778" t="s">
        <v>17</v>
      </c>
      <c r="C3778">
        <v>0</v>
      </c>
      <c r="D3778">
        <v>2</v>
      </c>
      <c r="E3778">
        <v>0</v>
      </c>
      <c r="F3778">
        <v>0</v>
      </c>
      <c r="G3778">
        <v>1</v>
      </c>
      <c r="H3778">
        <v>1</v>
      </c>
      <c r="I3778">
        <v>3</v>
      </c>
      <c r="J3778">
        <v>1</v>
      </c>
      <c r="K3778">
        <v>2</v>
      </c>
      <c r="L3778">
        <v>0</v>
      </c>
    </row>
    <row r="3779" spans="1:12" x14ac:dyDescent="0.2">
      <c r="A3779" t="s">
        <v>3795</v>
      </c>
      <c r="B3779" t="s">
        <v>34</v>
      </c>
      <c r="C3779">
        <v>0</v>
      </c>
      <c r="D3779">
        <v>3</v>
      </c>
      <c r="E3779">
        <v>0</v>
      </c>
      <c r="F3779">
        <v>1</v>
      </c>
      <c r="G3779">
        <v>1</v>
      </c>
      <c r="H3779">
        <v>8</v>
      </c>
      <c r="I3779">
        <v>26</v>
      </c>
      <c r="J3779">
        <v>11</v>
      </c>
      <c r="K3779">
        <v>6</v>
      </c>
      <c r="L3779">
        <v>10</v>
      </c>
    </row>
    <row r="3780" spans="1:12" x14ac:dyDescent="0.2">
      <c r="A3780" t="s">
        <v>3796</v>
      </c>
      <c r="B3780" t="s">
        <v>17</v>
      </c>
      <c r="C3780">
        <v>0</v>
      </c>
      <c r="D3780">
        <v>2</v>
      </c>
      <c r="E3780">
        <v>0</v>
      </c>
      <c r="F3780">
        <v>1</v>
      </c>
      <c r="G3780">
        <v>1</v>
      </c>
      <c r="H3780">
        <v>0</v>
      </c>
      <c r="I3780">
        <v>8</v>
      </c>
      <c r="J3780">
        <v>12</v>
      </c>
      <c r="K3780">
        <v>3</v>
      </c>
      <c r="L3780">
        <v>0</v>
      </c>
    </row>
    <row r="3781" spans="1:12" x14ac:dyDescent="0.2">
      <c r="A3781" t="s">
        <v>3797</v>
      </c>
      <c r="B3781" t="s">
        <v>34</v>
      </c>
      <c r="C3781">
        <v>0</v>
      </c>
      <c r="D3781">
        <v>0</v>
      </c>
      <c r="E3781">
        <v>1</v>
      </c>
      <c r="F3781">
        <v>0</v>
      </c>
      <c r="G3781">
        <v>1</v>
      </c>
      <c r="H3781">
        <v>12</v>
      </c>
      <c r="I3781">
        <v>18</v>
      </c>
      <c r="J3781">
        <v>1</v>
      </c>
      <c r="K3781">
        <v>3</v>
      </c>
      <c r="L3781">
        <v>0</v>
      </c>
    </row>
    <row r="3782" spans="1:12" x14ac:dyDescent="0.2">
      <c r="A3782" t="s">
        <v>3798</v>
      </c>
      <c r="B3782" t="s">
        <v>34</v>
      </c>
      <c r="C3782">
        <v>0</v>
      </c>
      <c r="D3782">
        <v>0</v>
      </c>
      <c r="E3782">
        <v>1</v>
      </c>
      <c r="F3782">
        <v>0</v>
      </c>
      <c r="G3782">
        <v>1</v>
      </c>
      <c r="H3782">
        <v>6</v>
      </c>
      <c r="I3782">
        <v>4</v>
      </c>
      <c r="J3782">
        <v>1</v>
      </c>
      <c r="K3782">
        <v>2</v>
      </c>
      <c r="L3782">
        <v>0</v>
      </c>
    </row>
    <row r="3783" spans="1:12" x14ac:dyDescent="0.2">
      <c r="A3783" t="s">
        <v>3799</v>
      </c>
      <c r="B3783" t="s">
        <v>34</v>
      </c>
      <c r="C3783">
        <v>0</v>
      </c>
      <c r="D3783">
        <v>0</v>
      </c>
      <c r="E3783">
        <v>1</v>
      </c>
      <c r="F3783">
        <v>0</v>
      </c>
      <c r="G3783">
        <v>1</v>
      </c>
      <c r="H3783">
        <v>11</v>
      </c>
      <c r="I3783">
        <v>11</v>
      </c>
      <c r="J3783">
        <v>2</v>
      </c>
      <c r="K3783">
        <v>2</v>
      </c>
      <c r="L3783">
        <v>0</v>
      </c>
    </row>
    <row r="3784" spans="1:12" x14ac:dyDescent="0.2">
      <c r="A3784" t="s">
        <v>3800</v>
      </c>
      <c r="B3784" t="s">
        <v>34</v>
      </c>
      <c r="C3784">
        <v>0</v>
      </c>
      <c r="D3784">
        <v>2</v>
      </c>
      <c r="E3784">
        <v>0</v>
      </c>
      <c r="F3784">
        <v>0</v>
      </c>
      <c r="G3784">
        <v>1</v>
      </c>
      <c r="H3784">
        <v>8</v>
      </c>
      <c r="I3784">
        <v>9</v>
      </c>
      <c r="J3784">
        <v>1</v>
      </c>
      <c r="K3784">
        <v>4</v>
      </c>
      <c r="L3784">
        <v>0</v>
      </c>
    </row>
    <row r="3785" spans="1:12" x14ac:dyDescent="0.2">
      <c r="A3785" t="s">
        <v>3801</v>
      </c>
      <c r="B3785" t="s">
        <v>17</v>
      </c>
      <c r="C3785">
        <v>0</v>
      </c>
      <c r="D3785">
        <v>2</v>
      </c>
      <c r="E3785">
        <v>0</v>
      </c>
      <c r="F3785">
        <v>0</v>
      </c>
      <c r="G3785">
        <v>1</v>
      </c>
      <c r="H3785">
        <v>1</v>
      </c>
      <c r="I3785">
        <v>3</v>
      </c>
      <c r="J3785">
        <v>1</v>
      </c>
      <c r="K3785">
        <v>2</v>
      </c>
      <c r="L3785">
        <v>0</v>
      </c>
    </row>
    <row r="3786" spans="1:12" x14ac:dyDescent="0.2">
      <c r="A3786" t="s">
        <v>3802</v>
      </c>
      <c r="B3786" t="s">
        <v>34</v>
      </c>
      <c r="C3786">
        <v>0</v>
      </c>
      <c r="D3786">
        <v>0</v>
      </c>
      <c r="E3786">
        <v>1</v>
      </c>
      <c r="F3786">
        <v>0</v>
      </c>
      <c r="G3786">
        <v>1</v>
      </c>
      <c r="H3786">
        <v>11</v>
      </c>
      <c r="I3786">
        <v>11</v>
      </c>
      <c r="J3786">
        <v>2</v>
      </c>
      <c r="K3786">
        <v>2</v>
      </c>
      <c r="L3786">
        <v>0</v>
      </c>
    </row>
    <row r="3787" spans="1:12" x14ac:dyDescent="0.2">
      <c r="A3787" t="s">
        <v>3803</v>
      </c>
      <c r="B3787" t="s">
        <v>34</v>
      </c>
      <c r="C3787">
        <v>0</v>
      </c>
      <c r="D3787">
        <v>2</v>
      </c>
      <c r="E3787">
        <v>0</v>
      </c>
      <c r="F3787">
        <v>0</v>
      </c>
      <c r="G3787">
        <v>1</v>
      </c>
      <c r="H3787">
        <v>8</v>
      </c>
      <c r="I3787">
        <v>9</v>
      </c>
      <c r="J3787">
        <v>1</v>
      </c>
      <c r="K3787">
        <v>4</v>
      </c>
      <c r="L3787">
        <v>0</v>
      </c>
    </row>
    <row r="3788" spans="1:12" x14ac:dyDescent="0.2">
      <c r="A3788" t="s">
        <v>3804</v>
      </c>
      <c r="B3788" t="s">
        <v>17</v>
      </c>
      <c r="C3788">
        <v>0</v>
      </c>
      <c r="D3788">
        <v>2</v>
      </c>
      <c r="E3788">
        <v>0</v>
      </c>
      <c r="F3788">
        <v>0</v>
      </c>
      <c r="G3788">
        <v>1</v>
      </c>
      <c r="H3788">
        <v>1</v>
      </c>
      <c r="I3788">
        <v>3</v>
      </c>
      <c r="J3788">
        <v>1</v>
      </c>
      <c r="K3788">
        <v>2</v>
      </c>
      <c r="L3788">
        <v>0</v>
      </c>
    </row>
    <row r="3789" spans="1:12" x14ac:dyDescent="0.2">
      <c r="A3789" t="s">
        <v>3805</v>
      </c>
      <c r="B3789" t="s">
        <v>17</v>
      </c>
      <c r="C3789">
        <v>0</v>
      </c>
      <c r="D3789">
        <v>2</v>
      </c>
      <c r="E3789">
        <v>1</v>
      </c>
      <c r="F3789">
        <v>1</v>
      </c>
      <c r="G3789">
        <v>1</v>
      </c>
      <c r="H3789">
        <v>0</v>
      </c>
      <c r="I3789">
        <v>5</v>
      </c>
      <c r="J3789">
        <v>8</v>
      </c>
      <c r="K3789">
        <v>4</v>
      </c>
      <c r="L3789">
        <v>0</v>
      </c>
    </row>
    <row r="3790" spans="1:12" x14ac:dyDescent="0.2">
      <c r="A3790" t="s">
        <v>3806</v>
      </c>
      <c r="B3790" t="s">
        <v>34</v>
      </c>
      <c r="C3790">
        <v>0</v>
      </c>
      <c r="D3790">
        <v>0</v>
      </c>
      <c r="E3790">
        <v>1</v>
      </c>
      <c r="F3790">
        <v>0</v>
      </c>
      <c r="G3790">
        <v>1</v>
      </c>
      <c r="H3790">
        <v>11</v>
      </c>
      <c r="I3790">
        <v>11</v>
      </c>
      <c r="J3790">
        <v>2</v>
      </c>
      <c r="K3790">
        <v>2</v>
      </c>
      <c r="L3790">
        <v>0</v>
      </c>
    </row>
    <row r="3791" spans="1:12" x14ac:dyDescent="0.2">
      <c r="A3791" t="s">
        <v>3807</v>
      </c>
      <c r="B3791" t="s">
        <v>34</v>
      </c>
      <c r="C3791">
        <v>0</v>
      </c>
      <c r="D3791">
        <v>2</v>
      </c>
      <c r="E3791">
        <v>0</v>
      </c>
      <c r="F3791">
        <v>0</v>
      </c>
      <c r="G3791">
        <v>1</v>
      </c>
      <c r="H3791">
        <v>8</v>
      </c>
      <c r="I3791">
        <v>9</v>
      </c>
      <c r="J3791">
        <v>1</v>
      </c>
      <c r="K3791">
        <v>4</v>
      </c>
      <c r="L3791">
        <v>0</v>
      </c>
    </row>
    <row r="3792" spans="1:12" x14ac:dyDescent="0.2">
      <c r="A3792" t="s">
        <v>3808</v>
      </c>
      <c r="B3792" t="s">
        <v>17</v>
      </c>
      <c r="C3792">
        <v>0</v>
      </c>
      <c r="D3792">
        <v>2</v>
      </c>
      <c r="E3792">
        <v>0</v>
      </c>
      <c r="F3792">
        <v>0</v>
      </c>
      <c r="G3792">
        <v>1</v>
      </c>
      <c r="H3792">
        <v>1</v>
      </c>
      <c r="I3792">
        <v>3</v>
      </c>
      <c r="J3792">
        <v>1</v>
      </c>
      <c r="K3792">
        <v>2</v>
      </c>
      <c r="L3792">
        <v>0</v>
      </c>
    </row>
    <row r="3793" spans="1:12" x14ac:dyDescent="0.2">
      <c r="A3793" t="s">
        <v>3809</v>
      </c>
      <c r="B3793" t="s">
        <v>34</v>
      </c>
      <c r="C3793">
        <v>0</v>
      </c>
      <c r="D3793">
        <v>0</v>
      </c>
      <c r="E3793">
        <v>1</v>
      </c>
      <c r="F3793">
        <v>0</v>
      </c>
      <c r="G3793">
        <v>1</v>
      </c>
      <c r="H3793">
        <v>11</v>
      </c>
      <c r="I3793">
        <v>11</v>
      </c>
      <c r="J3793">
        <v>2</v>
      </c>
      <c r="K3793">
        <v>2</v>
      </c>
      <c r="L3793">
        <v>0</v>
      </c>
    </row>
    <row r="3794" spans="1:12" x14ac:dyDescent="0.2">
      <c r="A3794" t="s">
        <v>3810</v>
      </c>
      <c r="B3794" t="s">
        <v>34</v>
      </c>
      <c r="C3794">
        <v>0</v>
      </c>
      <c r="D3794">
        <v>2</v>
      </c>
      <c r="E3794">
        <v>0</v>
      </c>
      <c r="F3794">
        <v>0</v>
      </c>
      <c r="G3794">
        <v>1</v>
      </c>
      <c r="H3794">
        <v>8</v>
      </c>
      <c r="I3794">
        <v>9</v>
      </c>
      <c r="J3794">
        <v>1</v>
      </c>
      <c r="K3794">
        <v>4</v>
      </c>
      <c r="L3794">
        <v>0</v>
      </c>
    </row>
    <row r="3795" spans="1:12" x14ac:dyDescent="0.2">
      <c r="A3795" t="s">
        <v>3811</v>
      </c>
      <c r="B3795" t="s">
        <v>17</v>
      </c>
      <c r="C3795">
        <v>0</v>
      </c>
      <c r="D3795">
        <v>2</v>
      </c>
      <c r="E3795">
        <v>0</v>
      </c>
      <c r="F3795">
        <v>0</v>
      </c>
      <c r="G3795">
        <v>1</v>
      </c>
      <c r="H3795">
        <v>1</v>
      </c>
      <c r="I3795">
        <v>3</v>
      </c>
      <c r="J3795">
        <v>1</v>
      </c>
      <c r="K3795">
        <v>2</v>
      </c>
      <c r="L3795">
        <v>0</v>
      </c>
    </row>
    <row r="3796" spans="1:12" x14ac:dyDescent="0.2">
      <c r="A3796" t="s">
        <v>3812</v>
      </c>
      <c r="B3796" t="s">
        <v>34</v>
      </c>
      <c r="C3796">
        <v>0</v>
      </c>
      <c r="D3796">
        <v>0</v>
      </c>
      <c r="E3796">
        <v>1</v>
      </c>
      <c r="F3796">
        <v>0</v>
      </c>
      <c r="G3796">
        <v>1</v>
      </c>
      <c r="H3796">
        <v>10</v>
      </c>
      <c r="I3796">
        <v>9</v>
      </c>
      <c r="J3796">
        <v>2</v>
      </c>
      <c r="K3796">
        <v>2</v>
      </c>
      <c r="L3796">
        <v>0</v>
      </c>
    </row>
    <row r="3797" spans="1:12" x14ac:dyDescent="0.2">
      <c r="A3797" t="s">
        <v>3813</v>
      </c>
      <c r="B3797" t="s">
        <v>34</v>
      </c>
      <c r="C3797">
        <v>0</v>
      </c>
      <c r="D3797">
        <v>2</v>
      </c>
      <c r="E3797">
        <v>0</v>
      </c>
      <c r="F3797">
        <v>0</v>
      </c>
      <c r="G3797">
        <v>1</v>
      </c>
      <c r="H3797">
        <v>6</v>
      </c>
      <c r="I3797">
        <v>7</v>
      </c>
      <c r="J3797">
        <v>1</v>
      </c>
      <c r="K3797">
        <v>4</v>
      </c>
      <c r="L3797">
        <v>0</v>
      </c>
    </row>
    <row r="3798" spans="1:12" x14ac:dyDescent="0.2">
      <c r="A3798" t="s">
        <v>3814</v>
      </c>
      <c r="B3798" t="s">
        <v>17</v>
      </c>
      <c r="C3798">
        <v>0</v>
      </c>
      <c r="D3798">
        <v>2</v>
      </c>
      <c r="E3798">
        <v>0</v>
      </c>
      <c r="F3798">
        <v>0</v>
      </c>
      <c r="G3798">
        <v>1</v>
      </c>
      <c r="H3798">
        <v>1</v>
      </c>
      <c r="I3798">
        <v>3</v>
      </c>
      <c r="J3798">
        <v>1</v>
      </c>
      <c r="K3798">
        <v>2</v>
      </c>
      <c r="L3798">
        <v>0</v>
      </c>
    </row>
    <row r="3799" spans="1:12" x14ac:dyDescent="0.2">
      <c r="A3799" t="s">
        <v>3815</v>
      </c>
      <c r="B3799" t="s">
        <v>34</v>
      </c>
      <c r="C3799">
        <v>0</v>
      </c>
      <c r="D3799">
        <v>0</v>
      </c>
      <c r="E3799">
        <v>1</v>
      </c>
      <c r="F3799">
        <v>0</v>
      </c>
      <c r="G3799">
        <v>1</v>
      </c>
      <c r="H3799">
        <v>17</v>
      </c>
      <c r="I3799">
        <v>22</v>
      </c>
      <c r="J3799">
        <v>1</v>
      </c>
      <c r="K3799">
        <v>2</v>
      </c>
      <c r="L3799">
        <v>0</v>
      </c>
    </row>
    <row r="3800" spans="1:12" x14ac:dyDescent="0.2">
      <c r="A3800" t="s">
        <v>3816</v>
      </c>
      <c r="B3800" t="s">
        <v>19</v>
      </c>
      <c r="C3800">
        <v>0</v>
      </c>
      <c r="D3800">
        <v>4</v>
      </c>
      <c r="E3800">
        <v>0</v>
      </c>
      <c r="F3800">
        <v>0</v>
      </c>
      <c r="G3800">
        <v>0.33300000000000002</v>
      </c>
      <c r="H3800">
        <v>4</v>
      </c>
      <c r="I3800">
        <v>12</v>
      </c>
      <c r="J3800">
        <v>1</v>
      </c>
      <c r="K3800">
        <v>4</v>
      </c>
      <c r="L3800">
        <v>0</v>
      </c>
    </row>
    <row r="3801" spans="1:12" x14ac:dyDescent="0.2">
      <c r="A3801" t="s">
        <v>3817</v>
      </c>
      <c r="B3801" t="s">
        <v>34</v>
      </c>
      <c r="C3801">
        <v>1</v>
      </c>
      <c r="D3801">
        <v>1</v>
      </c>
      <c r="E3801">
        <v>1</v>
      </c>
      <c r="F3801">
        <v>1</v>
      </c>
      <c r="G3801">
        <v>1</v>
      </c>
      <c r="H3801">
        <v>8</v>
      </c>
      <c r="I3801">
        <v>19</v>
      </c>
      <c r="J3801">
        <v>12</v>
      </c>
      <c r="K3801">
        <v>7</v>
      </c>
      <c r="L3801">
        <v>6</v>
      </c>
    </row>
    <row r="3802" spans="1:12" x14ac:dyDescent="0.2">
      <c r="A3802" t="s">
        <v>3818</v>
      </c>
      <c r="B3802" t="s">
        <v>34</v>
      </c>
      <c r="C3802">
        <v>0</v>
      </c>
      <c r="D3802">
        <v>24</v>
      </c>
      <c r="E3802">
        <v>131</v>
      </c>
      <c r="F3802">
        <v>0</v>
      </c>
      <c r="G3802">
        <v>0.111</v>
      </c>
      <c r="H3802">
        <v>20</v>
      </c>
      <c r="I3802">
        <v>46</v>
      </c>
      <c r="J3802">
        <v>11</v>
      </c>
      <c r="K3802">
        <v>27</v>
      </c>
      <c r="L3802">
        <v>8</v>
      </c>
    </row>
    <row r="3803" spans="1:12" x14ac:dyDescent="0.2">
      <c r="A3803" t="s">
        <v>3819</v>
      </c>
      <c r="B3803" t="s">
        <v>34</v>
      </c>
      <c r="C3803">
        <v>0</v>
      </c>
      <c r="D3803">
        <v>1</v>
      </c>
      <c r="E3803">
        <v>1</v>
      </c>
      <c r="F3803">
        <v>0</v>
      </c>
      <c r="G3803">
        <v>1</v>
      </c>
      <c r="H3803">
        <v>10</v>
      </c>
      <c r="I3803">
        <v>11</v>
      </c>
      <c r="J3803">
        <v>2</v>
      </c>
      <c r="K3803">
        <v>2</v>
      </c>
      <c r="L3803">
        <v>0</v>
      </c>
    </row>
    <row r="3804" spans="1:12" x14ac:dyDescent="0.2">
      <c r="A3804" t="s">
        <v>3820</v>
      </c>
      <c r="B3804" t="s">
        <v>19</v>
      </c>
      <c r="C3804">
        <v>0</v>
      </c>
      <c r="D3804">
        <v>0</v>
      </c>
      <c r="E3804">
        <v>0</v>
      </c>
      <c r="F3804">
        <v>0</v>
      </c>
      <c r="G3804">
        <v>1</v>
      </c>
      <c r="H3804">
        <v>4</v>
      </c>
      <c r="I3804">
        <v>4</v>
      </c>
      <c r="J3804">
        <v>1</v>
      </c>
      <c r="K3804">
        <v>2</v>
      </c>
      <c r="L3804">
        <v>0</v>
      </c>
    </row>
    <row r="3805" spans="1:12" x14ac:dyDescent="0.2">
      <c r="A3805" t="s">
        <v>3821</v>
      </c>
      <c r="B3805" t="s">
        <v>34</v>
      </c>
      <c r="C3805">
        <v>0</v>
      </c>
      <c r="D3805">
        <v>1</v>
      </c>
      <c r="E3805">
        <v>1</v>
      </c>
      <c r="F3805">
        <v>0</v>
      </c>
      <c r="G3805">
        <v>1</v>
      </c>
      <c r="H3805">
        <v>10</v>
      </c>
      <c r="I3805">
        <v>10</v>
      </c>
      <c r="J3805">
        <v>2</v>
      </c>
      <c r="K3805">
        <v>2</v>
      </c>
      <c r="L3805">
        <v>0</v>
      </c>
    </row>
    <row r="3806" spans="1:12" x14ac:dyDescent="0.2">
      <c r="A3806" t="s">
        <v>3822</v>
      </c>
      <c r="B3806" t="s">
        <v>19</v>
      </c>
      <c r="C3806">
        <v>0</v>
      </c>
      <c r="D3806">
        <v>0</v>
      </c>
      <c r="E3806">
        <v>0</v>
      </c>
      <c r="F3806">
        <v>0</v>
      </c>
      <c r="G3806">
        <v>1</v>
      </c>
      <c r="H3806">
        <v>4</v>
      </c>
      <c r="I3806">
        <v>4</v>
      </c>
      <c r="J3806">
        <v>1</v>
      </c>
      <c r="K3806">
        <v>2</v>
      </c>
      <c r="L3806">
        <v>0</v>
      </c>
    </row>
    <row r="3807" spans="1:12" x14ac:dyDescent="0.2">
      <c r="A3807" t="s">
        <v>3823</v>
      </c>
      <c r="B3807" t="s">
        <v>34</v>
      </c>
      <c r="C3807">
        <v>0</v>
      </c>
      <c r="D3807">
        <v>1</v>
      </c>
      <c r="E3807">
        <v>1</v>
      </c>
      <c r="F3807">
        <v>0</v>
      </c>
      <c r="G3807">
        <v>1</v>
      </c>
      <c r="H3807">
        <v>10</v>
      </c>
      <c r="I3807">
        <v>8</v>
      </c>
      <c r="J3807">
        <v>2</v>
      </c>
      <c r="K3807">
        <v>2</v>
      </c>
      <c r="L3807">
        <v>0</v>
      </c>
    </row>
    <row r="3808" spans="1:12" x14ac:dyDescent="0.2">
      <c r="A3808" t="s">
        <v>3824</v>
      </c>
      <c r="B3808" t="s">
        <v>19</v>
      </c>
      <c r="C3808">
        <v>0</v>
      </c>
      <c r="D3808">
        <v>0</v>
      </c>
      <c r="E3808">
        <v>0</v>
      </c>
      <c r="F3808">
        <v>0</v>
      </c>
      <c r="G3808">
        <v>1</v>
      </c>
      <c r="H3808">
        <v>4</v>
      </c>
      <c r="I3808">
        <v>4</v>
      </c>
      <c r="J3808">
        <v>1</v>
      </c>
      <c r="K3808">
        <v>2</v>
      </c>
      <c r="L3808">
        <v>0</v>
      </c>
    </row>
    <row r="3809" spans="1:12" x14ac:dyDescent="0.2">
      <c r="A3809" t="s">
        <v>3825</v>
      </c>
      <c r="B3809" t="s">
        <v>34</v>
      </c>
      <c r="C3809">
        <v>0</v>
      </c>
      <c r="D3809">
        <v>1</v>
      </c>
      <c r="E3809">
        <v>1</v>
      </c>
      <c r="F3809">
        <v>0</v>
      </c>
      <c r="G3809">
        <v>1</v>
      </c>
      <c r="H3809">
        <v>10</v>
      </c>
      <c r="I3809">
        <v>8</v>
      </c>
      <c r="J3809">
        <v>2</v>
      </c>
      <c r="K3809">
        <v>2</v>
      </c>
      <c r="L3809">
        <v>0</v>
      </c>
    </row>
    <row r="3810" spans="1:12" x14ac:dyDescent="0.2">
      <c r="A3810" t="s">
        <v>3826</v>
      </c>
      <c r="B3810" t="s">
        <v>19</v>
      </c>
      <c r="C3810">
        <v>0</v>
      </c>
      <c r="D3810">
        <v>0</v>
      </c>
      <c r="E3810">
        <v>0</v>
      </c>
      <c r="F3810">
        <v>0</v>
      </c>
      <c r="G3810">
        <v>1</v>
      </c>
      <c r="H3810">
        <v>4</v>
      </c>
      <c r="I3810">
        <v>4</v>
      </c>
      <c r="J3810">
        <v>1</v>
      </c>
      <c r="K3810">
        <v>2</v>
      </c>
      <c r="L3810">
        <v>0</v>
      </c>
    </row>
    <row r="3811" spans="1:12" x14ac:dyDescent="0.2">
      <c r="A3811" t="s">
        <v>3827</v>
      </c>
      <c r="B3811" t="s">
        <v>34</v>
      </c>
      <c r="C3811">
        <v>0</v>
      </c>
      <c r="D3811">
        <v>1</v>
      </c>
      <c r="E3811">
        <v>1</v>
      </c>
      <c r="F3811">
        <v>0</v>
      </c>
      <c r="G3811">
        <v>1</v>
      </c>
      <c r="H3811">
        <v>10</v>
      </c>
      <c r="I3811">
        <v>8</v>
      </c>
      <c r="J3811">
        <v>2</v>
      </c>
      <c r="K3811">
        <v>2</v>
      </c>
      <c r="L3811">
        <v>0</v>
      </c>
    </row>
    <row r="3812" spans="1:12" x14ac:dyDescent="0.2">
      <c r="A3812" t="s">
        <v>3828</v>
      </c>
      <c r="B3812" t="s">
        <v>19</v>
      </c>
      <c r="C3812">
        <v>0</v>
      </c>
      <c r="D3812">
        <v>0</v>
      </c>
      <c r="E3812">
        <v>0</v>
      </c>
      <c r="F3812">
        <v>0</v>
      </c>
      <c r="G3812">
        <v>1</v>
      </c>
      <c r="H3812">
        <v>4</v>
      </c>
      <c r="I3812">
        <v>4</v>
      </c>
      <c r="J3812">
        <v>1</v>
      </c>
      <c r="K3812">
        <v>2</v>
      </c>
      <c r="L3812">
        <v>0</v>
      </c>
    </row>
    <row r="3813" spans="1:12" x14ac:dyDescent="0.2">
      <c r="A3813" t="s">
        <v>3829</v>
      </c>
      <c r="B3813" t="s">
        <v>34</v>
      </c>
      <c r="C3813">
        <v>0</v>
      </c>
      <c r="D3813">
        <v>1</v>
      </c>
      <c r="E3813">
        <v>1</v>
      </c>
      <c r="F3813">
        <v>0</v>
      </c>
      <c r="G3813">
        <v>1</v>
      </c>
      <c r="H3813">
        <v>10</v>
      </c>
      <c r="I3813">
        <v>8</v>
      </c>
      <c r="J3813">
        <v>2</v>
      </c>
      <c r="K3813">
        <v>2</v>
      </c>
      <c r="L3813">
        <v>0</v>
      </c>
    </row>
    <row r="3814" spans="1:12" x14ac:dyDescent="0.2">
      <c r="A3814" t="s">
        <v>3830</v>
      </c>
      <c r="B3814" t="s">
        <v>19</v>
      </c>
      <c r="C3814">
        <v>0</v>
      </c>
      <c r="D3814">
        <v>0</v>
      </c>
      <c r="E3814">
        <v>0</v>
      </c>
      <c r="F3814">
        <v>0</v>
      </c>
      <c r="G3814">
        <v>1</v>
      </c>
      <c r="H3814">
        <v>4</v>
      </c>
      <c r="I3814">
        <v>4</v>
      </c>
      <c r="J3814">
        <v>1</v>
      </c>
      <c r="K3814">
        <v>2</v>
      </c>
      <c r="L3814">
        <v>0</v>
      </c>
    </row>
    <row r="3815" spans="1:12" x14ac:dyDescent="0.2">
      <c r="A3815" t="s">
        <v>3831</v>
      </c>
      <c r="B3815" t="s">
        <v>34</v>
      </c>
      <c r="C3815">
        <v>0</v>
      </c>
      <c r="D3815">
        <v>1</v>
      </c>
      <c r="E3815">
        <v>1</v>
      </c>
      <c r="F3815">
        <v>0</v>
      </c>
      <c r="G3815">
        <v>1</v>
      </c>
      <c r="H3815">
        <v>11</v>
      </c>
      <c r="I3815">
        <v>11</v>
      </c>
      <c r="J3815">
        <v>2</v>
      </c>
      <c r="K3815">
        <v>2</v>
      </c>
      <c r="L3815">
        <v>0</v>
      </c>
    </row>
    <row r="3816" spans="1:12" x14ac:dyDescent="0.2">
      <c r="A3816" t="s">
        <v>3832</v>
      </c>
      <c r="B3816" t="s">
        <v>19</v>
      </c>
      <c r="C3816">
        <v>0</v>
      </c>
      <c r="D3816">
        <v>0</v>
      </c>
      <c r="E3816">
        <v>0</v>
      </c>
      <c r="F3816">
        <v>0</v>
      </c>
      <c r="G3816">
        <v>1</v>
      </c>
      <c r="H3816">
        <v>4</v>
      </c>
      <c r="I3816">
        <v>4</v>
      </c>
      <c r="J3816">
        <v>1</v>
      </c>
      <c r="K3816">
        <v>2</v>
      </c>
      <c r="L3816">
        <v>0</v>
      </c>
    </row>
    <row r="3817" spans="1:12" x14ac:dyDescent="0.2">
      <c r="A3817" t="s">
        <v>3833</v>
      </c>
      <c r="B3817" t="s">
        <v>34</v>
      </c>
      <c r="C3817">
        <v>0</v>
      </c>
      <c r="D3817">
        <v>1</v>
      </c>
      <c r="E3817">
        <v>1</v>
      </c>
      <c r="F3817">
        <v>0</v>
      </c>
      <c r="G3817">
        <v>1</v>
      </c>
      <c r="H3817">
        <v>11</v>
      </c>
      <c r="I3817">
        <v>11</v>
      </c>
      <c r="J3817">
        <v>2</v>
      </c>
      <c r="K3817">
        <v>2</v>
      </c>
      <c r="L3817">
        <v>0</v>
      </c>
    </row>
    <row r="3818" spans="1:12" x14ac:dyDescent="0.2">
      <c r="A3818" t="s">
        <v>3834</v>
      </c>
      <c r="B3818" t="s">
        <v>19</v>
      </c>
      <c r="C3818">
        <v>0</v>
      </c>
      <c r="D3818">
        <v>0</v>
      </c>
      <c r="E3818">
        <v>0</v>
      </c>
      <c r="F3818">
        <v>0</v>
      </c>
      <c r="G3818">
        <v>1</v>
      </c>
      <c r="H3818">
        <v>4</v>
      </c>
      <c r="I3818">
        <v>4</v>
      </c>
      <c r="J3818">
        <v>1</v>
      </c>
      <c r="K3818">
        <v>2</v>
      </c>
      <c r="L3818">
        <v>0</v>
      </c>
    </row>
    <row r="3819" spans="1:12" x14ac:dyDescent="0.2">
      <c r="A3819" t="s">
        <v>3835</v>
      </c>
      <c r="B3819" t="s">
        <v>34</v>
      </c>
      <c r="C3819">
        <v>0</v>
      </c>
      <c r="D3819">
        <v>4</v>
      </c>
      <c r="E3819">
        <v>6</v>
      </c>
      <c r="F3819">
        <v>0</v>
      </c>
      <c r="G3819">
        <v>0.33300000000000002</v>
      </c>
      <c r="H3819">
        <v>7</v>
      </c>
      <c r="I3819">
        <v>10</v>
      </c>
      <c r="J3819">
        <v>1</v>
      </c>
      <c r="K3819">
        <v>4</v>
      </c>
      <c r="L3819">
        <v>0</v>
      </c>
    </row>
    <row r="3820" spans="1:12" x14ac:dyDescent="0.2">
      <c r="A3820" t="s">
        <v>3836</v>
      </c>
      <c r="B3820" t="s">
        <v>34</v>
      </c>
      <c r="C3820">
        <v>0</v>
      </c>
      <c r="D3820">
        <v>5</v>
      </c>
      <c r="E3820">
        <v>0</v>
      </c>
      <c r="F3820">
        <v>0</v>
      </c>
      <c r="G3820">
        <v>1</v>
      </c>
      <c r="H3820">
        <v>14</v>
      </c>
      <c r="I3820">
        <v>27</v>
      </c>
      <c r="J3820">
        <v>3</v>
      </c>
      <c r="K3820">
        <v>7</v>
      </c>
      <c r="L3820">
        <v>0</v>
      </c>
    </row>
    <row r="3821" spans="1:12" x14ac:dyDescent="0.2">
      <c r="A3821" t="s">
        <v>3837</v>
      </c>
      <c r="B3821" t="s">
        <v>19</v>
      </c>
      <c r="C3821">
        <v>0</v>
      </c>
      <c r="D3821">
        <v>9</v>
      </c>
      <c r="E3821">
        <v>43</v>
      </c>
      <c r="F3821">
        <v>0</v>
      </c>
      <c r="G3821">
        <v>0.111</v>
      </c>
      <c r="H3821">
        <v>6</v>
      </c>
      <c r="I3821">
        <v>13</v>
      </c>
      <c r="J3821">
        <v>1</v>
      </c>
      <c r="K3821">
        <v>10</v>
      </c>
      <c r="L3821">
        <v>0</v>
      </c>
    </row>
    <row r="3822" spans="1:12" x14ac:dyDescent="0.2">
      <c r="A3822" t="s">
        <v>3838</v>
      </c>
      <c r="B3822" t="s">
        <v>19</v>
      </c>
      <c r="C3822">
        <v>0</v>
      </c>
      <c r="D3822">
        <v>0</v>
      </c>
      <c r="E3822">
        <v>0</v>
      </c>
      <c r="F3822">
        <v>0</v>
      </c>
      <c r="G3822">
        <v>1</v>
      </c>
      <c r="H3822">
        <v>5</v>
      </c>
      <c r="I3822">
        <v>5</v>
      </c>
      <c r="J3822">
        <v>1</v>
      </c>
      <c r="K3822">
        <v>2</v>
      </c>
      <c r="L3822">
        <v>0</v>
      </c>
    </row>
    <row r="3823" spans="1:12" x14ac:dyDescent="0.2">
      <c r="A3823" t="s">
        <v>3839</v>
      </c>
      <c r="B3823" t="s">
        <v>34</v>
      </c>
      <c r="C3823">
        <v>0</v>
      </c>
      <c r="D3823">
        <v>4</v>
      </c>
      <c r="E3823">
        <v>1</v>
      </c>
      <c r="F3823">
        <v>0</v>
      </c>
      <c r="G3823">
        <v>1</v>
      </c>
      <c r="H3823">
        <v>10</v>
      </c>
      <c r="I3823">
        <v>14</v>
      </c>
      <c r="J3823">
        <v>3</v>
      </c>
      <c r="K3823">
        <v>4</v>
      </c>
      <c r="L3823">
        <v>1</v>
      </c>
    </row>
    <row r="3824" spans="1:12" x14ac:dyDescent="0.2">
      <c r="A3824" t="s">
        <v>3840</v>
      </c>
      <c r="B3824" t="s">
        <v>19</v>
      </c>
      <c r="C3824">
        <v>0</v>
      </c>
      <c r="D3824">
        <v>0</v>
      </c>
      <c r="E3824">
        <v>0</v>
      </c>
      <c r="F3824">
        <v>0</v>
      </c>
      <c r="G3824">
        <v>1</v>
      </c>
      <c r="H3824">
        <v>5</v>
      </c>
      <c r="I3824">
        <v>5</v>
      </c>
      <c r="J3824">
        <v>1</v>
      </c>
      <c r="K3824">
        <v>2</v>
      </c>
      <c r="L3824">
        <v>0</v>
      </c>
    </row>
    <row r="3825" spans="1:12" x14ac:dyDescent="0.2">
      <c r="A3825" t="s">
        <v>3841</v>
      </c>
      <c r="B3825" t="s">
        <v>17</v>
      </c>
      <c r="C3825">
        <v>0</v>
      </c>
      <c r="D3825">
        <v>10</v>
      </c>
      <c r="E3825">
        <v>3</v>
      </c>
      <c r="F3825">
        <v>1</v>
      </c>
      <c r="G3825">
        <v>0.5</v>
      </c>
      <c r="H3825">
        <v>2</v>
      </c>
      <c r="I3825">
        <v>12</v>
      </c>
      <c r="J3825">
        <v>51</v>
      </c>
      <c r="K3825">
        <v>10</v>
      </c>
      <c r="L3825">
        <v>10</v>
      </c>
    </row>
    <row r="3826" spans="1:12" x14ac:dyDescent="0.2">
      <c r="A3826" t="s">
        <v>3842</v>
      </c>
      <c r="B3826" t="s">
        <v>34</v>
      </c>
      <c r="C3826">
        <v>0</v>
      </c>
      <c r="D3826">
        <v>9</v>
      </c>
      <c r="E3826">
        <v>6</v>
      </c>
      <c r="F3826">
        <v>0</v>
      </c>
      <c r="G3826">
        <v>0.33300000000000002</v>
      </c>
      <c r="H3826">
        <v>9</v>
      </c>
      <c r="I3826">
        <v>17</v>
      </c>
      <c r="J3826">
        <v>1</v>
      </c>
      <c r="K3826">
        <v>10</v>
      </c>
      <c r="L3826">
        <v>0</v>
      </c>
    </row>
    <row r="3827" spans="1:12" x14ac:dyDescent="0.2">
      <c r="A3827" t="s">
        <v>3843</v>
      </c>
      <c r="B3827" t="s">
        <v>19</v>
      </c>
      <c r="C3827">
        <v>0</v>
      </c>
      <c r="D3827">
        <v>9</v>
      </c>
      <c r="E3827">
        <v>8</v>
      </c>
      <c r="F3827">
        <v>0</v>
      </c>
      <c r="G3827">
        <v>0.33300000000000002</v>
      </c>
      <c r="H3827">
        <v>2</v>
      </c>
      <c r="I3827">
        <v>12</v>
      </c>
      <c r="J3827">
        <v>1</v>
      </c>
      <c r="K3827">
        <v>10</v>
      </c>
      <c r="L3827">
        <v>0</v>
      </c>
    </row>
    <row r="3828" spans="1:12" x14ac:dyDescent="0.2">
      <c r="A3828" t="s">
        <v>3844</v>
      </c>
      <c r="B3828" t="s">
        <v>34</v>
      </c>
      <c r="C3828">
        <v>0</v>
      </c>
      <c r="D3828">
        <v>9</v>
      </c>
      <c r="E3828">
        <v>6</v>
      </c>
      <c r="F3828">
        <v>0</v>
      </c>
      <c r="G3828">
        <v>0.33300000000000002</v>
      </c>
      <c r="H3828">
        <v>9</v>
      </c>
      <c r="I3828">
        <v>17</v>
      </c>
      <c r="J3828">
        <v>1</v>
      </c>
      <c r="K3828">
        <v>10</v>
      </c>
      <c r="L3828">
        <v>0</v>
      </c>
    </row>
    <row r="3829" spans="1:12" x14ac:dyDescent="0.2">
      <c r="A3829" t="s">
        <v>3845</v>
      </c>
      <c r="B3829" t="s">
        <v>34</v>
      </c>
      <c r="C3829">
        <v>0</v>
      </c>
      <c r="D3829">
        <v>9</v>
      </c>
      <c r="E3829">
        <v>6</v>
      </c>
      <c r="F3829">
        <v>0</v>
      </c>
      <c r="G3829">
        <v>0.33300000000000002</v>
      </c>
      <c r="H3829">
        <v>9</v>
      </c>
      <c r="I3829">
        <v>17</v>
      </c>
      <c r="J3829">
        <v>1</v>
      </c>
      <c r="K3829">
        <v>10</v>
      </c>
      <c r="L3829">
        <v>0</v>
      </c>
    </row>
    <row r="3830" spans="1:12" x14ac:dyDescent="0.2">
      <c r="A3830" t="s">
        <v>3846</v>
      </c>
      <c r="B3830" t="s">
        <v>34</v>
      </c>
      <c r="C3830">
        <v>0</v>
      </c>
      <c r="D3830">
        <v>9</v>
      </c>
      <c r="E3830">
        <v>6</v>
      </c>
      <c r="F3830">
        <v>0</v>
      </c>
      <c r="G3830">
        <v>0.33300000000000002</v>
      </c>
      <c r="H3830">
        <v>9</v>
      </c>
      <c r="I3830">
        <v>17</v>
      </c>
      <c r="J3830">
        <v>1</v>
      </c>
      <c r="K3830">
        <v>10</v>
      </c>
      <c r="L3830">
        <v>0</v>
      </c>
    </row>
    <row r="3831" spans="1:12" x14ac:dyDescent="0.2">
      <c r="A3831" t="s">
        <v>3847</v>
      </c>
      <c r="B3831" t="s">
        <v>34</v>
      </c>
      <c r="C3831">
        <v>0</v>
      </c>
      <c r="D3831">
        <v>9</v>
      </c>
      <c r="E3831">
        <v>6</v>
      </c>
      <c r="F3831">
        <v>0</v>
      </c>
      <c r="G3831">
        <v>0.33300000000000002</v>
      </c>
      <c r="H3831">
        <v>9</v>
      </c>
      <c r="I3831">
        <v>17</v>
      </c>
      <c r="J3831">
        <v>1</v>
      </c>
      <c r="K3831">
        <v>10</v>
      </c>
      <c r="L3831">
        <v>0</v>
      </c>
    </row>
    <row r="3832" spans="1:12" x14ac:dyDescent="0.2">
      <c r="A3832" t="s">
        <v>3848</v>
      </c>
      <c r="B3832" t="s">
        <v>34</v>
      </c>
      <c r="C3832">
        <v>0</v>
      </c>
      <c r="D3832">
        <v>2</v>
      </c>
      <c r="E3832">
        <v>0</v>
      </c>
      <c r="F3832">
        <v>0</v>
      </c>
      <c r="G3832">
        <v>1</v>
      </c>
      <c r="H3832">
        <v>6</v>
      </c>
      <c r="I3832">
        <v>5</v>
      </c>
      <c r="J3832">
        <v>6</v>
      </c>
      <c r="K3832">
        <v>2</v>
      </c>
      <c r="L3832">
        <v>6</v>
      </c>
    </row>
    <row r="3833" spans="1:12" x14ac:dyDescent="0.2">
      <c r="A3833" t="s">
        <v>3849</v>
      </c>
      <c r="B3833" t="s">
        <v>19</v>
      </c>
      <c r="C3833">
        <v>0</v>
      </c>
      <c r="D3833">
        <v>12</v>
      </c>
      <c r="E3833">
        <v>31</v>
      </c>
      <c r="F3833">
        <v>0</v>
      </c>
      <c r="G3833">
        <v>0.2</v>
      </c>
      <c r="H3833">
        <v>4</v>
      </c>
      <c r="I3833">
        <v>22</v>
      </c>
      <c r="J3833">
        <v>1</v>
      </c>
      <c r="K3833">
        <v>14</v>
      </c>
      <c r="L3833">
        <v>0</v>
      </c>
    </row>
    <row r="3834" spans="1:12" x14ac:dyDescent="0.2">
      <c r="A3834" t="s">
        <v>3850</v>
      </c>
      <c r="B3834" t="s">
        <v>34</v>
      </c>
      <c r="C3834">
        <v>0</v>
      </c>
      <c r="D3834">
        <v>9</v>
      </c>
      <c r="E3834">
        <v>6</v>
      </c>
      <c r="F3834">
        <v>0</v>
      </c>
      <c r="G3834">
        <v>0.33300000000000002</v>
      </c>
      <c r="H3834">
        <v>9</v>
      </c>
      <c r="I3834">
        <v>17</v>
      </c>
      <c r="J3834">
        <v>1</v>
      </c>
      <c r="K3834">
        <v>10</v>
      </c>
      <c r="L3834">
        <v>0</v>
      </c>
    </row>
    <row r="3835" spans="1:12" x14ac:dyDescent="0.2">
      <c r="A3835" t="s">
        <v>3851</v>
      </c>
      <c r="B3835" t="s">
        <v>34</v>
      </c>
      <c r="C3835">
        <v>0</v>
      </c>
      <c r="D3835">
        <v>10</v>
      </c>
      <c r="E3835">
        <v>24</v>
      </c>
      <c r="F3835">
        <v>0</v>
      </c>
      <c r="G3835">
        <v>0.2</v>
      </c>
      <c r="H3835">
        <v>7</v>
      </c>
      <c r="I3835">
        <v>23</v>
      </c>
      <c r="J3835">
        <v>3</v>
      </c>
      <c r="K3835">
        <v>11</v>
      </c>
      <c r="L3835">
        <v>0</v>
      </c>
    </row>
    <row r="3836" spans="1:12" x14ac:dyDescent="0.2">
      <c r="A3836" t="s">
        <v>3852</v>
      </c>
      <c r="B3836" t="s">
        <v>34</v>
      </c>
      <c r="C3836">
        <v>0</v>
      </c>
      <c r="D3836">
        <v>3</v>
      </c>
      <c r="E3836">
        <v>0</v>
      </c>
      <c r="F3836">
        <v>0</v>
      </c>
      <c r="G3836">
        <v>1</v>
      </c>
      <c r="H3836">
        <v>4</v>
      </c>
      <c r="I3836">
        <v>10</v>
      </c>
      <c r="J3836">
        <v>1</v>
      </c>
      <c r="K3836">
        <v>4</v>
      </c>
      <c r="L3836">
        <v>0</v>
      </c>
    </row>
    <row r="3837" spans="1:12" x14ac:dyDescent="0.2">
      <c r="A3837" t="s">
        <v>3853</v>
      </c>
      <c r="B3837" t="s">
        <v>34</v>
      </c>
      <c r="C3837">
        <v>0</v>
      </c>
      <c r="D3837">
        <v>9</v>
      </c>
      <c r="E3837">
        <v>9</v>
      </c>
      <c r="F3837">
        <v>0</v>
      </c>
      <c r="G3837">
        <v>0.25</v>
      </c>
      <c r="H3837">
        <v>4</v>
      </c>
      <c r="I3837">
        <v>16</v>
      </c>
      <c r="J3837">
        <v>1</v>
      </c>
      <c r="K3837">
        <v>10</v>
      </c>
      <c r="L3837">
        <v>1</v>
      </c>
    </row>
    <row r="3838" spans="1:12" x14ac:dyDescent="0.2">
      <c r="A3838" t="s">
        <v>3854</v>
      </c>
      <c r="B3838" t="s">
        <v>34</v>
      </c>
      <c r="C3838">
        <v>0</v>
      </c>
      <c r="D3838">
        <v>11</v>
      </c>
      <c r="E3838">
        <v>12</v>
      </c>
      <c r="F3838">
        <v>0</v>
      </c>
      <c r="G3838">
        <v>0.25</v>
      </c>
      <c r="H3838">
        <v>6</v>
      </c>
      <c r="I3838">
        <v>17</v>
      </c>
      <c r="J3838">
        <v>1</v>
      </c>
      <c r="K3838">
        <v>12</v>
      </c>
      <c r="L3838">
        <v>0</v>
      </c>
    </row>
    <row r="3839" spans="1:12" x14ac:dyDescent="0.2">
      <c r="A3839" t="s">
        <v>3855</v>
      </c>
      <c r="B3839" t="s">
        <v>17</v>
      </c>
      <c r="C3839">
        <v>0</v>
      </c>
      <c r="D3839">
        <v>2</v>
      </c>
      <c r="E3839">
        <v>0</v>
      </c>
      <c r="F3839">
        <v>1</v>
      </c>
      <c r="G3839">
        <v>1</v>
      </c>
      <c r="H3839">
        <v>1</v>
      </c>
      <c r="I3839">
        <v>3</v>
      </c>
      <c r="J3839">
        <v>8</v>
      </c>
      <c r="K3839">
        <v>2</v>
      </c>
      <c r="L3839">
        <v>4</v>
      </c>
    </row>
    <row r="3840" spans="1:12" x14ac:dyDescent="0.2">
      <c r="A3840" t="s">
        <v>3856</v>
      </c>
      <c r="B3840" t="s">
        <v>17</v>
      </c>
      <c r="C3840">
        <v>1</v>
      </c>
      <c r="D3840">
        <v>4</v>
      </c>
      <c r="E3840">
        <v>0</v>
      </c>
      <c r="F3840">
        <v>0</v>
      </c>
      <c r="G3840">
        <v>1</v>
      </c>
      <c r="H3840">
        <v>1</v>
      </c>
      <c r="I3840">
        <v>13</v>
      </c>
      <c r="J3840">
        <v>13</v>
      </c>
      <c r="K3840">
        <v>4</v>
      </c>
      <c r="L3840">
        <v>0</v>
      </c>
    </row>
    <row r="3841" spans="1:12" x14ac:dyDescent="0.2">
      <c r="A3841" t="s">
        <v>3857</v>
      </c>
      <c r="B3841" t="s">
        <v>34</v>
      </c>
      <c r="C3841">
        <v>0</v>
      </c>
      <c r="D3841">
        <v>8</v>
      </c>
      <c r="E3841">
        <v>0</v>
      </c>
      <c r="F3841">
        <v>0</v>
      </c>
      <c r="G3841">
        <v>1</v>
      </c>
      <c r="H3841">
        <v>11</v>
      </c>
      <c r="I3841">
        <v>22</v>
      </c>
      <c r="J3841">
        <v>3</v>
      </c>
      <c r="K3841">
        <v>8</v>
      </c>
      <c r="L3841">
        <v>0</v>
      </c>
    </row>
    <row r="3842" spans="1:12" x14ac:dyDescent="0.2">
      <c r="A3842" t="s">
        <v>3858</v>
      </c>
      <c r="B3842" t="s">
        <v>19</v>
      </c>
      <c r="C3842">
        <v>0</v>
      </c>
      <c r="D3842">
        <v>0</v>
      </c>
      <c r="E3842">
        <v>0</v>
      </c>
      <c r="F3842">
        <v>0</v>
      </c>
      <c r="G3842">
        <v>1</v>
      </c>
      <c r="H3842">
        <v>3</v>
      </c>
      <c r="I3842">
        <v>4</v>
      </c>
      <c r="J3842">
        <v>1</v>
      </c>
      <c r="K3842">
        <v>2</v>
      </c>
      <c r="L3842">
        <v>0</v>
      </c>
    </row>
    <row r="3843" spans="1:12" x14ac:dyDescent="0.2">
      <c r="A3843" t="s">
        <v>3859</v>
      </c>
      <c r="B3843" t="s">
        <v>19</v>
      </c>
      <c r="C3843">
        <v>0</v>
      </c>
      <c r="D3843">
        <v>0</v>
      </c>
      <c r="E3843">
        <v>0</v>
      </c>
      <c r="F3843">
        <v>0</v>
      </c>
      <c r="G3843">
        <v>1</v>
      </c>
      <c r="H3843">
        <v>3</v>
      </c>
      <c r="I3843">
        <v>4</v>
      </c>
      <c r="J3843">
        <v>1</v>
      </c>
      <c r="K3843">
        <v>2</v>
      </c>
      <c r="L3843">
        <v>0</v>
      </c>
    </row>
    <row r="3844" spans="1:12" x14ac:dyDescent="0.2">
      <c r="A3844" t="s">
        <v>3860</v>
      </c>
      <c r="B3844" t="s">
        <v>34</v>
      </c>
      <c r="C3844">
        <v>0</v>
      </c>
      <c r="D3844">
        <v>4</v>
      </c>
      <c r="E3844">
        <v>22</v>
      </c>
      <c r="F3844">
        <v>0</v>
      </c>
      <c r="G3844">
        <v>0.2</v>
      </c>
      <c r="H3844">
        <v>7</v>
      </c>
      <c r="I3844">
        <v>16</v>
      </c>
      <c r="J3844">
        <v>17</v>
      </c>
      <c r="K3844">
        <v>10</v>
      </c>
      <c r="L3844">
        <v>2</v>
      </c>
    </row>
    <row r="3845" spans="1:12" x14ac:dyDescent="0.2">
      <c r="A3845" t="s">
        <v>3861</v>
      </c>
      <c r="B3845" t="s">
        <v>17</v>
      </c>
      <c r="C3845">
        <v>1</v>
      </c>
      <c r="D3845">
        <v>2</v>
      </c>
      <c r="E3845">
        <v>0</v>
      </c>
      <c r="F3845">
        <v>0</v>
      </c>
      <c r="G3845">
        <v>1</v>
      </c>
      <c r="H3845">
        <v>1</v>
      </c>
      <c r="I3845">
        <v>8</v>
      </c>
      <c r="J3845">
        <v>18</v>
      </c>
      <c r="K3845">
        <v>2</v>
      </c>
      <c r="L3845">
        <v>1</v>
      </c>
    </row>
    <row r="3846" spans="1:12" x14ac:dyDescent="0.2">
      <c r="A3846" t="s">
        <v>3862</v>
      </c>
      <c r="B3846" t="s">
        <v>34</v>
      </c>
      <c r="C3846">
        <v>0</v>
      </c>
      <c r="D3846">
        <v>1</v>
      </c>
      <c r="E3846">
        <v>0</v>
      </c>
      <c r="F3846">
        <v>0</v>
      </c>
      <c r="G3846">
        <v>1</v>
      </c>
      <c r="H3846">
        <v>4</v>
      </c>
      <c r="I3846">
        <v>9</v>
      </c>
      <c r="J3846">
        <v>1</v>
      </c>
      <c r="K3846">
        <v>3</v>
      </c>
      <c r="L3846">
        <v>0</v>
      </c>
    </row>
    <row r="3847" spans="1:12" x14ac:dyDescent="0.2">
      <c r="A3847" t="s">
        <v>3863</v>
      </c>
      <c r="B3847" t="s">
        <v>34</v>
      </c>
      <c r="C3847">
        <v>0</v>
      </c>
      <c r="D3847">
        <v>1</v>
      </c>
      <c r="E3847">
        <v>0</v>
      </c>
      <c r="F3847">
        <v>0</v>
      </c>
      <c r="G3847">
        <v>1</v>
      </c>
      <c r="H3847">
        <v>4</v>
      </c>
      <c r="I3847">
        <v>9</v>
      </c>
      <c r="J3847">
        <v>1</v>
      </c>
      <c r="K3847">
        <v>3</v>
      </c>
      <c r="L3847">
        <v>0</v>
      </c>
    </row>
    <row r="3848" spans="1:12" x14ac:dyDescent="0.2">
      <c r="A3848" t="s">
        <v>3864</v>
      </c>
      <c r="B3848" t="s">
        <v>15</v>
      </c>
      <c r="C3848">
        <v>0</v>
      </c>
      <c r="D3848">
        <v>2</v>
      </c>
      <c r="E3848">
        <v>0</v>
      </c>
      <c r="F3848">
        <v>1</v>
      </c>
      <c r="G3848">
        <v>1</v>
      </c>
      <c r="H3848">
        <v>3</v>
      </c>
      <c r="I3848">
        <v>3</v>
      </c>
      <c r="J3848">
        <v>180</v>
      </c>
      <c r="K3848">
        <v>2</v>
      </c>
      <c r="L3848">
        <v>36</v>
      </c>
    </row>
    <row r="3849" spans="1:12" x14ac:dyDescent="0.2">
      <c r="A3849" t="s">
        <v>3865</v>
      </c>
      <c r="B3849" t="s">
        <v>19</v>
      </c>
      <c r="C3849">
        <v>0</v>
      </c>
      <c r="D3849">
        <v>4</v>
      </c>
      <c r="E3849">
        <v>0</v>
      </c>
      <c r="F3849">
        <v>0</v>
      </c>
      <c r="G3849">
        <v>1</v>
      </c>
      <c r="H3849">
        <v>5</v>
      </c>
      <c r="I3849">
        <v>11</v>
      </c>
      <c r="J3849">
        <v>7</v>
      </c>
      <c r="K3849">
        <v>5</v>
      </c>
      <c r="L3849">
        <v>5</v>
      </c>
    </row>
    <row r="3850" spans="1:12" x14ac:dyDescent="0.2">
      <c r="A3850" t="s">
        <v>3866</v>
      </c>
      <c r="B3850" t="s">
        <v>19</v>
      </c>
      <c r="C3850">
        <v>0</v>
      </c>
      <c r="D3850">
        <v>2</v>
      </c>
      <c r="E3850">
        <v>0</v>
      </c>
      <c r="F3850">
        <v>1</v>
      </c>
      <c r="G3850">
        <v>1</v>
      </c>
      <c r="H3850">
        <v>2</v>
      </c>
      <c r="I3850">
        <v>7</v>
      </c>
      <c r="J3850">
        <v>1</v>
      </c>
      <c r="K3850">
        <v>3</v>
      </c>
      <c r="L3850">
        <v>0</v>
      </c>
    </row>
    <row r="3851" spans="1:12" x14ac:dyDescent="0.2">
      <c r="A3851" t="s">
        <v>3867</v>
      </c>
      <c r="B3851" t="s">
        <v>19</v>
      </c>
      <c r="C3851">
        <v>0</v>
      </c>
      <c r="D3851">
        <v>0</v>
      </c>
      <c r="E3851">
        <v>0</v>
      </c>
      <c r="F3851">
        <v>0</v>
      </c>
      <c r="G3851">
        <v>1</v>
      </c>
      <c r="H3851">
        <v>3</v>
      </c>
      <c r="I3851">
        <v>4</v>
      </c>
      <c r="J3851">
        <v>1</v>
      </c>
      <c r="K3851">
        <v>2</v>
      </c>
      <c r="L3851">
        <v>0</v>
      </c>
    </row>
    <row r="3852" spans="1:12" x14ac:dyDescent="0.2">
      <c r="A3852" t="s">
        <v>3868</v>
      </c>
      <c r="B3852" t="s">
        <v>17</v>
      </c>
      <c r="C3852">
        <v>0</v>
      </c>
      <c r="D3852">
        <v>4</v>
      </c>
      <c r="E3852">
        <v>0</v>
      </c>
      <c r="F3852">
        <v>0</v>
      </c>
      <c r="G3852">
        <v>1</v>
      </c>
      <c r="H3852">
        <v>1</v>
      </c>
      <c r="I3852">
        <v>9</v>
      </c>
      <c r="J3852">
        <v>3</v>
      </c>
      <c r="K3852">
        <v>5</v>
      </c>
      <c r="L3852">
        <v>3</v>
      </c>
    </row>
    <row r="3853" spans="1:12" x14ac:dyDescent="0.2">
      <c r="A3853" t="s">
        <v>3869</v>
      </c>
      <c r="B3853" t="s">
        <v>1644</v>
      </c>
      <c r="C3853">
        <v>4</v>
      </c>
      <c r="D3853">
        <v>11</v>
      </c>
      <c r="E3853">
        <v>0</v>
      </c>
      <c r="F3853">
        <v>0</v>
      </c>
      <c r="G3853">
        <v>1</v>
      </c>
      <c r="H3853">
        <v>13</v>
      </c>
      <c r="I3853">
        <v>39</v>
      </c>
      <c r="J3853">
        <v>20</v>
      </c>
      <c r="K3853">
        <v>14</v>
      </c>
      <c r="L3853">
        <v>0</v>
      </c>
    </row>
    <row r="3854" spans="1:12" x14ac:dyDescent="0.2">
      <c r="A3854" t="s">
        <v>3870</v>
      </c>
      <c r="B3854" t="s">
        <v>1644</v>
      </c>
      <c r="C3854">
        <v>0</v>
      </c>
      <c r="D3854">
        <v>6</v>
      </c>
      <c r="E3854">
        <v>0</v>
      </c>
      <c r="F3854">
        <v>0</v>
      </c>
      <c r="G3854">
        <v>0.5</v>
      </c>
      <c r="H3854">
        <v>12</v>
      </c>
      <c r="I3854">
        <v>27</v>
      </c>
      <c r="J3854">
        <v>1</v>
      </c>
      <c r="K3854">
        <v>7</v>
      </c>
      <c r="L3854">
        <v>0</v>
      </c>
    </row>
    <row r="3855" spans="1:12" x14ac:dyDescent="0.2">
      <c r="A3855" t="s">
        <v>3871</v>
      </c>
      <c r="B3855" t="s">
        <v>15</v>
      </c>
      <c r="C3855">
        <v>0</v>
      </c>
      <c r="D3855">
        <v>2</v>
      </c>
      <c r="E3855">
        <v>0</v>
      </c>
      <c r="F3855">
        <v>1</v>
      </c>
      <c r="G3855">
        <v>1</v>
      </c>
      <c r="H3855">
        <v>4</v>
      </c>
      <c r="I3855">
        <v>3</v>
      </c>
      <c r="J3855">
        <v>9</v>
      </c>
      <c r="K3855">
        <v>2</v>
      </c>
      <c r="L3855">
        <v>3</v>
      </c>
    </row>
    <row r="3856" spans="1:12" x14ac:dyDescent="0.2">
      <c r="A3856" t="s">
        <v>3872</v>
      </c>
      <c r="B3856" t="s">
        <v>15</v>
      </c>
      <c r="C3856">
        <v>0</v>
      </c>
      <c r="D3856">
        <v>1</v>
      </c>
      <c r="E3856">
        <v>1</v>
      </c>
      <c r="F3856">
        <v>0</v>
      </c>
      <c r="G3856">
        <v>1</v>
      </c>
      <c r="H3856">
        <v>8</v>
      </c>
      <c r="I3856">
        <v>7</v>
      </c>
      <c r="J3856">
        <v>1</v>
      </c>
      <c r="K3856">
        <v>3</v>
      </c>
      <c r="L3856">
        <v>0</v>
      </c>
    </row>
    <row r="3857" spans="1:12" x14ac:dyDescent="0.2">
      <c r="A3857" t="s">
        <v>3873</v>
      </c>
      <c r="B3857" t="s">
        <v>15</v>
      </c>
      <c r="C3857">
        <v>0</v>
      </c>
      <c r="D3857">
        <v>7</v>
      </c>
      <c r="E3857">
        <v>2</v>
      </c>
      <c r="F3857">
        <v>0</v>
      </c>
      <c r="G3857">
        <v>0.5</v>
      </c>
      <c r="H3857">
        <v>5</v>
      </c>
      <c r="I3857">
        <v>19</v>
      </c>
      <c r="J3857">
        <v>2</v>
      </c>
      <c r="K3857">
        <v>10</v>
      </c>
      <c r="L3857">
        <v>1</v>
      </c>
    </row>
    <row r="3858" spans="1:12" x14ac:dyDescent="0.2">
      <c r="A3858" t="s">
        <v>3874</v>
      </c>
      <c r="B3858" t="s">
        <v>15</v>
      </c>
      <c r="C3858">
        <v>0</v>
      </c>
      <c r="D3858">
        <v>0</v>
      </c>
      <c r="E3858">
        <v>0</v>
      </c>
      <c r="F3858">
        <v>0</v>
      </c>
      <c r="G3858">
        <v>1</v>
      </c>
      <c r="H3858">
        <v>4</v>
      </c>
      <c r="I3858">
        <v>4</v>
      </c>
      <c r="J3858">
        <v>1</v>
      </c>
      <c r="K3858">
        <v>2</v>
      </c>
      <c r="L3858">
        <v>0</v>
      </c>
    </row>
    <row r="3859" spans="1:12" x14ac:dyDescent="0.2">
      <c r="A3859" t="s">
        <v>3875</v>
      </c>
      <c r="B3859" t="s">
        <v>1644</v>
      </c>
      <c r="C3859">
        <v>0</v>
      </c>
      <c r="D3859">
        <v>1</v>
      </c>
      <c r="E3859">
        <v>1</v>
      </c>
      <c r="F3859">
        <v>0</v>
      </c>
      <c r="G3859">
        <v>1</v>
      </c>
      <c r="H3859">
        <v>8</v>
      </c>
      <c r="I3859">
        <v>8</v>
      </c>
      <c r="J3859">
        <v>1</v>
      </c>
      <c r="K3859">
        <v>3</v>
      </c>
      <c r="L3859">
        <v>0</v>
      </c>
    </row>
    <row r="3860" spans="1:12" x14ac:dyDescent="0.2">
      <c r="A3860" t="s">
        <v>3876</v>
      </c>
      <c r="B3860" t="s">
        <v>15</v>
      </c>
      <c r="C3860">
        <v>0</v>
      </c>
      <c r="D3860">
        <v>7</v>
      </c>
      <c r="E3860">
        <v>0</v>
      </c>
      <c r="F3860">
        <v>0</v>
      </c>
      <c r="G3860">
        <v>1</v>
      </c>
      <c r="H3860">
        <v>5</v>
      </c>
      <c r="I3860">
        <v>18</v>
      </c>
      <c r="J3860">
        <v>1</v>
      </c>
      <c r="K3860">
        <v>8</v>
      </c>
      <c r="L3860">
        <v>0</v>
      </c>
    </row>
    <row r="3861" spans="1:12" x14ac:dyDescent="0.2">
      <c r="A3861" t="s">
        <v>3877</v>
      </c>
      <c r="B3861" t="s">
        <v>15</v>
      </c>
      <c r="C3861">
        <v>0</v>
      </c>
      <c r="D3861">
        <v>2</v>
      </c>
      <c r="E3861">
        <v>4</v>
      </c>
      <c r="F3861">
        <v>0</v>
      </c>
      <c r="G3861">
        <v>1</v>
      </c>
      <c r="H3861">
        <v>8</v>
      </c>
      <c r="I3861">
        <v>12</v>
      </c>
      <c r="J3861">
        <v>3</v>
      </c>
      <c r="K3861">
        <v>4</v>
      </c>
      <c r="L3861">
        <v>2</v>
      </c>
    </row>
    <row r="3862" spans="1:12" x14ac:dyDescent="0.2">
      <c r="A3862" t="s">
        <v>3878</v>
      </c>
      <c r="B3862" t="s">
        <v>34</v>
      </c>
      <c r="C3862">
        <v>5</v>
      </c>
      <c r="D3862">
        <v>11</v>
      </c>
      <c r="E3862">
        <v>2</v>
      </c>
      <c r="F3862">
        <v>0</v>
      </c>
      <c r="G3862">
        <v>0.5</v>
      </c>
      <c r="H3862">
        <v>11</v>
      </c>
      <c r="I3862">
        <v>38</v>
      </c>
      <c r="J3862">
        <v>10</v>
      </c>
      <c r="K3862">
        <v>12</v>
      </c>
      <c r="L3862">
        <v>0</v>
      </c>
    </row>
    <row r="3863" spans="1:12" x14ac:dyDescent="0.2">
      <c r="A3863" t="s">
        <v>3879</v>
      </c>
      <c r="B3863" t="s">
        <v>19</v>
      </c>
      <c r="C3863">
        <v>0</v>
      </c>
      <c r="D3863">
        <v>16</v>
      </c>
      <c r="E3863">
        <v>77</v>
      </c>
      <c r="F3863">
        <v>0</v>
      </c>
      <c r="G3863">
        <v>0.25</v>
      </c>
      <c r="H3863">
        <v>21</v>
      </c>
      <c r="I3863">
        <v>75</v>
      </c>
      <c r="J3863">
        <v>4</v>
      </c>
      <c r="K3863">
        <v>25</v>
      </c>
      <c r="L3863">
        <v>1</v>
      </c>
    </row>
    <row r="3864" spans="1:12" x14ac:dyDescent="0.2">
      <c r="A3864" t="s">
        <v>3880</v>
      </c>
      <c r="B3864" t="s">
        <v>19</v>
      </c>
      <c r="C3864">
        <v>0</v>
      </c>
      <c r="D3864">
        <v>1</v>
      </c>
      <c r="E3864">
        <v>0</v>
      </c>
      <c r="F3864">
        <v>0</v>
      </c>
      <c r="G3864">
        <v>1</v>
      </c>
      <c r="H3864">
        <v>12</v>
      </c>
      <c r="I3864">
        <v>14</v>
      </c>
      <c r="J3864">
        <v>1</v>
      </c>
      <c r="K3864">
        <v>3</v>
      </c>
      <c r="L3864">
        <v>0</v>
      </c>
    </row>
    <row r="3865" spans="1:12" x14ac:dyDescent="0.2">
      <c r="A3865" t="s">
        <v>3881</v>
      </c>
      <c r="B3865" t="s">
        <v>13</v>
      </c>
      <c r="C3865">
        <v>0</v>
      </c>
      <c r="D3865">
        <v>1</v>
      </c>
      <c r="E3865">
        <v>0</v>
      </c>
      <c r="F3865">
        <v>1</v>
      </c>
      <c r="G3865">
        <v>1</v>
      </c>
      <c r="H3865">
        <v>1</v>
      </c>
      <c r="I3865">
        <v>1</v>
      </c>
      <c r="J3865">
        <v>2</v>
      </c>
      <c r="K3865">
        <v>1</v>
      </c>
      <c r="L3865">
        <v>0</v>
      </c>
    </row>
    <row r="3866" spans="1:12" x14ac:dyDescent="0.2">
      <c r="A3866" t="s">
        <v>3882</v>
      </c>
      <c r="B3866" t="s">
        <v>17</v>
      </c>
      <c r="C3866">
        <v>0</v>
      </c>
      <c r="D3866">
        <v>6</v>
      </c>
      <c r="E3866">
        <v>0</v>
      </c>
      <c r="F3866">
        <v>0</v>
      </c>
      <c r="G3866">
        <v>1</v>
      </c>
      <c r="H3866">
        <v>2</v>
      </c>
      <c r="I3866">
        <v>13</v>
      </c>
      <c r="J3866">
        <v>0</v>
      </c>
      <c r="K3866">
        <v>6</v>
      </c>
      <c r="L3866">
        <v>0</v>
      </c>
    </row>
    <row r="3867" spans="1:12" x14ac:dyDescent="0.2">
      <c r="A3867" t="s">
        <v>3883</v>
      </c>
      <c r="B3867" t="s">
        <v>19</v>
      </c>
      <c r="C3867">
        <v>0</v>
      </c>
      <c r="D3867">
        <v>5</v>
      </c>
      <c r="E3867">
        <v>8</v>
      </c>
      <c r="F3867">
        <v>0</v>
      </c>
      <c r="G3867">
        <v>0.33300000000000002</v>
      </c>
      <c r="H3867">
        <v>4</v>
      </c>
      <c r="I3867">
        <v>18</v>
      </c>
      <c r="J3867">
        <v>5</v>
      </c>
      <c r="K3867">
        <v>8</v>
      </c>
      <c r="L3867">
        <v>2</v>
      </c>
    </row>
    <row r="3868" spans="1:12" x14ac:dyDescent="0.2">
      <c r="A3868" t="s">
        <v>3884</v>
      </c>
      <c r="B3868" t="s">
        <v>17</v>
      </c>
      <c r="C3868">
        <v>2</v>
      </c>
      <c r="D3868">
        <v>0</v>
      </c>
      <c r="E3868">
        <v>0</v>
      </c>
      <c r="F3868">
        <v>1</v>
      </c>
      <c r="G3868">
        <v>1</v>
      </c>
      <c r="H3868">
        <v>0</v>
      </c>
      <c r="I3868">
        <v>4</v>
      </c>
      <c r="J3868">
        <v>12</v>
      </c>
      <c r="K3868">
        <v>3</v>
      </c>
      <c r="L3868">
        <v>5</v>
      </c>
    </row>
    <row r="3869" spans="1:12" x14ac:dyDescent="0.2">
      <c r="A3869" t="s">
        <v>3885</v>
      </c>
      <c r="B3869" t="s">
        <v>17</v>
      </c>
      <c r="C3869">
        <v>2</v>
      </c>
      <c r="D3869">
        <v>0</v>
      </c>
      <c r="E3869">
        <v>0</v>
      </c>
      <c r="F3869">
        <v>1</v>
      </c>
      <c r="G3869">
        <v>1</v>
      </c>
      <c r="H3869">
        <v>2</v>
      </c>
      <c r="I3869">
        <v>2</v>
      </c>
      <c r="J3869">
        <v>6</v>
      </c>
      <c r="K3869">
        <v>1</v>
      </c>
      <c r="L3869">
        <v>0</v>
      </c>
    </row>
    <row r="3870" spans="1:12" x14ac:dyDescent="0.2">
      <c r="A3870" t="s">
        <v>3886</v>
      </c>
      <c r="B3870" t="s">
        <v>19</v>
      </c>
      <c r="C3870">
        <v>0</v>
      </c>
      <c r="D3870">
        <v>5</v>
      </c>
      <c r="E3870">
        <v>6</v>
      </c>
      <c r="F3870">
        <v>0</v>
      </c>
      <c r="G3870">
        <v>0.33300000000000002</v>
      </c>
      <c r="H3870">
        <v>2</v>
      </c>
      <c r="I3870">
        <v>7</v>
      </c>
      <c r="J3870">
        <v>5</v>
      </c>
      <c r="K3870">
        <v>5</v>
      </c>
      <c r="L3870">
        <v>2</v>
      </c>
    </row>
    <row r="3871" spans="1:12" x14ac:dyDescent="0.2">
      <c r="A3871" t="s">
        <v>3887</v>
      </c>
      <c r="B3871" t="s">
        <v>19</v>
      </c>
      <c r="C3871">
        <v>0</v>
      </c>
      <c r="D3871">
        <v>4</v>
      </c>
      <c r="E3871">
        <v>3</v>
      </c>
      <c r="F3871">
        <v>0</v>
      </c>
      <c r="G3871">
        <v>0.5</v>
      </c>
      <c r="H3871">
        <v>2</v>
      </c>
      <c r="I3871">
        <v>5</v>
      </c>
      <c r="J3871">
        <v>3</v>
      </c>
      <c r="K3871">
        <v>4</v>
      </c>
      <c r="L3871">
        <v>2</v>
      </c>
    </row>
    <row r="3872" spans="1:12" x14ac:dyDescent="0.2">
      <c r="A3872" t="s">
        <v>3888</v>
      </c>
      <c r="B3872" t="s">
        <v>17</v>
      </c>
      <c r="C3872">
        <v>2</v>
      </c>
      <c r="D3872">
        <v>1</v>
      </c>
      <c r="E3872">
        <v>0</v>
      </c>
      <c r="F3872">
        <v>1</v>
      </c>
      <c r="G3872">
        <v>1</v>
      </c>
      <c r="H3872">
        <v>0</v>
      </c>
      <c r="I3872">
        <v>3</v>
      </c>
      <c r="J3872">
        <v>5</v>
      </c>
      <c r="K3872">
        <v>1</v>
      </c>
      <c r="L3872">
        <v>3</v>
      </c>
    </row>
    <row r="3873" spans="1:12" x14ac:dyDescent="0.2">
      <c r="A3873" t="s">
        <v>3889</v>
      </c>
      <c r="B3873" t="s">
        <v>34</v>
      </c>
      <c r="C3873">
        <v>0</v>
      </c>
      <c r="D3873">
        <v>6</v>
      </c>
      <c r="E3873">
        <v>0</v>
      </c>
      <c r="F3873">
        <v>0</v>
      </c>
      <c r="G3873">
        <v>0.5</v>
      </c>
      <c r="H3873">
        <v>9</v>
      </c>
      <c r="I3873">
        <v>52</v>
      </c>
      <c r="J3873">
        <v>6</v>
      </c>
      <c r="K3873">
        <v>13</v>
      </c>
      <c r="L3873">
        <v>2</v>
      </c>
    </row>
    <row r="3874" spans="1:12" x14ac:dyDescent="0.2">
      <c r="A3874" t="s">
        <v>3890</v>
      </c>
      <c r="B3874" t="s">
        <v>17</v>
      </c>
      <c r="C3874">
        <v>0</v>
      </c>
      <c r="D3874">
        <v>2</v>
      </c>
      <c r="E3874">
        <v>1</v>
      </c>
      <c r="F3874">
        <v>1</v>
      </c>
      <c r="G3874">
        <v>1</v>
      </c>
      <c r="H3874">
        <v>3</v>
      </c>
      <c r="I3874">
        <v>8</v>
      </c>
      <c r="J3874">
        <v>1</v>
      </c>
      <c r="K3874">
        <v>3</v>
      </c>
      <c r="L3874">
        <v>0</v>
      </c>
    </row>
    <row r="3875" spans="1:12" x14ac:dyDescent="0.2">
      <c r="A3875" t="s">
        <v>3891</v>
      </c>
      <c r="B3875" t="s">
        <v>19</v>
      </c>
      <c r="C3875">
        <v>0</v>
      </c>
      <c r="D3875">
        <v>3</v>
      </c>
      <c r="E3875">
        <v>4</v>
      </c>
      <c r="F3875">
        <v>0</v>
      </c>
      <c r="G3875">
        <v>0.33300000000000002</v>
      </c>
      <c r="H3875">
        <v>6</v>
      </c>
      <c r="I3875">
        <v>23</v>
      </c>
      <c r="J3875">
        <v>2</v>
      </c>
      <c r="K3875">
        <v>5</v>
      </c>
      <c r="L3875">
        <v>1</v>
      </c>
    </row>
    <row r="3876" spans="1:12" x14ac:dyDescent="0.2">
      <c r="A3876" t="s">
        <v>3892</v>
      </c>
      <c r="B3876" t="s">
        <v>19</v>
      </c>
      <c r="C3876">
        <v>0</v>
      </c>
      <c r="D3876">
        <v>6</v>
      </c>
      <c r="E3876">
        <v>0</v>
      </c>
      <c r="F3876">
        <v>1</v>
      </c>
      <c r="G3876">
        <v>1</v>
      </c>
      <c r="H3876">
        <v>1</v>
      </c>
      <c r="I3876">
        <v>18</v>
      </c>
      <c r="J3876">
        <v>5</v>
      </c>
      <c r="K3876">
        <v>8</v>
      </c>
      <c r="L3876">
        <v>0</v>
      </c>
    </row>
    <row r="3877" spans="1:12" x14ac:dyDescent="0.2">
      <c r="A3877" t="s">
        <v>3893</v>
      </c>
      <c r="B3877" t="s">
        <v>19</v>
      </c>
      <c r="C3877">
        <v>0</v>
      </c>
      <c r="D3877">
        <v>5</v>
      </c>
      <c r="E3877">
        <v>3</v>
      </c>
      <c r="F3877">
        <v>1</v>
      </c>
      <c r="G3877">
        <v>0.33300000000000002</v>
      </c>
      <c r="H3877">
        <v>4</v>
      </c>
      <c r="I3877">
        <v>22</v>
      </c>
      <c r="J3877">
        <v>2</v>
      </c>
      <c r="K3877">
        <v>6</v>
      </c>
      <c r="L3877">
        <v>0</v>
      </c>
    </row>
    <row r="3878" spans="1:12" x14ac:dyDescent="0.2">
      <c r="A3878" t="s">
        <v>3894</v>
      </c>
      <c r="B3878" t="s">
        <v>17</v>
      </c>
      <c r="C3878">
        <v>0</v>
      </c>
      <c r="D3878">
        <v>2</v>
      </c>
      <c r="E3878">
        <v>1</v>
      </c>
      <c r="F3878">
        <v>1</v>
      </c>
      <c r="G3878">
        <v>1</v>
      </c>
      <c r="H3878">
        <v>2</v>
      </c>
      <c r="I3878">
        <v>7</v>
      </c>
      <c r="J3878">
        <v>1</v>
      </c>
      <c r="K3878">
        <v>3</v>
      </c>
      <c r="L3878">
        <v>0</v>
      </c>
    </row>
    <row r="3879" spans="1:12" x14ac:dyDescent="0.2">
      <c r="A3879" t="s">
        <v>3895</v>
      </c>
      <c r="B3879" t="s">
        <v>17</v>
      </c>
      <c r="C3879">
        <v>0</v>
      </c>
      <c r="D3879">
        <v>2</v>
      </c>
      <c r="E3879">
        <v>1</v>
      </c>
      <c r="F3879">
        <v>1</v>
      </c>
      <c r="G3879">
        <v>1</v>
      </c>
      <c r="H3879">
        <v>2</v>
      </c>
      <c r="I3879">
        <v>6</v>
      </c>
      <c r="J3879">
        <v>1</v>
      </c>
      <c r="K3879">
        <v>3</v>
      </c>
      <c r="L3879">
        <v>0</v>
      </c>
    </row>
    <row r="3880" spans="1:12" x14ac:dyDescent="0.2">
      <c r="A3880" t="s">
        <v>3896</v>
      </c>
      <c r="B3880" t="s">
        <v>17</v>
      </c>
      <c r="C3880">
        <v>0</v>
      </c>
      <c r="D3880">
        <v>0</v>
      </c>
      <c r="E3880">
        <v>0</v>
      </c>
      <c r="F3880">
        <v>1</v>
      </c>
      <c r="G3880">
        <v>1</v>
      </c>
      <c r="H3880">
        <v>1</v>
      </c>
      <c r="I3880">
        <v>3</v>
      </c>
      <c r="J3880">
        <v>6</v>
      </c>
      <c r="K3880">
        <v>2</v>
      </c>
      <c r="L3880">
        <v>2</v>
      </c>
    </row>
    <row r="3881" spans="1:12" x14ac:dyDescent="0.2">
      <c r="A3881" t="s">
        <v>3897</v>
      </c>
      <c r="B3881" t="s">
        <v>19</v>
      </c>
      <c r="C3881">
        <v>0</v>
      </c>
      <c r="D3881">
        <v>0</v>
      </c>
      <c r="E3881">
        <v>1</v>
      </c>
      <c r="F3881">
        <v>0</v>
      </c>
      <c r="G3881">
        <v>1</v>
      </c>
      <c r="H3881">
        <v>3</v>
      </c>
      <c r="I3881">
        <v>5</v>
      </c>
      <c r="J3881">
        <v>1</v>
      </c>
      <c r="K3881">
        <v>3</v>
      </c>
      <c r="L3881">
        <v>0</v>
      </c>
    </row>
    <row r="3882" spans="1:12" x14ac:dyDescent="0.2">
      <c r="A3882" t="s">
        <v>3898</v>
      </c>
      <c r="B3882" t="s">
        <v>34</v>
      </c>
      <c r="C3882">
        <v>0</v>
      </c>
      <c r="D3882">
        <v>1</v>
      </c>
      <c r="E3882">
        <v>1</v>
      </c>
      <c r="F3882">
        <v>0</v>
      </c>
      <c r="G3882">
        <v>1</v>
      </c>
      <c r="H3882">
        <v>2</v>
      </c>
      <c r="I3882">
        <v>6</v>
      </c>
      <c r="J3882">
        <v>2</v>
      </c>
      <c r="K3882">
        <v>2</v>
      </c>
      <c r="L3882">
        <v>2</v>
      </c>
    </row>
    <row r="3883" spans="1:12" x14ac:dyDescent="0.2">
      <c r="A3883" t="s">
        <v>3899</v>
      </c>
      <c r="B3883" t="s">
        <v>34</v>
      </c>
      <c r="C3883">
        <v>0</v>
      </c>
      <c r="D3883">
        <v>6</v>
      </c>
      <c r="E3883">
        <v>1</v>
      </c>
      <c r="F3883">
        <v>0</v>
      </c>
      <c r="G3883">
        <v>0.5</v>
      </c>
      <c r="H3883">
        <v>14</v>
      </c>
      <c r="I3883">
        <v>29</v>
      </c>
      <c r="J3883">
        <v>5</v>
      </c>
      <c r="K3883">
        <v>7</v>
      </c>
      <c r="L3883">
        <v>2</v>
      </c>
    </row>
    <row r="3884" spans="1:12" x14ac:dyDescent="0.2">
      <c r="A3884" t="s">
        <v>3900</v>
      </c>
      <c r="B3884" t="s">
        <v>17</v>
      </c>
      <c r="C3884">
        <v>2</v>
      </c>
      <c r="D3884">
        <v>1</v>
      </c>
      <c r="E3884">
        <v>0</v>
      </c>
      <c r="F3884">
        <v>1</v>
      </c>
      <c r="G3884">
        <v>1</v>
      </c>
      <c r="H3884">
        <v>2</v>
      </c>
      <c r="I3884">
        <v>2</v>
      </c>
      <c r="J3884">
        <v>3</v>
      </c>
      <c r="K3884">
        <v>1</v>
      </c>
      <c r="L3884">
        <v>0</v>
      </c>
    </row>
    <row r="3885" spans="1:12" x14ac:dyDescent="0.2">
      <c r="A3885" t="s">
        <v>3901</v>
      </c>
      <c r="B3885" t="s">
        <v>34</v>
      </c>
      <c r="C3885">
        <v>0</v>
      </c>
      <c r="D3885">
        <v>3</v>
      </c>
      <c r="E3885">
        <v>58</v>
      </c>
      <c r="F3885">
        <v>0</v>
      </c>
      <c r="G3885">
        <v>0.5</v>
      </c>
      <c r="H3885">
        <v>51</v>
      </c>
      <c r="I3885">
        <v>116</v>
      </c>
      <c r="J3885">
        <v>1</v>
      </c>
      <c r="K3885">
        <v>12</v>
      </c>
      <c r="L3885">
        <v>0</v>
      </c>
    </row>
    <row r="3886" spans="1:12" x14ac:dyDescent="0.2">
      <c r="A3886" t="s">
        <v>3902</v>
      </c>
      <c r="B3886" t="s">
        <v>17</v>
      </c>
      <c r="C3886">
        <v>0</v>
      </c>
      <c r="D3886">
        <v>2</v>
      </c>
      <c r="E3886">
        <v>1</v>
      </c>
      <c r="F3886">
        <v>1</v>
      </c>
      <c r="G3886">
        <v>1</v>
      </c>
      <c r="H3886">
        <v>5</v>
      </c>
      <c r="I3886">
        <v>11</v>
      </c>
      <c r="J3886">
        <v>1</v>
      </c>
      <c r="K3886">
        <v>3</v>
      </c>
      <c r="L3886">
        <v>0</v>
      </c>
    </row>
    <row r="3887" spans="1:12" x14ac:dyDescent="0.2">
      <c r="A3887" t="s">
        <v>3903</v>
      </c>
      <c r="B3887" t="s">
        <v>17</v>
      </c>
      <c r="C3887">
        <v>0</v>
      </c>
      <c r="D3887">
        <v>1</v>
      </c>
      <c r="E3887">
        <v>0</v>
      </c>
      <c r="F3887">
        <v>1</v>
      </c>
      <c r="G3887">
        <v>1</v>
      </c>
      <c r="H3887">
        <v>1</v>
      </c>
      <c r="I3887">
        <v>2</v>
      </c>
      <c r="J3887">
        <v>2</v>
      </c>
      <c r="K3887">
        <v>1</v>
      </c>
      <c r="L3887">
        <v>0</v>
      </c>
    </row>
    <row r="3888" spans="1:12" x14ac:dyDescent="0.2">
      <c r="A3888" t="s">
        <v>3904</v>
      </c>
      <c r="B3888" t="s">
        <v>34</v>
      </c>
      <c r="C3888">
        <v>0</v>
      </c>
      <c r="D3888">
        <v>2</v>
      </c>
      <c r="E3888">
        <v>6</v>
      </c>
      <c r="F3888">
        <v>0</v>
      </c>
      <c r="G3888">
        <v>1</v>
      </c>
      <c r="H3888">
        <v>33</v>
      </c>
      <c r="I3888">
        <v>48</v>
      </c>
      <c r="J3888">
        <v>0</v>
      </c>
      <c r="K3888">
        <v>4</v>
      </c>
      <c r="L3888">
        <v>0</v>
      </c>
    </row>
    <row r="3889" spans="1:12" x14ac:dyDescent="0.2">
      <c r="A3889" t="s">
        <v>3905</v>
      </c>
      <c r="B3889" t="s">
        <v>34</v>
      </c>
      <c r="C3889">
        <v>0</v>
      </c>
      <c r="D3889">
        <v>6</v>
      </c>
      <c r="E3889">
        <v>0</v>
      </c>
      <c r="F3889">
        <v>0</v>
      </c>
      <c r="G3889">
        <v>0.5</v>
      </c>
      <c r="H3889">
        <v>22</v>
      </c>
      <c r="I3889">
        <v>55</v>
      </c>
      <c r="J3889">
        <v>3</v>
      </c>
      <c r="K3889">
        <v>10</v>
      </c>
      <c r="L3889">
        <v>0</v>
      </c>
    </row>
    <row r="3890" spans="1:12" x14ac:dyDescent="0.2">
      <c r="A3890" t="s">
        <v>3906</v>
      </c>
      <c r="B3890" t="s">
        <v>19</v>
      </c>
      <c r="C3890">
        <v>0</v>
      </c>
      <c r="D3890">
        <v>6</v>
      </c>
      <c r="E3890">
        <v>15</v>
      </c>
      <c r="F3890">
        <v>0</v>
      </c>
      <c r="G3890">
        <v>0.2</v>
      </c>
      <c r="H3890">
        <v>2</v>
      </c>
      <c r="I3890">
        <v>8</v>
      </c>
      <c r="J3890">
        <v>1</v>
      </c>
      <c r="K3890">
        <v>6</v>
      </c>
      <c r="L3890">
        <v>0</v>
      </c>
    </row>
    <row r="3891" spans="1:12" x14ac:dyDescent="0.2">
      <c r="A3891" t="s">
        <v>3907</v>
      </c>
      <c r="B3891" t="s">
        <v>19</v>
      </c>
      <c r="C3891">
        <v>0</v>
      </c>
      <c r="D3891">
        <v>1</v>
      </c>
      <c r="E3891">
        <v>3</v>
      </c>
      <c r="F3891">
        <v>0</v>
      </c>
      <c r="G3891">
        <v>1</v>
      </c>
      <c r="H3891">
        <v>4</v>
      </c>
      <c r="I3891">
        <v>10</v>
      </c>
      <c r="J3891">
        <v>1</v>
      </c>
      <c r="K3891">
        <v>4</v>
      </c>
      <c r="L3891">
        <v>0</v>
      </c>
    </row>
    <row r="3892" spans="1:12" x14ac:dyDescent="0.2">
      <c r="A3892" t="s">
        <v>3908</v>
      </c>
      <c r="B3892" t="s">
        <v>17</v>
      </c>
      <c r="C3892">
        <v>0</v>
      </c>
      <c r="D3892">
        <v>0</v>
      </c>
      <c r="E3892">
        <v>0</v>
      </c>
      <c r="F3892">
        <v>1</v>
      </c>
      <c r="G3892">
        <v>1</v>
      </c>
      <c r="H3892">
        <v>1</v>
      </c>
      <c r="I3892">
        <v>3</v>
      </c>
      <c r="J3892">
        <v>2</v>
      </c>
      <c r="K3892">
        <v>2</v>
      </c>
      <c r="L3892">
        <v>0</v>
      </c>
    </row>
    <row r="3893" spans="1:12" x14ac:dyDescent="0.2">
      <c r="A3893" t="s">
        <v>3909</v>
      </c>
      <c r="B3893" t="s">
        <v>34</v>
      </c>
      <c r="C3893">
        <v>0</v>
      </c>
      <c r="D3893">
        <v>1</v>
      </c>
      <c r="E3893">
        <v>0</v>
      </c>
      <c r="F3893">
        <v>0</v>
      </c>
      <c r="G3893">
        <v>1</v>
      </c>
      <c r="H3893">
        <v>1</v>
      </c>
      <c r="I3893">
        <v>2</v>
      </c>
      <c r="J3893">
        <v>2</v>
      </c>
      <c r="K3893">
        <v>1</v>
      </c>
      <c r="L3893">
        <v>0</v>
      </c>
    </row>
    <row r="3894" spans="1:12" x14ac:dyDescent="0.2">
      <c r="A3894" t="s">
        <v>3910</v>
      </c>
      <c r="B3894" t="s">
        <v>34</v>
      </c>
      <c r="C3894">
        <v>0</v>
      </c>
      <c r="D3894">
        <v>3</v>
      </c>
      <c r="E3894">
        <v>81</v>
      </c>
      <c r="F3894">
        <v>0</v>
      </c>
      <c r="G3894">
        <v>0.5</v>
      </c>
      <c r="H3894">
        <v>49</v>
      </c>
      <c r="I3894">
        <v>112</v>
      </c>
      <c r="J3894">
        <v>2</v>
      </c>
      <c r="K3894">
        <v>14</v>
      </c>
      <c r="L3894">
        <v>0</v>
      </c>
    </row>
    <row r="3895" spans="1:12" x14ac:dyDescent="0.2">
      <c r="A3895" t="s">
        <v>3911</v>
      </c>
      <c r="B3895" t="s">
        <v>17</v>
      </c>
      <c r="C3895">
        <v>0</v>
      </c>
      <c r="D3895">
        <v>2</v>
      </c>
      <c r="E3895">
        <v>1</v>
      </c>
      <c r="F3895">
        <v>1</v>
      </c>
      <c r="G3895">
        <v>1</v>
      </c>
      <c r="H3895">
        <v>2</v>
      </c>
      <c r="I3895">
        <v>5</v>
      </c>
      <c r="J3895">
        <v>1</v>
      </c>
      <c r="K3895">
        <v>3</v>
      </c>
      <c r="L3895">
        <v>0</v>
      </c>
    </row>
    <row r="3896" spans="1:12" x14ac:dyDescent="0.2">
      <c r="A3896" t="s">
        <v>3912</v>
      </c>
      <c r="B3896" t="s">
        <v>17</v>
      </c>
      <c r="C3896">
        <v>0</v>
      </c>
      <c r="D3896">
        <v>0</v>
      </c>
      <c r="E3896">
        <v>0</v>
      </c>
      <c r="F3896">
        <v>0</v>
      </c>
      <c r="G3896">
        <v>1</v>
      </c>
      <c r="H3896">
        <v>3</v>
      </c>
      <c r="I3896">
        <v>3</v>
      </c>
      <c r="J3896">
        <v>1</v>
      </c>
      <c r="K3896">
        <v>1</v>
      </c>
      <c r="L3896">
        <v>0</v>
      </c>
    </row>
    <row r="3897" spans="1:12" x14ac:dyDescent="0.2">
      <c r="A3897" t="s">
        <v>3913</v>
      </c>
      <c r="B3897" t="s">
        <v>17</v>
      </c>
      <c r="C3897">
        <v>0</v>
      </c>
      <c r="D3897">
        <v>0</v>
      </c>
      <c r="E3897">
        <v>0</v>
      </c>
      <c r="F3897">
        <v>1</v>
      </c>
      <c r="G3897">
        <v>1</v>
      </c>
      <c r="H3897">
        <v>3</v>
      </c>
      <c r="I3897">
        <v>2</v>
      </c>
      <c r="J3897">
        <v>1</v>
      </c>
      <c r="K3897">
        <v>1</v>
      </c>
      <c r="L3897">
        <v>0</v>
      </c>
    </row>
    <row r="3898" spans="1:12" x14ac:dyDescent="0.2">
      <c r="A3898" t="s">
        <v>3914</v>
      </c>
      <c r="B3898" t="s">
        <v>17</v>
      </c>
      <c r="C3898">
        <v>0</v>
      </c>
      <c r="D3898">
        <v>2</v>
      </c>
      <c r="E3898">
        <v>1</v>
      </c>
      <c r="F3898">
        <v>1</v>
      </c>
      <c r="G3898">
        <v>1</v>
      </c>
      <c r="H3898">
        <v>0</v>
      </c>
      <c r="I3898">
        <v>6</v>
      </c>
      <c r="J3898">
        <v>1</v>
      </c>
      <c r="K3898">
        <v>4</v>
      </c>
      <c r="L3898">
        <v>0</v>
      </c>
    </row>
    <row r="3899" spans="1:12" x14ac:dyDescent="0.2">
      <c r="A3899" t="s">
        <v>3915</v>
      </c>
      <c r="B3899" t="s">
        <v>34</v>
      </c>
      <c r="C3899">
        <v>0</v>
      </c>
      <c r="D3899">
        <v>3</v>
      </c>
      <c r="E3899">
        <v>0</v>
      </c>
      <c r="F3899">
        <v>0</v>
      </c>
      <c r="G3899">
        <v>1</v>
      </c>
      <c r="H3899">
        <v>13</v>
      </c>
      <c r="I3899">
        <v>25</v>
      </c>
      <c r="J3899">
        <v>3</v>
      </c>
      <c r="K3899">
        <v>7</v>
      </c>
      <c r="L3899">
        <v>0</v>
      </c>
    </row>
    <row r="3900" spans="1:12" x14ac:dyDescent="0.2">
      <c r="A3900" t="s">
        <v>3916</v>
      </c>
      <c r="B3900" t="s">
        <v>34</v>
      </c>
      <c r="C3900">
        <v>0</v>
      </c>
      <c r="D3900">
        <v>2</v>
      </c>
      <c r="E3900">
        <v>1</v>
      </c>
      <c r="F3900">
        <v>0</v>
      </c>
      <c r="G3900">
        <v>1</v>
      </c>
      <c r="H3900">
        <v>8</v>
      </c>
      <c r="I3900">
        <v>14</v>
      </c>
      <c r="J3900">
        <v>1</v>
      </c>
      <c r="K3900">
        <v>4</v>
      </c>
      <c r="L3900">
        <v>0</v>
      </c>
    </row>
    <row r="3901" spans="1:12" x14ac:dyDescent="0.2">
      <c r="A3901" t="s">
        <v>3917</v>
      </c>
      <c r="B3901" t="s">
        <v>34</v>
      </c>
      <c r="C3901">
        <v>0</v>
      </c>
      <c r="D3901">
        <v>4</v>
      </c>
      <c r="E3901">
        <v>0</v>
      </c>
      <c r="F3901">
        <v>0</v>
      </c>
      <c r="G3901">
        <v>1</v>
      </c>
      <c r="H3901">
        <v>6</v>
      </c>
      <c r="I3901">
        <v>13</v>
      </c>
      <c r="J3901">
        <v>3</v>
      </c>
      <c r="K3901">
        <v>4</v>
      </c>
      <c r="L3901">
        <v>0</v>
      </c>
    </row>
    <row r="3902" spans="1:12" x14ac:dyDescent="0.2">
      <c r="A3902" t="s">
        <v>3918</v>
      </c>
      <c r="B3902" t="s">
        <v>34</v>
      </c>
      <c r="C3902">
        <v>0</v>
      </c>
      <c r="D3902">
        <v>4</v>
      </c>
      <c r="E3902">
        <v>0</v>
      </c>
      <c r="F3902">
        <v>0</v>
      </c>
      <c r="G3902">
        <v>1</v>
      </c>
      <c r="H3902">
        <v>8</v>
      </c>
      <c r="I3902">
        <v>20</v>
      </c>
      <c r="J3902">
        <v>1</v>
      </c>
      <c r="K3902">
        <v>4</v>
      </c>
      <c r="L3902">
        <v>0</v>
      </c>
    </row>
    <row r="3903" spans="1:12" x14ac:dyDescent="0.2">
      <c r="A3903" t="s">
        <v>3919</v>
      </c>
      <c r="B3903" t="s">
        <v>17</v>
      </c>
      <c r="C3903">
        <v>0</v>
      </c>
      <c r="D3903">
        <v>0</v>
      </c>
      <c r="E3903">
        <v>0</v>
      </c>
      <c r="F3903">
        <v>0</v>
      </c>
      <c r="G3903">
        <v>1</v>
      </c>
      <c r="H3903">
        <v>2</v>
      </c>
      <c r="I3903">
        <v>2</v>
      </c>
      <c r="J3903">
        <v>1</v>
      </c>
      <c r="K3903">
        <v>1</v>
      </c>
      <c r="L3903">
        <v>0</v>
      </c>
    </row>
    <row r="3904" spans="1:12" x14ac:dyDescent="0.2">
      <c r="A3904" t="s">
        <v>3920</v>
      </c>
      <c r="B3904" t="s">
        <v>34</v>
      </c>
      <c r="C3904">
        <v>0</v>
      </c>
      <c r="D3904">
        <v>2</v>
      </c>
      <c r="E3904">
        <v>4</v>
      </c>
      <c r="F3904">
        <v>0</v>
      </c>
      <c r="G3904">
        <v>0.33300000000000002</v>
      </c>
      <c r="H3904">
        <v>7</v>
      </c>
      <c r="I3904">
        <v>13</v>
      </c>
      <c r="J3904">
        <v>3</v>
      </c>
      <c r="K3904">
        <v>6</v>
      </c>
      <c r="L3904">
        <v>0</v>
      </c>
    </row>
    <row r="3905" spans="1:12" x14ac:dyDescent="0.2">
      <c r="A3905" t="s">
        <v>3921</v>
      </c>
      <c r="B3905" t="s">
        <v>34</v>
      </c>
      <c r="C3905">
        <v>0</v>
      </c>
      <c r="D3905">
        <v>2</v>
      </c>
      <c r="E3905">
        <v>0</v>
      </c>
      <c r="F3905">
        <v>0</v>
      </c>
      <c r="G3905">
        <v>1</v>
      </c>
      <c r="H3905">
        <v>8</v>
      </c>
      <c r="I3905">
        <v>10</v>
      </c>
      <c r="J3905">
        <v>2</v>
      </c>
      <c r="K3905">
        <v>3</v>
      </c>
      <c r="L3905">
        <v>0</v>
      </c>
    </row>
    <row r="3906" spans="1:12" x14ac:dyDescent="0.2">
      <c r="A3906" t="s">
        <v>3922</v>
      </c>
      <c r="B3906" t="s">
        <v>17</v>
      </c>
      <c r="C3906">
        <v>6</v>
      </c>
      <c r="D3906">
        <v>1</v>
      </c>
      <c r="E3906">
        <v>0</v>
      </c>
      <c r="F3906">
        <v>1</v>
      </c>
      <c r="G3906">
        <v>1</v>
      </c>
      <c r="H3906">
        <v>1</v>
      </c>
      <c r="I3906">
        <v>2</v>
      </c>
      <c r="J3906">
        <v>8</v>
      </c>
      <c r="K3906">
        <v>1</v>
      </c>
      <c r="L3906">
        <v>0</v>
      </c>
    </row>
    <row r="3907" spans="1:12" x14ac:dyDescent="0.2">
      <c r="A3907" t="s">
        <v>3923</v>
      </c>
      <c r="B3907" t="s">
        <v>34</v>
      </c>
      <c r="C3907">
        <v>0</v>
      </c>
      <c r="D3907">
        <v>4</v>
      </c>
      <c r="E3907">
        <v>31</v>
      </c>
      <c r="F3907">
        <v>0</v>
      </c>
      <c r="G3907">
        <v>1</v>
      </c>
      <c r="H3907">
        <v>39</v>
      </c>
      <c r="I3907">
        <v>119</v>
      </c>
      <c r="J3907">
        <v>4</v>
      </c>
      <c r="K3907">
        <v>10</v>
      </c>
      <c r="L3907">
        <v>0</v>
      </c>
    </row>
    <row r="3908" spans="1:12" x14ac:dyDescent="0.2">
      <c r="A3908" t="s">
        <v>3924</v>
      </c>
      <c r="B3908" t="s">
        <v>17</v>
      </c>
      <c r="C3908">
        <v>0</v>
      </c>
      <c r="D3908">
        <v>2</v>
      </c>
      <c r="E3908">
        <v>1</v>
      </c>
      <c r="F3908">
        <v>1</v>
      </c>
      <c r="G3908">
        <v>1</v>
      </c>
      <c r="H3908">
        <v>1</v>
      </c>
      <c r="I3908">
        <v>5</v>
      </c>
      <c r="J3908">
        <v>1</v>
      </c>
      <c r="K3908">
        <v>3</v>
      </c>
      <c r="L3908">
        <v>0</v>
      </c>
    </row>
    <row r="3909" spans="1:12" x14ac:dyDescent="0.2">
      <c r="A3909" t="s">
        <v>3925</v>
      </c>
      <c r="B3909" t="s">
        <v>17</v>
      </c>
      <c r="C3909">
        <v>0</v>
      </c>
      <c r="D3909">
        <v>2</v>
      </c>
      <c r="E3909">
        <v>1</v>
      </c>
      <c r="F3909">
        <v>1</v>
      </c>
      <c r="G3909">
        <v>1</v>
      </c>
      <c r="H3909">
        <v>3</v>
      </c>
      <c r="I3909">
        <v>7</v>
      </c>
      <c r="J3909">
        <v>1</v>
      </c>
      <c r="K3909">
        <v>3</v>
      </c>
      <c r="L3909">
        <v>0</v>
      </c>
    </row>
    <row r="3910" spans="1:12" x14ac:dyDescent="0.2">
      <c r="A3910" t="s">
        <v>3926</v>
      </c>
      <c r="B3910" t="s">
        <v>17</v>
      </c>
      <c r="C3910">
        <v>0</v>
      </c>
      <c r="D3910">
        <v>3</v>
      </c>
      <c r="E3910">
        <v>6</v>
      </c>
      <c r="F3910">
        <v>1</v>
      </c>
      <c r="G3910">
        <v>0.33300000000000002</v>
      </c>
      <c r="H3910">
        <v>1</v>
      </c>
      <c r="I3910">
        <v>6</v>
      </c>
      <c r="J3910">
        <v>1</v>
      </c>
      <c r="K3910">
        <v>5</v>
      </c>
      <c r="L3910">
        <v>0</v>
      </c>
    </row>
    <row r="3911" spans="1:12" x14ac:dyDescent="0.2">
      <c r="A3911" t="s">
        <v>3927</v>
      </c>
      <c r="B3911" t="s">
        <v>17</v>
      </c>
      <c r="C3911">
        <v>0</v>
      </c>
      <c r="D3911">
        <v>1</v>
      </c>
      <c r="E3911">
        <v>0</v>
      </c>
      <c r="F3911">
        <v>1</v>
      </c>
      <c r="G3911">
        <v>1</v>
      </c>
      <c r="H3911">
        <v>3</v>
      </c>
      <c r="I3911">
        <v>2</v>
      </c>
      <c r="J3911">
        <v>1</v>
      </c>
      <c r="K3911">
        <v>1</v>
      </c>
      <c r="L3911">
        <v>0</v>
      </c>
    </row>
    <row r="3912" spans="1:12" x14ac:dyDescent="0.2">
      <c r="A3912" t="s">
        <v>3928</v>
      </c>
      <c r="B3912" t="s">
        <v>34</v>
      </c>
      <c r="C3912">
        <v>0</v>
      </c>
      <c r="D3912">
        <v>20</v>
      </c>
      <c r="E3912">
        <v>101</v>
      </c>
      <c r="F3912">
        <v>1</v>
      </c>
      <c r="G3912">
        <v>1</v>
      </c>
      <c r="H3912">
        <v>28</v>
      </c>
      <c r="I3912">
        <v>60</v>
      </c>
      <c r="J3912">
        <v>1</v>
      </c>
      <c r="K3912">
        <v>23</v>
      </c>
      <c r="L3912">
        <v>0</v>
      </c>
    </row>
    <row r="3913" spans="1:12" x14ac:dyDescent="0.2">
      <c r="A3913" t="s">
        <v>3929</v>
      </c>
      <c r="B3913" t="s">
        <v>34</v>
      </c>
      <c r="C3913">
        <v>0</v>
      </c>
      <c r="D3913">
        <v>3</v>
      </c>
      <c r="E3913">
        <v>13</v>
      </c>
      <c r="F3913">
        <v>0</v>
      </c>
      <c r="G3913">
        <v>1</v>
      </c>
      <c r="H3913">
        <v>39</v>
      </c>
      <c r="I3913">
        <v>64</v>
      </c>
      <c r="J3913">
        <v>0</v>
      </c>
      <c r="K3913">
        <v>6</v>
      </c>
      <c r="L3913">
        <v>0</v>
      </c>
    </row>
    <row r="3914" spans="1:12" x14ac:dyDescent="0.2">
      <c r="A3914" t="s">
        <v>3930</v>
      </c>
      <c r="B3914" t="s">
        <v>34</v>
      </c>
      <c r="C3914">
        <v>2</v>
      </c>
      <c r="D3914">
        <v>5</v>
      </c>
      <c r="E3914">
        <v>4</v>
      </c>
      <c r="F3914">
        <v>1</v>
      </c>
      <c r="G3914">
        <v>0.5</v>
      </c>
      <c r="H3914">
        <v>2</v>
      </c>
      <c r="I3914">
        <v>17</v>
      </c>
      <c r="J3914">
        <v>8</v>
      </c>
      <c r="K3914">
        <v>5</v>
      </c>
      <c r="L3914">
        <v>1</v>
      </c>
    </row>
    <row r="3915" spans="1:12" x14ac:dyDescent="0.2">
      <c r="A3915" t="s">
        <v>3931</v>
      </c>
      <c r="B3915" t="s">
        <v>34</v>
      </c>
      <c r="C3915">
        <v>2</v>
      </c>
      <c r="D3915">
        <v>3</v>
      </c>
      <c r="E3915">
        <v>3</v>
      </c>
      <c r="F3915">
        <v>1</v>
      </c>
      <c r="G3915">
        <v>1</v>
      </c>
      <c r="H3915">
        <v>4</v>
      </c>
      <c r="I3915">
        <v>11</v>
      </c>
      <c r="J3915">
        <v>1</v>
      </c>
      <c r="K3915">
        <v>4</v>
      </c>
      <c r="L3915">
        <v>0</v>
      </c>
    </row>
    <row r="3916" spans="1:12" x14ac:dyDescent="0.2">
      <c r="A3916" t="s">
        <v>3932</v>
      </c>
      <c r="B3916" t="s">
        <v>34</v>
      </c>
      <c r="C3916">
        <v>0</v>
      </c>
      <c r="D3916">
        <v>2</v>
      </c>
      <c r="E3916">
        <v>0</v>
      </c>
      <c r="F3916">
        <v>1</v>
      </c>
      <c r="G3916">
        <v>1</v>
      </c>
      <c r="H3916">
        <v>6</v>
      </c>
      <c r="I3916">
        <v>30</v>
      </c>
      <c r="J3916">
        <v>1</v>
      </c>
      <c r="K3916">
        <v>4</v>
      </c>
      <c r="L3916">
        <v>0</v>
      </c>
    </row>
    <row r="3917" spans="1:12" x14ac:dyDescent="0.2">
      <c r="A3917" t="s">
        <v>3933</v>
      </c>
      <c r="B3917" t="s">
        <v>17</v>
      </c>
      <c r="C3917">
        <v>6</v>
      </c>
      <c r="D3917">
        <v>3</v>
      </c>
      <c r="E3917">
        <v>0</v>
      </c>
      <c r="F3917">
        <v>1</v>
      </c>
      <c r="G3917">
        <v>1</v>
      </c>
      <c r="H3917">
        <v>0</v>
      </c>
      <c r="I3917">
        <v>11</v>
      </c>
      <c r="J3917">
        <v>2</v>
      </c>
      <c r="K3917">
        <v>5</v>
      </c>
      <c r="L3917">
        <v>0</v>
      </c>
    </row>
    <row r="3918" spans="1:12" x14ac:dyDescent="0.2">
      <c r="A3918" t="s">
        <v>3934</v>
      </c>
      <c r="B3918" t="s">
        <v>34</v>
      </c>
      <c r="C3918">
        <v>2</v>
      </c>
      <c r="D3918">
        <v>3</v>
      </c>
      <c r="E3918">
        <v>0</v>
      </c>
      <c r="F3918">
        <v>1</v>
      </c>
      <c r="G3918">
        <v>0.5</v>
      </c>
      <c r="H3918">
        <v>1</v>
      </c>
      <c r="I3918">
        <v>15</v>
      </c>
      <c r="J3918">
        <v>1</v>
      </c>
      <c r="K3918">
        <v>4</v>
      </c>
      <c r="L3918">
        <v>0</v>
      </c>
    </row>
    <row r="3919" spans="1:12" x14ac:dyDescent="0.2">
      <c r="A3919" t="s">
        <v>3935</v>
      </c>
      <c r="B3919" t="s">
        <v>17</v>
      </c>
      <c r="C3919">
        <v>0</v>
      </c>
      <c r="D3919">
        <v>0</v>
      </c>
      <c r="E3919">
        <v>0</v>
      </c>
      <c r="F3919">
        <v>1</v>
      </c>
      <c r="G3919">
        <v>1</v>
      </c>
      <c r="H3919">
        <v>1</v>
      </c>
      <c r="I3919">
        <v>2</v>
      </c>
      <c r="J3919">
        <v>2</v>
      </c>
      <c r="K3919">
        <v>1</v>
      </c>
      <c r="L3919">
        <v>0</v>
      </c>
    </row>
    <row r="3920" spans="1:12" x14ac:dyDescent="0.2">
      <c r="A3920" t="s">
        <v>3936</v>
      </c>
      <c r="B3920" t="s">
        <v>34</v>
      </c>
      <c r="C3920">
        <v>0</v>
      </c>
      <c r="D3920">
        <v>2</v>
      </c>
      <c r="E3920">
        <v>3</v>
      </c>
      <c r="F3920">
        <v>0</v>
      </c>
      <c r="G3920">
        <v>1</v>
      </c>
      <c r="H3920">
        <v>11</v>
      </c>
      <c r="I3920">
        <v>12</v>
      </c>
      <c r="J3920">
        <v>6</v>
      </c>
      <c r="K3920">
        <v>4</v>
      </c>
      <c r="L3920">
        <v>4</v>
      </c>
    </row>
    <row r="3921" spans="1:12" x14ac:dyDescent="0.2">
      <c r="A3921" t="s">
        <v>3937</v>
      </c>
      <c r="B3921" t="s">
        <v>34</v>
      </c>
      <c r="C3921">
        <v>0</v>
      </c>
      <c r="D3921">
        <v>2</v>
      </c>
      <c r="E3921">
        <v>0</v>
      </c>
      <c r="F3921">
        <v>0</v>
      </c>
      <c r="G3921">
        <v>1</v>
      </c>
      <c r="H3921">
        <v>13</v>
      </c>
      <c r="I3921">
        <v>24</v>
      </c>
      <c r="J3921">
        <v>2</v>
      </c>
      <c r="K3921">
        <v>6</v>
      </c>
      <c r="L3921">
        <v>0</v>
      </c>
    </row>
    <row r="3922" spans="1:12" x14ac:dyDescent="0.2">
      <c r="A3922" t="s">
        <v>3938</v>
      </c>
      <c r="B3922" t="s">
        <v>34</v>
      </c>
      <c r="C3922">
        <v>0</v>
      </c>
      <c r="D3922">
        <v>2</v>
      </c>
      <c r="E3922">
        <v>1</v>
      </c>
      <c r="F3922">
        <v>0</v>
      </c>
      <c r="G3922">
        <v>1</v>
      </c>
      <c r="H3922">
        <v>8</v>
      </c>
      <c r="I3922">
        <v>13</v>
      </c>
      <c r="J3922">
        <v>1</v>
      </c>
      <c r="K3922">
        <v>4</v>
      </c>
      <c r="L3922">
        <v>0</v>
      </c>
    </row>
    <row r="3923" spans="1:12" x14ac:dyDescent="0.2">
      <c r="A3923" t="s">
        <v>3939</v>
      </c>
      <c r="B3923" t="s">
        <v>34</v>
      </c>
      <c r="C3923">
        <v>0</v>
      </c>
      <c r="D3923">
        <v>2</v>
      </c>
      <c r="E3923">
        <v>0</v>
      </c>
      <c r="F3923">
        <v>0</v>
      </c>
      <c r="G3923">
        <v>0.5</v>
      </c>
      <c r="H3923">
        <v>13</v>
      </c>
      <c r="I3923">
        <v>27</v>
      </c>
      <c r="J3923">
        <v>2</v>
      </c>
      <c r="K3923">
        <v>6</v>
      </c>
      <c r="L3923">
        <v>0</v>
      </c>
    </row>
    <row r="3924" spans="1:12" x14ac:dyDescent="0.2">
      <c r="A3924" t="s">
        <v>3940</v>
      </c>
      <c r="B3924" t="s">
        <v>34</v>
      </c>
      <c r="C3924">
        <v>0</v>
      </c>
      <c r="D3924">
        <v>2</v>
      </c>
      <c r="E3924">
        <v>1</v>
      </c>
      <c r="F3924">
        <v>0</v>
      </c>
      <c r="G3924">
        <v>1</v>
      </c>
      <c r="H3924">
        <v>5</v>
      </c>
      <c r="I3924">
        <v>11</v>
      </c>
      <c r="J3924">
        <v>1</v>
      </c>
      <c r="K3924">
        <v>4</v>
      </c>
      <c r="L3924">
        <v>0</v>
      </c>
    </row>
    <row r="3925" spans="1:12" x14ac:dyDescent="0.2">
      <c r="A3925" t="s">
        <v>3941</v>
      </c>
      <c r="B3925" t="s">
        <v>34</v>
      </c>
      <c r="C3925">
        <v>0</v>
      </c>
      <c r="D3925">
        <v>2</v>
      </c>
      <c r="E3925">
        <v>0</v>
      </c>
      <c r="F3925">
        <v>0</v>
      </c>
      <c r="G3925">
        <v>0.5</v>
      </c>
      <c r="H3925">
        <v>14</v>
      </c>
      <c r="I3925">
        <v>30</v>
      </c>
      <c r="J3925">
        <v>2</v>
      </c>
      <c r="K3925">
        <v>8</v>
      </c>
      <c r="L3925">
        <v>0</v>
      </c>
    </row>
    <row r="3926" spans="1:12" x14ac:dyDescent="0.2">
      <c r="A3926" t="s">
        <v>3942</v>
      </c>
      <c r="B3926" t="s">
        <v>34</v>
      </c>
      <c r="C3926">
        <v>0</v>
      </c>
      <c r="D3926">
        <v>2</v>
      </c>
      <c r="E3926">
        <v>1</v>
      </c>
      <c r="F3926">
        <v>0</v>
      </c>
      <c r="G3926">
        <v>1</v>
      </c>
      <c r="H3926">
        <v>8</v>
      </c>
      <c r="I3926">
        <v>14</v>
      </c>
      <c r="J3926">
        <v>1</v>
      </c>
      <c r="K3926">
        <v>4</v>
      </c>
      <c r="L3926">
        <v>0</v>
      </c>
    </row>
    <row r="3927" spans="1:12" x14ac:dyDescent="0.2">
      <c r="A3927" t="s">
        <v>3943</v>
      </c>
      <c r="B3927" t="s">
        <v>34</v>
      </c>
      <c r="C3927">
        <v>0</v>
      </c>
      <c r="D3927">
        <v>2</v>
      </c>
      <c r="E3927">
        <v>0</v>
      </c>
      <c r="F3927">
        <v>0</v>
      </c>
      <c r="G3927">
        <v>0.5</v>
      </c>
      <c r="H3927">
        <v>13</v>
      </c>
      <c r="I3927">
        <v>27</v>
      </c>
      <c r="J3927">
        <v>2</v>
      </c>
      <c r="K3927">
        <v>7</v>
      </c>
      <c r="L3927">
        <v>0</v>
      </c>
    </row>
    <row r="3928" spans="1:12" x14ac:dyDescent="0.2">
      <c r="A3928" t="s">
        <v>3944</v>
      </c>
      <c r="B3928" t="s">
        <v>34</v>
      </c>
      <c r="C3928">
        <v>0</v>
      </c>
      <c r="D3928">
        <v>2</v>
      </c>
      <c r="E3928">
        <v>1</v>
      </c>
      <c r="F3928">
        <v>0</v>
      </c>
      <c r="G3928">
        <v>1</v>
      </c>
      <c r="H3928">
        <v>6</v>
      </c>
      <c r="I3928">
        <v>8</v>
      </c>
      <c r="J3928">
        <v>1</v>
      </c>
      <c r="K3928">
        <v>4</v>
      </c>
      <c r="L3928">
        <v>0</v>
      </c>
    </row>
    <row r="3929" spans="1:12" x14ac:dyDescent="0.2">
      <c r="A3929" t="s">
        <v>3945</v>
      </c>
      <c r="B3929" t="s">
        <v>34</v>
      </c>
      <c r="C3929">
        <v>0</v>
      </c>
      <c r="D3929">
        <v>5</v>
      </c>
      <c r="E3929">
        <v>0</v>
      </c>
      <c r="F3929">
        <v>0</v>
      </c>
      <c r="G3929">
        <v>1</v>
      </c>
      <c r="H3929">
        <v>7</v>
      </c>
      <c r="I3929">
        <v>21</v>
      </c>
      <c r="J3929">
        <v>3</v>
      </c>
      <c r="K3929">
        <v>5</v>
      </c>
      <c r="L3929">
        <v>0</v>
      </c>
    </row>
    <row r="3930" spans="1:12" x14ac:dyDescent="0.2">
      <c r="A3930" t="s">
        <v>3946</v>
      </c>
      <c r="B3930" t="s">
        <v>34</v>
      </c>
      <c r="C3930">
        <v>0</v>
      </c>
      <c r="D3930">
        <v>4</v>
      </c>
      <c r="E3930">
        <v>0</v>
      </c>
      <c r="F3930">
        <v>0</v>
      </c>
      <c r="G3930">
        <v>0.5</v>
      </c>
      <c r="H3930">
        <v>9</v>
      </c>
      <c r="I3930">
        <v>31</v>
      </c>
      <c r="J3930">
        <v>1</v>
      </c>
      <c r="K3930">
        <v>5</v>
      </c>
      <c r="L3930">
        <v>0</v>
      </c>
    </row>
    <row r="3931" spans="1:12" x14ac:dyDescent="0.2">
      <c r="A3931" t="s">
        <v>3947</v>
      </c>
      <c r="B3931" t="s">
        <v>17</v>
      </c>
      <c r="C3931">
        <v>0</v>
      </c>
      <c r="D3931">
        <v>0</v>
      </c>
      <c r="E3931">
        <v>0</v>
      </c>
      <c r="F3931">
        <v>0</v>
      </c>
      <c r="G3931">
        <v>1</v>
      </c>
      <c r="H3931">
        <v>2</v>
      </c>
      <c r="I3931">
        <v>2</v>
      </c>
      <c r="J3931">
        <v>1</v>
      </c>
      <c r="K3931">
        <v>1</v>
      </c>
      <c r="L3931">
        <v>0</v>
      </c>
    </row>
    <row r="3932" spans="1:12" x14ac:dyDescent="0.2">
      <c r="A3932" t="s">
        <v>3948</v>
      </c>
      <c r="B3932" t="s">
        <v>34</v>
      </c>
      <c r="C3932">
        <v>0</v>
      </c>
      <c r="D3932">
        <v>2</v>
      </c>
      <c r="E3932">
        <v>4</v>
      </c>
      <c r="F3932">
        <v>0</v>
      </c>
      <c r="G3932">
        <v>0.33300000000000002</v>
      </c>
      <c r="H3932">
        <v>7</v>
      </c>
      <c r="I3932">
        <v>14</v>
      </c>
      <c r="J3932">
        <v>3</v>
      </c>
      <c r="K3932">
        <v>6</v>
      </c>
      <c r="L3932">
        <v>0</v>
      </c>
    </row>
    <row r="3933" spans="1:12" x14ac:dyDescent="0.2">
      <c r="A3933" t="s">
        <v>3949</v>
      </c>
      <c r="B3933" t="s">
        <v>34</v>
      </c>
      <c r="C3933">
        <v>0</v>
      </c>
      <c r="D3933">
        <v>1</v>
      </c>
      <c r="E3933">
        <v>1</v>
      </c>
      <c r="F3933">
        <v>0</v>
      </c>
      <c r="G3933">
        <v>1</v>
      </c>
      <c r="H3933">
        <v>6</v>
      </c>
      <c r="I3933">
        <v>7</v>
      </c>
      <c r="J3933">
        <v>3</v>
      </c>
      <c r="K3933">
        <v>2</v>
      </c>
      <c r="L3933">
        <v>2</v>
      </c>
    </row>
    <row r="3934" spans="1:12" x14ac:dyDescent="0.2">
      <c r="A3934" t="s">
        <v>3950</v>
      </c>
      <c r="B3934" t="s">
        <v>34</v>
      </c>
      <c r="C3934">
        <v>0</v>
      </c>
      <c r="D3934">
        <v>2</v>
      </c>
      <c r="E3934">
        <v>2</v>
      </c>
      <c r="F3934">
        <v>0</v>
      </c>
      <c r="G3934">
        <v>1</v>
      </c>
      <c r="H3934">
        <v>15</v>
      </c>
      <c r="I3934">
        <v>32</v>
      </c>
      <c r="J3934">
        <v>1</v>
      </c>
      <c r="K3934">
        <v>6</v>
      </c>
      <c r="L3934">
        <v>0</v>
      </c>
    </row>
    <row r="3935" spans="1:12" x14ac:dyDescent="0.2">
      <c r="A3935" t="s">
        <v>3951</v>
      </c>
      <c r="B3935" t="s">
        <v>17</v>
      </c>
      <c r="C3935">
        <v>0</v>
      </c>
      <c r="D3935">
        <v>0</v>
      </c>
      <c r="E3935">
        <v>0</v>
      </c>
      <c r="F3935">
        <v>0</v>
      </c>
      <c r="G3935">
        <v>1</v>
      </c>
      <c r="H3935">
        <v>3</v>
      </c>
      <c r="I3935">
        <v>6</v>
      </c>
      <c r="J3935">
        <v>1</v>
      </c>
      <c r="K3935">
        <v>2</v>
      </c>
      <c r="L3935">
        <v>0</v>
      </c>
    </row>
    <row r="3936" spans="1:12" x14ac:dyDescent="0.2">
      <c r="A3936" t="s">
        <v>3952</v>
      </c>
      <c r="B3936" t="s">
        <v>34</v>
      </c>
      <c r="C3936">
        <v>0</v>
      </c>
      <c r="D3936">
        <v>2</v>
      </c>
      <c r="E3936">
        <v>6</v>
      </c>
      <c r="F3936">
        <v>0</v>
      </c>
      <c r="G3936">
        <v>1</v>
      </c>
      <c r="H3936">
        <v>13</v>
      </c>
      <c r="I3936">
        <v>27</v>
      </c>
      <c r="J3936">
        <v>1</v>
      </c>
      <c r="K3936">
        <v>6</v>
      </c>
      <c r="L3936">
        <v>0</v>
      </c>
    </row>
    <row r="3937" spans="1:12" x14ac:dyDescent="0.2">
      <c r="A3937" t="s">
        <v>3953</v>
      </c>
      <c r="B3937" t="s">
        <v>17</v>
      </c>
      <c r="C3937">
        <v>0</v>
      </c>
      <c r="D3937">
        <v>0</v>
      </c>
      <c r="E3937">
        <v>0</v>
      </c>
      <c r="F3937">
        <v>0</v>
      </c>
      <c r="G3937">
        <v>1</v>
      </c>
      <c r="H3937">
        <v>3</v>
      </c>
      <c r="I3937">
        <v>9</v>
      </c>
      <c r="J3937">
        <v>1</v>
      </c>
      <c r="K3937">
        <v>3</v>
      </c>
      <c r="L3937">
        <v>0</v>
      </c>
    </row>
    <row r="3938" spans="1:12" x14ac:dyDescent="0.2">
      <c r="A3938" t="s">
        <v>3954</v>
      </c>
      <c r="B3938" t="s">
        <v>34</v>
      </c>
      <c r="C3938">
        <v>0</v>
      </c>
      <c r="D3938">
        <v>2</v>
      </c>
      <c r="E3938">
        <v>0</v>
      </c>
      <c r="F3938">
        <v>0</v>
      </c>
      <c r="G3938">
        <v>1</v>
      </c>
      <c r="H3938">
        <v>9</v>
      </c>
      <c r="I3938">
        <v>18</v>
      </c>
      <c r="J3938">
        <v>2</v>
      </c>
      <c r="K3938">
        <v>3</v>
      </c>
      <c r="L3938">
        <v>0</v>
      </c>
    </row>
    <row r="3939" spans="1:12" x14ac:dyDescent="0.2">
      <c r="A3939" t="s">
        <v>3955</v>
      </c>
      <c r="B3939" t="s">
        <v>34</v>
      </c>
      <c r="C3939">
        <v>0</v>
      </c>
      <c r="D3939">
        <v>3</v>
      </c>
      <c r="E3939">
        <v>172</v>
      </c>
      <c r="F3939">
        <v>0</v>
      </c>
      <c r="G3939">
        <v>1</v>
      </c>
      <c r="H3939">
        <v>75</v>
      </c>
      <c r="I3939">
        <v>196</v>
      </c>
      <c r="J3939">
        <v>1</v>
      </c>
      <c r="K3939">
        <v>21</v>
      </c>
      <c r="L3939">
        <v>0</v>
      </c>
    </row>
    <row r="3940" spans="1:12" x14ac:dyDescent="0.2">
      <c r="A3940" t="s">
        <v>3956</v>
      </c>
      <c r="B3940" t="s">
        <v>17</v>
      </c>
      <c r="C3940">
        <v>0</v>
      </c>
      <c r="D3940">
        <v>2</v>
      </c>
      <c r="E3940">
        <v>1</v>
      </c>
      <c r="F3940">
        <v>1</v>
      </c>
      <c r="G3940">
        <v>1</v>
      </c>
      <c r="H3940">
        <v>5</v>
      </c>
      <c r="I3940">
        <v>11</v>
      </c>
      <c r="J3940">
        <v>1</v>
      </c>
      <c r="K3940">
        <v>3</v>
      </c>
      <c r="L3940">
        <v>0</v>
      </c>
    </row>
    <row r="3941" spans="1:12" x14ac:dyDescent="0.2">
      <c r="A3941" t="s">
        <v>3957</v>
      </c>
      <c r="B3941" t="s">
        <v>17</v>
      </c>
      <c r="C3941">
        <v>0</v>
      </c>
      <c r="D3941">
        <v>1</v>
      </c>
      <c r="E3941">
        <v>0</v>
      </c>
      <c r="F3941">
        <v>1</v>
      </c>
      <c r="G3941">
        <v>1</v>
      </c>
      <c r="H3941">
        <v>1</v>
      </c>
      <c r="I3941">
        <v>2</v>
      </c>
      <c r="J3941">
        <v>2</v>
      </c>
      <c r="K3941">
        <v>1</v>
      </c>
      <c r="L3941">
        <v>0</v>
      </c>
    </row>
    <row r="3942" spans="1:12" x14ac:dyDescent="0.2">
      <c r="A3942" t="s">
        <v>3958</v>
      </c>
      <c r="B3942" t="s">
        <v>34</v>
      </c>
      <c r="C3942">
        <v>0</v>
      </c>
      <c r="D3942">
        <v>3</v>
      </c>
      <c r="E3942">
        <v>0</v>
      </c>
      <c r="F3942">
        <v>0</v>
      </c>
      <c r="G3942">
        <v>1</v>
      </c>
      <c r="H3942">
        <v>6</v>
      </c>
      <c r="I3942">
        <v>12</v>
      </c>
      <c r="J3942">
        <v>2</v>
      </c>
      <c r="K3942">
        <v>3</v>
      </c>
      <c r="L3942">
        <v>0</v>
      </c>
    </row>
    <row r="3943" spans="1:12" x14ac:dyDescent="0.2">
      <c r="A3943" t="s">
        <v>3959</v>
      </c>
      <c r="B3943" t="s">
        <v>34</v>
      </c>
      <c r="C3943">
        <v>2</v>
      </c>
      <c r="D3943">
        <v>1</v>
      </c>
      <c r="E3943">
        <v>0</v>
      </c>
      <c r="F3943">
        <v>1</v>
      </c>
      <c r="G3943">
        <v>1</v>
      </c>
      <c r="H3943">
        <v>4</v>
      </c>
      <c r="I3943">
        <v>7</v>
      </c>
      <c r="J3943">
        <v>1</v>
      </c>
      <c r="K3943">
        <v>1</v>
      </c>
      <c r="L3943">
        <v>0</v>
      </c>
    </row>
    <row r="3944" spans="1:12" x14ac:dyDescent="0.2">
      <c r="A3944" t="s">
        <v>3960</v>
      </c>
      <c r="B3944" t="s">
        <v>17</v>
      </c>
      <c r="C3944">
        <v>0</v>
      </c>
      <c r="D3944">
        <v>0</v>
      </c>
      <c r="E3944">
        <v>0</v>
      </c>
      <c r="F3944">
        <v>1</v>
      </c>
      <c r="G3944">
        <v>1</v>
      </c>
      <c r="H3944">
        <v>0</v>
      </c>
      <c r="I3944">
        <v>3</v>
      </c>
      <c r="J3944">
        <v>1</v>
      </c>
      <c r="K3944">
        <v>2</v>
      </c>
      <c r="L3944">
        <v>0</v>
      </c>
    </row>
    <row r="3945" spans="1:12" x14ac:dyDescent="0.2">
      <c r="A3945" t="s">
        <v>3961</v>
      </c>
      <c r="B3945" t="s">
        <v>34</v>
      </c>
      <c r="C3945">
        <v>7</v>
      </c>
      <c r="D3945">
        <v>3</v>
      </c>
      <c r="E3945">
        <v>1</v>
      </c>
      <c r="F3945">
        <v>1</v>
      </c>
      <c r="G3945">
        <v>1</v>
      </c>
      <c r="H3945">
        <v>6</v>
      </c>
      <c r="I3945">
        <v>20</v>
      </c>
      <c r="J3945">
        <v>7</v>
      </c>
      <c r="K3945">
        <v>4</v>
      </c>
      <c r="L3945">
        <v>0</v>
      </c>
    </row>
    <row r="3946" spans="1:12" x14ac:dyDescent="0.2">
      <c r="A3946" t="s">
        <v>3962</v>
      </c>
      <c r="B3946" t="s">
        <v>17</v>
      </c>
      <c r="C3946">
        <v>3</v>
      </c>
      <c r="D3946">
        <v>2</v>
      </c>
      <c r="E3946">
        <v>4</v>
      </c>
      <c r="F3946">
        <v>2</v>
      </c>
      <c r="G3946">
        <v>0.5</v>
      </c>
      <c r="H3946">
        <v>0</v>
      </c>
      <c r="I3946">
        <v>7</v>
      </c>
      <c r="J3946">
        <v>2</v>
      </c>
      <c r="K3946">
        <v>4</v>
      </c>
      <c r="L3946">
        <v>0</v>
      </c>
    </row>
    <row r="3947" spans="1:12" x14ac:dyDescent="0.2">
      <c r="A3947" t="s">
        <v>3963</v>
      </c>
      <c r="B3947" t="s">
        <v>34</v>
      </c>
      <c r="C3947">
        <v>0</v>
      </c>
      <c r="D3947">
        <v>2</v>
      </c>
      <c r="E3947">
        <v>3</v>
      </c>
      <c r="F3947">
        <v>0</v>
      </c>
      <c r="G3947">
        <v>1</v>
      </c>
      <c r="H3947">
        <v>17</v>
      </c>
      <c r="I3947">
        <v>22</v>
      </c>
      <c r="J3947">
        <v>0</v>
      </c>
      <c r="K3947">
        <v>3</v>
      </c>
      <c r="L3947">
        <v>0</v>
      </c>
    </row>
    <row r="3948" spans="1:12" x14ac:dyDescent="0.2">
      <c r="A3948" t="s">
        <v>3964</v>
      </c>
      <c r="B3948" t="s">
        <v>34</v>
      </c>
      <c r="C3948">
        <v>0</v>
      </c>
      <c r="D3948">
        <v>5</v>
      </c>
      <c r="E3948">
        <v>0</v>
      </c>
      <c r="F3948">
        <v>0</v>
      </c>
      <c r="G3948">
        <v>1</v>
      </c>
      <c r="H3948">
        <v>4</v>
      </c>
      <c r="I3948">
        <v>14</v>
      </c>
      <c r="J3948">
        <v>2</v>
      </c>
      <c r="K3948">
        <v>6</v>
      </c>
      <c r="L3948">
        <v>0</v>
      </c>
    </row>
    <row r="3949" spans="1:12" x14ac:dyDescent="0.2">
      <c r="A3949" t="s">
        <v>3965</v>
      </c>
      <c r="B3949" t="s">
        <v>34</v>
      </c>
      <c r="C3949">
        <v>0</v>
      </c>
      <c r="D3949">
        <v>1</v>
      </c>
      <c r="E3949">
        <v>1</v>
      </c>
      <c r="F3949">
        <v>0</v>
      </c>
      <c r="G3949">
        <v>1</v>
      </c>
      <c r="H3949">
        <v>4</v>
      </c>
      <c r="I3949">
        <v>5</v>
      </c>
      <c r="J3949">
        <v>1</v>
      </c>
      <c r="K3949">
        <v>2</v>
      </c>
      <c r="L3949">
        <v>0</v>
      </c>
    </row>
    <row r="3950" spans="1:12" x14ac:dyDescent="0.2">
      <c r="A3950" t="s">
        <v>3966</v>
      </c>
      <c r="B3950" t="s">
        <v>34</v>
      </c>
      <c r="C3950">
        <v>0</v>
      </c>
      <c r="D3950">
        <v>2</v>
      </c>
      <c r="E3950">
        <v>1</v>
      </c>
      <c r="F3950">
        <v>0</v>
      </c>
      <c r="G3950">
        <v>1</v>
      </c>
      <c r="H3950">
        <v>5</v>
      </c>
      <c r="I3950">
        <v>8</v>
      </c>
      <c r="J3950">
        <v>1</v>
      </c>
      <c r="K3950">
        <v>3</v>
      </c>
      <c r="L3950">
        <v>0</v>
      </c>
    </row>
    <row r="3951" spans="1:12" x14ac:dyDescent="0.2">
      <c r="A3951" t="s">
        <v>3967</v>
      </c>
      <c r="B3951" t="s">
        <v>17</v>
      </c>
      <c r="C3951">
        <v>0</v>
      </c>
      <c r="D3951">
        <v>2</v>
      </c>
      <c r="E3951">
        <v>1</v>
      </c>
      <c r="F3951">
        <v>1</v>
      </c>
      <c r="G3951">
        <v>1</v>
      </c>
      <c r="H3951">
        <v>1</v>
      </c>
      <c r="I3951">
        <v>3</v>
      </c>
      <c r="J3951">
        <v>2</v>
      </c>
      <c r="K3951">
        <v>2</v>
      </c>
      <c r="L3951">
        <v>0</v>
      </c>
    </row>
    <row r="3952" spans="1:12" x14ac:dyDescent="0.2">
      <c r="A3952" t="s">
        <v>3968</v>
      </c>
      <c r="B3952" t="s">
        <v>13</v>
      </c>
      <c r="C3952">
        <v>0</v>
      </c>
      <c r="D3952">
        <v>1</v>
      </c>
      <c r="E3952">
        <v>0</v>
      </c>
      <c r="F3952">
        <v>1</v>
      </c>
      <c r="G3952">
        <v>1</v>
      </c>
      <c r="H3952">
        <v>0</v>
      </c>
      <c r="I3952">
        <v>1</v>
      </c>
      <c r="J3952">
        <v>10</v>
      </c>
      <c r="K3952">
        <v>1</v>
      </c>
      <c r="L3952">
        <v>0</v>
      </c>
    </row>
    <row r="3953" spans="1:12" x14ac:dyDescent="0.2">
      <c r="A3953" t="s">
        <v>3969</v>
      </c>
      <c r="B3953" t="s">
        <v>13</v>
      </c>
      <c r="C3953">
        <v>0</v>
      </c>
      <c r="D3953">
        <v>1</v>
      </c>
      <c r="E3953">
        <v>0</v>
      </c>
      <c r="F3953">
        <v>1</v>
      </c>
      <c r="G3953">
        <v>1</v>
      </c>
      <c r="H3953">
        <v>1</v>
      </c>
      <c r="I3953">
        <v>1</v>
      </c>
      <c r="J3953">
        <v>38</v>
      </c>
      <c r="K3953">
        <v>1</v>
      </c>
      <c r="L3953">
        <v>0</v>
      </c>
    </row>
    <row r="3954" spans="1:12" x14ac:dyDescent="0.2">
      <c r="A3954" t="s">
        <v>3970</v>
      </c>
      <c r="B3954" t="s">
        <v>13</v>
      </c>
      <c r="C3954">
        <v>0</v>
      </c>
      <c r="D3954">
        <v>2</v>
      </c>
      <c r="E3954">
        <v>0</v>
      </c>
      <c r="F3954">
        <v>1</v>
      </c>
      <c r="G3954">
        <v>1</v>
      </c>
      <c r="H3954">
        <v>1</v>
      </c>
      <c r="I3954">
        <v>2</v>
      </c>
      <c r="J3954">
        <v>15</v>
      </c>
      <c r="K3954">
        <v>2</v>
      </c>
      <c r="L3954">
        <v>0</v>
      </c>
    </row>
    <row r="3955" spans="1:12" x14ac:dyDescent="0.2">
      <c r="A3955" t="s">
        <v>3971</v>
      </c>
      <c r="B3955" t="s">
        <v>19</v>
      </c>
      <c r="C3955">
        <v>0</v>
      </c>
      <c r="D3955">
        <v>3</v>
      </c>
      <c r="E3955">
        <v>1</v>
      </c>
      <c r="F3955">
        <v>0</v>
      </c>
      <c r="G3955">
        <v>1</v>
      </c>
      <c r="H3955">
        <v>2</v>
      </c>
      <c r="I3955">
        <v>5</v>
      </c>
      <c r="J3955">
        <v>1</v>
      </c>
      <c r="K3955">
        <v>3</v>
      </c>
      <c r="L3955">
        <v>0</v>
      </c>
    </row>
    <row r="3956" spans="1:12" x14ac:dyDescent="0.2">
      <c r="A3956" t="s">
        <v>3972</v>
      </c>
      <c r="B3956" t="s">
        <v>19</v>
      </c>
      <c r="C3956">
        <v>0</v>
      </c>
      <c r="D3956">
        <v>3</v>
      </c>
      <c r="E3956">
        <v>18</v>
      </c>
      <c r="F3956">
        <v>1</v>
      </c>
      <c r="G3956">
        <v>0.5</v>
      </c>
      <c r="H3956">
        <v>2</v>
      </c>
      <c r="I3956">
        <v>23</v>
      </c>
      <c r="J3956">
        <v>1</v>
      </c>
      <c r="K3956">
        <v>8</v>
      </c>
      <c r="L3956">
        <v>1</v>
      </c>
    </row>
    <row r="3957" spans="1:12" x14ac:dyDescent="0.2">
      <c r="A3957" t="s">
        <v>3973</v>
      </c>
      <c r="B3957" t="s">
        <v>34</v>
      </c>
      <c r="C3957">
        <v>1</v>
      </c>
      <c r="D3957">
        <v>17</v>
      </c>
      <c r="E3957">
        <v>36</v>
      </c>
      <c r="F3957">
        <v>1</v>
      </c>
      <c r="G3957">
        <v>0.33300000000000002</v>
      </c>
      <c r="H3957">
        <v>17</v>
      </c>
      <c r="I3957">
        <v>73</v>
      </c>
      <c r="J3957">
        <v>22</v>
      </c>
      <c r="K3957">
        <v>18</v>
      </c>
      <c r="L3957">
        <v>0</v>
      </c>
    </row>
    <row r="3958" spans="1:12" x14ac:dyDescent="0.2">
      <c r="A3958" t="s">
        <v>3974</v>
      </c>
      <c r="B3958" t="s">
        <v>34</v>
      </c>
      <c r="C3958">
        <v>0</v>
      </c>
      <c r="D3958">
        <v>6</v>
      </c>
      <c r="E3958">
        <v>0</v>
      </c>
      <c r="F3958">
        <v>0</v>
      </c>
      <c r="G3958">
        <v>1</v>
      </c>
      <c r="H3958">
        <v>41</v>
      </c>
      <c r="I3958">
        <v>51</v>
      </c>
      <c r="J3958">
        <v>1</v>
      </c>
      <c r="K3958">
        <v>6</v>
      </c>
      <c r="L3958">
        <v>0</v>
      </c>
    </row>
    <row r="3959" spans="1:12" x14ac:dyDescent="0.2">
      <c r="A3959" t="s">
        <v>3975</v>
      </c>
      <c r="B3959" t="s">
        <v>19</v>
      </c>
      <c r="C3959">
        <v>0</v>
      </c>
      <c r="D3959">
        <v>4</v>
      </c>
      <c r="E3959">
        <v>6</v>
      </c>
      <c r="F3959">
        <v>0</v>
      </c>
      <c r="G3959">
        <v>0.33300000000000002</v>
      </c>
      <c r="H3959">
        <v>5</v>
      </c>
      <c r="I3959">
        <v>7</v>
      </c>
      <c r="J3959">
        <v>1</v>
      </c>
      <c r="K3959">
        <v>5</v>
      </c>
      <c r="L3959">
        <v>0</v>
      </c>
    </row>
    <row r="3960" spans="1:12" x14ac:dyDescent="0.2">
      <c r="A3960" t="s">
        <v>3976</v>
      </c>
      <c r="B3960" t="s">
        <v>19</v>
      </c>
      <c r="C3960">
        <v>0</v>
      </c>
      <c r="D3960">
        <v>3</v>
      </c>
      <c r="E3960">
        <v>0</v>
      </c>
      <c r="F3960">
        <v>0</v>
      </c>
      <c r="G3960">
        <v>1</v>
      </c>
      <c r="H3960">
        <v>6</v>
      </c>
      <c r="I3960">
        <v>15</v>
      </c>
      <c r="J3960">
        <v>1</v>
      </c>
      <c r="K3960">
        <v>3</v>
      </c>
      <c r="L3960">
        <v>0</v>
      </c>
    </row>
    <row r="3961" spans="1:12" x14ac:dyDescent="0.2">
      <c r="A3961" t="s">
        <v>3977</v>
      </c>
      <c r="B3961" t="s">
        <v>19</v>
      </c>
      <c r="C3961">
        <v>0</v>
      </c>
      <c r="D3961">
        <v>3</v>
      </c>
      <c r="E3961">
        <v>0</v>
      </c>
      <c r="F3961">
        <v>0</v>
      </c>
      <c r="G3961">
        <v>1</v>
      </c>
      <c r="H3961">
        <v>6</v>
      </c>
      <c r="I3961">
        <v>15</v>
      </c>
      <c r="J3961">
        <v>1</v>
      </c>
      <c r="K3961">
        <v>3</v>
      </c>
      <c r="L3961">
        <v>0</v>
      </c>
    </row>
    <row r="3962" spans="1:12" x14ac:dyDescent="0.2">
      <c r="A3962" t="s">
        <v>3978</v>
      </c>
      <c r="B3962" t="s">
        <v>34</v>
      </c>
      <c r="C3962">
        <v>1</v>
      </c>
      <c r="D3962">
        <v>54</v>
      </c>
      <c r="E3962">
        <v>1411</v>
      </c>
      <c r="F3962">
        <v>0</v>
      </c>
      <c r="G3962">
        <v>3.3000000000000002E-2</v>
      </c>
      <c r="H3962">
        <v>92</v>
      </c>
      <c r="I3962">
        <v>204</v>
      </c>
      <c r="J3962">
        <v>32</v>
      </c>
      <c r="K3962">
        <v>67</v>
      </c>
      <c r="L3962">
        <v>0</v>
      </c>
    </row>
    <row r="3963" spans="1:12" x14ac:dyDescent="0.2">
      <c r="A3963" t="s">
        <v>3979</v>
      </c>
      <c r="B3963" t="s">
        <v>34</v>
      </c>
      <c r="C3963">
        <v>0</v>
      </c>
      <c r="D3963">
        <v>2</v>
      </c>
      <c r="E3963">
        <v>3</v>
      </c>
      <c r="F3963">
        <v>0</v>
      </c>
      <c r="G3963">
        <v>0.5</v>
      </c>
      <c r="H3963">
        <v>6</v>
      </c>
      <c r="I3963">
        <v>7</v>
      </c>
      <c r="J3963">
        <v>1</v>
      </c>
      <c r="K3963">
        <v>3</v>
      </c>
      <c r="L3963">
        <v>0</v>
      </c>
    </row>
    <row r="3964" spans="1:12" x14ac:dyDescent="0.2">
      <c r="A3964" t="s">
        <v>3980</v>
      </c>
      <c r="B3964" t="s">
        <v>34</v>
      </c>
      <c r="C3964">
        <v>0</v>
      </c>
      <c r="D3964">
        <v>1</v>
      </c>
      <c r="E3964">
        <v>0</v>
      </c>
      <c r="F3964">
        <v>0</v>
      </c>
      <c r="G3964">
        <v>1</v>
      </c>
      <c r="H3964">
        <v>11</v>
      </c>
      <c r="I3964">
        <v>15</v>
      </c>
      <c r="J3964">
        <v>1</v>
      </c>
      <c r="K3964">
        <v>2</v>
      </c>
      <c r="L3964">
        <v>0</v>
      </c>
    </row>
    <row r="3965" spans="1:12" x14ac:dyDescent="0.2">
      <c r="A3965" t="s">
        <v>3981</v>
      </c>
      <c r="B3965" t="s">
        <v>34</v>
      </c>
      <c r="C3965">
        <v>0</v>
      </c>
      <c r="D3965">
        <v>1</v>
      </c>
      <c r="E3965">
        <v>0</v>
      </c>
      <c r="F3965">
        <v>0</v>
      </c>
      <c r="G3965">
        <v>1</v>
      </c>
      <c r="H3965">
        <v>9</v>
      </c>
      <c r="I3965">
        <v>14</v>
      </c>
      <c r="J3965">
        <v>1</v>
      </c>
      <c r="K3965">
        <v>2</v>
      </c>
      <c r="L3965">
        <v>0</v>
      </c>
    </row>
    <row r="3966" spans="1:12" x14ac:dyDescent="0.2">
      <c r="A3966" t="s">
        <v>3982</v>
      </c>
      <c r="B3966" t="s">
        <v>34</v>
      </c>
      <c r="C3966">
        <v>0</v>
      </c>
      <c r="D3966">
        <v>1</v>
      </c>
      <c r="E3966">
        <v>0</v>
      </c>
      <c r="F3966">
        <v>0</v>
      </c>
      <c r="G3966">
        <v>1</v>
      </c>
      <c r="H3966">
        <v>11</v>
      </c>
      <c r="I3966">
        <v>14</v>
      </c>
      <c r="J3966">
        <v>1</v>
      </c>
      <c r="K3966">
        <v>2</v>
      </c>
      <c r="L3966">
        <v>0</v>
      </c>
    </row>
    <row r="3967" spans="1:12" x14ac:dyDescent="0.2">
      <c r="A3967" t="s">
        <v>3983</v>
      </c>
      <c r="B3967" t="s">
        <v>34</v>
      </c>
      <c r="C3967">
        <v>0</v>
      </c>
      <c r="D3967">
        <v>1</v>
      </c>
      <c r="E3967">
        <v>0</v>
      </c>
      <c r="F3967">
        <v>0</v>
      </c>
      <c r="G3967">
        <v>1</v>
      </c>
      <c r="H3967">
        <v>13</v>
      </c>
      <c r="I3967">
        <v>12</v>
      </c>
      <c r="J3967">
        <v>1</v>
      </c>
      <c r="K3967">
        <v>2</v>
      </c>
      <c r="L3967">
        <v>0</v>
      </c>
    </row>
    <row r="3968" spans="1:12" x14ac:dyDescent="0.2">
      <c r="A3968" t="s">
        <v>3984</v>
      </c>
      <c r="B3968" t="s">
        <v>34</v>
      </c>
      <c r="C3968">
        <v>0</v>
      </c>
      <c r="D3968">
        <v>1</v>
      </c>
      <c r="E3968">
        <v>0</v>
      </c>
      <c r="F3968">
        <v>0</v>
      </c>
      <c r="G3968">
        <v>1</v>
      </c>
      <c r="H3968">
        <v>14</v>
      </c>
      <c r="I3968">
        <v>16</v>
      </c>
      <c r="J3968">
        <v>1</v>
      </c>
      <c r="K3968">
        <v>2</v>
      </c>
      <c r="L3968">
        <v>0</v>
      </c>
    </row>
    <row r="3969" spans="1:12" x14ac:dyDescent="0.2">
      <c r="A3969" t="s">
        <v>3985</v>
      </c>
      <c r="B3969" t="s">
        <v>34</v>
      </c>
      <c r="C3969">
        <v>0</v>
      </c>
      <c r="D3969">
        <v>1</v>
      </c>
      <c r="E3969">
        <v>0</v>
      </c>
      <c r="F3969">
        <v>0</v>
      </c>
      <c r="G3969">
        <v>1</v>
      </c>
      <c r="H3969">
        <v>12</v>
      </c>
      <c r="I3969">
        <v>16</v>
      </c>
      <c r="J3969">
        <v>1</v>
      </c>
      <c r="K3969">
        <v>2</v>
      </c>
      <c r="L3969">
        <v>0</v>
      </c>
    </row>
    <row r="3970" spans="1:12" x14ac:dyDescent="0.2">
      <c r="A3970" t="s">
        <v>3986</v>
      </c>
      <c r="B3970" t="s">
        <v>34</v>
      </c>
      <c r="C3970">
        <v>0</v>
      </c>
      <c r="D3970">
        <v>1</v>
      </c>
      <c r="E3970">
        <v>0</v>
      </c>
      <c r="F3970">
        <v>0</v>
      </c>
      <c r="G3970">
        <v>1</v>
      </c>
      <c r="H3970">
        <v>14</v>
      </c>
      <c r="I3970">
        <v>17</v>
      </c>
      <c r="J3970">
        <v>1</v>
      </c>
      <c r="K3970">
        <v>2</v>
      </c>
      <c r="L3970">
        <v>0</v>
      </c>
    </row>
    <row r="3971" spans="1:12" x14ac:dyDescent="0.2">
      <c r="A3971" t="s">
        <v>3987</v>
      </c>
      <c r="B3971" t="s">
        <v>34</v>
      </c>
      <c r="C3971">
        <v>0</v>
      </c>
      <c r="D3971">
        <v>1</v>
      </c>
      <c r="E3971">
        <v>0</v>
      </c>
      <c r="F3971">
        <v>0</v>
      </c>
      <c r="G3971">
        <v>1</v>
      </c>
      <c r="H3971">
        <v>11</v>
      </c>
      <c r="I3971">
        <v>14</v>
      </c>
      <c r="J3971">
        <v>1</v>
      </c>
      <c r="K3971">
        <v>2</v>
      </c>
      <c r="L3971">
        <v>0</v>
      </c>
    </row>
    <row r="3972" spans="1:12" x14ac:dyDescent="0.2">
      <c r="A3972" t="s">
        <v>3988</v>
      </c>
      <c r="B3972" t="s">
        <v>34</v>
      </c>
      <c r="C3972">
        <v>0</v>
      </c>
      <c r="D3972">
        <v>1</v>
      </c>
      <c r="E3972">
        <v>0</v>
      </c>
      <c r="F3972">
        <v>0</v>
      </c>
      <c r="G3972">
        <v>1</v>
      </c>
      <c r="H3972">
        <v>15</v>
      </c>
      <c r="I3972">
        <v>23</v>
      </c>
      <c r="J3972">
        <v>1</v>
      </c>
      <c r="K3972">
        <v>2</v>
      </c>
      <c r="L3972">
        <v>0</v>
      </c>
    </row>
    <row r="3973" spans="1:12" x14ac:dyDescent="0.2">
      <c r="A3973" t="s">
        <v>3989</v>
      </c>
      <c r="B3973" t="s">
        <v>34</v>
      </c>
      <c r="C3973">
        <v>0</v>
      </c>
      <c r="D3973">
        <v>1</v>
      </c>
      <c r="E3973">
        <v>0</v>
      </c>
      <c r="F3973">
        <v>0</v>
      </c>
      <c r="G3973">
        <v>1</v>
      </c>
      <c r="H3973">
        <v>11</v>
      </c>
      <c r="I3973">
        <v>21</v>
      </c>
      <c r="J3973">
        <v>1</v>
      </c>
      <c r="K3973">
        <v>2</v>
      </c>
      <c r="L3973">
        <v>0</v>
      </c>
    </row>
    <row r="3974" spans="1:12" x14ac:dyDescent="0.2">
      <c r="A3974" t="s">
        <v>3990</v>
      </c>
      <c r="B3974" t="s">
        <v>34</v>
      </c>
      <c r="C3974">
        <v>0</v>
      </c>
      <c r="D3974">
        <v>1</v>
      </c>
      <c r="E3974">
        <v>0</v>
      </c>
      <c r="F3974">
        <v>0</v>
      </c>
      <c r="G3974">
        <v>1</v>
      </c>
      <c r="H3974">
        <v>7</v>
      </c>
      <c r="I3974">
        <v>5</v>
      </c>
      <c r="J3974">
        <v>1</v>
      </c>
      <c r="K3974">
        <v>2</v>
      </c>
      <c r="L3974">
        <v>0</v>
      </c>
    </row>
    <row r="3975" spans="1:12" x14ac:dyDescent="0.2">
      <c r="A3975" t="s">
        <v>3991</v>
      </c>
      <c r="B3975" t="s">
        <v>34</v>
      </c>
      <c r="C3975">
        <v>0</v>
      </c>
      <c r="D3975">
        <v>1</v>
      </c>
      <c r="E3975">
        <v>0</v>
      </c>
      <c r="F3975">
        <v>0</v>
      </c>
      <c r="G3975">
        <v>1</v>
      </c>
      <c r="H3975">
        <v>12</v>
      </c>
      <c r="I3975">
        <v>19</v>
      </c>
      <c r="J3975">
        <v>1</v>
      </c>
      <c r="K3975">
        <v>2</v>
      </c>
      <c r="L3975">
        <v>0</v>
      </c>
    </row>
    <row r="3976" spans="1:12" x14ac:dyDescent="0.2">
      <c r="A3976" t="s">
        <v>3992</v>
      </c>
      <c r="B3976" t="s">
        <v>34</v>
      </c>
      <c r="C3976">
        <v>0</v>
      </c>
      <c r="D3976">
        <v>1</v>
      </c>
      <c r="E3976">
        <v>0</v>
      </c>
      <c r="F3976">
        <v>0</v>
      </c>
      <c r="G3976">
        <v>1</v>
      </c>
      <c r="H3976">
        <v>13</v>
      </c>
      <c r="I3976">
        <v>19</v>
      </c>
      <c r="J3976">
        <v>1</v>
      </c>
      <c r="K3976">
        <v>2</v>
      </c>
      <c r="L3976">
        <v>0</v>
      </c>
    </row>
    <row r="3977" spans="1:12" x14ac:dyDescent="0.2">
      <c r="A3977" t="s">
        <v>3993</v>
      </c>
      <c r="B3977" t="s">
        <v>34</v>
      </c>
      <c r="C3977">
        <v>0</v>
      </c>
      <c r="D3977">
        <v>1</v>
      </c>
      <c r="E3977">
        <v>0</v>
      </c>
      <c r="F3977">
        <v>0</v>
      </c>
      <c r="G3977">
        <v>1</v>
      </c>
      <c r="H3977">
        <v>16</v>
      </c>
      <c r="I3977">
        <v>25</v>
      </c>
      <c r="J3977">
        <v>1</v>
      </c>
      <c r="K3977">
        <v>2</v>
      </c>
      <c r="L3977">
        <v>0</v>
      </c>
    </row>
    <row r="3978" spans="1:12" x14ac:dyDescent="0.2">
      <c r="A3978" t="s">
        <v>3994</v>
      </c>
      <c r="B3978" t="s">
        <v>34</v>
      </c>
      <c r="C3978">
        <v>0</v>
      </c>
      <c r="D3978">
        <v>1</v>
      </c>
      <c r="E3978">
        <v>0</v>
      </c>
      <c r="F3978">
        <v>0</v>
      </c>
      <c r="G3978">
        <v>1</v>
      </c>
      <c r="H3978">
        <v>9</v>
      </c>
      <c r="I3978">
        <v>17</v>
      </c>
      <c r="J3978">
        <v>1</v>
      </c>
      <c r="K3978">
        <v>2</v>
      </c>
      <c r="L3978">
        <v>0</v>
      </c>
    </row>
    <row r="3979" spans="1:12" x14ac:dyDescent="0.2">
      <c r="A3979" t="s">
        <v>3995</v>
      </c>
      <c r="B3979" t="s">
        <v>34</v>
      </c>
      <c r="C3979">
        <v>0</v>
      </c>
      <c r="D3979">
        <v>1</v>
      </c>
      <c r="E3979">
        <v>1</v>
      </c>
      <c r="F3979">
        <v>0</v>
      </c>
      <c r="G3979">
        <v>1</v>
      </c>
      <c r="H3979">
        <v>16</v>
      </c>
      <c r="I3979">
        <v>22</v>
      </c>
      <c r="J3979">
        <v>1</v>
      </c>
      <c r="K3979">
        <v>2</v>
      </c>
      <c r="L3979">
        <v>0</v>
      </c>
    </row>
    <row r="3980" spans="1:12" x14ac:dyDescent="0.2">
      <c r="A3980" t="s">
        <v>3996</v>
      </c>
      <c r="B3980" t="s">
        <v>34</v>
      </c>
      <c r="C3980">
        <v>0</v>
      </c>
      <c r="D3980">
        <v>1</v>
      </c>
      <c r="E3980">
        <v>1</v>
      </c>
      <c r="F3980">
        <v>0</v>
      </c>
      <c r="G3980">
        <v>1</v>
      </c>
      <c r="H3980">
        <v>16</v>
      </c>
      <c r="I3980">
        <v>18</v>
      </c>
      <c r="J3980">
        <v>1</v>
      </c>
      <c r="K3980">
        <v>2</v>
      </c>
      <c r="L3980">
        <v>0</v>
      </c>
    </row>
    <row r="3981" spans="1:12" x14ac:dyDescent="0.2">
      <c r="A3981" t="s">
        <v>3997</v>
      </c>
      <c r="B3981" t="s">
        <v>34</v>
      </c>
      <c r="C3981">
        <v>0</v>
      </c>
      <c r="D3981">
        <v>1</v>
      </c>
      <c r="E3981">
        <v>0</v>
      </c>
      <c r="F3981">
        <v>0</v>
      </c>
      <c r="G3981">
        <v>1</v>
      </c>
      <c r="H3981">
        <v>23</v>
      </c>
      <c r="I3981">
        <v>26</v>
      </c>
      <c r="J3981">
        <v>1</v>
      </c>
      <c r="K3981">
        <v>2</v>
      </c>
      <c r="L3981">
        <v>0</v>
      </c>
    </row>
    <row r="3982" spans="1:12" x14ac:dyDescent="0.2">
      <c r="A3982" t="s">
        <v>3998</v>
      </c>
      <c r="B3982" t="s">
        <v>34</v>
      </c>
      <c r="C3982">
        <v>0</v>
      </c>
      <c r="D3982">
        <v>1</v>
      </c>
      <c r="E3982">
        <v>0</v>
      </c>
      <c r="F3982">
        <v>0</v>
      </c>
      <c r="G3982">
        <v>1</v>
      </c>
      <c r="H3982">
        <v>9</v>
      </c>
      <c r="I3982">
        <v>12</v>
      </c>
      <c r="J3982">
        <v>1</v>
      </c>
      <c r="K3982">
        <v>2</v>
      </c>
      <c r="L3982">
        <v>0</v>
      </c>
    </row>
    <row r="3983" spans="1:12" x14ac:dyDescent="0.2">
      <c r="A3983" t="s">
        <v>3999</v>
      </c>
      <c r="B3983" t="s">
        <v>17</v>
      </c>
      <c r="C3983">
        <v>0</v>
      </c>
      <c r="D3983">
        <v>4</v>
      </c>
      <c r="E3983">
        <v>10</v>
      </c>
      <c r="F3983">
        <v>1</v>
      </c>
      <c r="G3983">
        <v>0.25</v>
      </c>
      <c r="H3983">
        <v>4</v>
      </c>
      <c r="I3983">
        <v>6</v>
      </c>
      <c r="J3983">
        <v>1</v>
      </c>
      <c r="K3983">
        <v>5</v>
      </c>
      <c r="L3983">
        <v>0</v>
      </c>
    </row>
    <row r="3984" spans="1:12" x14ac:dyDescent="0.2">
      <c r="A3984" t="s">
        <v>4000</v>
      </c>
      <c r="B3984" t="s">
        <v>34</v>
      </c>
      <c r="C3984">
        <v>0</v>
      </c>
      <c r="D3984">
        <v>1</v>
      </c>
      <c r="E3984">
        <v>0</v>
      </c>
      <c r="F3984">
        <v>0</v>
      </c>
      <c r="G3984">
        <v>1</v>
      </c>
      <c r="H3984">
        <v>17</v>
      </c>
      <c r="I3984">
        <v>18</v>
      </c>
      <c r="J3984">
        <v>1</v>
      </c>
      <c r="K3984">
        <v>2</v>
      </c>
      <c r="L3984">
        <v>0</v>
      </c>
    </row>
    <row r="3985" spans="1:12" x14ac:dyDescent="0.2">
      <c r="A3985" t="s">
        <v>4001</v>
      </c>
      <c r="B3985" t="s">
        <v>34</v>
      </c>
      <c r="C3985">
        <v>0</v>
      </c>
      <c r="D3985">
        <v>1</v>
      </c>
      <c r="E3985">
        <v>0</v>
      </c>
      <c r="F3985">
        <v>0</v>
      </c>
      <c r="G3985">
        <v>1</v>
      </c>
      <c r="H3985">
        <v>7</v>
      </c>
      <c r="I3985">
        <v>5</v>
      </c>
      <c r="J3985">
        <v>1</v>
      </c>
      <c r="K3985">
        <v>2</v>
      </c>
      <c r="L3985">
        <v>0</v>
      </c>
    </row>
    <row r="3986" spans="1:12" x14ac:dyDescent="0.2">
      <c r="A3986" t="s">
        <v>4002</v>
      </c>
      <c r="B3986" t="s">
        <v>34</v>
      </c>
      <c r="C3986">
        <v>0</v>
      </c>
      <c r="D3986">
        <v>2</v>
      </c>
      <c r="E3986">
        <v>0</v>
      </c>
      <c r="F3986">
        <v>0</v>
      </c>
      <c r="G3986">
        <v>1</v>
      </c>
      <c r="H3986">
        <v>7</v>
      </c>
      <c r="I3986">
        <v>21</v>
      </c>
      <c r="J3986">
        <v>1</v>
      </c>
      <c r="K3986">
        <v>3</v>
      </c>
      <c r="L3986">
        <v>0</v>
      </c>
    </row>
    <row r="3987" spans="1:12" x14ac:dyDescent="0.2">
      <c r="A3987" t="s">
        <v>4003</v>
      </c>
      <c r="B3987" t="s">
        <v>34</v>
      </c>
      <c r="C3987">
        <v>0</v>
      </c>
      <c r="D3987">
        <v>2</v>
      </c>
      <c r="E3987">
        <v>0</v>
      </c>
      <c r="F3987">
        <v>0</v>
      </c>
      <c r="G3987">
        <v>1</v>
      </c>
      <c r="H3987">
        <v>7</v>
      </c>
      <c r="I3987">
        <v>21</v>
      </c>
      <c r="J3987">
        <v>1</v>
      </c>
      <c r="K3987">
        <v>3</v>
      </c>
      <c r="L3987">
        <v>0</v>
      </c>
    </row>
    <row r="3988" spans="1:12" x14ac:dyDescent="0.2">
      <c r="A3988" t="s">
        <v>4004</v>
      </c>
      <c r="B3988" t="s">
        <v>34</v>
      </c>
      <c r="C3988">
        <v>0</v>
      </c>
      <c r="D3988">
        <v>1</v>
      </c>
      <c r="E3988">
        <v>0</v>
      </c>
      <c r="F3988">
        <v>0</v>
      </c>
      <c r="G3988">
        <v>1</v>
      </c>
      <c r="H3988">
        <v>10</v>
      </c>
      <c r="I3988">
        <v>12</v>
      </c>
      <c r="J3988">
        <v>1</v>
      </c>
      <c r="K3988">
        <v>2</v>
      </c>
      <c r="L3988">
        <v>0</v>
      </c>
    </row>
    <row r="3989" spans="1:12" x14ac:dyDescent="0.2">
      <c r="A3989" t="s">
        <v>4005</v>
      </c>
      <c r="B3989" t="s">
        <v>34</v>
      </c>
      <c r="C3989">
        <v>0</v>
      </c>
      <c r="D3989">
        <v>1</v>
      </c>
      <c r="E3989">
        <v>0</v>
      </c>
      <c r="F3989">
        <v>0</v>
      </c>
      <c r="G3989">
        <v>1</v>
      </c>
      <c r="H3989">
        <v>7</v>
      </c>
      <c r="I3989">
        <v>5</v>
      </c>
      <c r="J3989">
        <v>1</v>
      </c>
      <c r="K3989">
        <v>2</v>
      </c>
      <c r="L3989">
        <v>0</v>
      </c>
    </row>
    <row r="3990" spans="1:12" x14ac:dyDescent="0.2">
      <c r="A3990" t="s">
        <v>4006</v>
      </c>
      <c r="B3990" t="s">
        <v>34</v>
      </c>
      <c r="C3990">
        <v>0</v>
      </c>
      <c r="D3990">
        <v>1</v>
      </c>
      <c r="E3990">
        <v>0</v>
      </c>
      <c r="F3990">
        <v>0</v>
      </c>
      <c r="G3990">
        <v>1</v>
      </c>
      <c r="H3990">
        <v>9</v>
      </c>
      <c r="I3990">
        <v>13</v>
      </c>
      <c r="J3990">
        <v>1</v>
      </c>
      <c r="K3990">
        <v>2</v>
      </c>
      <c r="L3990">
        <v>0</v>
      </c>
    </row>
    <row r="3991" spans="1:12" x14ac:dyDescent="0.2">
      <c r="A3991" t="s">
        <v>4007</v>
      </c>
      <c r="B3991" t="s">
        <v>34</v>
      </c>
      <c r="C3991">
        <v>0</v>
      </c>
      <c r="D3991">
        <v>1</v>
      </c>
      <c r="E3991">
        <v>0</v>
      </c>
      <c r="F3991">
        <v>0</v>
      </c>
      <c r="G3991">
        <v>1</v>
      </c>
      <c r="H3991">
        <v>14</v>
      </c>
      <c r="I3991">
        <v>20</v>
      </c>
      <c r="J3991">
        <v>1</v>
      </c>
      <c r="K3991">
        <v>2</v>
      </c>
      <c r="L3991">
        <v>0</v>
      </c>
    </row>
    <row r="3992" spans="1:12" x14ac:dyDescent="0.2">
      <c r="A3992" t="s">
        <v>4008</v>
      </c>
      <c r="B3992" t="s">
        <v>34</v>
      </c>
      <c r="C3992">
        <v>0</v>
      </c>
      <c r="D3992">
        <v>1</v>
      </c>
      <c r="E3992">
        <v>0</v>
      </c>
      <c r="F3992">
        <v>0</v>
      </c>
      <c r="G3992">
        <v>1</v>
      </c>
      <c r="H3992">
        <v>11</v>
      </c>
      <c r="I3992">
        <v>14</v>
      </c>
      <c r="J3992">
        <v>1</v>
      </c>
      <c r="K3992">
        <v>2</v>
      </c>
      <c r="L3992">
        <v>0</v>
      </c>
    </row>
    <row r="3993" spans="1:12" x14ac:dyDescent="0.2">
      <c r="A3993" t="s">
        <v>4009</v>
      </c>
      <c r="B3993" t="s">
        <v>34</v>
      </c>
      <c r="C3993">
        <v>0</v>
      </c>
      <c r="D3993">
        <v>1</v>
      </c>
      <c r="E3993">
        <v>0</v>
      </c>
      <c r="F3993">
        <v>0</v>
      </c>
      <c r="G3993">
        <v>1</v>
      </c>
      <c r="H3993">
        <v>11</v>
      </c>
      <c r="I3993">
        <v>14</v>
      </c>
      <c r="J3993">
        <v>1</v>
      </c>
      <c r="K3993">
        <v>2</v>
      </c>
      <c r="L3993">
        <v>0</v>
      </c>
    </row>
    <row r="3994" spans="1:12" x14ac:dyDescent="0.2">
      <c r="A3994" t="s">
        <v>4010</v>
      </c>
      <c r="B3994" t="s">
        <v>34</v>
      </c>
      <c r="C3994">
        <v>0</v>
      </c>
      <c r="D3994">
        <v>1</v>
      </c>
      <c r="E3994">
        <v>0</v>
      </c>
      <c r="F3994">
        <v>0</v>
      </c>
      <c r="G3994">
        <v>1</v>
      </c>
      <c r="H3994">
        <v>11</v>
      </c>
      <c r="I3994">
        <v>14</v>
      </c>
      <c r="J3994">
        <v>1</v>
      </c>
      <c r="K3994">
        <v>2</v>
      </c>
      <c r="L3994">
        <v>0</v>
      </c>
    </row>
    <row r="3995" spans="1:12" x14ac:dyDescent="0.2">
      <c r="A3995" t="s">
        <v>4011</v>
      </c>
      <c r="B3995" t="s">
        <v>17</v>
      </c>
      <c r="C3995">
        <v>0</v>
      </c>
      <c r="D3995">
        <v>1</v>
      </c>
      <c r="E3995">
        <v>0</v>
      </c>
      <c r="F3995">
        <v>3</v>
      </c>
      <c r="G3995">
        <v>1</v>
      </c>
      <c r="H3995">
        <v>0</v>
      </c>
      <c r="I3995">
        <v>2</v>
      </c>
      <c r="J3995">
        <v>5</v>
      </c>
      <c r="K3995">
        <v>1</v>
      </c>
      <c r="L3995">
        <v>0</v>
      </c>
    </row>
    <row r="3996" spans="1:12" x14ac:dyDescent="0.2">
      <c r="A3996" t="s">
        <v>4012</v>
      </c>
      <c r="B3996" t="s">
        <v>17</v>
      </c>
      <c r="C3996">
        <v>0</v>
      </c>
      <c r="D3996">
        <v>3</v>
      </c>
      <c r="E3996">
        <v>3</v>
      </c>
      <c r="F3996">
        <v>1</v>
      </c>
      <c r="G3996">
        <v>0.5</v>
      </c>
      <c r="H3996">
        <v>2</v>
      </c>
      <c r="I3996">
        <v>4</v>
      </c>
      <c r="J3996">
        <v>4</v>
      </c>
      <c r="K3996">
        <v>3</v>
      </c>
      <c r="L3996">
        <v>0</v>
      </c>
    </row>
    <row r="3997" spans="1:12" x14ac:dyDescent="0.2">
      <c r="A3997" t="s">
        <v>4013</v>
      </c>
      <c r="B3997" t="s">
        <v>19</v>
      </c>
      <c r="C3997">
        <v>0</v>
      </c>
      <c r="D3997">
        <v>3</v>
      </c>
      <c r="E3997">
        <v>0</v>
      </c>
      <c r="F3997">
        <v>0</v>
      </c>
      <c r="G3997">
        <v>1</v>
      </c>
      <c r="H3997">
        <v>4</v>
      </c>
      <c r="I3997">
        <v>9</v>
      </c>
      <c r="J3997">
        <v>3</v>
      </c>
      <c r="K3997">
        <v>3</v>
      </c>
      <c r="L3997">
        <v>0</v>
      </c>
    </row>
    <row r="3998" spans="1:12" x14ac:dyDescent="0.2">
      <c r="A3998" t="s">
        <v>4014</v>
      </c>
      <c r="B3998" t="s">
        <v>34</v>
      </c>
      <c r="C3998">
        <v>0</v>
      </c>
      <c r="D3998">
        <v>2</v>
      </c>
      <c r="E3998">
        <v>1</v>
      </c>
      <c r="F3998">
        <v>0</v>
      </c>
      <c r="G3998">
        <v>1</v>
      </c>
      <c r="H3998">
        <v>7</v>
      </c>
      <c r="I3998">
        <v>10</v>
      </c>
      <c r="J3998">
        <v>1</v>
      </c>
      <c r="K3998">
        <v>2</v>
      </c>
      <c r="L3998">
        <v>0</v>
      </c>
    </row>
    <row r="3999" spans="1:12" x14ac:dyDescent="0.2">
      <c r="A3999" t="s">
        <v>4015</v>
      </c>
      <c r="B3999" t="s">
        <v>19</v>
      </c>
      <c r="C3999">
        <v>0</v>
      </c>
      <c r="D3999">
        <v>1</v>
      </c>
      <c r="E3999">
        <v>1</v>
      </c>
      <c r="F3999">
        <v>0</v>
      </c>
      <c r="G3999">
        <v>1</v>
      </c>
      <c r="H3999">
        <v>8</v>
      </c>
      <c r="I3999">
        <v>7</v>
      </c>
      <c r="J3999">
        <v>1</v>
      </c>
      <c r="K3999">
        <v>2</v>
      </c>
      <c r="L3999">
        <v>0</v>
      </c>
    </row>
    <row r="4000" spans="1:12" x14ac:dyDescent="0.2">
      <c r="A4000" t="s">
        <v>4016</v>
      </c>
      <c r="B4000" t="s">
        <v>17</v>
      </c>
      <c r="C4000">
        <v>0</v>
      </c>
      <c r="D4000">
        <v>1</v>
      </c>
      <c r="E4000">
        <v>0</v>
      </c>
      <c r="F4000">
        <v>1</v>
      </c>
      <c r="G4000">
        <v>1</v>
      </c>
      <c r="H4000">
        <v>0</v>
      </c>
      <c r="I4000">
        <v>2</v>
      </c>
      <c r="J4000">
        <v>4</v>
      </c>
      <c r="K4000">
        <v>1</v>
      </c>
      <c r="L4000">
        <v>0</v>
      </c>
    </row>
    <row r="4001" spans="1:12" x14ac:dyDescent="0.2">
      <c r="A4001" t="s">
        <v>4017</v>
      </c>
      <c r="B4001" t="s">
        <v>34</v>
      </c>
      <c r="C4001">
        <v>0</v>
      </c>
      <c r="D4001">
        <v>16</v>
      </c>
      <c r="E4001">
        <v>34</v>
      </c>
      <c r="F4001">
        <v>1</v>
      </c>
      <c r="G4001">
        <v>0.33300000000000002</v>
      </c>
      <c r="H4001">
        <v>10</v>
      </c>
      <c r="I4001">
        <v>42</v>
      </c>
      <c r="J4001">
        <v>10</v>
      </c>
      <c r="K4001">
        <v>19</v>
      </c>
      <c r="L4001">
        <v>1</v>
      </c>
    </row>
    <row r="4002" spans="1:12" x14ac:dyDescent="0.2">
      <c r="A4002" t="s">
        <v>4018</v>
      </c>
      <c r="B4002" t="s">
        <v>34</v>
      </c>
      <c r="C4002">
        <v>0</v>
      </c>
      <c r="D4002">
        <v>5</v>
      </c>
      <c r="E4002">
        <v>10</v>
      </c>
      <c r="F4002">
        <v>1</v>
      </c>
      <c r="G4002">
        <v>1</v>
      </c>
      <c r="H4002">
        <v>8</v>
      </c>
      <c r="I4002">
        <v>29</v>
      </c>
      <c r="J4002">
        <v>1</v>
      </c>
      <c r="K4002">
        <v>8</v>
      </c>
      <c r="L4002">
        <v>0</v>
      </c>
    </row>
    <row r="4003" spans="1:12" x14ac:dyDescent="0.2">
      <c r="A4003" t="s">
        <v>4019</v>
      </c>
      <c r="B4003" t="s">
        <v>19</v>
      </c>
      <c r="C4003">
        <v>0</v>
      </c>
      <c r="D4003">
        <v>10</v>
      </c>
      <c r="E4003">
        <v>5</v>
      </c>
      <c r="F4003">
        <v>1</v>
      </c>
      <c r="G4003">
        <v>0.33300000000000002</v>
      </c>
      <c r="H4003">
        <v>9</v>
      </c>
      <c r="I4003">
        <v>24</v>
      </c>
      <c r="J4003">
        <v>4</v>
      </c>
      <c r="K4003">
        <v>10</v>
      </c>
      <c r="L4003">
        <v>0</v>
      </c>
    </row>
    <row r="4004" spans="1:12" x14ac:dyDescent="0.2">
      <c r="A4004" t="s">
        <v>4020</v>
      </c>
      <c r="B4004" t="s">
        <v>13</v>
      </c>
      <c r="C4004">
        <v>0</v>
      </c>
      <c r="D4004">
        <v>4</v>
      </c>
      <c r="E4004">
        <v>0</v>
      </c>
      <c r="F4004">
        <v>1</v>
      </c>
      <c r="G4004">
        <v>1</v>
      </c>
      <c r="H4004">
        <v>2</v>
      </c>
      <c r="I4004">
        <v>4</v>
      </c>
      <c r="J4004">
        <v>13</v>
      </c>
      <c r="K4004">
        <v>4</v>
      </c>
      <c r="L4004">
        <v>0</v>
      </c>
    </row>
    <row r="4005" spans="1:12" x14ac:dyDescent="0.2">
      <c r="A4005" t="s">
        <v>4021</v>
      </c>
      <c r="B4005" t="s">
        <v>19</v>
      </c>
      <c r="C4005">
        <v>0</v>
      </c>
      <c r="D4005">
        <v>6</v>
      </c>
      <c r="E4005">
        <v>0</v>
      </c>
      <c r="F4005">
        <v>1</v>
      </c>
      <c r="G4005">
        <v>1</v>
      </c>
      <c r="H4005">
        <v>4</v>
      </c>
      <c r="I4005">
        <v>9</v>
      </c>
      <c r="J4005">
        <v>8</v>
      </c>
      <c r="K4005">
        <v>6</v>
      </c>
      <c r="L4005">
        <v>0</v>
      </c>
    </row>
    <row r="4006" spans="1:12" x14ac:dyDescent="0.2">
      <c r="A4006" t="s">
        <v>4022</v>
      </c>
      <c r="B4006" t="s">
        <v>17</v>
      </c>
      <c r="C4006">
        <v>0</v>
      </c>
      <c r="D4006">
        <v>3</v>
      </c>
      <c r="E4006">
        <v>3</v>
      </c>
      <c r="F4006">
        <v>1</v>
      </c>
      <c r="G4006">
        <v>1</v>
      </c>
      <c r="H4006">
        <v>1</v>
      </c>
      <c r="I4006">
        <v>11</v>
      </c>
      <c r="J4006">
        <v>4</v>
      </c>
      <c r="K4006">
        <v>3</v>
      </c>
      <c r="L4006">
        <v>0</v>
      </c>
    </row>
    <row r="4007" spans="1:12" x14ac:dyDescent="0.2">
      <c r="A4007" t="s">
        <v>4023</v>
      </c>
      <c r="B4007" t="s">
        <v>19</v>
      </c>
      <c r="C4007">
        <v>0</v>
      </c>
      <c r="D4007">
        <v>3</v>
      </c>
      <c r="E4007">
        <v>1</v>
      </c>
      <c r="F4007">
        <v>1</v>
      </c>
      <c r="G4007">
        <v>1</v>
      </c>
      <c r="H4007">
        <v>2</v>
      </c>
      <c r="I4007">
        <v>9</v>
      </c>
      <c r="J4007">
        <v>11</v>
      </c>
      <c r="K4007">
        <v>3</v>
      </c>
      <c r="L4007">
        <v>0</v>
      </c>
    </row>
    <row r="4008" spans="1:12" x14ac:dyDescent="0.2">
      <c r="A4008" t="s">
        <v>4024</v>
      </c>
      <c r="B4008" t="s">
        <v>34</v>
      </c>
      <c r="C4008">
        <v>0</v>
      </c>
      <c r="D4008">
        <v>4</v>
      </c>
      <c r="E4008">
        <v>0</v>
      </c>
      <c r="F4008">
        <v>1</v>
      </c>
      <c r="G4008">
        <v>1</v>
      </c>
      <c r="H4008">
        <v>9</v>
      </c>
      <c r="I4008">
        <v>14</v>
      </c>
      <c r="J4008">
        <v>1</v>
      </c>
      <c r="K4008">
        <v>4</v>
      </c>
      <c r="L4008">
        <v>0</v>
      </c>
    </row>
    <row r="4009" spans="1:12" x14ac:dyDescent="0.2">
      <c r="A4009" t="s">
        <v>4025</v>
      </c>
      <c r="B4009" t="s">
        <v>19</v>
      </c>
      <c r="C4009">
        <v>0</v>
      </c>
      <c r="D4009">
        <v>2</v>
      </c>
      <c r="E4009">
        <v>1</v>
      </c>
      <c r="F4009">
        <v>0</v>
      </c>
      <c r="G4009">
        <v>1</v>
      </c>
      <c r="H4009">
        <v>2</v>
      </c>
      <c r="I4009">
        <v>11</v>
      </c>
      <c r="J4009">
        <v>0</v>
      </c>
      <c r="K4009">
        <v>3</v>
      </c>
      <c r="L4009">
        <v>0</v>
      </c>
    </row>
    <row r="4010" spans="1:12" x14ac:dyDescent="0.2">
      <c r="A4010" t="s">
        <v>4026</v>
      </c>
      <c r="B4010" t="s">
        <v>19</v>
      </c>
      <c r="C4010">
        <v>0</v>
      </c>
      <c r="D4010">
        <v>2</v>
      </c>
      <c r="E4010">
        <v>0</v>
      </c>
      <c r="F4010">
        <v>0</v>
      </c>
      <c r="G4010">
        <v>1</v>
      </c>
      <c r="H4010">
        <v>8</v>
      </c>
      <c r="I4010">
        <v>7</v>
      </c>
      <c r="J4010">
        <v>1</v>
      </c>
      <c r="K4010">
        <v>2</v>
      </c>
      <c r="L4010">
        <v>0</v>
      </c>
    </row>
    <row r="4011" spans="1:12" x14ac:dyDescent="0.2">
      <c r="A4011" t="s">
        <v>4027</v>
      </c>
      <c r="B4011" t="s">
        <v>19</v>
      </c>
      <c r="C4011">
        <v>0</v>
      </c>
      <c r="D4011">
        <v>5</v>
      </c>
      <c r="E4011">
        <v>0</v>
      </c>
      <c r="F4011">
        <v>0</v>
      </c>
      <c r="G4011">
        <v>1</v>
      </c>
      <c r="H4011">
        <v>6</v>
      </c>
      <c r="I4011">
        <v>32</v>
      </c>
      <c r="J4011">
        <v>1</v>
      </c>
      <c r="K4011">
        <v>5</v>
      </c>
      <c r="L4011">
        <v>0</v>
      </c>
    </row>
    <row r="4012" spans="1:12" x14ac:dyDescent="0.2">
      <c r="A4012" t="s">
        <v>4028</v>
      </c>
      <c r="B4012" t="s">
        <v>34</v>
      </c>
      <c r="C4012">
        <v>0</v>
      </c>
      <c r="D4012">
        <v>2</v>
      </c>
      <c r="E4012">
        <v>0</v>
      </c>
      <c r="F4012">
        <v>1</v>
      </c>
      <c r="G4012">
        <v>1</v>
      </c>
      <c r="H4012">
        <v>17</v>
      </c>
      <c r="I4012">
        <v>28</v>
      </c>
      <c r="J4012">
        <v>29</v>
      </c>
      <c r="K4012">
        <v>8</v>
      </c>
      <c r="L4012">
        <v>28</v>
      </c>
    </row>
    <row r="4013" spans="1:12" x14ac:dyDescent="0.2">
      <c r="A4013" t="s">
        <v>4029</v>
      </c>
      <c r="B4013" t="s">
        <v>17</v>
      </c>
      <c r="C4013">
        <v>0</v>
      </c>
      <c r="D4013">
        <v>6</v>
      </c>
      <c r="E4013">
        <v>3</v>
      </c>
      <c r="F4013">
        <v>1</v>
      </c>
      <c r="G4013">
        <v>0.5</v>
      </c>
      <c r="H4013">
        <v>0</v>
      </c>
      <c r="I4013">
        <v>11</v>
      </c>
      <c r="J4013">
        <v>9</v>
      </c>
      <c r="K4013">
        <v>7</v>
      </c>
      <c r="L4013">
        <v>0</v>
      </c>
    </row>
    <row r="4014" spans="1:12" x14ac:dyDescent="0.2">
      <c r="A4014" t="s">
        <v>4030</v>
      </c>
      <c r="B4014" t="s">
        <v>19</v>
      </c>
      <c r="C4014">
        <v>0</v>
      </c>
      <c r="D4014">
        <v>7</v>
      </c>
      <c r="E4014">
        <v>7</v>
      </c>
      <c r="F4014">
        <v>1</v>
      </c>
      <c r="G4014">
        <v>1</v>
      </c>
      <c r="H4014">
        <v>5</v>
      </c>
      <c r="I4014">
        <v>19</v>
      </c>
      <c r="J4014">
        <v>6</v>
      </c>
      <c r="K4014">
        <v>10</v>
      </c>
      <c r="L4014">
        <v>0</v>
      </c>
    </row>
    <row r="4015" spans="1:12" x14ac:dyDescent="0.2">
      <c r="A4015" t="s">
        <v>4031</v>
      </c>
      <c r="B4015" t="s">
        <v>34</v>
      </c>
      <c r="C4015">
        <v>0</v>
      </c>
      <c r="D4015">
        <v>9</v>
      </c>
      <c r="E4015">
        <v>6</v>
      </c>
      <c r="F4015">
        <v>1</v>
      </c>
      <c r="G4015">
        <v>1</v>
      </c>
      <c r="H4015">
        <v>15</v>
      </c>
      <c r="I4015">
        <v>42</v>
      </c>
      <c r="J4015">
        <v>5</v>
      </c>
      <c r="K4015">
        <v>9</v>
      </c>
      <c r="L4015">
        <v>0</v>
      </c>
    </row>
    <row r="4016" spans="1:12" x14ac:dyDescent="0.2">
      <c r="A4016" t="s">
        <v>4032</v>
      </c>
      <c r="B4016" t="s">
        <v>13</v>
      </c>
      <c r="C4016">
        <v>0</v>
      </c>
      <c r="D4016">
        <v>2</v>
      </c>
      <c r="E4016">
        <v>1</v>
      </c>
      <c r="F4016">
        <v>1</v>
      </c>
      <c r="G4016">
        <v>1</v>
      </c>
      <c r="H4016">
        <v>1</v>
      </c>
      <c r="I4016">
        <v>6</v>
      </c>
      <c r="J4016">
        <v>1</v>
      </c>
      <c r="K4016">
        <v>3</v>
      </c>
      <c r="L4016">
        <v>0</v>
      </c>
    </row>
    <row r="4017" spans="1:12" x14ac:dyDescent="0.2">
      <c r="A4017" t="s">
        <v>4033</v>
      </c>
      <c r="B4017" t="s">
        <v>19</v>
      </c>
      <c r="C4017">
        <v>0</v>
      </c>
      <c r="D4017">
        <v>1</v>
      </c>
      <c r="E4017">
        <v>0</v>
      </c>
      <c r="F4017">
        <v>0</v>
      </c>
      <c r="G4017">
        <v>1</v>
      </c>
      <c r="H4017">
        <v>6</v>
      </c>
      <c r="I4017">
        <v>11</v>
      </c>
      <c r="J4017">
        <v>1</v>
      </c>
      <c r="K4017">
        <v>2</v>
      </c>
      <c r="L4017">
        <v>0</v>
      </c>
    </row>
    <row r="4018" spans="1:12" x14ac:dyDescent="0.2">
      <c r="A4018" t="s">
        <v>4034</v>
      </c>
      <c r="B4018" t="s">
        <v>34</v>
      </c>
      <c r="C4018">
        <v>0</v>
      </c>
      <c r="D4018">
        <v>6</v>
      </c>
      <c r="E4018">
        <v>0</v>
      </c>
      <c r="F4018">
        <v>0</v>
      </c>
      <c r="G4018">
        <v>1</v>
      </c>
      <c r="H4018">
        <v>34</v>
      </c>
      <c r="I4018">
        <v>41</v>
      </c>
      <c r="J4018">
        <v>0</v>
      </c>
      <c r="K4018">
        <v>6</v>
      </c>
      <c r="L4018">
        <v>0</v>
      </c>
    </row>
    <row r="4019" spans="1:12" x14ac:dyDescent="0.2">
      <c r="A4019" t="s">
        <v>4035</v>
      </c>
      <c r="B4019" t="s">
        <v>19</v>
      </c>
      <c r="C4019">
        <v>0</v>
      </c>
      <c r="D4019">
        <v>2</v>
      </c>
      <c r="E4019">
        <v>1</v>
      </c>
      <c r="F4019">
        <v>0</v>
      </c>
      <c r="G4019">
        <v>1</v>
      </c>
      <c r="H4019">
        <v>6</v>
      </c>
      <c r="I4019">
        <v>16</v>
      </c>
      <c r="J4019">
        <v>1</v>
      </c>
      <c r="K4019">
        <v>4</v>
      </c>
      <c r="L4019">
        <v>0</v>
      </c>
    </row>
    <row r="4020" spans="1:12" x14ac:dyDescent="0.2">
      <c r="A4020" t="s">
        <v>4036</v>
      </c>
      <c r="B4020" t="s">
        <v>19</v>
      </c>
      <c r="C4020">
        <v>0</v>
      </c>
      <c r="D4020">
        <v>3</v>
      </c>
      <c r="E4020">
        <v>0</v>
      </c>
      <c r="F4020">
        <v>0</v>
      </c>
      <c r="G4020">
        <v>1</v>
      </c>
      <c r="H4020">
        <v>13</v>
      </c>
      <c r="I4020">
        <v>38</v>
      </c>
      <c r="J4020">
        <v>1</v>
      </c>
      <c r="K4020">
        <v>4</v>
      </c>
      <c r="L4020">
        <v>0</v>
      </c>
    </row>
    <row r="4021" spans="1:12" x14ac:dyDescent="0.2">
      <c r="A4021" t="s">
        <v>4037</v>
      </c>
      <c r="B4021" t="s">
        <v>17</v>
      </c>
      <c r="C4021">
        <v>0</v>
      </c>
      <c r="D4021">
        <v>2</v>
      </c>
      <c r="E4021">
        <v>1</v>
      </c>
      <c r="F4021">
        <v>1</v>
      </c>
      <c r="G4021">
        <v>1</v>
      </c>
      <c r="H4021">
        <v>1</v>
      </c>
      <c r="I4021">
        <v>5</v>
      </c>
      <c r="J4021">
        <v>1</v>
      </c>
      <c r="K4021">
        <v>3</v>
      </c>
      <c r="L4021">
        <v>0</v>
      </c>
    </row>
    <row r="4022" spans="1:12" x14ac:dyDescent="0.2">
      <c r="A4022" t="s">
        <v>4038</v>
      </c>
      <c r="B4022" t="s">
        <v>17</v>
      </c>
      <c r="C4022">
        <v>0</v>
      </c>
      <c r="D4022">
        <v>7</v>
      </c>
      <c r="E4022">
        <v>0</v>
      </c>
      <c r="F4022">
        <v>0</v>
      </c>
      <c r="G4022">
        <v>0.5</v>
      </c>
      <c r="H4022">
        <v>2</v>
      </c>
      <c r="I4022">
        <v>13</v>
      </c>
      <c r="J4022">
        <v>6</v>
      </c>
      <c r="K4022">
        <v>7</v>
      </c>
      <c r="L4022">
        <v>0</v>
      </c>
    </row>
    <row r="4023" spans="1:12" x14ac:dyDescent="0.2">
      <c r="A4023" t="s">
        <v>4039</v>
      </c>
      <c r="B4023" t="s">
        <v>34</v>
      </c>
      <c r="C4023">
        <v>0</v>
      </c>
      <c r="D4023">
        <v>10</v>
      </c>
      <c r="E4023">
        <v>101</v>
      </c>
      <c r="F4023">
        <v>1</v>
      </c>
      <c r="G4023">
        <v>1</v>
      </c>
      <c r="H4023">
        <v>37</v>
      </c>
      <c r="I4023">
        <v>100</v>
      </c>
      <c r="J4023">
        <v>3</v>
      </c>
      <c r="K4023">
        <v>20</v>
      </c>
      <c r="L4023">
        <v>1</v>
      </c>
    </row>
    <row r="4024" spans="1:12" x14ac:dyDescent="0.2">
      <c r="A4024" t="s">
        <v>4040</v>
      </c>
      <c r="B4024" t="s">
        <v>34</v>
      </c>
      <c r="C4024">
        <v>0</v>
      </c>
      <c r="D4024">
        <v>6</v>
      </c>
      <c r="E4024">
        <v>21</v>
      </c>
      <c r="F4024">
        <v>0</v>
      </c>
      <c r="G4024">
        <v>0.16700000000000001</v>
      </c>
      <c r="H4024">
        <v>8</v>
      </c>
      <c r="I4024">
        <v>15</v>
      </c>
      <c r="J4024">
        <v>2</v>
      </c>
      <c r="K4024">
        <v>7</v>
      </c>
      <c r="L4024">
        <v>0</v>
      </c>
    </row>
    <row r="4025" spans="1:12" x14ac:dyDescent="0.2">
      <c r="A4025" t="s">
        <v>4041</v>
      </c>
      <c r="B4025" t="s">
        <v>19</v>
      </c>
      <c r="C4025">
        <v>0</v>
      </c>
      <c r="D4025">
        <v>3</v>
      </c>
      <c r="E4025">
        <v>6</v>
      </c>
      <c r="F4025">
        <v>0</v>
      </c>
      <c r="G4025">
        <v>0.33300000000000002</v>
      </c>
      <c r="H4025">
        <v>4</v>
      </c>
      <c r="I4025">
        <v>8</v>
      </c>
      <c r="J4025">
        <v>1</v>
      </c>
      <c r="K4025">
        <v>4</v>
      </c>
      <c r="L4025">
        <v>0</v>
      </c>
    </row>
    <row r="4026" spans="1:12" x14ac:dyDescent="0.2">
      <c r="A4026" t="s">
        <v>4042</v>
      </c>
      <c r="B4026" t="s">
        <v>17</v>
      </c>
      <c r="C4026">
        <v>0</v>
      </c>
      <c r="D4026">
        <v>3</v>
      </c>
      <c r="E4026">
        <v>3</v>
      </c>
      <c r="F4026">
        <v>3</v>
      </c>
      <c r="G4026">
        <v>1</v>
      </c>
      <c r="H4026">
        <v>1</v>
      </c>
      <c r="I4026">
        <v>12</v>
      </c>
      <c r="J4026">
        <v>1</v>
      </c>
      <c r="K4026">
        <v>4</v>
      </c>
      <c r="L4026">
        <v>0</v>
      </c>
    </row>
    <row r="4027" spans="1:12" x14ac:dyDescent="0.2">
      <c r="A4027" t="s">
        <v>4043</v>
      </c>
      <c r="B4027" t="s">
        <v>17</v>
      </c>
      <c r="C4027">
        <v>0</v>
      </c>
      <c r="D4027">
        <v>5</v>
      </c>
      <c r="E4027">
        <v>0</v>
      </c>
      <c r="F4027">
        <v>1</v>
      </c>
      <c r="G4027">
        <v>0.5</v>
      </c>
      <c r="H4027">
        <v>0</v>
      </c>
      <c r="I4027">
        <v>6</v>
      </c>
      <c r="J4027">
        <v>5</v>
      </c>
      <c r="K4027">
        <v>5</v>
      </c>
      <c r="L4027">
        <v>1</v>
      </c>
    </row>
    <row r="4028" spans="1:12" x14ac:dyDescent="0.2">
      <c r="A4028" t="s">
        <v>4044</v>
      </c>
      <c r="B4028" t="s">
        <v>19</v>
      </c>
      <c r="C4028">
        <v>0</v>
      </c>
      <c r="D4028">
        <v>0</v>
      </c>
      <c r="E4028">
        <v>3</v>
      </c>
      <c r="F4028">
        <v>0</v>
      </c>
      <c r="G4028">
        <v>0.5</v>
      </c>
      <c r="H4028">
        <v>2</v>
      </c>
      <c r="I4028">
        <v>6</v>
      </c>
      <c r="J4028">
        <v>4</v>
      </c>
      <c r="K4028">
        <v>5</v>
      </c>
      <c r="L4028">
        <v>0</v>
      </c>
    </row>
    <row r="4029" spans="1:12" x14ac:dyDescent="0.2">
      <c r="A4029" t="s">
        <v>4045</v>
      </c>
      <c r="B4029" t="s">
        <v>1644</v>
      </c>
      <c r="C4029">
        <v>0</v>
      </c>
      <c r="D4029">
        <v>31</v>
      </c>
      <c r="E4029">
        <v>145</v>
      </c>
      <c r="F4029">
        <v>1</v>
      </c>
      <c r="G4029">
        <v>0.14299999999999999</v>
      </c>
      <c r="H4029">
        <v>37</v>
      </c>
      <c r="I4029">
        <v>110</v>
      </c>
      <c r="J4029">
        <v>362</v>
      </c>
      <c r="K4029">
        <v>41</v>
      </c>
      <c r="L4029">
        <v>6</v>
      </c>
    </row>
    <row r="4030" spans="1:12" x14ac:dyDescent="0.2">
      <c r="A4030" t="s">
        <v>4046</v>
      </c>
      <c r="B4030" t="s">
        <v>17</v>
      </c>
      <c r="C4030">
        <v>0</v>
      </c>
      <c r="D4030">
        <v>5</v>
      </c>
      <c r="E4030">
        <v>5</v>
      </c>
      <c r="F4030">
        <v>1</v>
      </c>
      <c r="G4030">
        <v>0.33300000000000002</v>
      </c>
      <c r="H4030">
        <v>1</v>
      </c>
      <c r="I4030">
        <v>15</v>
      </c>
      <c r="J4030">
        <v>1</v>
      </c>
      <c r="K4030">
        <v>6</v>
      </c>
      <c r="L4030">
        <v>0</v>
      </c>
    </row>
    <row r="4031" spans="1:12" x14ac:dyDescent="0.2">
      <c r="A4031" t="s">
        <v>4047</v>
      </c>
      <c r="B4031" t="s">
        <v>15</v>
      </c>
      <c r="C4031">
        <v>0</v>
      </c>
      <c r="D4031">
        <v>1</v>
      </c>
      <c r="E4031">
        <v>0</v>
      </c>
      <c r="F4031">
        <v>1</v>
      </c>
      <c r="G4031">
        <v>1</v>
      </c>
      <c r="H4031">
        <v>1</v>
      </c>
      <c r="I4031">
        <v>2</v>
      </c>
      <c r="J4031">
        <v>3</v>
      </c>
      <c r="K4031">
        <v>1</v>
      </c>
      <c r="L4031">
        <v>0</v>
      </c>
    </row>
    <row r="4032" spans="1:12" x14ac:dyDescent="0.2">
      <c r="A4032" t="s">
        <v>4048</v>
      </c>
      <c r="B4032" t="s">
        <v>13</v>
      </c>
      <c r="C4032">
        <v>0</v>
      </c>
      <c r="D4032">
        <v>3</v>
      </c>
      <c r="E4032">
        <v>1</v>
      </c>
      <c r="F4032">
        <v>1</v>
      </c>
      <c r="G4032">
        <v>1</v>
      </c>
      <c r="H4032">
        <v>7</v>
      </c>
      <c r="I4032">
        <v>8</v>
      </c>
      <c r="J4032">
        <v>1</v>
      </c>
      <c r="K4032">
        <v>3</v>
      </c>
      <c r="L4032">
        <v>0</v>
      </c>
    </row>
    <row r="4033" spans="1:12" x14ac:dyDescent="0.2">
      <c r="A4033" t="s">
        <v>4049</v>
      </c>
      <c r="B4033" t="s">
        <v>17</v>
      </c>
      <c r="C4033">
        <v>0</v>
      </c>
      <c r="D4033">
        <v>3</v>
      </c>
      <c r="E4033">
        <v>3</v>
      </c>
      <c r="F4033">
        <v>1</v>
      </c>
      <c r="G4033">
        <v>1</v>
      </c>
      <c r="H4033">
        <v>11</v>
      </c>
      <c r="I4033">
        <v>15</v>
      </c>
      <c r="J4033">
        <v>2</v>
      </c>
      <c r="K4033">
        <v>4</v>
      </c>
      <c r="L4033">
        <v>0</v>
      </c>
    </row>
    <row r="4034" spans="1:12" x14ac:dyDescent="0.2">
      <c r="A4034" t="s">
        <v>4050</v>
      </c>
      <c r="B4034" t="s">
        <v>17</v>
      </c>
      <c r="C4034">
        <v>0</v>
      </c>
      <c r="D4034">
        <v>6</v>
      </c>
      <c r="E4034">
        <v>15</v>
      </c>
      <c r="F4034">
        <v>0</v>
      </c>
      <c r="G4034">
        <v>0.2</v>
      </c>
      <c r="H4034">
        <v>3</v>
      </c>
      <c r="I4034">
        <v>8</v>
      </c>
      <c r="J4034">
        <v>1</v>
      </c>
      <c r="K4034">
        <v>6</v>
      </c>
      <c r="L4034">
        <v>0</v>
      </c>
    </row>
    <row r="4035" spans="1:12" x14ac:dyDescent="0.2">
      <c r="A4035" t="s">
        <v>4051</v>
      </c>
      <c r="B4035" t="s">
        <v>34</v>
      </c>
      <c r="C4035">
        <v>0</v>
      </c>
      <c r="D4035">
        <v>1</v>
      </c>
      <c r="E4035">
        <v>3</v>
      </c>
      <c r="F4035">
        <v>1</v>
      </c>
      <c r="G4035">
        <v>1</v>
      </c>
      <c r="H4035">
        <v>9</v>
      </c>
      <c r="I4035">
        <v>16</v>
      </c>
      <c r="J4035">
        <v>1</v>
      </c>
      <c r="K4035">
        <v>3</v>
      </c>
      <c r="L4035">
        <v>0</v>
      </c>
    </row>
    <row r="4036" spans="1:12" x14ac:dyDescent="0.2">
      <c r="A4036" t="s">
        <v>4052</v>
      </c>
      <c r="B4036" t="s">
        <v>17</v>
      </c>
      <c r="C4036">
        <v>4</v>
      </c>
      <c r="D4036">
        <v>2</v>
      </c>
      <c r="E4036">
        <v>4</v>
      </c>
      <c r="F4036">
        <v>2</v>
      </c>
      <c r="G4036">
        <v>0.5</v>
      </c>
      <c r="H4036">
        <v>0</v>
      </c>
      <c r="I4036">
        <v>7</v>
      </c>
      <c r="J4036">
        <v>13</v>
      </c>
      <c r="K4036">
        <v>4</v>
      </c>
      <c r="L4036">
        <v>0</v>
      </c>
    </row>
    <row r="4037" spans="1:12" x14ac:dyDescent="0.2">
      <c r="A4037" t="s">
        <v>4053</v>
      </c>
      <c r="B4037" t="s">
        <v>34</v>
      </c>
      <c r="C4037">
        <v>0</v>
      </c>
      <c r="D4037">
        <v>3</v>
      </c>
      <c r="E4037">
        <v>8</v>
      </c>
      <c r="F4037">
        <v>0</v>
      </c>
      <c r="G4037">
        <v>0.25</v>
      </c>
      <c r="H4037">
        <v>5</v>
      </c>
      <c r="I4037">
        <v>9</v>
      </c>
      <c r="J4037">
        <v>3</v>
      </c>
      <c r="K4037">
        <v>5</v>
      </c>
      <c r="L4037">
        <v>2</v>
      </c>
    </row>
    <row r="4038" spans="1:12" x14ac:dyDescent="0.2">
      <c r="A4038" t="s">
        <v>4054</v>
      </c>
      <c r="B4038" t="s">
        <v>34</v>
      </c>
      <c r="C4038">
        <v>0</v>
      </c>
      <c r="D4038">
        <v>2</v>
      </c>
      <c r="E4038">
        <v>0</v>
      </c>
      <c r="F4038">
        <v>0</v>
      </c>
      <c r="G4038">
        <v>1</v>
      </c>
      <c r="H4038">
        <v>7</v>
      </c>
      <c r="I4038">
        <v>11</v>
      </c>
      <c r="J4038">
        <v>1</v>
      </c>
      <c r="K4038">
        <v>3</v>
      </c>
      <c r="L4038">
        <v>0</v>
      </c>
    </row>
    <row r="4039" spans="1:12" x14ac:dyDescent="0.2">
      <c r="A4039" t="s">
        <v>4055</v>
      </c>
      <c r="B4039" t="s">
        <v>34</v>
      </c>
      <c r="C4039">
        <v>0</v>
      </c>
      <c r="D4039">
        <v>2</v>
      </c>
      <c r="E4039">
        <v>0</v>
      </c>
      <c r="F4039">
        <v>0</v>
      </c>
      <c r="G4039">
        <v>1</v>
      </c>
      <c r="H4039">
        <v>7</v>
      </c>
      <c r="I4039">
        <v>9</v>
      </c>
      <c r="J4039">
        <v>1</v>
      </c>
      <c r="K4039">
        <v>3</v>
      </c>
      <c r="L4039">
        <v>0</v>
      </c>
    </row>
    <row r="4040" spans="1:12" x14ac:dyDescent="0.2">
      <c r="A4040" t="s">
        <v>4056</v>
      </c>
      <c r="B4040" t="s">
        <v>34</v>
      </c>
      <c r="C4040">
        <v>0</v>
      </c>
      <c r="D4040">
        <v>6</v>
      </c>
      <c r="E4040">
        <v>0</v>
      </c>
      <c r="F4040">
        <v>0</v>
      </c>
      <c r="G4040">
        <v>1</v>
      </c>
      <c r="H4040">
        <v>7</v>
      </c>
      <c r="I4040">
        <v>23</v>
      </c>
      <c r="J4040">
        <v>6</v>
      </c>
      <c r="K4040">
        <v>8</v>
      </c>
      <c r="L4040">
        <v>0</v>
      </c>
    </row>
    <row r="4041" spans="1:12" x14ac:dyDescent="0.2">
      <c r="A4041" t="s">
        <v>4057</v>
      </c>
      <c r="B4041" t="s">
        <v>34</v>
      </c>
      <c r="C4041">
        <v>0</v>
      </c>
      <c r="D4041">
        <v>5</v>
      </c>
      <c r="E4041">
        <v>0</v>
      </c>
      <c r="F4041">
        <v>0</v>
      </c>
      <c r="G4041">
        <v>1</v>
      </c>
      <c r="H4041">
        <v>15</v>
      </c>
      <c r="I4041">
        <v>22</v>
      </c>
      <c r="J4041">
        <v>1</v>
      </c>
      <c r="K4041">
        <v>6</v>
      </c>
      <c r="L4041">
        <v>0</v>
      </c>
    </row>
    <row r="4042" spans="1:12" x14ac:dyDescent="0.2">
      <c r="A4042" t="s">
        <v>4058</v>
      </c>
      <c r="B4042" t="s">
        <v>34</v>
      </c>
      <c r="C4042">
        <v>0</v>
      </c>
      <c r="D4042">
        <v>1</v>
      </c>
      <c r="E4042">
        <v>0</v>
      </c>
      <c r="F4042">
        <v>0</v>
      </c>
      <c r="G4042">
        <v>1</v>
      </c>
      <c r="H4042">
        <v>9</v>
      </c>
      <c r="I4042">
        <v>11</v>
      </c>
      <c r="J4042">
        <v>1</v>
      </c>
      <c r="K4042">
        <v>2</v>
      </c>
      <c r="L4042">
        <v>0</v>
      </c>
    </row>
    <row r="4043" spans="1:12" x14ac:dyDescent="0.2">
      <c r="A4043" t="s">
        <v>4059</v>
      </c>
      <c r="B4043" t="s">
        <v>34</v>
      </c>
      <c r="C4043">
        <v>0</v>
      </c>
      <c r="D4043">
        <v>0</v>
      </c>
      <c r="E4043">
        <v>0</v>
      </c>
      <c r="F4043">
        <v>0</v>
      </c>
      <c r="G4043">
        <v>1</v>
      </c>
      <c r="H4043">
        <v>9</v>
      </c>
      <c r="I4043">
        <v>11</v>
      </c>
      <c r="J4043">
        <v>1</v>
      </c>
      <c r="K4043">
        <v>2</v>
      </c>
      <c r="L4043">
        <v>0</v>
      </c>
    </row>
    <row r="4044" spans="1:12" x14ac:dyDescent="0.2">
      <c r="A4044" t="s">
        <v>4060</v>
      </c>
      <c r="B4044" t="s">
        <v>34</v>
      </c>
      <c r="C4044">
        <v>0</v>
      </c>
      <c r="D4044">
        <v>6</v>
      </c>
      <c r="E4044">
        <v>12</v>
      </c>
      <c r="F4044">
        <v>0</v>
      </c>
      <c r="G4044">
        <v>0.33300000000000002</v>
      </c>
      <c r="H4044">
        <v>10</v>
      </c>
      <c r="I4044">
        <v>25</v>
      </c>
      <c r="J4044">
        <v>2</v>
      </c>
      <c r="K4044">
        <v>9</v>
      </c>
      <c r="L4044">
        <v>1</v>
      </c>
    </row>
    <row r="4045" spans="1:12" x14ac:dyDescent="0.2">
      <c r="A4045" t="s">
        <v>4061</v>
      </c>
      <c r="B4045" t="s">
        <v>34</v>
      </c>
      <c r="C4045">
        <v>0</v>
      </c>
      <c r="D4045">
        <v>5</v>
      </c>
      <c r="E4045">
        <v>0</v>
      </c>
      <c r="F4045">
        <v>0</v>
      </c>
      <c r="G4045">
        <v>0.5</v>
      </c>
      <c r="H4045">
        <v>10</v>
      </c>
      <c r="I4045">
        <v>19</v>
      </c>
      <c r="J4045">
        <v>2</v>
      </c>
      <c r="K4045">
        <v>7</v>
      </c>
      <c r="L4045">
        <v>1</v>
      </c>
    </row>
    <row r="4046" spans="1:12" x14ac:dyDescent="0.2">
      <c r="A4046" t="s">
        <v>4062</v>
      </c>
      <c r="B4046" t="s">
        <v>34</v>
      </c>
      <c r="C4046">
        <v>0</v>
      </c>
      <c r="D4046">
        <v>3</v>
      </c>
      <c r="E4046">
        <v>2</v>
      </c>
      <c r="F4046">
        <v>0</v>
      </c>
      <c r="G4046">
        <v>0.33300000000000002</v>
      </c>
      <c r="H4046">
        <v>7</v>
      </c>
      <c r="I4046">
        <v>18</v>
      </c>
      <c r="J4046">
        <v>1</v>
      </c>
      <c r="K4046">
        <v>5</v>
      </c>
      <c r="L4046">
        <v>0</v>
      </c>
    </row>
    <row r="4047" spans="1:12" x14ac:dyDescent="0.2">
      <c r="A4047" t="s">
        <v>4063</v>
      </c>
      <c r="B4047" t="s">
        <v>19</v>
      </c>
      <c r="C4047">
        <v>0</v>
      </c>
      <c r="D4047">
        <v>0</v>
      </c>
      <c r="E4047">
        <v>0</v>
      </c>
      <c r="F4047">
        <v>0</v>
      </c>
      <c r="G4047">
        <v>1</v>
      </c>
      <c r="H4047">
        <v>5</v>
      </c>
      <c r="I4047">
        <v>10</v>
      </c>
      <c r="J4047">
        <v>1</v>
      </c>
      <c r="K4047">
        <v>3</v>
      </c>
      <c r="L4047">
        <v>0</v>
      </c>
    </row>
    <row r="4048" spans="1:12" x14ac:dyDescent="0.2">
      <c r="A4048" t="s">
        <v>4064</v>
      </c>
      <c r="B4048" t="s">
        <v>34</v>
      </c>
      <c r="C4048">
        <v>0</v>
      </c>
      <c r="D4048">
        <v>4</v>
      </c>
      <c r="E4048">
        <v>13</v>
      </c>
      <c r="F4048">
        <v>0</v>
      </c>
      <c r="G4048">
        <v>0.2</v>
      </c>
      <c r="H4048">
        <v>8</v>
      </c>
      <c r="I4048">
        <v>15</v>
      </c>
      <c r="J4048">
        <v>3</v>
      </c>
      <c r="K4048">
        <v>7</v>
      </c>
      <c r="L4048">
        <v>2</v>
      </c>
    </row>
    <row r="4049" spans="1:12" x14ac:dyDescent="0.2">
      <c r="A4049" t="s">
        <v>4065</v>
      </c>
      <c r="B4049" t="s">
        <v>34</v>
      </c>
      <c r="C4049">
        <v>0</v>
      </c>
      <c r="D4049">
        <v>2</v>
      </c>
      <c r="E4049">
        <v>2</v>
      </c>
      <c r="F4049">
        <v>0</v>
      </c>
      <c r="G4049">
        <v>0.5</v>
      </c>
      <c r="H4049">
        <v>10</v>
      </c>
      <c r="I4049">
        <v>17</v>
      </c>
      <c r="J4049">
        <v>2</v>
      </c>
      <c r="K4049">
        <v>4</v>
      </c>
      <c r="L4049">
        <v>1</v>
      </c>
    </row>
    <row r="4050" spans="1:12" x14ac:dyDescent="0.2">
      <c r="A4050" t="s">
        <v>4066</v>
      </c>
      <c r="B4050" t="s">
        <v>34</v>
      </c>
      <c r="C4050">
        <v>0</v>
      </c>
      <c r="D4050">
        <v>2</v>
      </c>
      <c r="E4050">
        <v>0</v>
      </c>
      <c r="F4050">
        <v>0</v>
      </c>
      <c r="G4050">
        <v>1</v>
      </c>
      <c r="H4050">
        <v>7</v>
      </c>
      <c r="I4050">
        <v>10</v>
      </c>
      <c r="J4050">
        <v>1</v>
      </c>
      <c r="K4050">
        <v>3</v>
      </c>
      <c r="L4050">
        <v>0</v>
      </c>
    </row>
    <row r="4051" spans="1:12" x14ac:dyDescent="0.2">
      <c r="A4051" t="s">
        <v>4067</v>
      </c>
      <c r="B4051" t="s">
        <v>34</v>
      </c>
      <c r="C4051">
        <v>0</v>
      </c>
      <c r="D4051">
        <v>2</v>
      </c>
      <c r="E4051">
        <v>2</v>
      </c>
      <c r="F4051">
        <v>0</v>
      </c>
      <c r="G4051">
        <v>0.5</v>
      </c>
      <c r="H4051">
        <v>10</v>
      </c>
      <c r="I4051">
        <v>15</v>
      </c>
      <c r="J4051">
        <v>2</v>
      </c>
      <c r="K4051">
        <v>4</v>
      </c>
      <c r="L4051">
        <v>1</v>
      </c>
    </row>
    <row r="4052" spans="1:12" x14ac:dyDescent="0.2">
      <c r="A4052" t="s">
        <v>4068</v>
      </c>
      <c r="B4052" t="s">
        <v>34</v>
      </c>
      <c r="C4052">
        <v>0</v>
      </c>
      <c r="D4052">
        <v>2</v>
      </c>
      <c r="E4052">
        <v>0</v>
      </c>
      <c r="F4052">
        <v>0</v>
      </c>
      <c r="G4052">
        <v>1</v>
      </c>
      <c r="H4052">
        <v>7</v>
      </c>
      <c r="I4052">
        <v>10</v>
      </c>
      <c r="J4052">
        <v>1</v>
      </c>
      <c r="K4052">
        <v>3</v>
      </c>
      <c r="L4052">
        <v>0</v>
      </c>
    </row>
    <row r="4053" spans="1:12" x14ac:dyDescent="0.2">
      <c r="A4053" t="s">
        <v>4069</v>
      </c>
      <c r="B4053" t="s">
        <v>34</v>
      </c>
      <c r="C4053">
        <v>0</v>
      </c>
      <c r="D4053">
        <v>9</v>
      </c>
      <c r="E4053">
        <v>208</v>
      </c>
      <c r="F4053">
        <v>0</v>
      </c>
      <c r="G4053">
        <v>1</v>
      </c>
      <c r="H4053">
        <v>57</v>
      </c>
      <c r="I4053">
        <v>137</v>
      </c>
      <c r="J4053">
        <v>0</v>
      </c>
      <c r="K4053">
        <v>21</v>
      </c>
      <c r="L4053">
        <v>0</v>
      </c>
    </row>
    <row r="4054" spans="1:12" x14ac:dyDescent="0.2">
      <c r="A4054" t="s">
        <v>4070</v>
      </c>
      <c r="B4054" t="s">
        <v>34</v>
      </c>
      <c r="C4054">
        <v>0</v>
      </c>
      <c r="D4054">
        <v>5</v>
      </c>
      <c r="E4054">
        <v>35</v>
      </c>
      <c r="F4054">
        <v>0</v>
      </c>
      <c r="G4054">
        <v>1</v>
      </c>
      <c r="H4054">
        <v>51</v>
      </c>
      <c r="I4054">
        <v>122</v>
      </c>
      <c r="J4054">
        <v>6</v>
      </c>
      <c r="K4054">
        <v>11</v>
      </c>
      <c r="L4054">
        <v>0</v>
      </c>
    </row>
    <row r="4055" spans="1:12" x14ac:dyDescent="0.2">
      <c r="A4055" t="s">
        <v>4071</v>
      </c>
      <c r="B4055" t="s">
        <v>34</v>
      </c>
      <c r="C4055">
        <v>0</v>
      </c>
      <c r="D4055">
        <v>4</v>
      </c>
      <c r="E4055">
        <v>0</v>
      </c>
      <c r="F4055">
        <v>0</v>
      </c>
      <c r="G4055">
        <v>0.5</v>
      </c>
      <c r="H4055">
        <v>6</v>
      </c>
      <c r="I4055">
        <v>10</v>
      </c>
      <c r="J4055">
        <v>1</v>
      </c>
      <c r="K4055">
        <v>5</v>
      </c>
      <c r="L4055">
        <v>0</v>
      </c>
    </row>
    <row r="4056" spans="1:12" x14ac:dyDescent="0.2">
      <c r="A4056" t="s">
        <v>4072</v>
      </c>
      <c r="B4056" t="s">
        <v>34</v>
      </c>
      <c r="C4056">
        <v>0</v>
      </c>
      <c r="D4056">
        <v>4</v>
      </c>
      <c r="E4056">
        <v>2</v>
      </c>
      <c r="F4056">
        <v>0</v>
      </c>
      <c r="G4056">
        <v>0.5</v>
      </c>
      <c r="H4056">
        <v>9</v>
      </c>
      <c r="I4056">
        <v>18</v>
      </c>
      <c r="J4056">
        <v>1</v>
      </c>
      <c r="K4056">
        <v>5</v>
      </c>
      <c r="L4056">
        <v>0</v>
      </c>
    </row>
    <row r="4057" spans="1:12" x14ac:dyDescent="0.2">
      <c r="A4057" t="s">
        <v>4073</v>
      </c>
      <c r="B4057" t="s">
        <v>34</v>
      </c>
      <c r="C4057">
        <v>0</v>
      </c>
      <c r="D4057">
        <v>4</v>
      </c>
      <c r="E4057">
        <v>2</v>
      </c>
      <c r="F4057">
        <v>0</v>
      </c>
      <c r="G4057">
        <v>0.5</v>
      </c>
      <c r="H4057">
        <v>9</v>
      </c>
      <c r="I4057">
        <v>16</v>
      </c>
      <c r="J4057">
        <v>1</v>
      </c>
      <c r="K4057">
        <v>5</v>
      </c>
      <c r="L4057">
        <v>0</v>
      </c>
    </row>
    <row r="4058" spans="1:12" x14ac:dyDescent="0.2">
      <c r="A4058" t="s">
        <v>4074</v>
      </c>
      <c r="B4058" t="s">
        <v>34</v>
      </c>
      <c r="C4058">
        <v>0</v>
      </c>
      <c r="D4058">
        <v>4</v>
      </c>
      <c r="E4058">
        <v>4</v>
      </c>
      <c r="F4058">
        <v>0</v>
      </c>
      <c r="G4058">
        <v>0.33300000000000002</v>
      </c>
      <c r="H4058">
        <v>9</v>
      </c>
      <c r="I4058">
        <v>16</v>
      </c>
      <c r="J4058">
        <v>1</v>
      </c>
      <c r="K4058">
        <v>5</v>
      </c>
      <c r="L4058">
        <v>0</v>
      </c>
    </row>
    <row r="4059" spans="1:12" x14ac:dyDescent="0.2">
      <c r="A4059" t="s">
        <v>4075</v>
      </c>
      <c r="B4059" t="s">
        <v>34</v>
      </c>
      <c r="C4059">
        <v>0</v>
      </c>
      <c r="D4059">
        <v>4</v>
      </c>
      <c r="E4059">
        <v>4</v>
      </c>
      <c r="F4059">
        <v>0</v>
      </c>
      <c r="G4059">
        <v>0.33300000000000002</v>
      </c>
      <c r="H4059">
        <v>9</v>
      </c>
      <c r="I4059">
        <v>13</v>
      </c>
      <c r="J4059">
        <v>1</v>
      </c>
      <c r="K4059">
        <v>5</v>
      </c>
      <c r="L4059">
        <v>0</v>
      </c>
    </row>
    <row r="4060" spans="1:12" x14ac:dyDescent="0.2">
      <c r="A4060" t="s">
        <v>4076</v>
      </c>
      <c r="B4060" t="s">
        <v>17</v>
      </c>
      <c r="C4060">
        <v>0</v>
      </c>
      <c r="D4060">
        <v>2</v>
      </c>
      <c r="E4060">
        <v>1</v>
      </c>
      <c r="F4060">
        <v>1</v>
      </c>
      <c r="G4060">
        <v>1</v>
      </c>
      <c r="H4060">
        <v>3</v>
      </c>
      <c r="I4060">
        <v>9</v>
      </c>
      <c r="J4060">
        <v>1</v>
      </c>
      <c r="K4060">
        <v>3</v>
      </c>
      <c r="L4060">
        <v>0</v>
      </c>
    </row>
    <row r="4061" spans="1:12" x14ac:dyDescent="0.2">
      <c r="A4061" t="s">
        <v>4077</v>
      </c>
      <c r="B4061" t="s">
        <v>17</v>
      </c>
      <c r="C4061">
        <v>0</v>
      </c>
      <c r="D4061">
        <v>0</v>
      </c>
      <c r="E4061">
        <v>0</v>
      </c>
      <c r="F4061">
        <v>1</v>
      </c>
      <c r="G4061">
        <v>1</v>
      </c>
      <c r="H4061">
        <v>0</v>
      </c>
      <c r="I4061">
        <v>4</v>
      </c>
      <c r="J4061">
        <v>1</v>
      </c>
      <c r="K4061">
        <v>2</v>
      </c>
      <c r="L4061">
        <v>0</v>
      </c>
    </row>
    <row r="4062" spans="1:12" x14ac:dyDescent="0.2">
      <c r="A4062" t="s">
        <v>4078</v>
      </c>
      <c r="B4062" t="s">
        <v>17</v>
      </c>
      <c r="C4062">
        <v>0</v>
      </c>
      <c r="D4062">
        <v>0</v>
      </c>
      <c r="E4062">
        <v>4</v>
      </c>
      <c r="F4062">
        <v>1</v>
      </c>
      <c r="G4062">
        <v>0.5</v>
      </c>
      <c r="H4062">
        <v>1</v>
      </c>
      <c r="I4062">
        <v>12</v>
      </c>
      <c r="J4062">
        <v>6</v>
      </c>
      <c r="K4062">
        <v>5</v>
      </c>
      <c r="L4062">
        <v>0</v>
      </c>
    </row>
    <row r="4063" spans="1:12" x14ac:dyDescent="0.2">
      <c r="A4063" t="s">
        <v>4079</v>
      </c>
      <c r="B4063" t="s">
        <v>17</v>
      </c>
      <c r="C4063">
        <v>0</v>
      </c>
      <c r="D4063">
        <v>0</v>
      </c>
      <c r="E4063">
        <v>0</v>
      </c>
      <c r="F4063">
        <v>1</v>
      </c>
      <c r="G4063">
        <v>1</v>
      </c>
      <c r="H4063">
        <v>0</v>
      </c>
      <c r="I4063">
        <v>4</v>
      </c>
      <c r="J4063">
        <v>1</v>
      </c>
      <c r="K4063">
        <v>2</v>
      </c>
      <c r="L4063">
        <v>0</v>
      </c>
    </row>
    <row r="4064" spans="1:12" x14ac:dyDescent="0.2">
      <c r="A4064" t="s">
        <v>4080</v>
      </c>
      <c r="B4064" t="s">
        <v>19</v>
      </c>
      <c r="C4064">
        <v>0</v>
      </c>
      <c r="D4064">
        <v>9</v>
      </c>
      <c r="E4064">
        <v>0</v>
      </c>
      <c r="F4064">
        <v>0</v>
      </c>
      <c r="G4064">
        <v>0.5</v>
      </c>
      <c r="H4064">
        <v>6</v>
      </c>
      <c r="I4064">
        <v>27</v>
      </c>
      <c r="J4064">
        <v>1</v>
      </c>
      <c r="K4064">
        <v>10</v>
      </c>
      <c r="L4064">
        <v>0</v>
      </c>
    </row>
    <row r="4065" spans="1:12" x14ac:dyDescent="0.2">
      <c r="A4065" t="s">
        <v>4081</v>
      </c>
      <c r="B4065" t="s">
        <v>17</v>
      </c>
      <c r="C4065">
        <v>0</v>
      </c>
      <c r="D4065">
        <v>7</v>
      </c>
      <c r="E4065">
        <v>0</v>
      </c>
      <c r="F4065">
        <v>0</v>
      </c>
      <c r="G4065">
        <v>1</v>
      </c>
      <c r="H4065">
        <v>5</v>
      </c>
      <c r="I4065">
        <v>27</v>
      </c>
      <c r="J4065">
        <v>1</v>
      </c>
      <c r="K4065">
        <v>8</v>
      </c>
      <c r="L4065">
        <v>0</v>
      </c>
    </row>
    <row r="4066" spans="1:12" x14ac:dyDescent="0.2">
      <c r="A4066" t="s">
        <v>4082</v>
      </c>
      <c r="B4066" t="s">
        <v>19</v>
      </c>
      <c r="C4066">
        <v>0</v>
      </c>
      <c r="D4066">
        <v>7</v>
      </c>
      <c r="E4066">
        <v>3</v>
      </c>
      <c r="F4066">
        <v>0</v>
      </c>
      <c r="G4066">
        <v>0.33300000000000002</v>
      </c>
      <c r="H4066">
        <v>10</v>
      </c>
      <c r="I4066">
        <v>23</v>
      </c>
      <c r="J4066">
        <v>1</v>
      </c>
      <c r="K4066">
        <v>7</v>
      </c>
      <c r="L4066">
        <v>0</v>
      </c>
    </row>
    <row r="4067" spans="1:12" x14ac:dyDescent="0.2">
      <c r="A4067" t="s">
        <v>4083</v>
      </c>
      <c r="B4067" t="s">
        <v>34</v>
      </c>
      <c r="C4067">
        <v>0</v>
      </c>
      <c r="D4067">
        <v>7</v>
      </c>
      <c r="E4067">
        <v>0</v>
      </c>
      <c r="F4067">
        <v>0</v>
      </c>
      <c r="G4067">
        <v>0.5</v>
      </c>
      <c r="H4067">
        <v>23</v>
      </c>
      <c r="I4067">
        <v>64</v>
      </c>
      <c r="J4067">
        <v>1</v>
      </c>
      <c r="K4067">
        <v>10</v>
      </c>
      <c r="L4067">
        <v>0</v>
      </c>
    </row>
    <row r="4068" spans="1:12" x14ac:dyDescent="0.2">
      <c r="A4068" t="s">
        <v>4084</v>
      </c>
      <c r="B4068" t="s">
        <v>19</v>
      </c>
      <c r="C4068">
        <v>0</v>
      </c>
      <c r="D4068">
        <v>6</v>
      </c>
      <c r="E4068">
        <v>15</v>
      </c>
      <c r="F4068">
        <v>0</v>
      </c>
      <c r="G4068">
        <v>0.2</v>
      </c>
      <c r="H4068">
        <v>2</v>
      </c>
      <c r="I4068">
        <v>8</v>
      </c>
      <c r="J4068">
        <v>1</v>
      </c>
      <c r="K4068">
        <v>6</v>
      </c>
      <c r="L4068">
        <v>0</v>
      </c>
    </row>
    <row r="4069" spans="1:12" x14ac:dyDescent="0.2">
      <c r="A4069" t="s">
        <v>4085</v>
      </c>
      <c r="B4069" t="s">
        <v>17</v>
      </c>
      <c r="C4069">
        <v>0</v>
      </c>
      <c r="D4069">
        <v>1</v>
      </c>
      <c r="E4069">
        <v>0</v>
      </c>
      <c r="F4069">
        <v>0</v>
      </c>
      <c r="G4069">
        <v>1</v>
      </c>
      <c r="H4069">
        <v>2</v>
      </c>
      <c r="I4069">
        <v>2</v>
      </c>
      <c r="J4069">
        <v>1</v>
      </c>
      <c r="K4069">
        <v>1</v>
      </c>
      <c r="L4069">
        <v>0</v>
      </c>
    </row>
    <row r="4070" spans="1:12" x14ac:dyDescent="0.2">
      <c r="A4070" t="s">
        <v>4086</v>
      </c>
      <c r="B4070" t="s">
        <v>34</v>
      </c>
      <c r="C4070">
        <v>0</v>
      </c>
      <c r="D4070">
        <v>9</v>
      </c>
      <c r="E4070">
        <v>0</v>
      </c>
      <c r="F4070">
        <v>0</v>
      </c>
      <c r="G4070">
        <v>0.5</v>
      </c>
      <c r="H4070">
        <v>7</v>
      </c>
      <c r="I4070">
        <v>26</v>
      </c>
      <c r="J4070">
        <v>2</v>
      </c>
      <c r="K4070">
        <v>10</v>
      </c>
      <c r="L4070">
        <v>0</v>
      </c>
    </row>
    <row r="4071" spans="1:12" x14ac:dyDescent="0.2">
      <c r="A4071" t="s">
        <v>4087</v>
      </c>
      <c r="B4071" t="s">
        <v>19</v>
      </c>
      <c r="C4071">
        <v>0</v>
      </c>
      <c r="D4071">
        <v>8</v>
      </c>
      <c r="E4071">
        <v>34</v>
      </c>
      <c r="F4071">
        <v>0</v>
      </c>
      <c r="G4071">
        <v>0.5</v>
      </c>
      <c r="H4071">
        <v>9</v>
      </c>
      <c r="I4071">
        <v>34</v>
      </c>
      <c r="J4071">
        <v>2</v>
      </c>
      <c r="K4071">
        <v>13</v>
      </c>
      <c r="L4071">
        <v>0</v>
      </c>
    </row>
    <row r="4072" spans="1:12" x14ac:dyDescent="0.2">
      <c r="A4072" t="s">
        <v>4088</v>
      </c>
      <c r="B4072" t="s">
        <v>34</v>
      </c>
      <c r="C4072">
        <v>0</v>
      </c>
      <c r="D4072">
        <v>7</v>
      </c>
      <c r="E4072">
        <v>3</v>
      </c>
      <c r="F4072">
        <v>0</v>
      </c>
      <c r="G4072">
        <v>0.5</v>
      </c>
      <c r="H4072">
        <v>14</v>
      </c>
      <c r="I4072">
        <v>26</v>
      </c>
      <c r="J4072">
        <v>1</v>
      </c>
      <c r="K4072">
        <v>7</v>
      </c>
      <c r="L4072">
        <v>0</v>
      </c>
    </row>
    <row r="4073" spans="1:12" x14ac:dyDescent="0.2">
      <c r="A4073" t="s">
        <v>4089</v>
      </c>
      <c r="B4073" t="s">
        <v>13</v>
      </c>
      <c r="C4073">
        <v>0</v>
      </c>
      <c r="D4073">
        <v>0</v>
      </c>
      <c r="E4073">
        <v>0</v>
      </c>
      <c r="F4073">
        <v>1</v>
      </c>
      <c r="G4073">
        <v>1</v>
      </c>
      <c r="H4073">
        <v>0</v>
      </c>
      <c r="I4073">
        <v>2</v>
      </c>
      <c r="J4073">
        <v>0</v>
      </c>
      <c r="K4073">
        <v>1</v>
      </c>
      <c r="L4073">
        <v>0</v>
      </c>
    </row>
    <row r="4074" spans="1:12" x14ac:dyDescent="0.2">
      <c r="A4074" t="s">
        <v>4090</v>
      </c>
      <c r="B4074" t="s">
        <v>17</v>
      </c>
      <c r="C4074">
        <v>0</v>
      </c>
      <c r="D4074">
        <v>4</v>
      </c>
      <c r="E4074">
        <v>10</v>
      </c>
      <c r="F4074">
        <v>0</v>
      </c>
      <c r="G4074">
        <v>0.25</v>
      </c>
      <c r="H4074">
        <v>3</v>
      </c>
      <c r="I4074">
        <v>7</v>
      </c>
      <c r="J4074">
        <v>0</v>
      </c>
      <c r="K4074">
        <v>5</v>
      </c>
      <c r="L4074">
        <v>0</v>
      </c>
    </row>
    <row r="4075" spans="1:12" x14ac:dyDescent="0.2">
      <c r="A4075" t="s">
        <v>4091</v>
      </c>
      <c r="B4075" t="s">
        <v>17</v>
      </c>
      <c r="C4075">
        <v>0</v>
      </c>
      <c r="D4075">
        <v>1</v>
      </c>
      <c r="E4075">
        <v>1</v>
      </c>
      <c r="F4075">
        <v>0</v>
      </c>
      <c r="G4075">
        <v>1</v>
      </c>
      <c r="H4075">
        <v>2</v>
      </c>
      <c r="I4075">
        <v>4</v>
      </c>
      <c r="J4075">
        <v>0</v>
      </c>
      <c r="K4075">
        <v>2</v>
      </c>
      <c r="L4075">
        <v>0</v>
      </c>
    </row>
    <row r="4076" spans="1:12" x14ac:dyDescent="0.2">
      <c r="A4076" t="s">
        <v>4092</v>
      </c>
      <c r="B4076" t="s">
        <v>17</v>
      </c>
      <c r="C4076">
        <v>0</v>
      </c>
      <c r="D4076">
        <v>3</v>
      </c>
      <c r="E4076">
        <v>6</v>
      </c>
      <c r="F4076">
        <v>0</v>
      </c>
      <c r="G4076">
        <v>0.33300000000000002</v>
      </c>
      <c r="H4076">
        <v>1</v>
      </c>
      <c r="I4076">
        <v>6</v>
      </c>
      <c r="J4076">
        <v>0</v>
      </c>
      <c r="K4076">
        <v>4</v>
      </c>
      <c r="L4076">
        <v>0</v>
      </c>
    </row>
    <row r="4077" spans="1:12" x14ac:dyDescent="0.2">
      <c r="A4077" t="s">
        <v>4093</v>
      </c>
      <c r="B4077" t="s">
        <v>13</v>
      </c>
      <c r="C4077">
        <v>0</v>
      </c>
      <c r="D4077">
        <v>2</v>
      </c>
      <c r="E4077">
        <v>3</v>
      </c>
      <c r="F4077">
        <v>1</v>
      </c>
      <c r="G4077">
        <v>0.5</v>
      </c>
      <c r="H4077">
        <v>4</v>
      </c>
      <c r="I4077">
        <v>5</v>
      </c>
      <c r="J4077">
        <v>0</v>
      </c>
      <c r="K4077">
        <v>3</v>
      </c>
      <c r="L4077">
        <v>0</v>
      </c>
    </row>
    <row r="4078" spans="1:12" x14ac:dyDescent="0.2">
      <c r="A4078" t="s">
        <v>4094</v>
      </c>
      <c r="B4078" t="s">
        <v>13</v>
      </c>
      <c r="C4078">
        <v>0</v>
      </c>
      <c r="D4078">
        <v>2</v>
      </c>
      <c r="E4078">
        <v>3</v>
      </c>
      <c r="F4078">
        <v>1</v>
      </c>
      <c r="G4078">
        <v>0.5</v>
      </c>
      <c r="H4078">
        <v>4</v>
      </c>
      <c r="I4078">
        <v>5</v>
      </c>
      <c r="J4078">
        <v>0</v>
      </c>
      <c r="K4078">
        <v>3</v>
      </c>
      <c r="L4078">
        <v>0</v>
      </c>
    </row>
    <row r="4079" spans="1:12" x14ac:dyDescent="0.2">
      <c r="A4079" t="s">
        <v>4095</v>
      </c>
      <c r="B4079" t="s">
        <v>17</v>
      </c>
      <c r="C4079">
        <v>0</v>
      </c>
      <c r="D4079">
        <v>7</v>
      </c>
      <c r="E4079">
        <v>28</v>
      </c>
      <c r="F4079">
        <v>0</v>
      </c>
      <c r="G4079">
        <v>0.14299999999999999</v>
      </c>
      <c r="H4079">
        <v>2</v>
      </c>
      <c r="I4079">
        <v>10</v>
      </c>
      <c r="J4079">
        <v>0</v>
      </c>
      <c r="K4079">
        <v>8</v>
      </c>
      <c r="L4079">
        <v>0</v>
      </c>
    </row>
    <row r="4080" spans="1:12" x14ac:dyDescent="0.2">
      <c r="A4080" t="s">
        <v>4096</v>
      </c>
      <c r="B4080" t="s">
        <v>17</v>
      </c>
      <c r="C4080">
        <v>0</v>
      </c>
      <c r="D4080">
        <v>1</v>
      </c>
      <c r="E4080">
        <v>1</v>
      </c>
      <c r="F4080">
        <v>0</v>
      </c>
      <c r="G4080">
        <v>1</v>
      </c>
      <c r="H4080">
        <v>2</v>
      </c>
      <c r="I4080">
        <v>4</v>
      </c>
      <c r="J4080">
        <v>0</v>
      </c>
      <c r="K4080">
        <v>2</v>
      </c>
      <c r="L4080">
        <v>0</v>
      </c>
    </row>
    <row r="4081" spans="1:12" x14ac:dyDescent="0.2">
      <c r="A4081" t="s">
        <v>4097</v>
      </c>
      <c r="B4081" t="s">
        <v>17</v>
      </c>
      <c r="C4081">
        <v>0</v>
      </c>
      <c r="D4081">
        <v>1</v>
      </c>
      <c r="E4081">
        <v>1</v>
      </c>
      <c r="F4081">
        <v>0</v>
      </c>
      <c r="G4081">
        <v>1</v>
      </c>
      <c r="H4081">
        <v>4</v>
      </c>
      <c r="I4081">
        <v>3</v>
      </c>
      <c r="J4081">
        <v>0</v>
      </c>
      <c r="K4081">
        <v>2</v>
      </c>
      <c r="L4081">
        <v>0</v>
      </c>
    </row>
    <row r="4082" spans="1:12" x14ac:dyDescent="0.2">
      <c r="A4082" t="s">
        <v>4098</v>
      </c>
      <c r="B4082" t="s">
        <v>19</v>
      </c>
      <c r="C4082">
        <v>0</v>
      </c>
      <c r="D4082">
        <v>1</v>
      </c>
      <c r="E4082">
        <v>1</v>
      </c>
      <c r="F4082">
        <v>0</v>
      </c>
      <c r="G4082">
        <v>1</v>
      </c>
      <c r="H4082">
        <v>2</v>
      </c>
      <c r="I4082">
        <v>4</v>
      </c>
      <c r="J4082">
        <v>0</v>
      </c>
      <c r="K4082">
        <v>2</v>
      </c>
      <c r="L4082">
        <v>0</v>
      </c>
    </row>
    <row r="4083" spans="1:12" x14ac:dyDescent="0.2">
      <c r="A4083" t="s">
        <v>4099</v>
      </c>
      <c r="B4083" t="s">
        <v>17</v>
      </c>
      <c r="C4083">
        <v>0</v>
      </c>
      <c r="D4083">
        <v>1</v>
      </c>
      <c r="E4083">
        <v>1</v>
      </c>
      <c r="F4083">
        <v>0</v>
      </c>
      <c r="G4083">
        <v>1</v>
      </c>
      <c r="H4083">
        <v>2</v>
      </c>
      <c r="I4083">
        <v>4</v>
      </c>
      <c r="J4083">
        <v>0</v>
      </c>
      <c r="K4083">
        <v>2</v>
      </c>
      <c r="L4083">
        <v>0</v>
      </c>
    </row>
    <row r="4084" spans="1:12" x14ac:dyDescent="0.2">
      <c r="A4084" t="s">
        <v>4100</v>
      </c>
      <c r="B4084" t="s">
        <v>17</v>
      </c>
      <c r="C4084">
        <v>0</v>
      </c>
      <c r="D4084">
        <v>1</v>
      </c>
      <c r="E4084">
        <v>1</v>
      </c>
      <c r="F4084">
        <v>0</v>
      </c>
      <c r="G4084">
        <v>1</v>
      </c>
      <c r="H4084">
        <v>1</v>
      </c>
      <c r="I4084">
        <v>4</v>
      </c>
      <c r="J4084">
        <v>0</v>
      </c>
      <c r="K4084">
        <v>2</v>
      </c>
      <c r="L4084">
        <v>0</v>
      </c>
    </row>
    <row r="4085" spans="1:12" x14ac:dyDescent="0.2">
      <c r="A4085" t="s">
        <v>4101</v>
      </c>
      <c r="B4085" t="s">
        <v>17</v>
      </c>
      <c r="C4085">
        <v>0</v>
      </c>
      <c r="D4085">
        <v>6</v>
      </c>
      <c r="E4085">
        <v>15</v>
      </c>
      <c r="F4085">
        <v>0</v>
      </c>
      <c r="G4085">
        <v>0.2</v>
      </c>
      <c r="H4085">
        <v>3</v>
      </c>
      <c r="I4085">
        <v>9</v>
      </c>
      <c r="J4085">
        <v>0</v>
      </c>
      <c r="K4085">
        <v>7</v>
      </c>
      <c r="L4085">
        <v>0</v>
      </c>
    </row>
    <row r="4086" spans="1:12" x14ac:dyDescent="0.2">
      <c r="A4086" t="s">
        <v>4102</v>
      </c>
      <c r="B4086" t="s">
        <v>17</v>
      </c>
      <c r="C4086">
        <v>0</v>
      </c>
      <c r="D4086">
        <v>4</v>
      </c>
      <c r="E4086">
        <v>10</v>
      </c>
      <c r="F4086">
        <v>0</v>
      </c>
      <c r="G4086">
        <v>0.25</v>
      </c>
      <c r="H4086">
        <v>8</v>
      </c>
      <c r="I4086">
        <v>7</v>
      </c>
      <c r="J4086">
        <v>0</v>
      </c>
      <c r="K4086">
        <v>5</v>
      </c>
      <c r="L4086">
        <v>0</v>
      </c>
    </row>
    <row r="4087" spans="1:12" x14ac:dyDescent="0.2">
      <c r="A4087" t="s">
        <v>4103</v>
      </c>
      <c r="B4087" t="s">
        <v>34</v>
      </c>
      <c r="C4087">
        <v>0</v>
      </c>
      <c r="D4087">
        <v>7</v>
      </c>
      <c r="E4087">
        <v>15</v>
      </c>
      <c r="F4087">
        <v>0</v>
      </c>
      <c r="G4087">
        <v>0.2</v>
      </c>
      <c r="H4087">
        <v>5</v>
      </c>
      <c r="I4087">
        <v>10</v>
      </c>
      <c r="J4087">
        <v>0</v>
      </c>
      <c r="K4087">
        <v>8</v>
      </c>
      <c r="L4087">
        <v>0</v>
      </c>
    </row>
    <row r="4088" spans="1:12" x14ac:dyDescent="0.2">
      <c r="A4088" t="s">
        <v>4104</v>
      </c>
      <c r="B4088" t="s">
        <v>17</v>
      </c>
      <c r="C4088">
        <v>0</v>
      </c>
      <c r="D4088">
        <v>5</v>
      </c>
      <c r="E4088">
        <v>15</v>
      </c>
      <c r="F4088">
        <v>0</v>
      </c>
      <c r="G4088">
        <v>0.2</v>
      </c>
      <c r="H4088">
        <v>6</v>
      </c>
      <c r="I4088">
        <v>8</v>
      </c>
      <c r="J4088">
        <v>0</v>
      </c>
      <c r="K4088">
        <v>6</v>
      </c>
      <c r="L4088">
        <v>0</v>
      </c>
    </row>
    <row r="4089" spans="1:12" x14ac:dyDescent="0.2">
      <c r="A4089" t="s">
        <v>4105</v>
      </c>
      <c r="B4089" t="s">
        <v>19</v>
      </c>
      <c r="C4089">
        <v>0</v>
      </c>
      <c r="D4089">
        <v>8</v>
      </c>
      <c r="E4089">
        <v>0</v>
      </c>
      <c r="F4089">
        <v>1</v>
      </c>
      <c r="G4089">
        <v>1</v>
      </c>
      <c r="H4089">
        <v>3</v>
      </c>
      <c r="I4089">
        <v>18</v>
      </c>
      <c r="J4089">
        <v>3</v>
      </c>
      <c r="K4089">
        <v>9</v>
      </c>
      <c r="L4089">
        <v>1</v>
      </c>
    </row>
    <row r="4090" spans="1:12" x14ac:dyDescent="0.2">
      <c r="A4090" t="s">
        <v>4106</v>
      </c>
      <c r="B4090" t="s">
        <v>34</v>
      </c>
      <c r="C4090">
        <v>0</v>
      </c>
      <c r="D4090">
        <v>6</v>
      </c>
      <c r="E4090">
        <v>15</v>
      </c>
      <c r="F4090">
        <v>0</v>
      </c>
      <c r="G4090">
        <v>0.33300000000000002</v>
      </c>
      <c r="H4090">
        <v>5</v>
      </c>
      <c r="I4090">
        <v>14</v>
      </c>
      <c r="J4090">
        <v>59</v>
      </c>
      <c r="K4090">
        <v>6</v>
      </c>
      <c r="L4090">
        <v>0</v>
      </c>
    </row>
    <row r="4091" spans="1:12" x14ac:dyDescent="0.2">
      <c r="A4091" t="s">
        <v>4107</v>
      </c>
      <c r="B4091" t="s">
        <v>34</v>
      </c>
      <c r="C4091">
        <v>0</v>
      </c>
      <c r="D4091">
        <v>7</v>
      </c>
      <c r="E4091">
        <v>0</v>
      </c>
      <c r="F4091">
        <v>0</v>
      </c>
      <c r="G4091">
        <v>1</v>
      </c>
      <c r="H4091">
        <v>12</v>
      </c>
      <c r="I4091">
        <v>18</v>
      </c>
      <c r="J4091">
        <v>1</v>
      </c>
      <c r="K4091">
        <v>7</v>
      </c>
      <c r="L4091">
        <v>0</v>
      </c>
    </row>
    <row r="4092" spans="1:12" x14ac:dyDescent="0.2">
      <c r="A4092" t="s">
        <v>4108</v>
      </c>
      <c r="B4092" t="s">
        <v>34</v>
      </c>
      <c r="C4092">
        <v>0</v>
      </c>
      <c r="D4092">
        <v>5</v>
      </c>
      <c r="E4092">
        <v>1</v>
      </c>
      <c r="F4092">
        <v>0</v>
      </c>
      <c r="G4092">
        <v>0.33300000000000002</v>
      </c>
      <c r="H4092">
        <v>5</v>
      </c>
      <c r="I4092">
        <v>9</v>
      </c>
      <c r="J4092">
        <v>1</v>
      </c>
      <c r="K4092">
        <v>6</v>
      </c>
      <c r="L4092">
        <v>0</v>
      </c>
    </row>
    <row r="4093" spans="1:12" x14ac:dyDescent="0.2">
      <c r="A4093" t="s">
        <v>4109</v>
      </c>
      <c r="B4093" t="s">
        <v>13</v>
      </c>
      <c r="C4093">
        <v>0</v>
      </c>
      <c r="D4093">
        <v>4</v>
      </c>
      <c r="E4093">
        <v>0</v>
      </c>
      <c r="F4093">
        <v>1</v>
      </c>
      <c r="G4093">
        <v>1</v>
      </c>
      <c r="H4093">
        <v>2</v>
      </c>
      <c r="I4093">
        <v>4</v>
      </c>
      <c r="J4093">
        <v>5</v>
      </c>
      <c r="K4093">
        <v>4</v>
      </c>
      <c r="L4093">
        <v>0</v>
      </c>
    </row>
    <row r="4094" spans="1:12" x14ac:dyDescent="0.2">
      <c r="A4094" t="s">
        <v>4110</v>
      </c>
      <c r="B4094" t="s">
        <v>17</v>
      </c>
      <c r="C4094">
        <v>0</v>
      </c>
      <c r="D4094">
        <v>7</v>
      </c>
      <c r="E4094">
        <v>0</v>
      </c>
      <c r="F4094">
        <v>0</v>
      </c>
      <c r="G4094">
        <v>1</v>
      </c>
      <c r="H4094">
        <v>3</v>
      </c>
      <c r="I4094">
        <v>8</v>
      </c>
      <c r="J4094">
        <v>0</v>
      </c>
      <c r="K4094">
        <v>7</v>
      </c>
      <c r="L4094">
        <v>0</v>
      </c>
    </row>
    <row r="4095" spans="1:12" x14ac:dyDescent="0.2">
      <c r="A4095" t="s">
        <v>4111</v>
      </c>
      <c r="B4095" t="s">
        <v>34</v>
      </c>
      <c r="C4095">
        <v>0</v>
      </c>
      <c r="D4095">
        <v>4</v>
      </c>
      <c r="E4095">
        <v>0</v>
      </c>
      <c r="F4095">
        <v>0</v>
      </c>
      <c r="G4095">
        <v>1</v>
      </c>
      <c r="H4095">
        <v>6</v>
      </c>
      <c r="I4095">
        <v>8</v>
      </c>
      <c r="J4095">
        <v>1</v>
      </c>
      <c r="K4095">
        <v>4</v>
      </c>
      <c r="L4095">
        <v>0</v>
      </c>
    </row>
    <row r="4096" spans="1:12" x14ac:dyDescent="0.2">
      <c r="A4096" t="s">
        <v>4112</v>
      </c>
      <c r="B4096" t="s">
        <v>19</v>
      </c>
      <c r="C4096">
        <v>0</v>
      </c>
      <c r="D4096">
        <v>5</v>
      </c>
      <c r="E4096">
        <v>0</v>
      </c>
      <c r="F4096">
        <v>0</v>
      </c>
      <c r="G4096">
        <v>0.5</v>
      </c>
      <c r="H4096">
        <v>3</v>
      </c>
      <c r="I4096">
        <v>12</v>
      </c>
      <c r="J4096">
        <v>6</v>
      </c>
      <c r="K4096">
        <v>6</v>
      </c>
      <c r="L4096">
        <v>0</v>
      </c>
    </row>
    <row r="4097" spans="1:12" x14ac:dyDescent="0.2">
      <c r="A4097" t="s">
        <v>4113</v>
      </c>
      <c r="B4097" t="s">
        <v>34</v>
      </c>
      <c r="C4097">
        <v>0</v>
      </c>
      <c r="D4097">
        <v>4</v>
      </c>
      <c r="E4097">
        <v>6</v>
      </c>
      <c r="F4097">
        <v>0</v>
      </c>
      <c r="G4097">
        <v>0.5</v>
      </c>
      <c r="H4097">
        <v>6</v>
      </c>
      <c r="I4097">
        <v>14</v>
      </c>
      <c r="J4097">
        <v>0</v>
      </c>
      <c r="K4097">
        <v>4</v>
      </c>
      <c r="L4097">
        <v>0</v>
      </c>
    </row>
    <row r="4098" spans="1:12" x14ac:dyDescent="0.2">
      <c r="A4098" t="s">
        <v>4114</v>
      </c>
      <c r="B4098" t="s">
        <v>17</v>
      </c>
      <c r="C4098">
        <v>0</v>
      </c>
      <c r="D4098">
        <v>4</v>
      </c>
      <c r="E4098">
        <v>10</v>
      </c>
      <c r="F4098">
        <v>0</v>
      </c>
      <c r="G4098">
        <v>0.25</v>
      </c>
      <c r="H4098">
        <v>3</v>
      </c>
      <c r="I4098">
        <v>7</v>
      </c>
      <c r="J4098">
        <v>1</v>
      </c>
      <c r="K4098">
        <v>6</v>
      </c>
      <c r="L4098">
        <v>0</v>
      </c>
    </row>
    <row r="4099" spans="1:12" x14ac:dyDescent="0.2">
      <c r="A4099" t="s">
        <v>4115</v>
      </c>
      <c r="B4099" t="s">
        <v>34</v>
      </c>
      <c r="C4099">
        <v>0</v>
      </c>
      <c r="D4099">
        <v>14</v>
      </c>
      <c r="E4099">
        <v>0</v>
      </c>
      <c r="F4099">
        <v>0</v>
      </c>
      <c r="G4099">
        <v>0.33300000000000002</v>
      </c>
      <c r="H4099">
        <v>10</v>
      </c>
      <c r="I4099">
        <v>60</v>
      </c>
      <c r="J4099">
        <v>17</v>
      </c>
      <c r="K4099">
        <v>20</v>
      </c>
      <c r="L4099">
        <v>0</v>
      </c>
    </row>
    <row r="4100" spans="1:12" x14ac:dyDescent="0.2">
      <c r="A4100" t="s">
        <v>4116</v>
      </c>
      <c r="B4100" t="s">
        <v>34</v>
      </c>
      <c r="C4100">
        <v>0</v>
      </c>
      <c r="D4100">
        <v>6</v>
      </c>
      <c r="E4100">
        <v>0</v>
      </c>
      <c r="F4100">
        <v>0</v>
      </c>
      <c r="G4100">
        <v>1</v>
      </c>
      <c r="H4100">
        <v>30</v>
      </c>
      <c r="I4100">
        <v>78</v>
      </c>
      <c r="J4100">
        <v>1</v>
      </c>
      <c r="K4100">
        <v>7</v>
      </c>
      <c r="L4100">
        <v>0</v>
      </c>
    </row>
    <row r="4101" spans="1:12" x14ac:dyDescent="0.2">
      <c r="A4101" t="s">
        <v>4117</v>
      </c>
      <c r="B4101" t="s">
        <v>34</v>
      </c>
      <c r="C4101">
        <v>4</v>
      </c>
      <c r="D4101">
        <v>7</v>
      </c>
      <c r="E4101">
        <v>0</v>
      </c>
      <c r="F4101">
        <v>0</v>
      </c>
      <c r="G4101">
        <v>0.5</v>
      </c>
      <c r="H4101">
        <v>9</v>
      </c>
      <c r="I4101">
        <v>24</v>
      </c>
      <c r="J4101">
        <v>61</v>
      </c>
      <c r="K4101">
        <v>10</v>
      </c>
      <c r="L4101">
        <v>12</v>
      </c>
    </row>
    <row r="4102" spans="1:12" x14ac:dyDescent="0.2">
      <c r="A4102" t="s">
        <v>4118</v>
      </c>
      <c r="B4102" t="s">
        <v>34</v>
      </c>
      <c r="C4102">
        <v>0</v>
      </c>
      <c r="D4102">
        <v>1</v>
      </c>
      <c r="E4102">
        <v>1</v>
      </c>
      <c r="F4102">
        <v>0</v>
      </c>
      <c r="G4102">
        <v>1</v>
      </c>
      <c r="H4102">
        <v>7</v>
      </c>
      <c r="I4102">
        <v>7</v>
      </c>
      <c r="J4102">
        <v>1</v>
      </c>
      <c r="K4102">
        <v>2</v>
      </c>
      <c r="L4102">
        <v>0</v>
      </c>
    </row>
    <row r="4103" spans="1:12" x14ac:dyDescent="0.2">
      <c r="A4103" t="s">
        <v>4119</v>
      </c>
      <c r="B4103" t="s">
        <v>34</v>
      </c>
      <c r="C4103">
        <v>0</v>
      </c>
      <c r="D4103">
        <v>2</v>
      </c>
      <c r="E4103">
        <v>3</v>
      </c>
      <c r="F4103">
        <v>0</v>
      </c>
      <c r="G4103">
        <v>0.5</v>
      </c>
      <c r="H4103">
        <v>1</v>
      </c>
      <c r="I4103">
        <v>5</v>
      </c>
      <c r="J4103">
        <v>1</v>
      </c>
      <c r="K4103">
        <v>3</v>
      </c>
      <c r="L4103">
        <v>0</v>
      </c>
    </row>
    <row r="4104" spans="1:12" x14ac:dyDescent="0.2">
      <c r="A4104" t="s">
        <v>4120</v>
      </c>
      <c r="B4104" t="s">
        <v>34</v>
      </c>
      <c r="C4104">
        <v>0</v>
      </c>
      <c r="D4104">
        <v>8</v>
      </c>
      <c r="E4104">
        <v>28</v>
      </c>
      <c r="F4104">
        <v>0</v>
      </c>
      <c r="G4104">
        <v>0.14299999999999999</v>
      </c>
      <c r="H4104">
        <v>4</v>
      </c>
      <c r="I4104">
        <v>16</v>
      </c>
      <c r="J4104">
        <v>2</v>
      </c>
      <c r="K4104">
        <v>8</v>
      </c>
      <c r="L4104">
        <v>1</v>
      </c>
    </row>
    <row r="4105" spans="1:12" x14ac:dyDescent="0.2">
      <c r="A4105" t="s">
        <v>4121</v>
      </c>
      <c r="B4105" t="s">
        <v>34</v>
      </c>
      <c r="C4105">
        <v>0</v>
      </c>
      <c r="D4105">
        <v>2</v>
      </c>
      <c r="E4105">
        <v>1</v>
      </c>
      <c r="F4105">
        <v>1</v>
      </c>
      <c r="G4105">
        <v>1</v>
      </c>
      <c r="H4105">
        <v>6</v>
      </c>
      <c r="I4105">
        <v>5</v>
      </c>
      <c r="J4105">
        <v>48</v>
      </c>
      <c r="K4105">
        <v>3</v>
      </c>
      <c r="L4105">
        <v>6</v>
      </c>
    </row>
    <row r="4106" spans="1:12" x14ac:dyDescent="0.2">
      <c r="A4106" t="s">
        <v>4122</v>
      </c>
      <c r="B4106" t="s">
        <v>34</v>
      </c>
      <c r="C4106">
        <v>0</v>
      </c>
      <c r="D4106">
        <v>1</v>
      </c>
      <c r="E4106">
        <v>6</v>
      </c>
      <c r="F4106">
        <v>0</v>
      </c>
      <c r="G4106">
        <v>0.33300000000000002</v>
      </c>
      <c r="H4106">
        <v>8</v>
      </c>
      <c r="I4106">
        <v>12</v>
      </c>
      <c r="J4106">
        <v>4</v>
      </c>
      <c r="K4106">
        <v>6</v>
      </c>
      <c r="L4106">
        <v>0</v>
      </c>
    </row>
    <row r="4107" spans="1:12" x14ac:dyDescent="0.2">
      <c r="A4107" t="s">
        <v>4123</v>
      </c>
      <c r="B4107" t="s">
        <v>34</v>
      </c>
      <c r="C4107">
        <v>0</v>
      </c>
      <c r="D4107">
        <v>1</v>
      </c>
      <c r="E4107">
        <v>6</v>
      </c>
      <c r="F4107">
        <v>0</v>
      </c>
      <c r="G4107">
        <v>0.33300000000000002</v>
      </c>
      <c r="H4107">
        <v>7</v>
      </c>
      <c r="I4107">
        <v>11</v>
      </c>
      <c r="J4107">
        <v>5</v>
      </c>
      <c r="K4107">
        <v>6</v>
      </c>
      <c r="L4107">
        <v>0</v>
      </c>
    </row>
    <row r="4108" spans="1:12" x14ac:dyDescent="0.2">
      <c r="A4108" t="s">
        <v>4124</v>
      </c>
      <c r="B4108" t="s">
        <v>34</v>
      </c>
      <c r="C4108">
        <v>0</v>
      </c>
      <c r="D4108">
        <v>5</v>
      </c>
      <c r="E4108">
        <v>0</v>
      </c>
      <c r="F4108">
        <v>0</v>
      </c>
      <c r="G4108">
        <v>1</v>
      </c>
      <c r="H4108">
        <v>12</v>
      </c>
      <c r="I4108">
        <v>26</v>
      </c>
      <c r="J4108">
        <v>5</v>
      </c>
      <c r="K4108">
        <v>7</v>
      </c>
      <c r="L4108">
        <v>4</v>
      </c>
    </row>
    <row r="4109" spans="1:12" x14ac:dyDescent="0.2">
      <c r="A4109" t="s">
        <v>4125</v>
      </c>
      <c r="B4109" t="s">
        <v>34</v>
      </c>
      <c r="C4109">
        <v>0</v>
      </c>
      <c r="D4109">
        <v>3</v>
      </c>
      <c r="E4109">
        <v>16</v>
      </c>
      <c r="F4109">
        <v>1</v>
      </c>
      <c r="G4109">
        <v>0.5</v>
      </c>
      <c r="H4109">
        <v>6</v>
      </c>
      <c r="I4109">
        <v>33</v>
      </c>
      <c r="J4109">
        <v>1</v>
      </c>
      <c r="K4109">
        <v>8</v>
      </c>
      <c r="L4109">
        <v>0</v>
      </c>
    </row>
    <row r="4110" spans="1:12" x14ac:dyDescent="0.2">
      <c r="A4110" t="s">
        <v>4126</v>
      </c>
      <c r="B4110" t="s">
        <v>34</v>
      </c>
      <c r="C4110">
        <v>0</v>
      </c>
      <c r="D4110">
        <v>4</v>
      </c>
      <c r="E4110">
        <v>0</v>
      </c>
      <c r="F4110">
        <v>0</v>
      </c>
      <c r="G4110">
        <v>1</v>
      </c>
      <c r="H4110">
        <v>4</v>
      </c>
      <c r="I4110">
        <v>14</v>
      </c>
      <c r="J4110">
        <v>1</v>
      </c>
      <c r="K4110">
        <v>4</v>
      </c>
      <c r="L4110">
        <v>0</v>
      </c>
    </row>
    <row r="4111" spans="1:12" x14ac:dyDescent="0.2">
      <c r="A4111" t="s">
        <v>4127</v>
      </c>
      <c r="B4111" t="s">
        <v>34</v>
      </c>
      <c r="C4111">
        <v>0</v>
      </c>
      <c r="D4111">
        <v>8</v>
      </c>
      <c r="E4111">
        <v>32</v>
      </c>
      <c r="F4111">
        <v>0</v>
      </c>
      <c r="G4111">
        <v>0.25</v>
      </c>
      <c r="H4111">
        <v>10</v>
      </c>
      <c r="I4111">
        <v>58</v>
      </c>
      <c r="J4111">
        <v>6</v>
      </c>
      <c r="K4111">
        <v>18</v>
      </c>
      <c r="L4111">
        <v>0</v>
      </c>
    </row>
    <row r="4112" spans="1:12" x14ac:dyDescent="0.2">
      <c r="A4112" t="s">
        <v>4128</v>
      </c>
      <c r="B4112" t="s">
        <v>34</v>
      </c>
      <c r="C4112">
        <v>0</v>
      </c>
      <c r="D4112">
        <v>19</v>
      </c>
      <c r="E4112">
        <v>0</v>
      </c>
      <c r="F4112">
        <v>1</v>
      </c>
      <c r="G4112">
        <v>1</v>
      </c>
      <c r="H4112">
        <v>6</v>
      </c>
      <c r="I4112">
        <v>40</v>
      </c>
      <c r="J4112">
        <v>5</v>
      </c>
      <c r="K4112">
        <v>20</v>
      </c>
      <c r="L4112">
        <v>0</v>
      </c>
    </row>
    <row r="4113" spans="1:12" x14ac:dyDescent="0.2">
      <c r="A4113" t="s">
        <v>4129</v>
      </c>
      <c r="B4113" t="s">
        <v>13</v>
      </c>
      <c r="C4113">
        <v>0</v>
      </c>
      <c r="D4113">
        <v>1</v>
      </c>
      <c r="E4113">
        <v>0</v>
      </c>
      <c r="F4113">
        <v>1</v>
      </c>
      <c r="G4113">
        <v>1</v>
      </c>
      <c r="H4113">
        <v>0</v>
      </c>
      <c r="I4113">
        <v>1</v>
      </c>
      <c r="J4113">
        <v>2</v>
      </c>
      <c r="K4113">
        <v>1</v>
      </c>
      <c r="L4113">
        <v>0</v>
      </c>
    </row>
    <row r="4114" spans="1:12" x14ac:dyDescent="0.2">
      <c r="A4114" t="s">
        <v>4130</v>
      </c>
      <c r="B4114" t="s">
        <v>34</v>
      </c>
      <c r="C4114">
        <v>0</v>
      </c>
      <c r="D4114">
        <v>4</v>
      </c>
      <c r="E4114">
        <v>0</v>
      </c>
      <c r="F4114">
        <v>2</v>
      </c>
      <c r="G4114">
        <v>1</v>
      </c>
      <c r="H4114">
        <v>3</v>
      </c>
      <c r="I4114">
        <v>23</v>
      </c>
      <c r="J4114">
        <v>1</v>
      </c>
      <c r="K4114">
        <v>4</v>
      </c>
      <c r="L4114">
        <v>0</v>
      </c>
    </row>
    <row r="4115" spans="1:12" x14ac:dyDescent="0.2">
      <c r="A4115" t="s">
        <v>4131</v>
      </c>
      <c r="B4115" t="s">
        <v>34</v>
      </c>
      <c r="C4115">
        <v>0</v>
      </c>
      <c r="D4115">
        <v>13</v>
      </c>
      <c r="E4115">
        <v>25</v>
      </c>
      <c r="F4115">
        <v>0</v>
      </c>
      <c r="G4115">
        <v>0.5</v>
      </c>
      <c r="H4115">
        <v>3</v>
      </c>
      <c r="I4115">
        <v>28</v>
      </c>
      <c r="J4115">
        <v>5</v>
      </c>
      <c r="K4115">
        <v>14</v>
      </c>
      <c r="L4115">
        <v>0</v>
      </c>
    </row>
    <row r="4116" spans="1:12" x14ac:dyDescent="0.2">
      <c r="A4116" t="s">
        <v>4132</v>
      </c>
      <c r="B4116" t="s">
        <v>34</v>
      </c>
      <c r="C4116">
        <v>0</v>
      </c>
      <c r="D4116">
        <v>16</v>
      </c>
      <c r="E4116">
        <v>43</v>
      </c>
      <c r="F4116">
        <v>0</v>
      </c>
      <c r="G4116">
        <v>0.5</v>
      </c>
      <c r="H4116">
        <v>8</v>
      </c>
      <c r="I4116">
        <v>41</v>
      </c>
      <c r="J4116">
        <v>14</v>
      </c>
      <c r="K4116">
        <v>19</v>
      </c>
      <c r="L4116">
        <v>0</v>
      </c>
    </row>
    <row r="4117" spans="1:12" x14ac:dyDescent="0.2">
      <c r="A4117" t="s">
        <v>4133</v>
      </c>
      <c r="B4117" t="s">
        <v>34</v>
      </c>
      <c r="C4117">
        <v>0</v>
      </c>
      <c r="D4117">
        <v>0</v>
      </c>
      <c r="E4117">
        <v>0</v>
      </c>
      <c r="F4117">
        <v>0</v>
      </c>
      <c r="G4117">
        <v>0.5</v>
      </c>
      <c r="H4117">
        <v>11</v>
      </c>
      <c r="I4117">
        <v>31</v>
      </c>
      <c r="J4117">
        <v>3</v>
      </c>
      <c r="K4117">
        <v>7</v>
      </c>
      <c r="L4117">
        <v>0</v>
      </c>
    </row>
    <row r="4118" spans="1:12" x14ac:dyDescent="0.2">
      <c r="A4118" t="s">
        <v>4134</v>
      </c>
      <c r="B4118" t="s">
        <v>34</v>
      </c>
      <c r="C4118">
        <v>0</v>
      </c>
      <c r="D4118">
        <v>1</v>
      </c>
      <c r="E4118">
        <v>0</v>
      </c>
      <c r="F4118">
        <v>0</v>
      </c>
      <c r="G4118">
        <v>1</v>
      </c>
      <c r="H4118">
        <v>3</v>
      </c>
      <c r="I4118">
        <v>5</v>
      </c>
      <c r="J4118">
        <v>1</v>
      </c>
      <c r="K4118">
        <v>2</v>
      </c>
      <c r="L4118">
        <v>0</v>
      </c>
    </row>
    <row r="4119" spans="1:12" x14ac:dyDescent="0.2">
      <c r="A4119" t="s">
        <v>4135</v>
      </c>
      <c r="B4119" t="s">
        <v>34</v>
      </c>
      <c r="C4119">
        <v>0</v>
      </c>
      <c r="D4119">
        <v>1</v>
      </c>
      <c r="E4119">
        <v>0</v>
      </c>
      <c r="F4119">
        <v>0</v>
      </c>
      <c r="G4119">
        <v>1</v>
      </c>
      <c r="H4119">
        <v>3</v>
      </c>
      <c r="I4119">
        <v>5</v>
      </c>
      <c r="J4119">
        <v>1</v>
      </c>
      <c r="K4119">
        <v>2</v>
      </c>
      <c r="L4119">
        <v>0</v>
      </c>
    </row>
    <row r="4120" spans="1:12" x14ac:dyDescent="0.2">
      <c r="A4120" t="s">
        <v>4136</v>
      </c>
      <c r="B4120" t="s">
        <v>19</v>
      </c>
      <c r="C4120">
        <v>0</v>
      </c>
      <c r="D4120">
        <v>5</v>
      </c>
      <c r="E4120">
        <v>10</v>
      </c>
      <c r="F4120">
        <v>0</v>
      </c>
      <c r="G4120">
        <v>0.25</v>
      </c>
      <c r="H4120">
        <v>1</v>
      </c>
      <c r="I4120">
        <v>8</v>
      </c>
      <c r="J4120">
        <v>5</v>
      </c>
      <c r="K4120">
        <v>5</v>
      </c>
      <c r="L4120">
        <v>0</v>
      </c>
    </row>
    <row r="4121" spans="1:12" x14ac:dyDescent="0.2">
      <c r="A4121" t="s">
        <v>4137</v>
      </c>
      <c r="B4121" t="s">
        <v>19</v>
      </c>
      <c r="C4121">
        <v>0</v>
      </c>
      <c r="D4121">
        <v>5</v>
      </c>
      <c r="E4121">
        <v>10</v>
      </c>
      <c r="F4121">
        <v>0</v>
      </c>
      <c r="G4121">
        <v>0.25</v>
      </c>
      <c r="H4121">
        <v>1</v>
      </c>
      <c r="I4121">
        <v>9</v>
      </c>
      <c r="J4121">
        <v>3</v>
      </c>
      <c r="K4121">
        <v>5</v>
      </c>
      <c r="L4121">
        <v>0</v>
      </c>
    </row>
    <row r="4122" spans="1:12" x14ac:dyDescent="0.2">
      <c r="A4122" t="s">
        <v>4138</v>
      </c>
      <c r="B4122" t="s">
        <v>19</v>
      </c>
      <c r="C4122">
        <v>0</v>
      </c>
      <c r="D4122">
        <v>5</v>
      </c>
      <c r="E4122">
        <v>10</v>
      </c>
      <c r="F4122">
        <v>0</v>
      </c>
      <c r="G4122">
        <v>0.25</v>
      </c>
      <c r="H4122">
        <v>1</v>
      </c>
      <c r="I4122">
        <v>9</v>
      </c>
      <c r="J4122">
        <v>2</v>
      </c>
      <c r="K4122">
        <v>5</v>
      </c>
      <c r="L4122">
        <v>0</v>
      </c>
    </row>
    <row r="4123" spans="1:12" x14ac:dyDescent="0.2">
      <c r="A4123" t="s">
        <v>4139</v>
      </c>
      <c r="B4123" t="s">
        <v>19</v>
      </c>
      <c r="C4123">
        <v>0</v>
      </c>
      <c r="D4123">
        <v>6</v>
      </c>
      <c r="E4123">
        <v>1</v>
      </c>
      <c r="F4123">
        <v>1</v>
      </c>
      <c r="G4123">
        <v>1</v>
      </c>
      <c r="H4123">
        <v>1</v>
      </c>
      <c r="I4123">
        <v>16</v>
      </c>
      <c r="J4123">
        <v>13</v>
      </c>
      <c r="K4123">
        <v>6</v>
      </c>
      <c r="L4123">
        <v>3</v>
      </c>
    </row>
    <row r="4124" spans="1:12" x14ac:dyDescent="0.2">
      <c r="A4124" t="s">
        <v>4140</v>
      </c>
      <c r="B4124" t="s">
        <v>34</v>
      </c>
      <c r="C4124">
        <v>4</v>
      </c>
      <c r="D4124">
        <v>3</v>
      </c>
      <c r="E4124">
        <v>1</v>
      </c>
      <c r="F4124">
        <v>1</v>
      </c>
      <c r="G4124">
        <v>1</v>
      </c>
      <c r="H4124">
        <v>18</v>
      </c>
      <c r="I4124">
        <v>27</v>
      </c>
      <c r="J4124">
        <v>3</v>
      </c>
      <c r="K4124">
        <v>6</v>
      </c>
      <c r="L4124">
        <v>0</v>
      </c>
    </row>
    <row r="4125" spans="1:12" x14ac:dyDescent="0.2">
      <c r="A4125" t="s">
        <v>4141</v>
      </c>
      <c r="B4125" t="s">
        <v>34</v>
      </c>
      <c r="C4125">
        <v>0</v>
      </c>
      <c r="D4125">
        <v>2</v>
      </c>
      <c r="E4125">
        <v>0</v>
      </c>
      <c r="F4125">
        <v>0</v>
      </c>
      <c r="G4125">
        <v>1</v>
      </c>
      <c r="H4125">
        <v>10</v>
      </c>
      <c r="I4125">
        <v>7</v>
      </c>
      <c r="J4125">
        <v>1</v>
      </c>
      <c r="K4125">
        <v>2</v>
      </c>
      <c r="L4125">
        <v>0</v>
      </c>
    </row>
    <row r="4126" spans="1:12" x14ac:dyDescent="0.2">
      <c r="A4126" t="s">
        <v>4142</v>
      </c>
      <c r="B4126" t="s">
        <v>34</v>
      </c>
      <c r="C4126">
        <v>0</v>
      </c>
      <c r="D4126">
        <v>3</v>
      </c>
      <c r="E4126">
        <v>0</v>
      </c>
      <c r="F4126">
        <v>0</v>
      </c>
      <c r="G4126">
        <v>1</v>
      </c>
      <c r="H4126">
        <v>6</v>
      </c>
      <c r="I4126">
        <v>13</v>
      </c>
      <c r="J4126">
        <v>1</v>
      </c>
      <c r="K4126">
        <v>3</v>
      </c>
      <c r="L4126">
        <v>0</v>
      </c>
    </row>
    <row r="4127" spans="1:12" x14ac:dyDescent="0.2">
      <c r="A4127" t="s">
        <v>4143</v>
      </c>
      <c r="B4127" t="s">
        <v>34</v>
      </c>
      <c r="C4127">
        <v>0</v>
      </c>
      <c r="D4127">
        <v>8</v>
      </c>
      <c r="E4127">
        <v>9</v>
      </c>
      <c r="F4127">
        <v>0</v>
      </c>
      <c r="G4127">
        <v>0.25</v>
      </c>
      <c r="H4127">
        <v>9</v>
      </c>
      <c r="I4127">
        <v>33</v>
      </c>
      <c r="J4127">
        <v>3</v>
      </c>
      <c r="K4127">
        <v>8</v>
      </c>
      <c r="L4127">
        <v>0</v>
      </c>
    </row>
    <row r="4128" spans="1:12" x14ac:dyDescent="0.2">
      <c r="A4128" t="s">
        <v>4144</v>
      </c>
      <c r="B4128" t="s">
        <v>34</v>
      </c>
      <c r="C4128">
        <v>0</v>
      </c>
      <c r="D4128">
        <v>2</v>
      </c>
      <c r="E4128">
        <v>0</v>
      </c>
      <c r="F4128">
        <v>0</v>
      </c>
      <c r="G4128">
        <v>1</v>
      </c>
      <c r="H4128">
        <v>10</v>
      </c>
      <c r="I4128">
        <v>26</v>
      </c>
      <c r="J4128">
        <v>1</v>
      </c>
      <c r="K4128">
        <v>6</v>
      </c>
      <c r="L4128">
        <v>0</v>
      </c>
    </row>
    <row r="4129" spans="1:12" x14ac:dyDescent="0.2">
      <c r="A4129" t="s">
        <v>4145</v>
      </c>
      <c r="B4129" t="s">
        <v>34</v>
      </c>
      <c r="C4129">
        <v>0</v>
      </c>
      <c r="D4129">
        <v>3</v>
      </c>
      <c r="E4129">
        <v>0</v>
      </c>
      <c r="F4129">
        <v>0</v>
      </c>
      <c r="G4129">
        <v>1</v>
      </c>
      <c r="H4129">
        <v>18</v>
      </c>
      <c r="I4129">
        <v>35</v>
      </c>
      <c r="J4129">
        <v>1</v>
      </c>
      <c r="K4129">
        <v>3</v>
      </c>
      <c r="L4129">
        <v>0</v>
      </c>
    </row>
    <row r="4130" spans="1:12" x14ac:dyDescent="0.2">
      <c r="A4130" t="s">
        <v>4146</v>
      </c>
      <c r="B4130" t="s">
        <v>34</v>
      </c>
      <c r="C4130">
        <v>0</v>
      </c>
      <c r="D4130">
        <v>2</v>
      </c>
      <c r="E4130">
        <v>4</v>
      </c>
      <c r="F4130">
        <v>1</v>
      </c>
      <c r="G4130">
        <v>0.5</v>
      </c>
      <c r="H4130">
        <v>19</v>
      </c>
      <c r="I4130">
        <v>46</v>
      </c>
      <c r="J4130">
        <v>2</v>
      </c>
      <c r="K4130">
        <v>4</v>
      </c>
      <c r="L4130">
        <v>0</v>
      </c>
    </row>
    <row r="4131" spans="1:12" x14ac:dyDescent="0.2">
      <c r="A4131" t="s">
        <v>4147</v>
      </c>
      <c r="B4131" t="s">
        <v>34</v>
      </c>
      <c r="C4131">
        <v>0</v>
      </c>
      <c r="D4131">
        <v>5</v>
      </c>
      <c r="E4131">
        <v>0</v>
      </c>
      <c r="F4131">
        <v>0</v>
      </c>
      <c r="G4131">
        <v>0.5</v>
      </c>
      <c r="H4131">
        <v>6</v>
      </c>
      <c r="I4131">
        <v>14</v>
      </c>
      <c r="J4131">
        <v>6</v>
      </c>
      <c r="K4131">
        <v>7</v>
      </c>
      <c r="L4131">
        <v>0</v>
      </c>
    </row>
    <row r="4132" spans="1:12" x14ac:dyDescent="0.2">
      <c r="A4132" t="s">
        <v>4148</v>
      </c>
      <c r="B4132" t="s">
        <v>34</v>
      </c>
      <c r="C4132">
        <v>0</v>
      </c>
      <c r="D4132">
        <v>3</v>
      </c>
      <c r="E4132">
        <v>0</v>
      </c>
      <c r="F4132">
        <v>0</v>
      </c>
      <c r="G4132">
        <v>1</v>
      </c>
      <c r="H4132">
        <v>19</v>
      </c>
      <c r="I4132">
        <v>40</v>
      </c>
      <c r="J4132">
        <v>2</v>
      </c>
      <c r="K4132">
        <v>5</v>
      </c>
      <c r="L4132">
        <v>0</v>
      </c>
    </row>
    <row r="4133" spans="1:12" x14ac:dyDescent="0.2">
      <c r="A4133" t="s">
        <v>4149</v>
      </c>
      <c r="B4133" t="s">
        <v>34</v>
      </c>
      <c r="C4133">
        <v>0</v>
      </c>
      <c r="D4133">
        <v>2</v>
      </c>
      <c r="E4133">
        <v>0</v>
      </c>
      <c r="F4133">
        <v>0</v>
      </c>
      <c r="G4133">
        <v>1</v>
      </c>
      <c r="H4133">
        <v>12</v>
      </c>
      <c r="I4133">
        <v>24</v>
      </c>
      <c r="J4133">
        <v>1</v>
      </c>
      <c r="K4133">
        <v>6</v>
      </c>
      <c r="L4133">
        <v>0</v>
      </c>
    </row>
    <row r="4134" spans="1:12" x14ac:dyDescent="0.2">
      <c r="A4134" t="s">
        <v>4150</v>
      </c>
      <c r="B4134" t="s">
        <v>34</v>
      </c>
      <c r="C4134">
        <v>0</v>
      </c>
      <c r="D4134">
        <v>6</v>
      </c>
      <c r="E4134">
        <v>1</v>
      </c>
      <c r="F4134">
        <v>0</v>
      </c>
      <c r="G4134">
        <v>0.5</v>
      </c>
      <c r="H4134">
        <v>12</v>
      </c>
      <c r="I4134">
        <v>18</v>
      </c>
      <c r="J4134">
        <v>1</v>
      </c>
      <c r="K4134">
        <v>7</v>
      </c>
      <c r="L4134">
        <v>0</v>
      </c>
    </row>
    <row r="4135" spans="1:12" x14ac:dyDescent="0.2">
      <c r="A4135" t="s">
        <v>4151</v>
      </c>
      <c r="B4135" t="s">
        <v>34</v>
      </c>
      <c r="C4135">
        <v>0</v>
      </c>
      <c r="D4135">
        <v>1</v>
      </c>
      <c r="E4135">
        <v>1</v>
      </c>
      <c r="F4135">
        <v>0</v>
      </c>
      <c r="G4135">
        <v>1</v>
      </c>
      <c r="H4135">
        <v>3</v>
      </c>
      <c r="I4135">
        <v>4</v>
      </c>
      <c r="J4135">
        <v>1</v>
      </c>
      <c r="K4135">
        <v>2</v>
      </c>
      <c r="L4135">
        <v>0</v>
      </c>
    </row>
    <row r="4136" spans="1:12" x14ac:dyDescent="0.2">
      <c r="A4136" t="s">
        <v>4152</v>
      </c>
      <c r="B4136" t="s">
        <v>34</v>
      </c>
      <c r="C4136">
        <v>0</v>
      </c>
      <c r="D4136">
        <v>10</v>
      </c>
      <c r="E4136">
        <v>17</v>
      </c>
      <c r="F4136">
        <v>0</v>
      </c>
      <c r="G4136">
        <v>0.33300000000000002</v>
      </c>
      <c r="H4136">
        <v>34</v>
      </c>
      <c r="I4136">
        <v>63</v>
      </c>
      <c r="J4136">
        <v>1</v>
      </c>
      <c r="K4136">
        <v>16</v>
      </c>
      <c r="L4136">
        <v>0</v>
      </c>
    </row>
    <row r="4137" spans="1:12" x14ac:dyDescent="0.2">
      <c r="A4137" t="s">
        <v>4153</v>
      </c>
      <c r="B4137" t="s">
        <v>34</v>
      </c>
      <c r="C4137">
        <v>0</v>
      </c>
      <c r="D4137">
        <v>7</v>
      </c>
      <c r="E4137">
        <v>28</v>
      </c>
      <c r="F4137">
        <v>0</v>
      </c>
      <c r="G4137">
        <v>0.14299999999999999</v>
      </c>
      <c r="H4137">
        <v>6</v>
      </c>
      <c r="I4137">
        <v>11</v>
      </c>
      <c r="J4137">
        <v>1</v>
      </c>
      <c r="K4137">
        <v>8</v>
      </c>
      <c r="L4137">
        <v>0</v>
      </c>
    </row>
    <row r="4138" spans="1:12" x14ac:dyDescent="0.2">
      <c r="A4138" t="s">
        <v>4154</v>
      </c>
      <c r="B4138" t="s">
        <v>34</v>
      </c>
      <c r="C4138">
        <v>0</v>
      </c>
      <c r="D4138">
        <v>1</v>
      </c>
      <c r="E4138">
        <v>1</v>
      </c>
      <c r="F4138">
        <v>0</v>
      </c>
      <c r="G4138">
        <v>1</v>
      </c>
      <c r="H4138">
        <v>7</v>
      </c>
      <c r="I4138">
        <v>7</v>
      </c>
      <c r="J4138">
        <v>1</v>
      </c>
      <c r="K4138">
        <v>3</v>
      </c>
      <c r="L4138">
        <v>0</v>
      </c>
    </row>
    <row r="4139" spans="1:12" x14ac:dyDescent="0.2">
      <c r="A4139" t="s">
        <v>4155</v>
      </c>
      <c r="B4139" t="s">
        <v>34</v>
      </c>
      <c r="C4139">
        <v>0</v>
      </c>
      <c r="D4139">
        <v>3</v>
      </c>
      <c r="E4139">
        <v>0</v>
      </c>
      <c r="F4139">
        <v>0</v>
      </c>
      <c r="G4139">
        <v>1</v>
      </c>
      <c r="H4139">
        <v>6</v>
      </c>
      <c r="I4139">
        <v>11</v>
      </c>
      <c r="J4139">
        <v>1</v>
      </c>
      <c r="K4139">
        <v>3</v>
      </c>
      <c r="L4139">
        <v>0</v>
      </c>
    </row>
    <row r="4140" spans="1:12" x14ac:dyDescent="0.2">
      <c r="A4140" t="s">
        <v>4156</v>
      </c>
      <c r="B4140" t="s">
        <v>34</v>
      </c>
      <c r="C4140">
        <v>0</v>
      </c>
      <c r="D4140">
        <v>9</v>
      </c>
      <c r="E4140">
        <v>1</v>
      </c>
      <c r="F4140">
        <v>0</v>
      </c>
      <c r="G4140">
        <v>0.5</v>
      </c>
      <c r="H4140">
        <v>40</v>
      </c>
      <c r="I4140">
        <v>67</v>
      </c>
      <c r="J4140">
        <v>1</v>
      </c>
      <c r="K4140">
        <v>13</v>
      </c>
      <c r="L4140">
        <v>0</v>
      </c>
    </row>
    <row r="4141" spans="1:12" x14ac:dyDescent="0.2">
      <c r="A4141" t="s">
        <v>4157</v>
      </c>
      <c r="B4141" t="s">
        <v>34</v>
      </c>
      <c r="C4141">
        <v>0</v>
      </c>
      <c r="D4141">
        <v>7</v>
      </c>
      <c r="E4141">
        <v>28</v>
      </c>
      <c r="F4141">
        <v>0</v>
      </c>
      <c r="G4141">
        <v>0.14299999999999999</v>
      </c>
      <c r="H4141">
        <v>3</v>
      </c>
      <c r="I4141">
        <v>10</v>
      </c>
      <c r="J4141">
        <v>1</v>
      </c>
      <c r="K4141">
        <v>8</v>
      </c>
      <c r="L4141">
        <v>0</v>
      </c>
    </row>
    <row r="4142" spans="1:12" x14ac:dyDescent="0.2">
      <c r="A4142" t="s">
        <v>4158</v>
      </c>
      <c r="B4142" t="s">
        <v>34</v>
      </c>
      <c r="C4142">
        <v>0</v>
      </c>
      <c r="D4142">
        <v>1</v>
      </c>
      <c r="E4142">
        <v>1</v>
      </c>
      <c r="F4142">
        <v>0</v>
      </c>
      <c r="G4142">
        <v>1</v>
      </c>
      <c r="H4142">
        <v>1</v>
      </c>
      <c r="I4142">
        <v>3</v>
      </c>
      <c r="J4142">
        <v>1</v>
      </c>
      <c r="K4142">
        <v>2</v>
      </c>
      <c r="L4142">
        <v>0</v>
      </c>
    </row>
    <row r="4143" spans="1:12" x14ac:dyDescent="0.2">
      <c r="A4143" t="s">
        <v>4159</v>
      </c>
      <c r="B4143" t="s">
        <v>34</v>
      </c>
      <c r="C4143">
        <v>0</v>
      </c>
      <c r="D4143">
        <v>1</v>
      </c>
      <c r="E4143">
        <v>1</v>
      </c>
      <c r="F4143">
        <v>0</v>
      </c>
      <c r="G4143">
        <v>1</v>
      </c>
      <c r="H4143">
        <v>9</v>
      </c>
      <c r="I4143">
        <v>8</v>
      </c>
      <c r="J4143">
        <v>1</v>
      </c>
      <c r="K4143">
        <v>3</v>
      </c>
      <c r="L4143">
        <v>0</v>
      </c>
    </row>
    <row r="4144" spans="1:12" x14ac:dyDescent="0.2">
      <c r="A4144" t="s">
        <v>4160</v>
      </c>
      <c r="B4144" t="s">
        <v>34</v>
      </c>
      <c r="C4144">
        <v>0</v>
      </c>
      <c r="D4144">
        <v>3</v>
      </c>
      <c r="E4144">
        <v>0</v>
      </c>
      <c r="F4144">
        <v>0</v>
      </c>
      <c r="G4144">
        <v>1</v>
      </c>
      <c r="H4144">
        <v>6</v>
      </c>
      <c r="I4144">
        <v>13</v>
      </c>
      <c r="J4144">
        <v>1</v>
      </c>
      <c r="K4144">
        <v>3</v>
      </c>
      <c r="L4144">
        <v>0</v>
      </c>
    </row>
    <row r="4145" spans="1:12" x14ac:dyDescent="0.2">
      <c r="A4145" t="s">
        <v>4161</v>
      </c>
      <c r="B4145" t="s">
        <v>19</v>
      </c>
      <c r="C4145">
        <v>0</v>
      </c>
      <c r="D4145">
        <v>1</v>
      </c>
      <c r="E4145">
        <v>0</v>
      </c>
      <c r="F4145">
        <v>1</v>
      </c>
      <c r="G4145">
        <v>1</v>
      </c>
      <c r="H4145">
        <v>2</v>
      </c>
      <c r="I4145">
        <v>16</v>
      </c>
      <c r="J4145">
        <v>3</v>
      </c>
      <c r="K4145">
        <v>6</v>
      </c>
      <c r="L4145">
        <v>0</v>
      </c>
    </row>
    <row r="4146" spans="1:12" x14ac:dyDescent="0.2">
      <c r="A4146" t="s">
        <v>4162</v>
      </c>
      <c r="B4146" t="s">
        <v>34</v>
      </c>
      <c r="C4146">
        <v>0</v>
      </c>
      <c r="D4146">
        <v>13</v>
      </c>
      <c r="E4146">
        <v>0</v>
      </c>
      <c r="F4146">
        <v>0</v>
      </c>
      <c r="G4146">
        <v>0.5</v>
      </c>
      <c r="H4146">
        <v>9</v>
      </c>
      <c r="I4146">
        <v>50</v>
      </c>
      <c r="J4146">
        <v>49</v>
      </c>
      <c r="K4146">
        <v>17</v>
      </c>
      <c r="L4146">
        <v>1</v>
      </c>
    </row>
    <row r="4147" spans="1:12" x14ac:dyDescent="0.2">
      <c r="A4147" t="s">
        <v>4163</v>
      </c>
      <c r="B4147" t="s">
        <v>34</v>
      </c>
      <c r="C4147">
        <v>0</v>
      </c>
      <c r="D4147">
        <v>7</v>
      </c>
      <c r="E4147">
        <v>0</v>
      </c>
      <c r="F4147">
        <v>0</v>
      </c>
      <c r="G4147">
        <v>1</v>
      </c>
      <c r="H4147">
        <v>28</v>
      </c>
      <c r="I4147">
        <v>71</v>
      </c>
      <c r="J4147">
        <v>1</v>
      </c>
      <c r="K4147">
        <v>9</v>
      </c>
      <c r="L4147">
        <v>0</v>
      </c>
    </row>
    <row r="4148" spans="1:12" x14ac:dyDescent="0.2">
      <c r="A4148" t="s">
        <v>4164</v>
      </c>
      <c r="B4148" t="s">
        <v>19</v>
      </c>
      <c r="C4148">
        <v>0</v>
      </c>
      <c r="D4148">
        <v>5</v>
      </c>
      <c r="E4148">
        <v>0</v>
      </c>
      <c r="F4148">
        <v>1</v>
      </c>
      <c r="G4148">
        <v>0.5</v>
      </c>
      <c r="H4148">
        <v>2</v>
      </c>
      <c r="I4148">
        <v>12</v>
      </c>
      <c r="J4148">
        <v>4</v>
      </c>
      <c r="K4148">
        <v>5</v>
      </c>
      <c r="L4148">
        <v>0</v>
      </c>
    </row>
    <row r="4149" spans="1:12" x14ac:dyDescent="0.2">
      <c r="A4149" t="s">
        <v>4165</v>
      </c>
      <c r="B4149" t="s">
        <v>19</v>
      </c>
      <c r="C4149">
        <v>0</v>
      </c>
      <c r="D4149">
        <v>0</v>
      </c>
      <c r="E4149">
        <v>1</v>
      </c>
      <c r="F4149">
        <v>0</v>
      </c>
      <c r="G4149">
        <v>1</v>
      </c>
      <c r="H4149">
        <v>2</v>
      </c>
      <c r="I4149">
        <v>4</v>
      </c>
      <c r="J4149">
        <v>1</v>
      </c>
      <c r="K4149">
        <v>3</v>
      </c>
      <c r="L4149">
        <v>0</v>
      </c>
    </row>
    <row r="4150" spans="1:12" x14ac:dyDescent="0.2">
      <c r="A4150" t="s">
        <v>4166</v>
      </c>
      <c r="B4150" t="s">
        <v>19</v>
      </c>
      <c r="C4150">
        <v>0</v>
      </c>
      <c r="D4150">
        <v>5</v>
      </c>
      <c r="E4150">
        <v>0</v>
      </c>
      <c r="F4150">
        <v>0</v>
      </c>
      <c r="G4150">
        <v>1</v>
      </c>
      <c r="H4150">
        <v>4</v>
      </c>
      <c r="I4150">
        <v>12</v>
      </c>
      <c r="J4150">
        <v>1</v>
      </c>
      <c r="K4150">
        <v>5</v>
      </c>
      <c r="L4150">
        <v>0</v>
      </c>
    </row>
    <row r="4151" spans="1:12" x14ac:dyDescent="0.2">
      <c r="A4151" t="s">
        <v>4167</v>
      </c>
      <c r="B4151" t="s">
        <v>19</v>
      </c>
      <c r="C4151">
        <v>0</v>
      </c>
      <c r="D4151">
        <v>8</v>
      </c>
      <c r="E4151">
        <v>10</v>
      </c>
      <c r="F4151">
        <v>1</v>
      </c>
      <c r="G4151">
        <v>1</v>
      </c>
      <c r="H4151">
        <v>4</v>
      </c>
      <c r="I4151">
        <v>20</v>
      </c>
      <c r="J4151">
        <v>6</v>
      </c>
      <c r="K4151">
        <v>12</v>
      </c>
      <c r="L4151">
        <v>0</v>
      </c>
    </row>
    <row r="4152" spans="1:12" x14ac:dyDescent="0.2">
      <c r="A4152" t="s">
        <v>4168</v>
      </c>
      <c r="B4152" t="s">
        <v>19</v>
      </c>
      <c r="C4152">
        <v>0</v>
      </c>
      <c r="D4152">
        <v>0</v>
      </c>
      <c r="E4152">
        <v>0</v>
      </c>
      <c r="F4152">
        <v>0</v>
      </c>
      <c r="G4152">
        <v>1</v>
      </c>
      <c r="H4152">
        <v>3</v>
      </c>
      <c r="I4152">
        <v>7</v>
      </c>
      <c r="J4152">
        <v>1</v>
      </c>
      <c r="K4152">
        <v>5</v>
      </c>
      <c r="L4152">
        <v>0</v>
      </c>
    </row>
    <row r="4153" spans="1:12" x14ac:dyDescent="0.2">
      <c r="A4153" t="s">
        <v>4169</v>
      </c>
      <c r="B4153" t="s">
        <v>19</v>
      </c>
      <c r="C4153">
        <v>0</v>
      </c>
      <c r="D4153">
        <v>3</v>
      </c>
      <c r="E4153">
        <v>0</v>
      </c>
      <c r="F4153">
        <v>1</v>
      </c>
      <c r="G4153">
        <v>1</v>
      </c>
      <c r="H4153">
        <v>1</v>
      </c>
      <c r="I4153">
        <v>10</v>
      </c>
      <c r="J4153">
        <v>3</v>
      </c>
      <c r="K4153">
        <v>3</v>
      </c>
      <c r="L4153">
        <v>1</v>
      </c>
    </row>
    <row r="4154" spans="1:12" x14ac:dyDescent="0.2">
      <c r="A4154" t="s">
        <v>4170</v>
      </c>
      <c r="B4154" t="s">
        <v>17</v>
      </c>
      <c r="C4154">
        <v>3</v>
      </c>
      <c r="D4154">
        <v>4</v>
      </c>
      <c r="E4154">
        <v>6</v>
      </c>
      <c r="F4154">
        <v>1</v>
      </c>
      <c r="G4154">
        <v>0.33300000000000002</v>
      </c>
      <c r="H4154">
        <v>0</v>
      </c>
      <c r="I4154">
        <v>6</v>
      </c>
      <c r="J4154">
        <v>2</v>
      </c>
      <c r="K4154">
        <v>4</v>
      </c>
      <c r="L4154">
        <v>0</v>
      </c>
    </row>
    <row r="4155" spans="1:12" x14ac:dyDescent="0.2">
      <c r="A4155" t="s">
        <v>4171</v>
      </c>
      <c r="B4155" t="s">
        <v>34</v>
      </c>
      <c r="C4155">
        <v>1</v>
      </c>
      <c r="D4155">
        <v>7</v>
      </c>
      <c r="E4155">
        <v>11</v>
      </c>
      <c r="F4155">
        <v>1</v>
      </c>
      <c r="G4155">
        <v>0.33300000000000002</v>
      </c>
      <c r="H4155">
        <v>26</v>
      </c>
      <c r="I4155">
        <v>85</v>
      </c>
      <c r="J4155">
        <v>4</v>
      </c>
      <c r="K4155">
        <v>11</v>
      </c>
      <c r="L4155">
        <v>0</v>
      </c>
    </row>
    <row r="4156" spans="1:12" x14ac:dyDescent="0.2">
      <c r="A4156" t="s">
        <v>4172</v>
      </c>
      <c r="B4156" t="s">
        <v>19</v>
      </c>
      <c r="C4156">
        <v>0</v>
      </c>
      <c r="D4156">
        <v>8</v>
      </c>
      <c r="E4156">
        <v>36</v>
      </c>
      <c r="F4156">
        <v>0</v>
      </c>
      <c r="G4156">
        <v>0.125</v>
      </c>
      <c r="H4156">
        <v>2</v>
      </c>
      <c r="I4156">
        <v>10</v>
      </c>
      <c r="J4156">
        <v>1</v>
      </c>
      <c r="K4156">
        <v>9</v>
      </c>
      <c r="L4156">
        <v>0</v>
      </c>
    </row>
    <row r="4157" spans="1:12" x14ac:dyDescent="0.2">
      <c r="A4157" t="s">
        <v>4173</v>
      </c>
      <c r="B4157" t="s">
        <v>17</v>
      </c>
      <c r="C4157">
        <v>0</v>
      </c>
      <c r="D4157">
        <v>2</v>
      </c>
      <c r="E4157">
        <v>1</v>
      </c>
      <c r="F4157">
        <v>1</v>
      </c>
      <c r="G4157">
        <v>1</v>
      </c>
      <c r="H4157">
        <v>2</v>
      </c>
      <c r="I4157">
        <v>4</v>
      </c>
      <c r="J4157">
        <v>1</v>
      </c>
      <c r="K4157">
        <v>3</v>
      </c>
      <c r="L4157">
        <v>0</v>
      </c>
    </row>
    <row r="4158" spans="1:12" x14ac:dyDescent="0.2">
      <c r="A4158" t="s">
        <v>4174</v>
      </c>
      <c r="B4158" t="s">
        <v>17</v>
      </c>
      <c r="C4158">
        <v>0</v>
      </c>
      <c r="D4158">
        <v>2</v>
      </c>
      <c r="E4158">
        <v>1</v>
      </c>
      <c r="F4158">
        <v>1</v>
      </c>
      <c r="G4158">
        <v>1</v>
      </c>
      <c r="H4158">
        <v>2</v>
      </c>
      <c r="I4158">
        <v>4</v>
      </c>
      <c r="J4158">
        <v>1</v>
      </c>
      <c r="K4158">
        <v>3</v>
      </c>
      <c r="L4158">
        <v>0</v>
      </c>
    </row>
    <row r="4159" spans="1:12" x14ac:dyDescent="0.2">
      <c r="A4159" t="s">
        <v>4175</v>
      </c>
      <c r="B4159" t="s">
        <v>19</v>
      </c>
      <c r="C4159">
        <v>0</v>
      </c>
      <c r="D4159">
        <v>3</v>
      </c>
      <c r="E4159">
        <v>0</v>
      </c>
      <c r="F4159">
        <v>0</v>
      </c>
      <c r="G4159">
        <v>1</v>
      </c>
      <c r="H4159">
        <v>3</v>
      </c>
      <c r="I4159">
        <v>18</v>
      </c>
      <c r="J4159">
        <v>1</v>
      </c>
      <c r="K4159">
        <v>6</v>
      </c>
      <c r="L4159">
        <v>0</v>
      </c>
    </row>
    <row r="4160" spans="1:12" x14ac:dyDescent="0.2">
      <c r="A4160" t="s">
        <v>4176</v>
      </c>
      <c r="B4160" t="s">
        <v>17</v>
      </c>
      <c r="C4160">
        <v>0</v>
      </c>
      <c r="D4160">
        <v>2</v>
      </c>
      <c r="E4160">
        <v>1</v>
      </c>
      <c r="F4160">
        <v>1</v>
      </c>
      <c r="G4160">
        <v>1</v>
      </c>
      <c r="H4160">
        <v>1</v>
      </c>
      <c r="I4160">
        <v>7</v>
      </c>
      <c r="J4160">
        <v>1</v>
      </c>
      <c r="K4160">
        <v>3</v>
      </c>
      <c r="L4160">
        <v>0</v>
      </c>
    </row>
    <row r="4161" spans="1:12" x14ac:dyDescent="0.2">
      <c r="A4161" t="s">
        <v>4177</v>
      </c>
      <c r="B4161" t="s">
        <v>34</v>
      </c>
      <c r="C4161">
        <v>0</v>
      </c>
      <c r="D4161">
        <v>9</v>
      </c>
      <c r="E4161">
        <v>6</v>
      </c>
      <c r="F4161">
        <v>0</v>
      </c>
      <c r="G4161">
        <v>1</v>
      </c>
      <c r="H4161">
        <v>34</v>
      </c>
      <c r="I4161">
        <v>52</v>
      </c>
      <c r="J4161">
        <v>0</v>
      </c>
      <c r="K4161">
        <v>9</v>
      </c>
      <c r="L4161">
        <v>0</v>
      </c>
    </row>
    <row r="4162" spans="1:12" x14ac:dyDescent="0.2">
      <c r="A4162" t="s">
        <v>4178</v>
      </c>
      <c r="B4162" t="s">
        <v>34</v>
      </c>
      <c r="C4162">
        <v>0</v>
      </c>
      <c r="D4162">
        <v>2</v>
      </c>
      <c r="E4162">
        <v>10</v>
      </c>
      <c r="F4162">
        <v>0</v>
      </c>
      <c r="G4162">
        <v>1</v>
      </c>
      <c r="H4162">
        <v>30</v>
      </c>
      <c r="I4162">
        <v>44</v>
      </c>
      <c r="J4162">
        <v>1</v>
      </c>
      <c r="K4162">
        <v>5</v>
      </c>
      <c r="L4162">
        <v>0</v>
      </c>
    </row>
    <row r="4163" spans="1:12" x14ac:dyDescent="0.2">
      <c r="A4163" t="s">
        <v>4179</v>
      </c>
      <c r="B4163" t="s">
        <v>34</v>
      </c>
      <c r="C4163">
        <v>0</v>
      </c>
      <c r="D4163">
        <v>1</v>
      </c>
      <c r="E4163">
        <v>0</v>
      </c>
      <c r="F4163">
        <v>0</v>
      </c>
      <c r="G4163">
        <v>1</v>
      </c>
      <c r="H4163">
        <v>6</v>
      </c>
      <c r="I4163">
        <v>21</v>
      </c>
      <c r="J4163">
        <v>1</v>
      </c>
      <c r="K4163">
        <v>2</v>
      </c>
      <c r="L4163">
        <v>0</v>
      </c>
    </row>
    <row r="4164" spans="1:12" x14ac:dyDescent="0.2">
      <c r="A4164" t="s">
        <v>4180</v>
      </c>
      <c r="B4164" t="s">
        <v>17</v>
      </c>
      <c r="C4164">
        <v>0</v>
      </c>
      <c r="D4164">
        <v>3</v>
      </c>
      <c r="E4164">
        <v>0</v>
      </c>
      <c r="F4164">
        <v>1</v>
      </c>
      <c r="G4164">
        <v>1</v>
      </c>
      <c r="H4164">
        <v>0</v>
      </c>
      <c r="I4164">
        <v>10</v>
      </c>
      <c r="J4164">
        <v>1</v>
      </c>
      <c r="K4164">
        <v>4</v>
      </c>
      <c r="L4164">
        <v>0</v>
      </c>
    </row>
    <row r="4165" spans="1:12" x14ac:dyDescent="0.2">
      <c r="A4165" t="s">
        <v>4181</v>
      </c>
      <c r="B4165" t="s">
        <v>34</v>
      </c>
      <c r="C4165">
        <v>0</v>
      </c>
      <c r="D4165">
        <v>3</v>
      </c>
      <c r="E4165">
        <v>3</v>
      </c>
      <c r="F4165">
        <v>0</v>
      </c>
      <c r="G4165">
        <v>1</v>
      </c>
      <c r="H4165">
        <v>4</v>
      </c>
      <c r="I4165">
        <v>10</v>
      </c>
      <c r="J4165">
        <v>2</v>
      </c>
      <c r="K4165">
        <v>3</v>
      </c>
      <c r="L4165">
        <v>0</v>
      </c>
    </row>
    <row r="4166" spans="1:12" x14ac:dyDescent="0.2">
      <c r="A4166" t="s">
        <v>4182</v>
      </c>
      <c r="B4166" t="s">
        <v>34</v>
      </c>
      <c r="C4166">
        <v>0</v>
      </c>
      <c r="D4166">
        <v>5</v>
      </c>
      <c r="E4166">
        <v>0</v>
      </c>
      <c r="F4166">
        <v>0</v>
      </c>
      <c r="G4166">
        <v>1</v>
      </c>
      <c r="H4166">
        <v>8</v>
      </c>
      <c r="I4166">
        <v>25</v>
      </c>
      <c r="J4166">
        <v>17</v>
      </c>
      <c r="K4166">
        <v>6</v>
      </c>
      <c r="L4166">
        <v>0</v>
      </c>
    </row>
    <row r="4167" spans="1:12" x14ac:dyDescent="0.2">
      <c r="A4167" t="s">
        <v>4183</v>
      </c>
      <c r="B4167" t="s">
        <v>15</v>
      </c>
      <c r="C4167">
        <v>0</v>
      </c>
      <c r="D4167">
        <v>1</v>
      </c>
      <c r="E4167">
        <v>0</v>
      </c>
      <c r="F4167">
        <v>0</v>
      </c>
      <c r="G4167">
        <v>1</v>
      </c>
      <c r="H4167">
        <v>5</v>
      </c>
      <c r="I4167">
        <v>5</v>
      </c>
      <c r="J4167">
        <v>5</v>
      </c>
      <c r="K4167">
        <v>2</v>
      </c>
      <c r="L4167">
        <v>0</v>
      </c>
    </row>
    <row r="4168" spans="1:12" x14ac:dyDescent="0.2">
      <c r="A4168" t="s">
        <v>4184</v>
      </c>
      <c r="B4168" t="s">
        <v>15</v>
      </c>
      <c r="C4168">
        <v>0</v>
      </c>
      <c r="D4168">
        <v>12</v>
      </c>
      <c r="E4168">
        <v>25</v>
      </c>
      <c r="F4168">
        <v>1</v>
      </c>
      <c r="G4168">
        <v>0.16700000000000001</v>
      </c>
      <c r="H4168">
        <v>3</v>
      </c>
      <c r="I4168">
        <v>23</v>
      </c>
      <c r="J4168">
        <v>512</v>
      </c>
      <c r="K4168">
        <v>12</v>
      </c>
      <c r="L4168">
        <v>30</v>
      </c>
    </row>
    <row r="4169" spans="1:12" x14ac:dyDescent="0.2">
      <c r="A4169" t="s">
        <v>4185</v>
      </c>
      <c r="B4169" t="s">
        <v>34</v>
      </c>
      <c r="C4169">
        <v>0</v>
      </c>
      <c r="D4169">
        <v>12</v>
      </c>
      <c r="E4169">
        <v>64</v>
      </c>
      <c r="F4169">
        <v>1</v>
      </c>
      <c r="G4169">
        <v>0.33300000000000002</v>
      </c>
      <c r="H4169">
        <v>32</v>
      </c>
      <c r="I4169">
        <v>77</v>
      </c>
      <c r="J4169">
        <v>30</v>
      </c>
      <c r="K4169">
        <v>14</v>
      </c>
      <c r="L4169">
        <v>0</v>
      </c>
    </row>
    <row r="4170" spans="1:12" x14ac:dyDescent="0.2">
      <c r="A4170" t="s">
        <v>4186</v>
      </c>
      <c r="B4170" t="s">
        <v>19</v>
      </c>
      <c r="C4170">
        <v>0</v>
      </c>
      <c r="D4170">
        <v>1</v>
      </c>
      <c r="E4170">
        <v>1</v>
      </c>
      <c r="F4170">
        <v>0</v>
      </c>
      <c r="G4170">
        <v>1</v>
      </c>
      <c r="H4170">
        <v>1</v>
      </c>
      <c r="I4170">
        <v>3</v>
      </c>
      <c r="J4170">
        <v>1</v>
      </c>
      <c r="K4170">
        <v>2</v>
      </c>
      <c r="L4170">
        <v>0</v>
      </c>
    </row>
    <row r="4171" spans="1:12" x14ac:dyDescent="0.2">
      <c r="A4171" t="s">
        <v>4187</v>
      </c>
      <c r="B4171" t="s">
        <v>34</v>
      </c>
      <c r="C4171">
        <v>0</v>
      </c>
      <c r="D4171">
        <v>4</v>
      </c>
      <c r="E4171">
        <v>2</v>
      </c>
      <c r="F4171">
        <v>0</v>
      </c>
      <c r="G4171">
        <v>0.5</v>
      </c>
      <c r="H4171">
        <v>14</v>
      </c>
      <c r="I4171">
        <v>34</v>
      </c>
      <c r="J4171">
        <v>1</v>
      </c>
      <c r="K4171">
        <v>5</v>
      </c>
      <c r="L4171">
        <v>0</v>
      </c>
    </row>
    <row r="4172" spans="1:12" x14ac:dyDescent="0.2">
      <c r="A4172" t="s">
        <v>4188</v>
      </c>
      <c r="B4172" t="s">
        <v>34</v>
      </c>
      <c r="C4172">
        <v>0</v>
      </c>
      <c r="D4172">
        <v>4</v>
      </c>
      <c r="E4172">
        <v>2</v>
      </c>
      <c r="F4172">
        <v>0</v>
      </c>
      <c r="G4172">
        <v>0.5</v>
      </c>
      <c r="H4172">
        <v>13</v>
      </c>
      <c r="I4172">
        <v>29</v>
      </c>
      <c r="J4172">
        <v>1</v>
      </c>
      <c r="K4172">
        <v>5</v>
      </c>
      <c r="L4172">
        <v>0</v>
      </c>
    </row>
    <row r="4173" spans="1:12" x14ac:dyDescent="0.2">
      <c r="A4173" t="s">
        <v>4189</v>
      </c>
      <c r="B4173" t="s">
        <v>34</v>
      </c>
      <c r="C4173">
        <v>0</v>
      </c>
      <c r="D4173">
        <v>3</v>
      </c>
      <c r="E4173">
        <v>0</v>
      </c>
      <c r="F4173">
        <v>0</v>
      </c>
      <c r="G4173">
        <v>1</v>
      </c>
      <c r="H4173">
        <v>2</v>
      </c>
      <c r="I4173">
        <v>5</v>
      </c>
      <c r="J4173">
        <v>2</v>
      </c>
      <c r="K4173">
        <v>3</v>
      </c>
      <c r="L4173">
        <v>0</v>
      </c>
    </row>
    <row r="4174" spans="1:12" x14ac:dyDescent="0.2">
      <c r="A4174" t="s">
        <v>4190</v>
      </c>
      <c r="B4174" t="s">
        <v>1644</v>
      </c>
      <c r="C4174">
        <v>0</v>
      </c>
      <c r="D4174">
        <v>6</v>
      </c>
      <c r="E4174">
        <v>0</v>
      </c>
      <c r="F4174">
        <v>0</v>
      </c>
      <c r="G4174">
        <v>1</v>
      </c>
      <c r="H4174">
        <v>10</v>
      </c>
      <c r="I4174">
        <v>19</v>
      </c>
      <c r="J4174">
        <v>16</v>
      </c>
      <c r="K4174">
        <v>6</v>
      </c>
      <c r="L4174">
        <v>0</v>
      </c>
    </row>
    <row r="4175" spans="1:12" x14ac:dyDescent="0.2">
      <c r="A4175" t="s">
        <v>4191</v>
      </c>
      <c r="B4175" t="s">
        <v>15</v>
      </c>
      <c r="C4175">
        <v>0</v>
      </c>
      <c r="D4175">
        <v>2</v>
      </c>
      <c r="E4175">
        <v>1</v>
      </c>
      <c r="F4175">
        <v>0</v>
      </c>
      <c r="G4175">
        <v>0.5</v>
      </c>
      <c r="H4175">
        <v>7</v>
      </c>
      <c r="I4175">
        <v>5</v>
      </c>
      <c r="J4175">
        <v>1</v>
      </c>
      <c r="K4175">
        <v>3</v>
      </c>
      <c r="L4175">
        <v>0</v>
      </c>
    </row>
    <row r="4176" spans="1:12" x14ac:dyDescent="0.2">
      <c r="A4176" t="s">
        <v>4192</v>
      </c>
      <c r="B4176" t="s">
        <v>34</v>
      </c>
      <c r="C4176">
        <v>0</v>
      </c>
      <c r="D4176">
        <v>5</v>
      </c>
      <c r="E4176">
        <v>0</v>
      </c>
      <c r="F4176">
        <v>0</v>
      </c>
      <c r="G4176">
        <v>1</v>
      </c>
      <c r="H4176">
        <v>27</v>
      </c>
      <c r="I4176">
        <v>50</v>
      </c>
      <c r="J4176">
        <v>1</v>
      </c>
      <c r="K4176">
        <v>6</v>
      </c>
      <c r="L4176">
        <v>0</v>
      </c>
    </row>
    <row r="4177" spans="1:12" x14ac:dyDescent="0.2">
      <c r="A4177" t="s">
        <v>4193</v>
      </c>
      <c r="B4177" t="s">
        <v>19</v>
      </c>
      <c r="C4177">
        <v>0</v>
      </c>
      <c r="D4177">
        <v>8</v>
      </c>
      <c r="E4177">
        <v>70</v>
      </c>
      <c r="F4177">
        <v>1</v>
      </c>
      <c r="G4177">
        <v>1</v>
      </c>
      <c r="H4177">
        <v>2</v>
      </c>
      <c r="I4177">
        <v>37</v>
      </c>
      <c r="J4177">
        <v>6</v>
      </c>
      <c r="K4177">
        <v>19</v>
      </c>
      <c r="L4177">
        <v>3</v>
      </c>
    </row>
    <row r="4178" spans="1:12" x14ac:dyDescent="0.2">
      <c r="A4178" t="s">
        <v>4194</v>
      </c>
      <c r="B4178" t="s">
        <v>13</v>
      </c>
      <c r="C4178">
        <v>0</v>
      </c>
      <c r="D4178">
        <v>2</v>
      </c>
      <c r="E4178">
        <v>0</v>
      </c>
      <c r="F4178">
        <v>1</v>
      </c>
      <c r="G4178">
        <v>1</v>
      </c>
      <c r="H4178">
        <v>0</v>
      </c>
      <c r="I4178">
        <v>2</v>
      </c>
      <c r="J4178">
        <v>6</v>
      </c>
      <c r="K4178">
        <v>2</v>
      </c>
      <c r="L4178">
        <v>0</v>
      </c>
    </row>
    <row r="4179" spans="1:12" x14ac:dyDescent="0.2">
      <c r="A4179" t="s">
        <v>4195</v>
      </c>
      <c r="B4179" t="s">
        <v>34</v>
      </c>
      <c r="C4179">
        <v>0</v>
      </c>
      <c r="D4179">
        <v>4</v>
      </c>
      <c r="E4179">
        <v>3</v>
      </c>
      <c r="F4179">
        <v>0</v>
      </c>
      <c r="G4179">
        <v>1</v>
      </c>
      <c r="H4179">
        <v>7</v>
      </c>
      <c r="I4179">
        <v>18</v>
      </c>
      <c r="J4179">
        <v>13</v>
      </c>
      <c r="K4179">
        <v>5</v>
      </c>
      <c r="L4179">
        <v>0</v>
      </c>
    </row>
    <row r="4180" spans="1:12" x14ac:dyDescent="0.2">
      <c r="A4180" t="s">
        <v>4196</v>
      </c>
      <c r="B4180" t="s">
        <v>17</v>
      </c>
      <c r="C4180">
        <v>0</v>
      </c>
      <c r="D4180">
        <v>1</v>
      </c>
      <c r="E4180">
        <v>1</v>
      </c>
      <c r="F4180">
        <v>1</v>
      </c>
      <c r="G4180">
        <v>1</v>
      </c>
      <c r="H4180">
        <v>2</v>
      </c>
      <c r="I4180">
        <v>3</v>
      </c>
      <c r="J4180">
        <v>1</v>
      </c>
      <c r="K4180">
        <v>2</v>
      </c>
      <c r="L4180">
        <v>0</v>
      </c>
    </row>
    <row r="4181" spans="1:12" x14ac:dyDescent="0.2">
      <c r="A4181" t="s">
        <v>4197</v>
      </c>
      <c r="B4181" t="s">
        <v>19</v>
      </c>
      <c r="C4181">
        <v>0</v>
      </c>
      <c r="D4181">
        <v>7</v>
      </c>
      <c r="E4181">
        <v>0</v>
      </c>
      <c r="F4181">
        <v>0</v>
      </c>
      <c r="G4181">
        <v>1</v>
      </c>
      <c r="H4181">
        <v>4</v>
      </c>
      <c r="I4181">
        <v>18</v>
      </c>
      <c r="J4181">
        <v>1</v>
      </c>
      <c r="K4181">
        <v>8</v>
      </c>
      <c r="L4181">
        <v>0</v>
      </c>
    </row>
    <row r="4182" spans="1:12" x14ac:dyDescent="0.2">
      <c r="A4182" t="s">
        <v>4198</v>
      </c>
      <c r="B4182" t="s">
        <v>19</v>
      </c>
      <c r="C4182">
        <v>0</v>
      </c>
      <c r="D4182">
        <v>7</v>
      </c>
      <c r="E4182">
        <v>0</v>
      </c>
      <c r="F4182">
        <v>0</v>
      </c>
      <c r="G4182">
        <v>1</v>
      </c>
      <c r="H4182">
        <v>3</v>
      </c>
      <c r="I4182">
        <v>18</v>
      </c>
      <c r="J4182">
        <v>1</v>
      </c>
      <c r="K4182">
        <v>8</v>
      </c>
      <c r="L4182">
        <v>0</v>
      </c>
    </row>
    <row r="4183" spans="1:12" x14ac:dyDescent="0.2">
      <c r="A4183" t="s">
        <v>4199</v>
      </c>
      <c r="B4183" t="s">
        <v>19</v>
      </c>
      <c r="C4183">
        <v>0</v>
      </c>
      <c r="D4183">
        <v>9</v>
      </c>
      <c r="E4183">
        <v>0</v>
      </c>
      <c r="F4183">
        <v>0</v>
      </c>
      <c r="G4183">
        <v>1</v>
      </c>
      <c r="H4183">
        <v>4</v>
      </c>
      <c r="I4183">
        <v>19</v>
      </c>
      <c r="J4183">
        <v>4</v>
      </c>
      <c r="K4183">
        <v>9</v>
      </c>
      <c r="L4183">
        <v>0</v>
      </c>
    </row>
    <row r="4184" spans="1:12" x14ac:dyDescent="0.2">
      <c r="A4184" t="s">
        <v>4200</v>
      </c>
      <c r="B4184" t="s">
        <v>17</v>
      </c>
      <c r="C4184">
        <v>3</v>
      </c>
      <c r="D4184">
        <v>3</v>
      </c>
      <c r="E4184">
        <v>0</v>
      </c>
      <c r="F4184">
        <v>1</v>
      </c>
      <c r="G4184">
        <v>1</v>
      </c>
      <c r="H4184">
        <v>0</v>
      </c>
      <c r="I4184">
        <v>9</v>
      </c>
      <c r="J4184">
        <v>169</v>
      </c>
      <c r="K4184">
        <v>3</v>
      </c>
      <c r="L4184">
        <v>2</v>
      </c>
    </row>
    <row r="4185" spans="1:12" x14ac:dyDescent="0.2">
      <c r="A4185" t="s">
        <v>4201</v>
      </c>
      <c r="B4185" t="s">
        <v>15</v>
      </c>
      <c r="C4185">
        <v>0</v>
      </c>
      <c r="D4185">
        <v>5</v>
      </c>
      <c r="E4185">
        <v>4</v>
      </c>
      <c r="F4185">
        <v>0</v>
      </c>
      <c r="G4185">
        <v>0.33300000000000002</v>
      </c>
      <c r="H4185">
        <v>3</v>
      </c>
      <c r="I4185">
        <v>11</v>
      </c>
      <c r="J4185">
        <v>179</v>
      </c>
      <c r="K4185">
        <v>6</v>
      </c>
      <c r="L4185">
        <v>36</v>
      </c>
    </row>
    <row r="4186" spans="1:12" x14ac:dyDescent="0.2">
      <c r="A4186" t="s">
        <v>4202</v>
      </c>
      <c r="B4186" t="s">
        <v>15</v>
      </c>
      <c r="C4186">
        <v>2</v>
      </c>
      <c r="D4186">
        <v>1</v>
      </c>
      <c r="E4186">
        <v>0</v>
      </c>
      <c r="F4186">
        <v>1</v>
      </c>
      <c r="G4186">
        <v>1</v>
      </c>
      <c r="H4186">
        <v>1</v>
      </c>
      <c r="I4186">
        <v>2</v>
      </c>
      <c r="J4186">
        <v>18</v>
      </c>
      <c r="K4186">
        <v>1</v>
      </c>
      <c r="L4186">
        <v>0</v>
      </c>
    </row>
    <row r="4187" spans="1:12" x14ac:dyDescent="0.2">
      <c r="A4187" t="s">
        <v>4203</v>
      </c>
      <c r="B4187" t="s">
        <v>34</v>
      </c>
      <c r="C4187">
        <v>2</v>
      </c>
      <c r="D4187">
        <v>2</v>
      </c>
      <c r="E4187">
        <v>1</v>
      </c>
      <c r="F4187">
        <v>0</v>
      </c>
      <c r="G4187">
        <v>1</v>
      </c>
      <c r="H4187">
        <v>15</v>
      </c>
      <c r="I4187">
        <v>23</v>
      </c>
      <c r="J4187">
        <v>6</v>
      </c>
      <c r="K4187">
        <v>4</v>
      </c>
      <c r="L4187">
        <v>2</v>
      </c>
    </row>
    <row r="4188" spans="1:12" x14ac:dyDescent="0.2">
      <c r="A4188" t="s">
        <v>4204</v>
      </c>
      <c r="B4188" t="s">
        <v>34</v>
      </c>
      <c r="C4188">
        <v>0</v>
      </c>
      <c r="D4188">
        <v>0</v>
      </c>
      <c r="E4188">
        <v>6</v>
      </c>
      <c r="F4188">
        <v>0</v>
      </c>
      <c r="G4188">
        <v>0.33300000000000002</v>
      </c>
      <c r="H4188">
        <v>8</v>
      </c>
      <c r="I4188">
        <v>12</v>
      </c>
      <c r="J4188">
        <v>1</v>
      </c>
      <c r="K4188">
        <v>6</v>
      </c>
      <c r="L4188">
        <v>0</v>
      </c>
    </row>
    <row r="4189" spans="1:12" x14ac:dyDescent="0.2">
      <c r="A4189" t="s">
        <v>4205</v>
      </c>
      <c r="B4189" t="s">
        <v>34</v>
      </c>
      <c r="C4189">
        <v>0</v>
      </c>
      <c r="D4189">
        <v>1</v>
      </c>
      <c r="E4189">
        <v>1</v>
      </c>
      <c r="F4189">
        <v>0</v>
      </c>
      <c r="G4189">
        <v>1</v>
      </c>
      <c r="H4189">
        <v>7</v>
      </c>
      <c r="I4189">
        <v>9</v>
      </c>
      <c r="J4189">
        <v>1</v>
      </c>
      <c r="K4189">
        <v>2</v>
      </c>
      <c r="L4189">
        <v>0</v>
      </c>
    </row>
    <row r="4190" spans="1:12" x14ac:dyDescent="0.2">
      <c r="A4190" t="s">
        <v>4206</v>
      </c>
      <c r="B4190" t="s">
        <v>34</v>
      </c>
      <c r="C4190">
        <v>0</v>
      </c>
      <c r="D4190">
        <v>2</v>
      </c>
      <c r="E4190">
        <v>0</v>
      </c>
      <c r="F4190">
        <v>0</v>
      </c>
      <c r="G4190">
        <v>1</v>
      </c>
      <c r="H4190">
        <v>17</v>
      </c>
      <c r="I4190">
        <v>23</v>
      </c>
      <c r="J4190">
        <v>1</v>
      </c>
      <c r="K4190">
        <v>4</v>
      </c>
      <c r="L4190">
        <v>0</v>
      </c>
    </row>
    <row r="4191" spans="1:12" x14ac:dyDescent="0.2">
      <c r="A4191" t="s">
        <v>4207</v>
      </c>
      <c r="B4191" t="s">
        <v>19</v>
      </c>
      <c r="C4191">
        <v>0</v>
      </c>
      <c r="D4191">
        <v>4</v>
      </c>
      <c r="E4191">
        <v>0</v>
      </c>
      <c r="F4191">
        <v>0</v>
      </c>
      <c r="G4191">
        <v>1</v>
      </c>
      <c r="H4191">
        <v>4</v>
      </c>
      <c r="I4191">
        <v>14</v>
      </c>
      <c r="J4191">
        <v>2</v>
      </c>
      <c r="K4191">
        <v>5</v>
      </c>
      <c r="L4191">
        <v>0</v>
      </c>
    </row>
    <row r="4192" spans="1:12" x14ac:dyDescent="0.2">
      <c r="A4192" t="s">
        <v>4208</v>
      </c>
      <c r="B4192" t="s">
        <v>34</v>
      </c>
      <c r="C4192">
        <v>0</v>
      </c>
      <c r="D4192">
        <v>5</v>
      </c>
      <c r="E4192">
        <v>30</v>
      </c>
      <c r="F4192">
        <v>0</v>
      </c>
      <c r="G4192">
        <v>1</v>
      </c>
      <c r="H4192">
        <v>30</v>
      </c>
      <c r="I4192">
        <v>52</v>
      </c>
      <c r="J4192">
        <v>3</v>
      </c>
      <c r="K4192">
        <v>10</v>
      </c>
      <c r="L4192">
        <v>3</v>
      </c>
    </row>
    <row r="4193" spans="1:12" x14ac:dyDescent="0.2">
      <c r="A4193" t="s">
        <v>4209</v>
      </c>
      <c r="B4193" t="s">
        <v>34</v>
      </c>
      <c r="C4193">
        <v>0</v>
      </c>
      <c r="D4193">
        <v>2</v>
      </c>
      <c r="E4193">
        <v>1</v>
      </c>
      <c r="F4193">
        <v>1</v>
      </c>
      <c r="G4193">
        <v>1</v>
      </c>
      <c r="H4193">
        <v>2</v>
      </c>
      <c r="I4193">
        <v>4</v>
      </c>
      <c r="J4193">
        <v>12</v>
      </c>
      <c r="K4193">
        <v>2</v>
      </c>
      <c r="L4193">
        <v>6</v>
      </c>
    </row>
    <row r="4194" spans="1:12" x14ac:dyDescent="0.2">
      <c r="A4194" t="s">
        <v>4210</v>
      </c>
      <c r="B4194" t="s">
        <v>34</v>
      </c>
      <c r="C4194">
        <v>0</v>
      </c>
      <c r="D4194">
        <v>6</v>
      </c>
      <c r="E4194">
        <v>0</v>
      </c>
      <c r="F4194">
        <v>1</v>
      </c>
      <c r="G4194">
        <v>0.5</v>
      </c>
      <c r="H4194">
        <v>7</v>
      </c>
      <c r="I4194">
        <v>39</v>
      </c>
      <c r="J4194">
        <v>5</v>
      </c>
      <c r="K4194">
        <v>7</v>
      </c>
      <c r="L4194">
        <v>0</v>
      </c>
    </row>
    <row r="4195" spans="1:12" x14ac:dyDescent="0.2">
      <c r="A4195" t="s">
        <v>4211</v>
      </c>
      <c r="B4195" t="s">
        <v>17</v>
      </c>
      <c r="C4195">
        <v>0</v>
      </c>
      <c r="D4195">
        <v>2</v>
      </c>
      <c r="E4195">
        <v>0</v>
      </c>
      <c r="F4195">
        <v>1</v>
      </c>
      <c r="G4195">
        <v>1</v>
      </c>
      <c r="H4195">
        <v>2</v>
      </c>
      <c r="I4195">
        <v>8</v>
      </c>
      <c r="J4195">
        <v>2</v>
      </c>
      <c r="K4195">
        <v>2</v>
      </c>
      <c r="L4195">
        <v>0</v>
      </c>
    </row>
    <row r="4196" spans="1:12" x14ac:dyDescent="0.2">
      <c r="A4196" t="s">
        <v>4212</v>
      </c>
      <c r="B4196" t="s">
        <v>13</v>
      </c>
      <c r="C4196">
        <v>0</v>
      </c>
      <c r="D4196">
        <v>1</v>
      </c>
      <c r="E4196">
        <v>0</v>
      </c>
      <c r="F4196">
        <v>1</v>
      </c>
      <c r="G4196">
        <v>1</v>
      </c>
      <c r="H4196">
        <v>1</v>
      </c>
      <c r="I4196">
        <v>1</v>
      </c>
      <c r="J4196">
        <v>5</v>
      </c>
      <c r="K4196">
        <v>1</v>
      </c>
      <c r="L4196">
        <v>0</v>
      </c>
    </row>
    <row r="4197" spans="1:12" x14ac:dyDescent="0.2">
      <c r="A4197" t="s">
        <v>4213</v>
      </c>
      <c r="B4197" t="s">
        <v>34</v>
      </c>
      <c r="C4197">
        <v>3</v>
      </c>
      <c r="D4197">
        <v>4</v>
      </c>
      <c r="E4197">
        <v>1</v>
      </c>
      <c r="F4197">
        <v>1</v>
      </c>
      <c r="G4197">
        <v>0.5</v>
      </c>
      <c r="H4197">
        <v>3</v>
      </c>
      <c r="I4197">
        <v>10</v>
      </c>
      <c r="J4197">
        <v>1</v>
      </c>
      <c r="K4197">
        <v>4</v>
      </c>
      <c r="L4197">
        <v>0</v>
      </c>
    </row>
    <row r="4198" spans="1:12" x14ac:dyDescent="0.2">
      <c r="A4198" t="s">
        <v>4214</v>
      </c>
      <c r="B4198" t="s">
        <v>34</v>
      </c>
      <c r="C4198">
        <v>0</v>
      </c>
      <c r="D4198">
        <v>3</v>
      </c>
      <c r="E4198">
        <v>19</v>
      </c>
      <c r="F4198">
        <v>0</v>
      </c>
      <c r="G4198">
        <v>0.2</v>
      </c>
      <c r="H4198">
        <v>7</v>
      </c>
      <c r="I4198">
        <v>30</v>
      </c>
      <c r="J4198">
        <v>7</v>
      </c>
      <c r="K4198">
        <v>11</v>
      </c>
      <c r="L4198">
        <v>0</v>
      </c>
    </row>
    <row r="4199" spans="1:12" x14ac:dyDescent="0.2">
      <c r="A4199" t="s">
        <v>4215</v>
      </c>
      <c r="B4199" t="s">
        <v>34</v>
      </c>
      <c r="C4199">
        <v>0</v>
      </c>
      <c r="D4199">
        <v>1</v>
      </c>
      <c r="E4199">
        <v>0</v>
      </c>
      <c r="F4199">
        <v>0</v>
      </c>
      <c r="G4199">
        <v>1</v>
      </c>
      <c r="H4199">
        <v>20</v>
      </c>
      <c r="I4199">
        <v>48</v>
      </c>
      <c r="J4199">
        <v>4</v>
      </c>
      <c r="K4199">
        <v>7</v>
      </c>
      <c r="L4199">
        <v>1</v>
      </c>
    </row>
    <row r="4200" spans="1:12" x14ac:dyDescent="0.2">
      <c r="A4200" t="s">
        <v>4216</v>
      </c>
      <c r="B4200" t="s">
        <v>34</v>
      </c>
      <c r="C4200">
        <v>0</v>
      </c>
      <c r="D4200">
        <v>1</v>
      </c>
      <c r="E4200">
        <v>1</v>
      </c>
      <c r="F4200">
        <v>2</v>
      </c>
      <c r="G4200">
        <v>1</v>
      </c>
      <c r="H4200">
        <v>6</v>
      </c>
      <c r="I4200">
        <v>22</v>
      </c>
      <c r="J4200">
        <v>1</v>
      </c>
      <c r="K4200">
        <v>3</v>
      </c>
      <c r="L4200">
        <v>0</v>
      </c>
    </row>
    <row r="4201" spans="1:12" x14ac:dyDescent="0.2">
      <c r="A4201" t="s">
        <v>4217</v>
      </c>
      <c r="B4201" t="s">
        <v>17</v>
      </c>
      <c r="C4201">
        <v>0</v>
      </c>
      <c r="D4201">
        <v>4</v>
      </c>
      <c r="E4201">
        <v>0</v>
      </c>
      <c r="F4201">
        <v>1</v>
      </c>
      <c r="G4201">
        <v>1</v>
      </c>
      <c r="H4201">
        <v>0</v>
      </c>
      <c r="I4201">
        <v>12</v>
      </c>
      <c r="J4201">
        <v>2</v>
      </c>
      <c r="K4201">
        <v>4</v>
      </c>
      <c r="L4201">
        <v>0</v>
      </c>
    </row>
    <row r="4202" spans="1:12" x14ac:dyDescent="0.2">
      <c r="A4202" t="s">
        <v>4218</v>
      </c>
      <c r="B4202" t="s">
        <v>34</v>
      </c>
      <c r="C4202">
        <v>6</v>
      </c>
      <c r="D4202">
        <v>8</v>
      </c>
      <c r="E4202">
        <v>0</v>
      </c>
      <c r="F4202">
        <v>1</v>
      </c>
      <c r="G4202">
        <v>0.5</v>
      </c>
      <c r="H4202">
        <v>21</v>
      </c>
      <c r="I4202">
        <v>51</v>
      </c>
      <c r="J4202">
        <v>4</v>
      </c>
      <c r="K4202">
        <v>12</v>
      </c>
      <c r="L4202">
        <v>0</v>
      </c>
    </row>
    <row r="4203" spans="1:12" x14ac:dyDescent="0.2">
      <c r="A4203" t="s">
        <v>4219</v>
      </c>
      <c r="B4203" t="s">
        <v>34</v>
      </c>
      <c r="C4203">
        <v>2</v>
      </c>
      <c r="D4203">
        <v>10</v>
      </c>
      <c r="E4203">
        <v>0</v>
      </c>
      <c r="F4203">
        <v>0</v>
      </c>
      <c r="G4203">
        <v>0.33300000000000002</v>
      </c>
      <c r="H4203">
        <v>16</v>
      </c>
      <c r="I4203">
        <v>60</v>
      </c>
      <c r="J4203">
        <v>3</v>
      </c>
      <c r="K4203">
        <v>11</v>
      </c>
      <c r="L4203">
        <v>0</v>
      </c>
    </row>
    <row r="4204" spans="1:12" x14ac:dyDescent="0.2">
      <c r="A4204" t="s">
        <v>4220</v>
      </c>
      <c r="B4204" t="s">
        <v>13</v>
      </c>
      <c r="C4204">
        <v>2</v>
      </c>
      <c r="D4204">
        <v>1</v>
      </c>
      <c r="E4204">
        <v>0</v>
      </c>
      <c r="F4204">
        <v>1</v>
      </c>
      <c r="G4204">
        <v>1</v>
      </c>
      <c r="H4204">
        <v>1</v>
      </c>
      <c r="I4204">
        <v>2</v>
      </c>
      <c r="J4204">
        <v>0</v>
      </c>
      <c r="K4204">
        <v>1</v>
      </c>
      <c r="L4204">
        <v>0</v>
      </c>
    </row>
    <row r="4205" spans="1:12" x14ac:dyDescent="0.2">
      <c r="A4205" t="s">
        <v>4221</v>
      </c>
      <c r="B4205" t="s">
        <v>17</v>
      </c>
      <c r="C4205">
        <v>0</v>
      </c>
      <c r="D4205">
        <v>1</v>
      </c>
      <c r="E4205">
        <v>0</v>
      </c>
      <c r="F4205">
        <v>4</v>
      </c>
      <c r="G4205">
        <v>1</v>
      </c>
      <c r="H4205">
        <v>0</v>
      </c>
      <c r="I4205">
        <v>2</v>
      </c>
      <c r="J4205">
        <v>3</v>
      </c>
      <c r="K4205">
        <v>1</v>
      </c>
      <c r="L4205">
        <v>0</v>
      </c>
    </row>
    <row r="4206" spans="1:12" x14ac:dyDescent="0.2">
      <c r="A4206" t="s">
        <v>4222</v>
      </c>
      <c r="B4206" t="s">
        <v>19</v>
      </c>
      <c r="C4206">
        <v>0</v>
      </c>
      <c r="D4206">
        <v>3</v>
      </c>
      <c r="E4206">
        <v>0</v>
      </c>
      <c r="F4206">
        <v>1</v>
      </c>
      <c r="G4206">
        <v>1</v>
      </c>
      <c r="H4206">
        <v>1</v>
      </c>
      <c r="I4206">
        <v>6</v>
      </c>
      <c r="J4206">
        <v>1</v>
      </c>
      <c r="K4206">
        <v>3</v>
      </c>
      <c r="L4206">
        <v>0</v>
      </c>
    </row>
    <row r="4207" spans="1:12" x14ac:dyDescent="0.2">
      <c r="A4207" t="s">
        <v>4223</v>
      </c>
      <c r="B4207" t="s">
        <v>17</v>
      </c>
      <c r="C4207">
        <v>0</v>
      </c>
      <c r="D4207">
        <v>4</v>
      </c>
      <c r="E4207">
        <v>0</v>
      </c>
      <c r="F4207">
        <v>1</v>
      </c>
      <c r="G4207">
        <v>1</v>
      </c>
      <c r="H4207">
        <v>2</v>
      </c>
      <c r="I4207">
        <v>5</v>
      </c>
      <c r="J4207">
        <v>7</v>
      </c>
      <c r="K4207">
        <v>4</v>
      </c>
      <c r="L4207">
        <v>3</v>
      </c>
    </row>
    <row r="4208" spans="1:12" x14ac:dyDescent="0.2">
      <c r="A4208" t="s">
        <v>4224</v>
      </c>
      <c r="B4208" t="s">
        <v>19</v>
      </c>
      <c r="C4208">
        <v>0</v>
      </c>
      <c r="D4208">
        <v>4</v>
      </c>
      <c r="E4208">
        <v>6</v>
      </c>
      <c r="F4208">
        <v>0</v>
      </c>
      <c r="G4208">
        <v>0.33300000000000002</v>
      </c>
      <c r="H4208">
        <v>3</v>
      </c>
      <c r="I4208">
        <v>6</v>
      </c>
      <c r="J4208">
        <v>2</v>
      </c>
      <c r="K4208">
        <v>4</v>
      </c>
      <c r="L4208">
        <v>0</v>
      </c>
    </row>
    <row r="4209" spans="1:12" x14ac:dyDescent="0.2">
      <c r="A4209" t="s">
        <v>4225</v>
      </c>
      <c r="B4209" t="s">
        <v>19</v>
      </c>
      <c r="C4209">
        <v>0</v>
      </c>
      <c r="D4209">
        <v>4</v>
      </c>
      <c r="E4209">
        <v>6</v>
      </c>
      <c r="F4209">
        <v>0</v>
      </c>
      <c r="G4209">
        <v>0.5</v>
      </c>
      <c r="H4209">
        <v>3</v>
      </c>
      <c r="I4209">
        <v>18</v>
      </c>
      <c r="J4209">
        <v>2</v>
      </c>
      <c r="K4209">
        <v>4</v>
      </c>
      <c r="L4209">
        <v>0</v>
      </c>
    </row>
    <row r="4210" spans="1:12" x14ac:dyDescent="0.2">
      <c r="A4210" t="s">
        <v>4226</v>
      </c>
      <c r="B4210" t="s">
        <v>19</v>
      </c>
      <c r="C4210">
        <v>0</v>
      </c>
      <c r="D4210">
        <v>4</v>
      </c>
      <c r="E4210">
        <v>6</v>
      </c>
      <c r="F4210">
        <v>0</v>
      </c>
      <c r="G4210">
        <v>0.5</v>
      </c>
      <c r="H4210">
        <v>3</v>
      </c>
      <c r="I4210">
        <v>16</v>
      </c>
      <c r="J4210">
        <v>2</v>
      </c>
      <c r="K4210">
        <v>4</v>
      </c>
      <c r="L4210">
        <v>0</v>
      </c>
    </row>
    <row r="4211" spans="1:12" x14ac:dyDescent="0.2">
      <c r="A4211" t="s">
        <v>4227</v>
      </c>
      <c r="B4211" t="s">
        <v>19</v>
      </c>
      <c r="C4211">
        <v>0</v>
      </c>
      <c r="D4211">
        <v>4</v>
      </c>
      <c r="E4211">
        <v>1</v>
      </c>
      <c r="F4211">
        <v>1</v>
      </c>
      <c r="G4211">
        <v>1</v>
      </c>
      <c r="H4211">
        <v>2</v>
      </c>
      <c r="I4211">
        <v>18</v>
      </c>
      <c r="J4211">
        <v>11</v>
      </c>
      <c r="K4211">
        <v>4</v>
      </c>
      <c r="L4211">
        <v>7</v>
      </c>
    </row>
    <row r="4212" spans="1:12" x14ac:dyDescent="0.2">
      <c r="A4212" t="s">
        <v>4228</v>
      </c>
      <c r="B4212" t="s">
        <v>34</v>
      </c>
      <c r="C4212">
        <v>0</v>
      </c>
      <c r="D4212">
        <v>3</v>
      </c>
      <c r="E4212">
        <v>6</v>
      </c>
      <c r="F4212">
        <v>0</v>
      </c>
      <c r="G4212">
        <v>0.5</v>
      </c>
      <c r="H4212">
        <v>3</v>
      </c>
      <c r="I4212">
        <v>8</v>
      </c>
      <c r="J4212">
        <v>1</v>
      </c>
      <c r="K4212">
        <v>4</v>
      </c>
      <c r="L4212">
        <v>0</v>
      </c>
    </row>
    <row r="4213" spans="1:12" x14ac:dyDescent="0.2">
      <c r="A4213" t="s">
        <v>4229</v>
      </c>
      <c r="B4213" t="s">
        <v>34</v>
      </c>
      <c r="C4213">
        <v>0</v>
      </c>
      <c r="D4213">
        <v>3</v>
      </c>
      <c r="E4213">
        <v>3</v>
      </c>
      <c r="F4213">
        <v>0</v>
      </c>
      <c r="G4213">
        <v>0.5</v>
      </c>
      <c r="H4213">
        <v>3</v>
      </c>
      <c r="I4213">
        <v>7</v>
      </c>
      <c r="J4213">
        <v>1</v>
      </c>
      <c r="K4213">
        <v>3</v>
      </c>
      <c r="L4213">
        <v>0</v>
      </c>
    </row>
    <row r="4214" spans="1:12" x14ac:dyDescent="0.2">
      <c r="A4214" t="s">
        <v>4230</v>
      </c>
      <c r="B4214" t="s">
        <v>34</v>
      </c>
      <c r="C4214">
        <v>0</v>
      </c>
      <c r="D4214">
        <v>3</v>
      </c>
      <c r="E4214">
        <v>3</v>
      </c>
      <c r="F4214">
        <v>0</v>
      </c>
      <c r="G4214">
        <v>0.5</v>
      </c>
      <c r="H4214">
        <v>3</v>
      </c>
      <c r="I4214">
        <v>7</v>
      </c>
      <c r="J4214">
        <v>2</v>
      </c>
      <c r="K4214">
        <v>3</v>
      </c>
      <c r="L4214">
        <v>0</v>
      </c>
    </row>
    <row r="4215" spans="1:12" x14ac:dyDescent="0.2">
      <c r="A4215" t="s">
        <v>4231</v>
      </c>
      <c r="B4215" t="s">
        <v>34</v>
      </c>
      <c r="C4215">
        <v>0</v>
      </c>
      <c r="D4215">
        <v>3</v>
      </c>
      <c r="E4215">
        <v>3</v>
      </c>
      <c r="F4215">
        <v>0</v>
      </c>
      <c r="G4215">
        <v>0.5</v>
      </c>
      <c r="H4215">
        <v>3</v>
      </c>
      <c r="I4215">
        <v>7</v>
      </c>
      <c r="J4215">
        <v>2</v>
      </c>
      <c r="K4215">
        <v>3</v>
      </c>
      <c r="L4215">
        <v>0</v>
      </c>
    </row>
    <row r="4216" spans="1:12" x14ac:dyDescent="0.2">
      <c r="A4216" t="s">
        <v>4232</v>
      </c>
      <c r="B4216" t="s">
        <v>34</v>
      </c>
      <c r="C4216">
        <v>0</v>
      </c>
      <c r="D4216">
        <v>4</v>
      </c>
      <c r="E4216">
        <v>6</v>
      </c>
      <c r="F4216">
        <v>0</v>
      </c>
      <c r="G4216">
        <v>0.5</v>
      </c>
      <c r="H4216">
        <v>4</v>
      </c>
      <c r="I4216">
        <v>19</v>
      </c>
      <c r="J4216">
        <v>2</v>
      </c>
      <c r="K4216">
        <v>4</v>
      </c>
      <c r="L4216">
        <v>0</v>
      </c>
    </row>
    <row r="4217" spans="1:12" x14ac:dyDescent="0.2">
      <c r="A4217" t="s">
        <v>4233</v>
      </c>
      <c r="B4217" t="s">
        <v>34</v>
      </c>
      <c r="C4217">
        <v>0</v>
      </c>
      <c r="D4217">
        <v>3</v>
      </c>
      <c r="E4217">
        <v>3</v>
      </c>
      <c r="F4217">
        <v>0</v>
      </c>
      <c r="G4217">
        <v>0.5</v>
      </c>
      <c r="H4217">
        <v>3</v>
      </c>
      <c r="I4217">
        <v>8</v>
      </c>
      <c r="J4217">
        <v>2</v>
      </c>
      <c r="K4217">
        <v>3</v>
      </c>
      <c r="L4217">
        <v>0</v>
      </c>
    </row>
    <row r="4218" spans="1:12" x14ac:dyDescent="0.2">
      <c r="A4218" t="s">
        <v>4234</v>
      </c>
      <c r="B4218" t="s">
        <v>34</v>
      </c>
      <c r="C4218">
        <v>0</v>
      </c>
      <c r="D4218">
        <v>3</v>
      </c>
      <c r="E4218">
        <v>4</v>
      </c>
      <c r="F4218">
        <v>0</v>
      </c>
      <c r="G4218">
        <v>0.5</v>
      </c>
      <c r="H4218">
        <v>3</v>
      </c>
      <c r="I4218">
        <v>8</v>
      </c>
      <c r="J4218">
        <v>1</v>
      </c>
      <c r="K4218">
        <v>4</v>
      </c>
      <c r="L4218">
        <v>0</v>
      </c>
    </row>
    <row r="4219" spans="1:12" x14ac:dyDescent="0.2">
      <c r="A4219" t="s">
        <v>4235</v>
      </c>
      <c r="B4219" t="s">
        <v>19</v>
      </c>
      <c r="C4219">
        <v>0</v>
      </c>
      <c r="D4219">
        <v>14</v>
      </c>
      <c r="E4219">
        <v>85</v>
      </c>
      <c r="F4219">
        <v>0</v>
      </c>
      <c r="G4219">
        <v>0.16700000000000001</v>
      </c>
      <c r="H4219">
        <v>1</v>
      </c>
      <c r="I4219">
        <v>16</v>
      </c>
      <c r="J4219">
        <v>36</v>
      </c>
      <c r="K4219">
        <v>15</v>
      </c>
      <c r="L4219">
        <v>1</v>
      </c>
    </row>
    <row r="4220" spans="1:12" x14ac:dyDescent="0.2">
      <c r="A4220" t="s">
        <v>4236</v>
      </c>
      <c r="B4220" t="s">
        <v>34</v>
      </c>
      <c r="C4220">
        <v>0</v>
      </c>
      <c r="D4220">
        <v>13</v>
      </c>
      <c r="E4220">
        <v>129</v>
      </c>
      <c r="F4220">
        <v>0</v>
      </c>
      <c r="G4220">
        <v>0.111</v>
      </c>
      <c r="H4220">
        <v>17</v>
      </c>
      <c r="I4220">
        <v>60</v>
      </c>
      <c r="J4220">
        <v>5</v>
      </c>
      <c r="K4220">
        <v>23</v>
      </c>
      <c r="L4220">
        <v>0</v>
      </c>
    </row>
    <row r="4221" spans="1:12" x14ac:dyDescent="0.2">
      <c r="A4221" t="s">
        <v>4237</v>
      </c>
      <c r="B4221" t="s">
        <v>19</v>
      </c>
      <c r="C4221">
        <v>0</v>
      </c>
      <c r="D4221">
        <v>2</v>
      </c>
      <c r="E4221">
        <v>0</v>
      </c>
      <c r="F4221">
        <v>0</v>
      </c>
      <c r="G4221">
        <v>1</v>
      </c>
      <c r="H4221">
        <v>2</v>
      </c>
      <c r="I4221">
        <v>12</v>
      </c>
      <c r="J4221">
        <v>4</v>
      </c>
      <c r="K4221">
        <v>10</v>
      </c>
      <c r="L4221">
        <v>0</v>
      </c>
    </row>
    <row r="4222" spans="1:12" x14ac:dyDescent="0.2">
      <c r="A4222" t="s">
        <v>4238</v>
      </c>
      <c r="B4222" t="s">
        <v>34</v>
      </c>
      <c r="C4222">
        <v>0</v>
      </c>
      <c r="D4222">
        <v>2</v>
      </c>
      <c r="E4222">
        <v>0</v>
      </c>
      <c r="F4222">
        <v>0</v>
      </c>
      <c r="G4222">
        <v>1</v>
      </c>
      <c r="H4222">
        <v>5</v>
      </c>
      <c r="I4222">
        <v>12</v>
      </c>
      <c r="J4222">
        <v>1</v>
      </c>
      <c r="K4222">
        <v>4</v>
      </c>
      <c r="L4222">
        <v>0</v>
      </c>
    </row>
    <row r="4223" spans="1:12" x14ac:dyDescent="0.2">
      <c r="A4223" t="s">
        <v>4239</v>
      </c>
      <c r="B4223" t="s">
        <v>34</v>
      </c>
      <c r="C4223">
        <v>0</v>
      </c>
      <c r="D4223">
        <v>2</v>
      </c>
      <c r="E4223">
        <v>0</v>
      </c>
      <c r="F4223">
        <v>0</v>
      </c>
      <c r="G4223">
        <v>1</v>
      </c>
      <c r="H4223">
        <v>5</v>
      </c>
      <c r="I4223">
        <v>7</v>
      </c>
      <c r="J4223">
        <v>1</v>
      </c>
      <c r="K4223">
        <v>3</v>
      </c>
      <c r="L4223">
        <v>0</v>
      </c>
    </row>
    <row r="4224" spans="1:12" x14ac:dyDescent="0.2">
      <c r="A4224" t="s">
        <v>4240</v>
      </c>
      <c r="B4224" t="s">
        <v>34</v>
      </c>
      <c r="C4224">
        <v>0</v>
      </c>
      <c r="D4224">
        <v>4</v>
      </c>
      <c r="E4224">
        <v>0</v>
      </c>
      <c r="F4224">
        <v>0</v>
      </c>
      <c r="G4224">
        <v>1</v>
      </c>
      <c r="H4224">
        <v>6</v>
      </c>
      <c r="I4224">
        <v>13</v>
      </c>
      <c r="J4224">
        <v>1</v>
      </c>
      <c r="K4224">
        <v>5</v>
      </c>
      <c r="L4224">
        <v>0</v>
      </c>
    </row>
    <row r="4225" spans="1:12" x14ac:dyDescent="0.2">
      <c r="A4225" t="s">
        <v>4241</v>
      </c>
      <c r="B4225" t="s">
        <v>1644</v>
      </c>
      <c r="C4225">
        <v>0</v>
      </c>
      <c r="D4225">
        <v>11</v>
      </c>
      <c r="E4225">
        <v>43</v>
      </c>
      <c r="F4225">
        <v>0</v>
      </c>
      <c r="G4225">
        <v>0.125</v>
      </c>
      <c r="H4225">
        <v>3</v>
      </c>
      <c r="I4225">
        <v>17</v>
      </c>
      <c r="J4225">
        <v>39</v>
      </c>
      <c r="K4225">
        <v>11</v>
      </c>
      <c r="L4225">
        <v>17</v>
      </c>
    </row>
    <row r="4226" spans="1:12" x14ac:dyDescent="0.2">
      <c r="A4226" t="s">
        <v>4242</v>
      </c>
      <c r="B4226" t="s">
        <v>34</v>
      </c>
      <c r="C4226">
        <v>0</v>
      </c>
      <c r="D4226">
        <v>5</v>
      </c>
      <c r="E4226">
        <v>0</v>
      </c>
      <c r="F4226">
        <v>0</v>
      </c>
      <c r="G4226">
        <v>1</v>
      </c>
      <c r="H4226">
        <v>6</v>
      </c>
      <c r="I4226">
        <v>25</v>
      </c>
      <c r="J4226">
        <v>3</v>
      </c>
      <c r="K4226">
        <v>7</v>
      </c>
      <c r="L4226">
        <v>0</v>
      </c>
    </row>
    <row r="4227" spans="1:12" x14ac:dyDescent="0.2">
      <c r="A4227" t="s">
        <v>4243</v>
      </c>
      <c r="B4227" t="s">
        <v>19</v>
      </c>
      <c r="C4227">
        <v>0</v>
      </c>
      <c r="D4227">
        <v>4</v>
      </c>
      <c r="E4227">
        <v>1</v>
      </c>
      <c r="F4227">
        <v>1</v>
      </c>
      <c r="G4227">
        <v>1</v>
      </c>
      <c r="H4227">
        <v>2</v>
      </c>
      <c r="I4227">
        <v>8</v>
      </c>
      <c r="J4227">
        <v>6</v>
      </c>
      <c r="K4227">
        <v>4</v>
      </c>
      <c r="L4227">
        <v>2</v>
      </c>
    </row>
    <row r="4228" spans="1:12" x14ac:dyDescent="0.2">
      <c r="A4228" t="s">
        <v>4244</v>
      </c>
      <c r="B4228" t="s">
        <v>19</v>
      </c>
      <c r="C4228">
        <v>0</v>
      </c>
      <c r="D4228">
        <v>3</v>
      </c>
      <c r="E4228">
        <v>3</v>
      </c>
      <c r="F4228">
        <v>0</v>
      </c>
      <c r="G4228">
        <v>0.5</v>
      </c>
      <c r="H4228">
        <v>2</v>
      </c>
      <c r="I4228">
        <v>5</v>
      </c>
      <c r="J4228">
        <v>2</v>
      </c>
      <c r="K4228">
        <v>3</v>
      </c>
      <c r="L4228">
        <v>0</v>
      </c>
    </row>
    <row r="4229" spans="1:12" x14ac:dyDescent="0.2">
      <c r="A4229" t="s">
        <v>4245</v>
      </c>
      <c r="B4229" t="s">
        <v>19</v>
      </c>
      <c r="C4229">
        <v>0</v>
      </c>
      <c r="D4229">
        <v>3</v>
      </c>
      <c r="E4229">
        <v>3</v>
      </c>
      <c r="F4229">
        <v>0</v>
      </c>
      <c r="G4229">
        <v>0.5</v>
      </c>
      <c r="H4229">
        <v>2</v>
      </c>
      <c r="I4229">
        <v>6</v>
      </c>
      <c r="J4229">
        <v>2</v>
      </c>
      <c r="K4229">
        <v>3</v>
      </c>
      <c r="L4229">
        <v>0</v>
      </c>
    </row>
    <row r="4230" spans="1:12" x14ac:dyDescent="0.2">
      <c r="A4230" t="s">
        <v>4246</v>
      </c>
      <c r="B4230" t="s">
        <v>34</v>
      </c>
      <c r="C4230">
        <v>0</v>
      </c>
      <c r="D4230">
        <v>5</v>
      </c>
      <c r="E4230">
        <v>0</v>
      </c>
      <c r="F4230">
        <v>0</v>
      </c>
      <c r="G4230">
        <v>1</v>
      </c>
      <c r="H4230">
        <v>6</v>
      </c>
      <c r="I4230">
        <v>24</v>
      </c>
      <c r="J4230">
        <v>3</v>
      </c>
      <c r="K4230">
        <v>7</v>
      </c>
      <c r="L4230">
        <v>0</v>
      </c>
    </row>
    <row r="4231" spans="1:12" x14ac:dyDescent="0.2">
      <c r="A4231" t="s">
        <v>4247</v>
      </c>
      <c r="B4231" t="s">
        <v>17</v>
      </c>
      <c r="C4231">
        <v>0</v>
      </c>
      <c r="D4231">
        <v>4</v>
      </c>
      <c r="E4231">
        <v>0</v>
      </c>
      <c r="F4231">
        <v>1</v>
      </c>
      <c r="G4231">
        <v>1</v>
      </c>
      <c r="H4231">
        <v>2</v>
      </c>
      <c r="I4231">
        <v>5</v>
      </c>
      <c r="J4231">
        <v>6</v>
      </c>
      <c r="K4231">
        <v>4</v>
      </c>
      <c r="L4231">
        <v>2</v>
      </c>
    </row>
    <row r="4232" spans="1:12" x14ac:dyDescent="0.2">
      <c r="A4232" t="s">
        <v>4248</v>
      </c>
      <c r="B4232" t="s">
        <v>19</v>
      </c>
      <c r="C4232">
        <v>0</v>
      </c>
      <c r="D4232">
        <v>4</v>
      </c>
      <c r="E4232">
        <v>6</v>
      </c>
      <c r="F4232">
        <v>0</v>
      </c>
      <c r="G4232">
        <v>0.5</v>
      </c>
      <c r="H4232">
        <v>3</v>
      </c>
      <c r="I4232">
        <v>18</v>
      </c>
      <c r="J4232">
        <v>2</v>
      </c>
      <c r="K4232">
        <v>4</v>
      </c>
      <c r="L4232">
        <v>0</v>
      </c>
    </row>
    <row r="4233" spans="1:12" x14ac:dyDescent="0.2">
      <c r="A4233" t="s">
        <v>4249</v>
      </c>
      <c r="B4233" t="s">
        <v>19</v>
      </c>
      <c r="C4233">
        <v>0</v>
      </c>
      <c r="D4233">
        <v>4</v>
      </c>
      <c r="E4233">
        <v>6</v>
      </c>
      <c r="F4233">
        <v>0</v>
      </c>
      <c r="G4233">
        <v>0.5</v>
      </c>
      <c r="H4233">
        <v>3</v>
      </c>
      <c r="I4233">
        <v>18</v>
      </c>
      <c r="J4233">
        <v>2</v>
      </c>
      <c r="K4233">
        <v>4</v>
      </c>
      <c r="L4233">
        <v>0</v>
      </c>
    </row>
    <row r="4234" spans="1:12" x14ac:dyDescent="0.2">
      <c r="A4234" t="s">
        <v>4250</v>
      </c>
      <c r="B4234" t="s">
        <v>34</v>
      </c>
      <c r="C4234">
        <v>0</v>
      </c>
      <c r="D4234">
        <v>6</v>
      </c>
      <c r="E4234">
        <v>4</v>
      </c>
      <c r="F4234">
        <v>0</v>
      </c>
      <c r="G4234">
        <v>1</v>
      </c>
      <c r="H4234">
        <v>5</v>
      </c>
      <c r="I4234">
        <v>21</v>
      </c>
      <c r="J4234">
        <v>2</v>
      </c>
      <c r="K4234">
        <v>8</v>
      </c>
      <c r="L4234">
        <v>0</v>
      </c>
    </row>
    <row r="4235" spans="1:12" x14ac:dyDescent="0.2">
      <c r="A4235" t="s">
        <v>4251</v>
      </c>
      <c r="B4235" t="s">
        <v>34</v>
      </c>
      <c r="C4235">
        <v>0</v>
      </c>
      <c r="D4235">
        <v>4</v>
      </c>
      <c r="E4235">
        <v>0</v>
      </c>
      <c r="F4235">
        <v>0</v>
      </c>
      <c r="G4235">
        <v>1</v>
      </c>
      <c r="H4235">
        <v>5</v>
      </c>
      <c r="I4235">
        <v>16</v>
      </c>
      <c r="J4235">
        <v>3</v>
      </c>
      <c r="K4235">
        <v>6</v>
      </c>
      <c r="L4235">
        <v>0</v>
      </c>
    </row>
    <row r="4236" spans="1:12" x14ac:dyDescent="0.2">
      <c r="A4236" t="s">
        <v>4252</v>
      </c>
      <c r="B4236" t="s">
        <v>34</v>
      </c>
      <c r="C4236">
        <v>0</v>
      </c>
      <c r="D4236">
        <v>4</v>
      </c>
      <c r="E4236">
        <v>4</v>
      </c>
      <c r="F4236">
        <v>0</v>
      </c>
      <c r="G4236">
        <v>0.5</v>
      </c>
      <c r="H4236">
        <v>8</v>
      </c>
      <c r="I4236">
        <v>17</v>
      </c>
      <c r="J4236">
        <v>2</v>
      </c>
      <c r="K4236">
        <v>7</v>
      </c>
      <c r="L4236">
        <v>2</v>
      </c>
    </row>
    <row r="4237" spans="1:12" x14ac:dyDescent="0.2">
      <c r="A4237" t="s">
        <v>4253</v>
      </c>
      <c r="B4237" t="s">
        <v>13</v>
      </c>
      <c r="C4237">
        <v>0</v>
      </c>
      <c r="D4237">
        <v>2</v>
      </c>
      <c r="E4237">
        <v>0</v>
      </c>
      <c r="F4237">
        <v>1</v>
      </c>
      <c r="G4237">
        <v>1</v>
      </c>
      <c r="H4237">
        <v>1</v>
      </c>
      <c r="I4237">
        <v>2</v>
      </c>
      <c r="J4237">
        <v>4</v>
      </c>
      <c r="K4237">
        <v>2</v>
      </c>
      <c r="L4237">
        <v>0</v>
      </c>
    </row>
    <row r="4238" spans="1:12" x14ac:dyDescent="0.2">
      <c r="A4238" t="s">
        <v>4254</v>
      </c>
      <c r="B4238" t="s">
        <v>19</v>
      </c>
      <c r="C4238">
        <v>0</v>
      </c>
      <c r="D4238">
        <v>3</v>
      </c>
      <c r="E4238">
        <v>3</v>
      </c>
      <c r="F4238">
        <v>1</v>
      </c>
      <c r="G4238">
        <v>0.5</v>
      </c>
      <c r="H4238">
        <v>2</v>
      </c>
      <c r="I4238">
        <v>6</v>
      </c>
      <c r="J4238">
        <v>1</v>
      </c>
      <c r="K4238">
        <v>3</v>
      </c>
      <c r="L4238">
        <v>0</v>
      </c>
    </row>
    <row r="4239" spans="1:12" x14ac:dyDescent="0.2">
      <c r="A4239" t="s">
        <v>4255</v>
      </c>
      <c r="B4239" t="s">
        <v>19</v>
      </c>
      <c r="C4239">
        <v>0</v>
      </c>
      <c r="D4239">
        <v>3</v>
      </c>
      <c r="E4239">
        <v>1</v>
      </c>
      <c r="F4239">
        <v>0</v>
      </c>
      <c r="G4239">
        <v>1</v>
      </c>
      <c r="H4239">
        <v>1</v>
      </c>
      <c r="I4239">
        <v>4</v>
      </c>
      <c r="J4239">
        <v>3</v>
      </c>
      <c r="K4239">
        <v>3</v>
      </c>
      <c r="L4239">
        <v>0</v>
      </c>
    </row>
    <row r="4240" spans="1:12" x14ac:dyDescent="0.2">
      <c r="A4240" t="s">
        <v>4256</v>
      </c>
      <c r="B4240" t="s">
        <v>19</v>
      </c>
      <c r="C4240">
        <v>0</v>
      </c>
      <c r="D4240">
        <v>5</v>
      </c>
      <c r="E4240">
        <v>0</v>
      </c>
      <c r="F4240">
        <v>0</v>
      </c>
      <c r="G4240">
        <v>1</v>
      </c>
      <c r="H4240">
        <v>11</v>
      </c>
      <c r="I4240">
        <v>13</v>
      </c>
      <c r="J4240">
        <v>0</v>
      </c>
      <c r="K4240">
        <v>5</v>
      </c>
      <c r="L4240">
        <v>0</v>
      </c>
    </row>
    <row r="4241" spans="1:12" x14ac:dyDescent="0.2">
      <c r="A4241" t="s">
        <v>4257</v>
      </c>
      <c r="B4241" t="s">
        <v>19</v>
      </c>
      <c r="C4241">
        <v>0</v>
      </c>
      <c r="D4241">
        <v>2</v>
      </c>
      <c r="E4241">
        <v>0</v>
      </c>
      <c r="F4241">
        <v>0</v>
      </c>
      <c r="G4241">
        <v>1</v>
      </c>
      <c r="H4241">
        <v>2</v>
      </c>
      <c r="I4241">
        <v>9</v>
      </c>
      <c r="J4241">
        <v>2</v>
      </c>
      <c r="K4241">
        <v>3</v>
      </c>
      <c r="L4241">
        <v>0</v>
      </c>
    </row>
    <row r="4242" spans="1:12" x14ac:dyDescent="0.2">
      <c r="A4242" t="s">
        <v>4258</v>
      </c>
      <c r="B4242" t="s">
        <v>19</v>
      </c>
      <c r="C4242">
        <v>0</v>
      </c>
      <c r="D4242">
        <v>4</v>
      </c>
      <c r="E4242">
        <v>0</v>
      </c>
      <c r="F4242">
        <v>0</v>
      </c>
      <c r="G4242">
        <v>1</v>
      </c>
      <c r="H4242">
        <v>3</v>
      </c>
      <c r="I4242">
        <v>13</v>
      </c>
      <c r="J4242">
        <v>2</v>
      </c>
      <c r="K4242">
        <v>5</v>
      </c>
      <c r="L4242">
        <v>0</v>
      </c>
    </row>
    <row r="4243" spans="1:12" x14ac:dyDescent="0.2">
      <c r="A4243" t="s">
        <v>4259</v>
      </c>
      <c r="B4243" t="s">
        <v>19</v>
      </c>
      <c r="C4243">
        <v>0</v>
      </c>
      <c r="D4243">
        <v>2</v>
      </c>
      <c r="E4243">
        <v>0</v>
      </c>
      <c r="F4243">
        <v>0</v>
      </c>
      <c r="G4243">
        <v>1</v>
      </c>
      <c r="H4243">
        <v>1</v>
      </c>
      <c r="I4243">
        <v>6</v>
      </c>
      <c r="J4243">
        <v>2</v>
      </c>
      <c r="K4243">
        <v>3</v>
      </c>
      <c r="L4243">
        <v>0</v>
      </c>
    </row>
    <row r="4244" spans="1:12" x14ac:dyDescent="0.2">
      <c r="A4244" t="s">
        <v>4260</v>
      </c>
      <c r="B4244" t="s">
        <v>19</v>
      </c>
      <c r="C4244">
        <v>0</v>
      </c>
      <c r="D4244">
        <v>4</v>
      </c>
      <c r="E4244">
        <v>1</v>
      </c>
      <c r="F4244">
        <v>1</v>
      </c>
      <c r="G4244">
        <v>1</v>
      </c>
      <c r="H4244">
        <v>2</v>
      </c>
      <c r="I4244">
        <v>17</v>
      </c>
      <c r="J4244">
        <v>10</v>
      </c>
      <c r="K4244">
        <v>4</v>
      </c>
      <c r="L4244">
        <v>5</v>
      </c>
    </row>
    <row r="4245" spans="1:12" x14ac:dyDescent="0.2">
      <c r="A4245" t="s">
        <v>4261</v>
      </c>
      <c r="B4245" t="s">
        <v>19</v>
      </c>
      <c r="C4245">
        <v>0</v>
      </c>
      <c r="D4245">
        <v>4</v>
      </c>
      <c r="E4245">
        <v>6</v>
      </c>
      <c r="F4245">
        <v>0</v>
      </c>
      <c r="G4245">
        <v>0.33300000000000002</v>
      </c>
      <c r="H4245">
        <v>3</v>
      </c>
      <c r="I4245">
        <v>6</v>
      </c>
      <c r="J4245">
        <v>1</v>
      </c>
      <c r="K4245">
        <v>4</v>
      </c>
      <c r="L4245">
        <v>0</v>
      </c>
    </row>
    <row r="4246" spans="1:12" x14ac:dyDescent="0.2">
      <c r="A4246" t="s">
        <v>4262</v>
      </c>
      <c r="B4246" t="s">
        <v>19</v>
      </c>
      <c r="C4246">
        <v>0</v>
      </c>
      <c r="D4246">
        <v>5</v>
      </c>
      <c r="E4246">
        <v>6</v>
      </c>
      <c r="F4246">
        <v>0</v>
      </c>
      <c r="G4246">
        <v>0.33300000000000002</v>
      </c>
      <c r="H4246">
        <v>2</v>
      </c>
      <c r="I4246">
        <v>7</v>
      </c>
      <c r="J4246">
        <v>2</v>
      </c>
      <c r="K4246">
        <v>5</v>
      </c>
      <c r="L4246">
        <v>0</v>
      </c>
    </row>
    <row r="4247" spans="1:12" x14ac:dyDescent="0.2">
      <c r="A4247" t="s">
        <v>4263</v>
      </c>
      <c r="B4247" t="s">
        <v>34</v>
      </c>
      <c r="C4247">
        <v>0</v>
      </c>
      <c r="D4247">
        <v>5</v>
      </c>
      <c r="E4247">
        <v>4</v>
      </c>
      <c r="F4247">
        <v>0</v>
      </c>
      <c r="G4247">
        <v>0.5</v>
      </c>
      <c r="H4247">
        <v>3</v>
      </c>
      <c r="I4247">
        <v>8</v>
      </c>
      <c r="J4247">
        <v>2</v>
      </c>
      <c r="K4247">
        <v>5</v>
      </c>
      <c r="L4247">
        <v>0</v>
      </c>
    </row>
    <row r="4248" spans="1:12" x14ac:dyDescent="0.2">
      <c r="A4248" t="s">
        <v>4264</v>
      </c>
      <c r="B4248" t="s">
        <v>19</v>
      </c>
      <c r="C4248">
        <v>0</v>
      </c>
      <c r="D4248">
        <v>5</v>
      </c>
      <c r="E4248">
        <v>0</v>
      </c>
      <c r="F4248">
        <v>0</v>
      </c>
      <c r="G4248">
        <v>1</v>
      </c>
      <c r="H4248">
        <v>2</v>
      </c>
      <c r="I4248">
        <v>12</v>
      </c>
      <c r="J4248">
        <v>2</v>
      </c>
      <c r="K4248">
        <v>5</v>
      </c>
      <c r="L4248">
        <v>0</v>
      </c>
    </row>
    <row r="4249" spans="1:12" x14ac:dyDescent="0.2">
      <c r="A4249" t="s">
        <v>4265</v>
      </c>
      <c r="B4249" t="s">
        <v>19</v>
      </c>
      <c r="C4249">
        <v>0</v>
      </c>
      <c r="D4249">
        <v>5</v>
      </c>
      <c r="E4249">
        <v>0</v>
      </c>
      <c r="F4249">
        <v>0</v>
      </c>
      <c r="G4249">
        <v>1</v>
      </c>
      <c r="H4249">
        <v>2</v>
      </c>
      <c r="I4249">
        <v>11</v>
      </c>
      <c r="J4249">
        <v>2</v>
      </c>
      <c r="K4249">
        <v>5</v>
      </c>
      <c r="L4249">
        <v>0</v>
      </c>
    </row>
    <row r="4250" spans="1:12" x14ac:dyDescent="0.2">
      <c r="A4250" t="s">
        <v>4266</v>
      </c>
      <c r="B4250" t="s">
        <v>19</v>
      </c>
      <c r="C4250">
        <v>0</v>
      </c>
      <c r="D4250">
        <v>6</v>
      </c>
      <c r="E4250">
        <v>10</v>
      </c>
      <c r="F4250">
        <v>0</v>
      </c>
      <c r="G4250">
        <v>0.33300000000000002</v>
      </c>
      <c r="H4250">
        <v>9</v>
      </c>
      <c r="I4250">
        <v>14</v>
      </c>
      <c r="J4250">
        <v>8</v>
      </c>
      <c r="K4250">
        <v>6</v>
      </c>
      <c r="L4250">
        <v>7</v>
      </c>
    </row>
    <row r="4251" spans="1:12" x14ac:dyDescent="0.2">
      <c r="A4251" t="s">
        <v>4267</v>
      </c>
      <c r="B4251" t="s">
        <v>19</v>
      </c>
      <c r="C4251">
        <v>0</v>
      </c>
      <c r="D4251">
        <v>2</v>
      </c>
      <c r="E4251">
        <v>1</v>
      </c>
      <c r="F4251">
        <v>0</v>
      </c>
      <c r="G4251">
        <v>1</v>
      </c>
      <c r="H4251">
        <v>2</v>
      </c>
      <c r="I4251">
        <v>6</v>
      </c>
      <c r="J4251">
        <v>1</v>
      </c>
      <c r="K4251">
        <v>3</v>
      </c>
      <c r="L4251">
        <v>0</v>
      </c>
    </row>
    <row r="4252" spans="1:12" x14ac:dyDescent="0.2">
      <c r="A4252" t="s">
        <v>4268</v>
      </c>
      <c r="B4252" t="s">
        <v>15</v>
      </c>
      <c r="C4252">
        <v>0</v>
      </c>
      <c r="D4252">
        <v>7</v>
      </c>
      <c r="E4252">
        <v>3</v>
      </c>
      <c r="F4252">
        <v>1</v>
      </c>
      <c r="G4252">
        <v>0.5</v>
      </c>
      <c r="H4252">
        <v>7</v>
      </c>
      <c r="I4252">
        <v>8</v>
      </c>
      <c r="J4252">
        <v>82</v>
      </c>
      <c r="K4252">
        <v>7</v>
      </c>
      <c r="L4252">
        <v>11</v>
      </c>
    </row>
    <row r="4253" spans="1:12" x14ac:dyDescent="0.2">
      <c r="A4253" t="s">
        <v>4269</v>
      </c>
      <c r="B4253" t="s">
        <v>15</v>
      </c>
      <c r="C4253">
        <v>0</v>
      </c>
      <c r="D4253">
        <v>3</v>
      </c>
      <c r="E4253">
        <v>1</v>
      </c>
      <c r="F4253">
        <v>1</v>
      </c>
      <c r="G4253">
        <v>1</v>
      </c>
      <c r="H4253">
        <v>1</v>
      </c>
      <c r="I4253">
        <v>12</v>
      </c>
      <c r="J4253">
        <v>24</v>
      </c>
      <c r="K4253">
        <v>3</v>
      </c>
      <c r="L4253">
        <v>7</v>
      </c>
    </row>
    <row r="4254" spans="1:12" x14ac:dyDescent="0.2">
      <c r="A4254" t="s">
        <v>4270</v>
      </c>
      <c r="B4254" t="s">
        <v>15</v>
      </c>
      <c r="C4254">
        <v>0</v>
      </c>
      <c r="D4254">
        <v>3</v>
      </c>
      <c r="E4254">
        <v>0</v>
      </c>
      <c r="F4254">
        <v>1</v>
      </c>
      <c r="G4254">
        <v>1</v>
      </c>
      <c r="H4254">
        <v>0</v>
      </c>
      <c r="I4254">
        <v>4</v>
      </c>
      <c r="J4254">
        <v>25</v>
      </c>
      <c r="K4254">
        <v>3</v>
      </c>
      <c r="L4254">
        <v>6</v>
      </c>
    </row>
    <row r="4255" spans="1:12" x14ac:dyDescent="0.2">
      <c r="A4255" t="s">
        <v>4271</v>
      </c>
      <c r="B4255" t="s">
        <v>15</v>
      </c>
      <c r="C4255">
        <v>0</v>
      </c>
      <c r="D4255">
        <v>5</v>
      </c>
      <c r="E4255">
        <v>1</v>
      </c>
      <c r="F4255">
        <v>1</v>
      </c>
      <c r="G4255">
        <v>1</v>
      </c>
      <c r="H4255">
        <v>2</v>
      </c>
      <c r="I4255">
        <v>14</v>
      </c>
      <c r="J4255">
        <v>28</v>
      </c>
      <c r="K4255">
        <v>5</v>
      </c>
      <c r="L4255">
        <v>6</v>
      </c>
    </row>
    <row r="4256" spans="1:12" x14ac:dyDescent="0.2">
      <c r="A4256" t="s">
        <v>4272</v>
      </c>
      <c r="B4256" t="s">
        <v>34</v>
      </c>
      <c r="C4256">
        <v>0</v>
      </c>
      <c r="D4256">
        <v>9</v>
      </c>
      <c r="E4256">
        <v>73</v>
      </c>
      <c r="F4256">
        <v>0</v>
      </c>
      <c r="G4256">
        <v>0.125</v>
      </c>
      <c r="H4256">
        <v>18</v>
      </c>
      <c r="I4256">
        <v>57</v>
      </c>
      <c r="J4256">
        <v>14</v>
      </c>
      <c r="K4256">
        <v>17</v>
      </c>
      <c r="L4256">
        <v>3</v>
      </c>
    </row>
    <row r="4257" spans="1:12" x14ac:dyDescent="0.2">
      <c r="A4257" t="s">
        <v>4273</v>
      </c>
      <c r="B4257" t="s">
        <v>34</v>
      </c>
      <c r="C4257">
        <v>0</v>
      </c>
      <c r="D4257">
        <v>2</v>
      </c>
      <c r="E4257">
        <v>0</v>
      </c>
      <c r="F4257">
        <v>0</v>
      </c>
      <c r="G4257">
        <v>1</v>
      </c>
      <c r="H4257">
        <v>5</v>
      </c>
      <c r="I4257">
        <v>8</v>
      </c>
      <c r="J4257">
        <v>1</v>
      </c>
      <c r="K4257">
        <v>3</v>
      </c>
      <c r="L4257">
        <v>0</v>
      </c>
    </row>
    <row r="4258" spans="1:12" x14ac:dyDescent="0.2">
      <c r="A4258" t="s">
        <v>4274</v>
      </c>
      <c r="B4258" t="s">
        <v>34</v>
      </c>
      <c r="C4258">
        <v>0</v>
      </c>
      <c r="D4258">
        <v>4</v>
      </c>
      <c r="E4258">
        <v>4</v>
      </c>
      <c r="F4258">
        <v>0</v>
      </c>
      <c r="G4258">
        <v>0.33300000000000002</v>
      </c>
      <c r="H4258">
        <v>6</v>
      </c>
      <c r="I4258">
        <v>10</v>
      </c>
      <c r="J4258">
        <v>1</v>
      </c>
      <c r="K4258">
        <v>5</v>
      </c>
      <c r="L4258">
        <v>0</v>
      </c>
    </row>
    <row r="4259" spans="1:12" x14ac:dyDescent="0.2">
      <c r="A4259" t="s">
        <v>4275</v>
      </c>
      <c r="B4259" t="s">
        <v>34</v>
      </c>
      <c r="C4259">
        <v>0</v>
      </c>
      <c r="D4259">
        <v>9</v>
      </c>
      <c r="E4259">
        <v>0</v>
      </c>
      <c r="F4259">
        <v>0</v>
      </c>
      <c r="G4259">
        <v>1</v>
      </c>
      <c r="H4259">
        <v>37</v>
      </c>
      <c r="I4259">
        <v>54</v>
      </c>
      <c r="J4259">
        <v>0</v>
      </c>
      <c r="K4259">
        <v>9</v>
      </c>
      <c r="L4259">
        <v>0</v>
      </c>
    </row>
    <row r="4260" spans="1:12" x14ac:dyDescent="0.2">
      <c r="A4260" t="s">
        <v>4276</v>
      </c>
      <c r="B4260" t="s">
        <v>34</v>
      </c>
      <c r="C4260">
        <v>0</v>
      </c>
      <c r="D4260">
        <v>32</v>
      </c>
      <c r="E4260">
        <v>171</v>
      </c>
      <c r="F4260">
        <v>0</v>
      </c>
      <c r="G4260">
        <v>1</v>
      </c>
      <c r="H4260">
        <v>55</v>
      </c>
      <c r="I4260">
        <v>129</v>
      </c>
      <c r="J4260">
        <v>1</v>
      </c>
      <c r="K4260">
        <v>38</v>
      </c>
      <c r="L4260">
        <v>0</v>
      </c>
    </row>
    <row r="4261" spans="1:12" x14ac:dyDescent="0.2">
      <c r="A4261" t="s">
        <v>4277</v>
      </c>
      <c r="B4261" t="s">
        <v>1644</v>
      </c>
      <c r="C4261">
        <v>0</v>
      </c>
      <c r="D4261">
        <v>17</v>
      </c>
      <c r="E4261">
        <v>53</v>
      </c>
      <c r="F4261">
        <v>0</v>
      </c>
      <c r="G4261">
        <v>0.2</v>
      </c>
      <c r="H4261">
        <v>16</v>
      </c>
      <c r="I4261">
        <v>49</v>
      </c>
      <c r="J4261">
        <v>15</v>
      </c>
      <c r="K4261">
        <v>20</v>
      </c>
      <c r="L4261">
        <v>4</v>
      </c>
    </row>
    <row r="4262" spans="1:12" x14ac:dyDescent="0.2">
      <c r="A4262" t="s">
        <v>4278</v>
      </c>
      <c r="B4262" t="s">
        <v>1644</v>
      </c>
      <c r="C4262">
        <v>0</v>
      </c>
      <c r="D4262">
        <v>2</v>
      </c>
      <c r="E4262">
        <v>0</v>
      </c>
      <c r="F4262">
        <v>0</v>
      </c>
      <c r="G4262">
        <v>1</v>
      </c>
      <c r="H4262">
        <v>5</v>
      </c>
      <c r="I4262">
        <v>9</v>
      </c>
      <c r="J4262">
        <v>1</v>
      </c>
      <c r="K4262">
        <v>3</v>
      </c>
      <c r="L4262">
        <v>0</v>
      </c>
    </row>
    <row r="4263" spans="1:12" x14ac:dyDescent="0.2">
      <c r="A4263" t="s">
        <v>4279</v>
      </c>
      <c r="B4263" t="s">
        <v>15</v>
      </c>
      <c r="C4263">
        <v>0</v>
      </c>
      <c r="D4263">
        <v>3</v>
      </c>
      <c r="E4263">
        <v>0</v>
      </c>
      <c r="F4263">
        <v>0</v>
      </c>
      <c r="G4263">
        <v>1</v>
      </c>
      <c r="H4263">
        <v>2</v>
      </c>
      <c r="I4263">
        <v>10</v>
      </c>
      <c r="J4263">
        <v>3</v>
      </c>
      <c r="K4263">
        <v>8</v>
      </c>
      <c r="L4263">
        <v>0</v>
      </c>
    </row>
    <row r="4264" spans="1:12" x14ac:dyDescent="0.2">
      <c r="A4264" t="s">
        <v>4280</v>
      </c>
      <c r="B4264" t="s">
        <v>1644</v>
      </c>
      <c r="C4264">
        <v>0</v>
      </c>
      <c r="D4264">
        <v>4</v>
      </c>
      <c r="E4264">
        <v>0</v>
      </c>
      <c r="F4264">
        <v>0</v>
      </c>
      <c r="G4264">
        <v>1</v>
      </c>
      <c r="H4264">
        <v>6</v>
      </c>
      <c r="I4264">
        <v>13</v>
      </c>
      <c r="J4264">
        <v>1</v>
      </c>
      <c r="K4264">
        <v>5</v>
      </c>
      <c r="L4264">
        <v>0</v>
      </c>
    </row>
    <row r="4265" spans="1:12" x14ac:dyDescent="0.2">
      <c r="A4265" t="s">
        <v>4281</v>
      </c>
      <c r="B4265" t="s">
        <v>34</v>
      </c>
      <c r="C4265">
        <v>0</v>
      </c>
      <c r="D4265">
        <v>2</v>
      </c>
      <c r="E4265">
        <v>0</v>
      </c>
      <c r="F4265">
        <v>0</v>
      </c>
      <c r="G4265">
        <v>1</v>
      </c>
      <c r="H4265">
        <v>6</v>
      </c>
      <c r="I4265">
        <v>9</v>
      </c>
      <c r="J4265">
        <v>1</v>
      </c>
      <c r="K4265">
        <v>2</v>
      </c>
      <c r="L4265">
        <v>0</v>
      </c>
    </row>
    <row r="4266" spans="1:12" x14ac:dyDescent="0.2">
      <c r="A4266" t="s">
        <v>4282</v>
      </c>
      <c r="B4266" t="s">
        <v>19</v>
      </c>
      <c r="C4266">
        <v>0</v>
      </c>
      <c r="D4266">
        <v>6</v>
      </c>
      <c r="E4266">
        <v>261</v>
      </c>
      <c r="F4266">
        <v>0</v>
      </c>
      <c r="G4266">
        <v>0.5</v>
      </c>
      <c r="H4266">
        <v>11</v>
      </c>
      <c r="I4266">
        <v>90</v>
      </c>
      <c r="J4266">
        <v>3</v>
      </c>
      <c r="K4266">
        <v>30</v>
      </c>
      <c r="L4266">
        <v>0</v>
      </c>
    </row>
    <row r="4267" spans="1:12" x14ac:dyDescent="0.2">
      <c r="A4267" t="s">
        <v>4283</v>
      </c>
      <c r="B4267" t="s">
        <v>17</v>
      </c>
      <c r="C4267">
        <v>0</v>
      </c>
      <c r="D4267">
        <v>2</v>
      </c>
      <c r="E4267">
        <v>1</v>
      </c>
      <c r="F4267">
        <v>1</v>
      </c>
      <c r="G4267">
        <v>1</v>
      </c>
      <c r="H4267">
        <v>2</v>
      </c>
      <c r="I4267">
        <v>4</v>
      </c>
      <c r="J4267">
        <v>1</v>
      </c>
      <c r="K4267">
        <v>3</v>
      </c>
      <c r="L4267">
        <v>0</v>
      </c>
    </row>
    <row r="4268" spans="1:12" x14ac:dyDescent="0.2">
      <c r="A4268" t="s">
        <v>4284</v>
      </c>
      <c r="B4268" t="s">
        <v>34</v>
      </c>
      <c r="C4268">
        <v>2</v>
      </c>
      <c r="D4268">
        <v>10</v>
      </c>
      <c r="E4268">
        <v>0</v>
      </c>
      <c r="F4268">
        <v>1</v>
      </c>
      <c r="G4268">
        <v>1</v>
      </c>
      <c r="H4268">
        <v>2</v>
      </c>
      <c r="I4268">
        <v>20</v>
      </c>
      <c r="J4268">
        <v>65</v>
      </c>
      <c r="K4268">
        <v>11</v>
      </c>
      <c r="L4268">
        <v>0</v>
      </c>
    </row>
    <row r="4269" spans="1:12" x14ac:dyDescent="0.2">
      <c r="A4269" t="s">
        <v>4285</v>
      </c>
      <c r="B4269" t="s">
        <v>34</v>
      </c>
      <c r="C4269">
        <v>3</v>
      </c>
      <c r="D4269">
        <v>19</v>
      </c>
      <c r="E4269">
        <v>44</v>
      </c>
      <c r="F4269">
        <v>1</v>
      </c>
      <c r="G4269">
        <v>0.25</v>
      </c>
      <c r="H4269">
        <v>23</v>
      </c>
      <c r="I4269">
        <v>54</v>
      </c>
      <c r="J4269">
        <v>59</v>
      </c>
      <c r="K4269">
        <v>22</v>
      </c>
      <c r="L4269">
        <v>1</v>
      </c>
    </row>
    <row r="4270" spans="1:12" x14ac:dyDescent="0.2">
      <c r="A4270" t="s">
        <v>4286</v>
      </c>
      <c r="B4270" t="s">
        <v>17</v>
      </c>
      <c r="C4270">
        <v>13</v>
      </c>
      <c r="D4270">
        <v>2</v>
      </c>
      <c r="E4270">
        <v>4</v>
      </c>
      <c r="F4270">
        <v>2</v>
      </c>
      <c r="G4270">
        <v>0.5</v>
      </c>
      <c r="H4270">
        <v>0</v>
      </c>
      <c r="I4270">
        <v>7</v>
      </c>
      <c r="J4270">
        <v>34</v>
      </c>
      <c r="K4270">
        <v>4</v>
      </c>
      <c r="L4270">
        <v>0</v>
      </c>
    </row>
    <row r="4271" spans="1:12" x14ac:dyDescent="0.2">
      <c r="A4271" t="s">
        <v>4287</v>
      </c>
      <c r="B4271" t="s">
        <v>34</v>
      </c>
      <c r="C4271">
        <v>0</v>
      </c>
      <c r="D4271">
        <v>10</v>
      </c>
      <c r="E4271">
        <v>0</v>
      </c>
      <c r="F4271">
        <v>0</v>
      </c>
      <c r="G4271">
        <v>1</v>
      </c>
      <c r="H4271">
        <v>9</v>
      </c>
      <c r="I4271">
        <v>27</v>
      </c>
      <c r="J4271">
        <v>2</v>
      </c>
      <c r="K4271">
        <v>10</v>
      </c>
      <c r="L4271">
        <v>0</v>
      </c>
    </row>
    <row r="4272" spans="1:12" x14ac:dyDescent="0.2">
      <c r="A4272" t="s">
        <v>4288</v>
      </c>
      <c r="B4272" t="s">
        <v>13</v>
      </c>
      <c r="C4272">
        <v>0</v>
      </c>
      <c r="D4272">
        <v>0</v>
      </c>
      <c r="E4272">
        <v>0</v>
      </c>
      <c r="F4272">
        <v>1</v>
      </c>
      <c r="G4272">
        <v>1</v>
      </c>
      <c r="H4272">
        <v>0</v>
      </c>
      <c r="I4272">
        <v>2</v>
      </c>
      <c r="J4272">
        <v>0</v>
      </c>
      <c r="K4272">
        <v>1</v>
      </c>
      <c r="L4272">
        <v>0</v>
      </c>
    </row>
    <row r="4273" spans="1:12" x14ac:dyDescent="0.2">
      <c r="A4273" t="s">
        <v>4289</v>
      </c>
      <c r="B4273" t="s">
        <v>17</v>
      </c>
      <c r="C4273">
        <v>0</v>
      </c>
      <c r="D4273">
        <v>7</v>
      </c>
      <c r="E4273">
        <v>28</v>
      </c>
      <c r="F4273">
        <v>0</v>
      </c>
      <c r="G4273">
        <v>0.14299999999999999</v>
      </c>
      <c r="H4273">
        <v>1</v>
      </c>
      <c r="I4273">
        <v>10</v>
      </c>
      <c r="J4273">
        <v>0</v>
      </c>
      <c r="K4273">
        <v>8</v>
      </c>
      <c r="L4273">
        <v>0</v>
      </c>
    </row>
    <row r="4274" spans="1:12" x14ac:dyDescent="0.2">
      <c r="A4274" t="s">
        <v>4290</v>
      </c>
      <c r="B4274" t="s">
        <v>34</v>
      </c>
      <c r="C4274">
        <v>0</v>
      </c>
      <c r="D4274">
        <v>3</v>
      </c>
      <c r="E4274">
        <v>6</v>
      </c>
      <c r="F4274">
        <v>0</v>
      </c>
      <c r="G4274">
        <v>0.33300000000000002</v>
      </c>
      <c r="H4274">
        <v>4</v>
      </c>
      <c r="I4274">
        <v>6</v>
      </c>
      <c r="J4274">
        <v>0</v>
      </c>
      <c r="K4274">
        <v>4</v>
      </c>
      <c r="L4274">
        <v>0</v>
      </c>
    </row>
    <row r="4275" spans="1:12" x14ac:dyDescent="0.2">
      <c r="A4275" t="s">
        <v>4291</v>
      </c>
      <c r="B4275" t="s">
        <v>17</v>
      </c>
      <c r="C4275">
        <v>0</v>
      </c>
      <c r="D4275">
        <v>7</v>
      </c>
      <c r="E4275">
        <v>28</v>
      </c>
      <c r="F4275">
        <v>0</v>
      </c>
      <c r="G4275">
        <v>0.14299999999999999</v>
      </c>
      <c r="H4275">
        <v>1</v>
      </c>
      <c r="I4275">
        <v>10</v>
      </c>
      <c r="J4275">
        <v>0</v>
      </c>
      <c r="K4275">
        <v>8</v>
      </c>
      <c r="L4275">
        <v>0</v>
      </c>
    </row>
    <row r="4276" spans="1:12" x14ac:dyDescent="0.2">
      <c r="A4276" t="s">
        <v>4292</v>
      </c>
      <c r="B4276" t="s">
        <v>19</v>
      </c>
      <c r="C4276">
        <v>0</v>
      </c>
      <c r="D4276">
        <v>0</v>
      </c>
      <c r="E4276">
        <v>1</v>
      </c>
      <c r="F4276">
        <v>0</v>
      </c>
      <c r="G4276">
        <v>1</v>
      </c>
      <c r="H4276">
        <v>4</v>
      </c>
      <c r="I4276">
        <v>4</v>
      </c>
      <c r="J4276">
        <v>0</v>
      </c>
      <c r="K4276">
        <v>2</v>
      </c>
      <c r="L4276">
        <v>0</v>
      </c>
    </row>
    <row r="4277" spans="1:12" x14ac:dyDescent="0.2">
      <c r="A4277" t="s">
        <v>4293</v>
      </c>
      <c r="B4277" t="s">
        <v>34</v>
      </c>
      <c r="C4277">
        <v>0</v>
      </c>
      <c r="D4277">
        <v>8</v>
      </c>
      <c r="E4277">
        <v>0</v>
      </c>
      <c r="F4277">
        <v>0</v>
      </c>
      <c r="G4277">
        <v>0.5</v>
      </c>
      <c r="H4277">
        <v>9</v>
      </c>
      <c r="I4277">
        <v>36</v>
      </c>
      <c r="J4277">
        <v>7</v>
      </c>
      <c r="K4277">
        <v>10</v>
      </c>
      <c r="L4277">
        <v>0</v>
      </c>
    </row>
    <row r="4278" spans="1:12" x14ac:dyDescent="0.2">
      <c r="A4278" t="s">
        <v>4294</v>
      </c>
      <c r="B4278" t="s">
        <v>34</v>
      </c>
      <c r="C4278">
        <v>0</v>
      </c>
      <c r="D4278">
        <v>11</v>
      </c>
      <c r="E4278">
        <v>18</v>
      </c>
      <c r="F4278">
        <v>0</v>
      </c>
      <c r="G4278">
        <v>0.5</v>
      </c>
      <c r="H4278">
        <v>7</v>
      </c>
      <c r="I4278">
        <v>55</v>
      </c>
      <c r="J4278">
        <v>4</v>
      </c>
      <c r="K4278">
        <v>18</v>
      </c>
      <c r="L4278">
        <v>0</v>
      </c>
    </row>
    <row r="4279" spans="1:12" x14ac:dyDescent="0.2">
      <c r="A4279" t="s">
        <v>4295</v>
      </c>
      <c r="B4279" t="s">
        <v>17</v>
      </c>
      <c r="C4279">
        <v>0</v>
      </c>
      <c r="D4279">
        <v>2</v>
      </c>
      <c r="E4279">
        <v>1</v>
      </c>
      <c r="F4279">
        <v>1</v>
      </c>
      <c r="G4279">
        <v>1</v>
      </c>
      <c r="H4279">
        <v>2</v>
      </c>
      <c r="I4279">
        <v>5</v>
      </c>
      <c r="J4279">
        <v>1</v>
      </c>
      <c r="K4279">
        <v>3</v>
      </c>
      <c r="L4279">
        <v>0</v>
      </c>
    </row>
    <row r="4280" spans="1:12" x14ac:dyDescent="0.2">
      <c r="A4280" t="s">
        <v>4296</v>
      </c>
      <c r="B4280" t="s">
        <v>34</v>
      </c>
      <c r="C4280">
        <v>0</v>
      </c>
      <c r="D4280">
        <v>10</v>
      </c>
      <c r="E4280">
        <v>52</v>
      </c>
      <c r="F4280">
        <v>0</v>
      </c>
      <c r="G4280">
        <v>0.5</v>
      </c>
      <c r="H4280">
        <v>7</v>
      </c>
      <c r="I4280">
        <v>58</v>
      </c>
      <c r="J4280">
        <v>4</v>
      </c>
      <c r="K4280">
        <v>22</v>
      </c>
      <c r="L4280">
        <v>0</v>
      </c>
    </row>
    <row r="4281" spans="1:12" x14ac:dyDescent="0.2">
      <c r="A4281" t="s">
        <v>4297</v>
      </c>
      <c r="B4281" t="s">
        <v>19</v>
      </c>
      <c r="C4281">
        <v>0</v>
      </c>
      <c r="D4281">
        <v>1</v>
      </c>
      <c r="E4281">
        <v>1</v>
      </c>
      <c r="F4281">
        <v>0</v>
      </c>
      <c r="G4281">
        <v>1</v>
      </c>
      <c r="H4281">
        <v>5</v>
      </c>
      <c r="I4281">
        <v>6</v>
      </c>
      <c r="J4281">
        <v>1</v>
      </c>
      <c r="K4281">
        <v>3</v>
      </c>
      <c r="L4281">
        <v>0</v>
      </c>
    </row>
    <row r="4282" spans="1:12" x14ac:dyDescent="0.2">
      <c r="A4282" t="s">
        <v>4298</v>
      </c>
      <c r="B4282" t="s">
        <v>34</v>
      </c>
      <c r="C4282">
        <v>0</v>
      </c>
      <c r="D4282">
        <v>9</v>
      </c>
      <c r="E4282">
        <v>0</v>
      </c>
      <c r="F4282">
        <v>0</v>
      </c>
      <c r="G4282">
        <v>0.5</v>
      </c>
      <c r="H4282">
        <v>2</v>
      </c>
      <c r="I4282">
        <v>33</v>
      </c>
      <c r="J4282">
        <v>2</v>
      </c>
      <c r="K4282">
        <v>13</v>
      </c>
      <c r="L4282">
        <v>0</v>
      </c>
    </row>
    <row r="4283" spans="1:12" x14ac:dyDescent="0.2">
      <c r="A4283" t="s">
        <v>4299</v>
      </c>
      <c r="B4283" t="s">
        <v>34</v>
      </c>
      <c r="C4283">
        <v>0</v>
      </c>
      <c r="D4283">
        <v>6</v>
      </c>
      <c r="E4283">
        <v>7</v>
      </c>
      <c r="F4283">
        <v>0</v>
      </c>
      <c r="G4283">
        <v>0.5</v>
      </c>
      <c r="H4283">
        <v>6</v>
      </c>
      <c r="I4283">
        <v>25</v>
      </c>
      <c r="J4283">
        <v>13</v>
      </c>
      <c r="K4283">
        <v>8</v>
      </c>
      <c r="L4283">
        <v>0</v>
      </c>
    </row>
    <row r="4284" spans="1:12" x14ac:dyDescent="0.2">
      <c r="A4284" t="s">
        <v>4300</v>
      </c>
      <c r="B4284" t="s">
        <v>34</v>
      </c>
      <c r="C4284">
        <v>1</v>
      </c>
      <c r="D4284">
        <v>9</v>
      </c>
      <c r="E4284">
        <v>0</v>
      </c>
      <c r="F4284">
        <v>0</v>
      </c>
      <c r="G4284">
        <v>0.5</v>
      </c>
      <c r="H4284">
        <v>12</v>
      </c>
      <c r="I4284">
        <v>26</v>
      </c>
      <c r="J4284">
        <v>5</v>
      </c>
      <c r="K4284">
        <v>10</v>
      </c>
      <c r="L4284">
        <v>0</v>
      </c>
    </row>
    <row r="4285" spans="1:12" x14ac:dyDescent="0.2">
      <c r="A4285" t="s">
        <v>4301</v>
      </c>
      <c r="B4285" t="s">
        <v>34</v>
      </c>
      <c r="C4285">
        <v>0</v>
      </c>
      <c r="D4285">
        <v>1</v>
      </c>
      <c r="E4285">
        <v>0</v>
      </c>
      <c r="F4285">
        <v>0</v>
      </c>
      <c r="G4285">
        <v>1</v>
      </c>
      <c r="H4285">
        <v>7</v>
      </c>
      <c r="I4285">
        <v>5</v>
      </c>
      <c r="J4285">
        <v>2</v>
      </c>
      <c r="K4285">
        <v>2</v>
      </c>
      <c r="L4285">
        <v>0</v>
      </c>
    </row>
    <row r="4286" spans="1:12" x14ac:dyDescent="0.2">
      <c r="A4286" t="s">
        <v>4302</v>
      </c>
      <c r="B4286" t="s">
        <v>34</v>
      </c>
      <c r="C4286">
        <v>0</v>
      </c>
      <c r="D4286">
        <v>0</v>
      </c>
      <c r="E4286">
        <v>6</v>
      </c>
      <c r="F4286">
        <v>0</v>
      </c>
      <c r="G4286">
        <v>0.33300000000000002</v>
      </c>
      <c r="H4286">
        <v>8</v>
      </c>
      <c r="I4286">
        <v>10</v>
      </c>
      <c r="J4286">
        <v>1</v>
      </c>
      <c r="K4286">
        <v>6</v>
      </c>
      <c r="L4286">
        <v>0</v>
      </c>
    </row>
    <row r="4287" spans="1:12" x14ac:dyDescent="0.2">
      <c r="A4287" t="s">
        <v>4303</v>
      </c>
      <c r="B4287" t="s">
        <v>34</v>
      </c>
      <c r="C4287">
        <v>0</v>
      </c>
      <c r="D4287">
        <v>3</v>
      </c>
      <c r="E4287">
        <v>1</v>
      </c>
      <c r="F4287">
        <v>0</v>
      </c>
      <c r="G4287">
        <v>1</v>
      </c>
      <c r="H4287">
        <v>5</v>
      </c>
      <c r="I4287">
        <v>3</v>
      </c>
      <c r="J4287">
        <v>3</v>
      </c>
      <c r="K4287">
        <v>3</v>
      </c>
      <c r="L4287">
        <v>2</v>
      </c>
    </row>
    <row r="4288" spans="1:12" x14ac:dyDescent="0.2">
      <c r="A4288" t="s">
        <v>4304</v>
      </c>
      <c r="B4288" t="s">
        <v>34</v>
      </c>
      <c r="C4288">
        <v>0</v>
      </c>
      <c r="D4288">
        <v>5</v>
      </c>
      <c r="E4288">
        <v>0</v>
      </c>
      <c r="F4288">
        <v>0</v>
      </c>
      <c r="G4288">
        <v>1</v>
      </c>
      <c r="H4288">
        <v>7</v>
      </c>
      <c r="I4288">
        <v>12</v>
      </c>
      <c r="J4288">
        <v>2</v>
      </c>
      <c r="K4288">
        <v>5</v>
      </c>
      <c r="L4288">
        <v>0</v>
      </c>
    </row>
    <row r="4289" spans="1:12" x14ac:dyDescent="0.2">
      <c r="A4289" t="s">
        <v>4305</v>
      </c>
      <c r="B4289" t="s">
        <v>34</v>
      </c>
      <c r="C4289">
        <v>0</v>
      </c>
      <c r="D4289">
        <v>0</v>
      </c>
      <c r="E4289">
        <v>6</v>
      </c>
      <c r="F4289">
        <v>0</v>
      </c>
      <c r="G4289">
        <v>0.33300000000000002</v>
      </c>
      <c r="H4289">
        <v>8</v>
      </c>
      <c r="I4289">
        <v>10</v>
      </c>
      <c r="J4289">
        <v>1</v>
      </c>
      <c r="K4289">
        <v>6</v>
      </c>
      <c r="L4289">
        <v>0</v>
      </c>
    </row>
    <row r="4290" spans="1:12" x14ac:dyDescent="0.2">
      <c r="A4290" t="s">
        <v>4306</v>
      </c>
      <c r="B4290" t="s">
        <v>34</v>
      </c>
      <c r="C4290">
        <v>0</v>
      </c>
      <c r="D4290">
        <v>6</v>
      </c>
      <c r="E4290">
        <v>0</v>
      </c>
      <c r="F4290">
        <v>0</v>
      </c>
      <c r="G4290">
        <v>0.5</v>
      </c>
      <c r="H4290">
        <v>7</v>
      </c>
      <c r="I4290">
        <v>29</v>
      </c>
      <c r="J4290">
        <v>1</v>
      </c>
      <c r="K4290">
        <v>7</v>
      </c>
      <c r="L4290">
        <v>0</v>
      </c>
    </row>
    <row r="4291" spans="1:12" x14ac:dyDescent="0.2">
      <c r="A4291" t="s">
        <v>4307</v>
      </c>
      <c r="B4291" t="s">
        <v>34</v>
      </c>
      <c r="C4291">
        <v>0</v>
      </c>
      <c r="D4291">
        <v>14</v>
      </c>
      <c r="E4291">
        <v>0</v>
      </c>
      <c r="F4291">
        <v>1</v>
      </c>
      <c r="G4291">
        <v>0.5</v>
      </c>
      <c r="H4291">
        <v>10</v>
      </c>
      <c r="I4291">
        <v>46</v>
      </c>
      <c r="J4291">
        <v>29</v>
      </c>
      <c r="K4291">
        <v>14</v>
      </c>
      <c r="L4291">
        <v>1</v>
      </c>
    </row>
    <row r="4292" spans="1:12" x14ac:dyDescent="0.2">
      <c r="A4292" t="s">
        <v>4308</v>
      </c>
      <c r="B4292" t="s">
        <v>34</v>
      </c>
      <c r="C4292">
        <v>0</v>
      </c>
      <c r="D4292">
        <v>12</v>
      </c>
      <c r="E4292">
        <v>0</v>
      </c>
      <c r="F4292">
        <v>1</v>
      </c>
      <c r="G4292">
        <v>0.5</v>
      </c>
      <c r="H4292">
        <v>8</v>
      </c>
      <c r="I4292">
        <v>31</v>
      </c>
      <c r="J4292">
        <v>12</v>
      </c>
      <c r="K4292">
        <v>14</v>
      </c>
      <c r="L4292">
        <v>0</v>
      </c>
    </row>
    <row r="4293" spans="1:12" x14ac:dyDescent="0.2">
      <c r="A4293" t="s">
        <v>4309</v>
      </c>
      <c r="B4293" t="s">
        <v>34</v>
      </c>
      <c r="C4293">
        <v>0</v>
      </c>
      <c r="D4293">
        <v>8</v>
      </c>
      <c r="E4293">
        <v>0</v>
      </c>
      <c r="F4293">
        <v>0</v>
      </c>
      <c r="G4293">
        <v>0.5</v>
      </c>
      <c r="H4293">
        <v>5</v>
      </c>
      <c r="I4293">
        <v>25</v>
      </c>
      <c r="J4293">
        <v>1</v>
      </c>
      <c r="K4293">
        <v>9</v>
      </c>
      <c r="L4293">
        <v>0</v>
      </c>
    </row>
    <row r="4294" spans="1:12" x14ac:dyDescent="0.2">
      <c r="A4294" t="s">
        <v>4310</v>
      </c>
      <c r="B4294" t="s">
        <v>34</v>
      </c>
      <c r="C4294">
        <v>0</v>
      </c>
      <c r="D4294">
        <v>12</v>
      </c>
      <c r="E4294">
        <v>0</v>
      </c>
      <c r="F4294">
        <v>1</v>
      </c>
      <c r="G4294">
        <v>1</v>
      </c>
      <c r="H4294">
        <v>8</v>
      </c>
      <c r="I4294">
        <v>42</v>
      </c>
      <c r="J4294">
        <v>24</v>
      </c>
      <c r="K4294">
        <v>13</v>
      </c>
      <c r="L4294">
        <v>0</v>
      </c>
    </row>
    <row r="4295" spans="1:12" x14ac:dyDescent="0.2">
      <c r="A4295" t="s">
        <v>4311</v>
      </c>
      <c r="B4295" t="s">
        <v>34</v>
      </c>
      <c r="C4295">
        <v>0</v>
      </c>
      <c r="D4295">
        <v>8</v>
      </c>
      <c r="E4295">
        <v>25</v>
      </c>
      <c r="F4295">
        <v>0</v>
      </c>
      <c r="G4295">
        <v>1</v>
      </c>
      <c r="H4295">
        <v>6</v>
      </c>
      <c r="I4295">
        <v>38</v>
      </c>
      <c r="J4295">
        <v>1</v>
      </c>
      <c r="K4295">
        <v>11</v>
      </c>
      <c r="L4295">
        <v>0</v>
      </c>
    </row>
    <row r="4296" spans="1:12" x14ac:dyDescent="0.2">
      <c r="A4296" t="s">
        <v>4312</v>
      </c>
      <c r="B4296" t="s">
        <v>19</v>
      </c>
      <c r="C4296">
        <v>0</v>
      </c>
      <c r="D4296">
        <v>1</v>
      </c>
      <c r="E4296">
        <v>1</v>
      </c>
      <c r="F4296">
        <v>0</v>
      </c>
      <c r="G4296">
        <v>1</v>
      </c>
      <c r="H4296">
        <v>3</v>
      </c>
      <c r="I4296">
        <v>7</v>
      </c>
      <c r="J4296">
        <v>1</v>
      </c>
      <c r="K4296">
        <v>3</v>
      </c>
      <c r="L4296">
        <v>0</v>
      </c>
    </row>
    <row r="4297" spans="1:12" x14ac:dyDescent="0.2">
      <c r="A4297" t="s">
        <v>4313</v>
      </c>
      <c r="B4297" t="s">
        <v>34</v>
      </c>
      <c r="C4297">
        <v>0</v>
      </c>
      <c r="D4297">
        <v>6</v>
      </c>
      <c r="E4297">
        <v>0</v>
      </c>
      <c r="F4297">
        <v>0</v>
      </c>
      <c r="G4297">
        <v>0.5</v>
      </c>
      <c r="H4297">
        <v>7</v>
      </c>
      <c r="I4297">
        <v>30</v>
      </c>
      <c r="J4297">
        <v>1</v>
      </c>
      <c r="K4297">
        <v>7</v>
      </c>
      <c r="L4297">
        <v>0</v>
      </c>
    </row>
    <row r="4298" spans="1:12" x14ac:dyDescent="0.2">
      <c r="A4298" t="s">
        <v>4314</v>
      </c>
      <c r="B4298" t="s">
        <v>34</v>
      </c>
      <c r="C4298">
        <v>0</v>
      </c>
      <c r="D4298">
        <v>6</v>
      </c>
      <c r="E4298">
        <v>0</v>
      </c>
      <c r="F4298">
        <v>1</v>
      </c>
      <c r="G4298">
        <v>0.5</v>
      </c>
      <c r="H4298">
        <v>8</v>
      </c>
      <c r="I4298">
        <v>13</v>
      </c>
      <c r="J4298">
        <v>4</v>
      </c>
      <c r="K4298">
        <v>7</v>
      </c>
      <c r="L4298">
        <v>3</v>
      </c>
    </row>
    <row r="4299" spans="1:12" x14ac:dyDescent="0.2">
      <c r="A4299" t="s">
        <v>4315</v>
      </c>
      <c r="B4299" t="s">
        <v>17</v>
      </c>
      <c r="C4299">
        <v>3</v>
      </c>
      <c r="D4299">
        <v>2</v>
      </c>
      <c r="E4299">
        <v>4</v>
      </c>
      <c r="F4299">
        <v>2</v>
      </c>
      <c r="G4299">
        <v>0.5</v>
      </c>
      <c r="H4299">
        <v>0</v>
      </c>
      <c r="I4299">
        <v>7</v>
      </c>
      <c r="J4299">
        <v>6</v>
      </c>
      <c r="K4299">
        <v>4</v>
      </c>
      <c r="L4299">
        <v>0</v>
      </c>
    </row>
    <row r="4300" spans="1:12" x14ac:dyDescent="0.2">
      <c r="A4300" t="s">
        <v>4316</v>
      </c>
      <c r="B4300" t="s">
        <v>34</v>
      </c>
      <c r="C4300">
        <v>0</v>
      </c>
      <c r="D4300">
        <v>9</v>
      </c>
      <c r="E4300">
        <v>0</v>
      </c>
      <c r="F4300">
        <v>0</v>
      </c>
      <c r="G4300">
        <v>0.5</v>
      </c>
      <c r="H4300">
        <v>6</v>
      </c>
      <c r="I4300">
        <v>28</v>
      </c>
      <c r="J4300">
        <v>1</v>
      </c>
      <c r="K4300">
        <v>11</v>
      </c>
      <c r="L4300">
        <v>0</v>
      </c>
    </row>
    <row r="4301" spans="1:12" x14ac:dyDescent="0.2">
      <c r="A4301" t="s">
        <v>4317</v>
      </c>
      <c r="B4301" t="s">
        <v>34</v>
      </c>
      <c r="C4301">
        <v>0</v>
      </c>
      <c r="D4301">
        <v>8</v>
      </c>
      <c r="E4301">
        <v>0</v>
      </c>
      <c r="F4301">
        <v>0</v>
      </c>
      <c r="G4301">
        <v>0.5</v>
      </c>
      <c r="H4301">
        <v>6</v>
      </c>
      <c r="I4301">
        <v>26</v>
      </c>
      <c r="J4301">
        <v>3</v>
      </c>
      <c r="K4301">
        <v>10</v>
      </c>
      <c r="L4301">
        <v>1</v>
      </c>
    </row>
    <row r="4302" spans="1:12" x14ac:dyDescent="0.2">
      <c r="A4302" t="s">
        <v>4318</v>
      </c>
      <c r="B4302" t="s">
        <v>34</v>
      </c>
      <c r="C4302">
        <v>0</v>
      </c>
      <c r="D4302">
        <v>4</v>
      </c>
      <c r="E4302">
        <v>1</v>
      </c>
      <c r="F4302">
        <v>0</v>
      </c>
      <c r="G4302">
        <v>1</v>
      </c>
      <c r="H4302">
        <v>7</v>
      </c>
      <c r="I4302">
        <v>6</v>
      </c>
      <c r="J4302">
        <v>73</v>
      </c>
      <c r="K4302">
        <v>4</v>
      </c>
      <c r="L4302">
        <v>8</v>
      </c>
    </row>
    <row r="4303" spans="1:12" x14ac:dyDescent="0.2">
      <c r="A4303" t="s">
        <v>4319</v>
      </c>
      <c r="B4303" t="s">
        <v>17</v>
      </c>
      <c r="C4303">
        <v>0</v>
      </c>
      <c r="D4303">
        <v>8</v>
      </c>
      <c r="E4303">
        <v>0</v>
      </c>
      <c r="F4303">
        <v>1</v>
      </c>
      <c r="G4303">
        <v>1</v>
      </c>
      <c r="H4303">
        <v>0</v>
      </c>
      <c r="I4303">
        <v>9</v>
      </c>
      <c r="J4303">
        <v>42</v>
      </c>
      <c r="K4303">
        <v>8</v>
      </c>
      <c r="L4303">
        <v>10</v>
      </c>
    </row>
    <row r="4304" spans="1:12" x14ac:dyDescent="0.2">
      <c r="A4304" t="s">
        <v>4320</v>
      </c>
      <c r="B4304" t="s">
        <v>19</v>
      </c>
      <c r="C4304">
        <v>0</v>
      </c>
      <c r="D4304">
        <v>6</v>
      </c>
      <c r="E4304">
        <v>0</v>
      </c>
      <c r="F4304">
        <v>0</v>
      </c>
      <c r="G4304">
        <v>1</v>
      </c>
      <c r="H4304">
        <v>4</v>
      </c>
      <c r="I4304">
        <v>16</v>
      </c>
      <c r="J4304">
        <v>4</v>
      </c>
      <c r="K4304">
        <v>8</v>
      </c>
      <c r="L4304">
        <v>3</v>
      </c>
    </row>
    <row r="4305" spans="1:12" x14ac:dyDescent="0.2">
      <c r="A4305" t="s">
        <v>4321</v>
      </c>
      <c r="B4305" t="s">
        <v>34</v>
      </c>
      <c r="C4305">
        <v>0</v>
      </c>
      <c r="D4305">
        <v>8</v>
      </c>
      <c r="E4305">
        <v>0</v>
      </c>
      <c r="F4305">
        <v>0</v>
      </c>
      <c r="G4305">
        <v>1</v>
      </c>
      <c r="H4305">
        <v>15</v>
      </c>
      <c r="I4305">
        <v>39</v>
      </c>
      <c r="J4305">
        <v>38</v>
      </c>
      <c r="K4305">
        <v>8</v>
      </c>
      <c r="L4305">
        <v>2</v>
      </c>
    </row>
    <row r="4306" spans="1:12" x14ac:dyDescent="0.2">
      <c r="A4306" t="s">
        <v>4322</v>
      </c>
      <c r="B4306" t="s">
        <v>34</v>
      </c>
      <c r="C4306">
        <v>0</v>
      </c>
      <c r="D4306">
        <v>6</v>
      </c>
      <c r="E4306">
        <v>0</v>
      </c>
      <c r="F4306">
        <v>0</v>
      </c>
      <c r="G4306">
        <v>1</v>
      </c>
      <c r="H4306">
        <v>20</v>
      </c>
      <c r="I4306">
        <v>50</v>
      </c>
      <c r="J4306">
        <v>3</v>
      </c>
      <c r="K4306">
        <v>6</v>
      </c>
      <c r="L4306">
        <v>2</v>
      </c>
    </row>
    <row r="4307" spans="1:12" x14ac:dyDescent="0.2">
      <c r="A4307" t="s">
        <v>4323</v>
      </c>
      <c r="B4307" t="s">
        <v>19</v>
      </c>
      <c r="C4307">
        <v>1</v>
      </c>
      <c r="D4307">
        <v>10</v>
      </c>
      <c r="E4307">
        <v>0</v>
      </c>
      <c r="F4307">
        <v>0</v>
      </c>
      <c r="G4307">
        <v>1</v>
      </c>
      <c r="H4307">
        <v>5</v>
      </c>
      <c r="I4307">
        <v>27</v>
      </c>
      <c r="J4307">
        <v>4</v>
      </c>
      <c r="K4307">
        <v>12</v>
      </c>
      <c r="L4307">
        <v>1</v>
      </c>
    </row>
    <row r="4308" spans="1:12" x14ac:dyDescent="0.2">
      <c r="A4308" t="s">
        <v>4324</v>
      </c>
      <c r="B4308" t="s">
        <v>17</v>
      </c>
      <c r="C4308">
        <v>0</v>
      </c>
      <c r="D4308">
        <v>7</v>
      </c>
      <c r="E4308">
        <v>28</v>
      </c>
      <c r="F4308">
        <v>0</v>
      </c>
      <c r="G4308">
        <v>0.14299999999999999</v>
      </c>
      <c r="H4308">
        <v>1</v>
      </c>
      <c r="I4308">
        <v>10</v>
      </c>
      <c r="J4308">
        <v>1</v>
      </c>
      <c r="K4308">
        <v>9</v>
      </c>
      <c r="L4308">
        <v>0</v>
      </c>
    </row>
    <row r="4309" spans="1:12" x14ac:dyDescent="0.2">
      <c r="A4309" t="s">
        <v>4325</v>
      </c>
      <c r="B4309" t="s">
        <v>34</v>
      </c>
      <c r="C4309">
        <v>0</v>
      </c>
      <c r="D4309">
        <v>27</v>
      </c>
      <c r="E4309">
        <v>224</v>
      </c>
      <c r="F4309">
        <v>0</v>
      </c>
      <c r="G4309">
        <v>0.5</v>
      </c>
      <c r="H4309">
        <v>41</v>
      </c>
      <c r="I4309">
        <v>84</v>
      </c>
      <c r="J4309">
        <v>0</v>
      </c>
      <c r="K4309">
        <v>29</v>
      </c>
      <c r="L4309">
        <v>0</v>
      </c>
    </row>
    <row r="4310" spans="1:12" x14ac:dyDescent="0.2">
      <c r="A4310" t="s">
        <v>4326</v>
      </c>
      <c r="B4310" t="s">
        <v>19</v>
      </c>
      <c r="C4310">
        <v>0</v>
      </c>
      <c r="D4310">
        <v>1</v>
      </c>
      <c r="E4310">
        <v>1</v>
      </c>
      <c r="F4310">
        <v>0</v>
      </c>
      <c r="G4310">
        <v>1</v>
      </c>
      <c r="H4310">
        <v>7</v>
      </c>
      <c r="I4310">
        <v>6</v>
      </c>
      <c r="J4310">
        <v>1</v>
      </c>
      <c r="K4310">
        <v>2</v>
      </c>
      <c r="L4310">
        <v>0</v>
      </c>
    </row>
    <row r="4311" spans="1:12" x14ac:dyDescent="0.2">
      <c r="A4311" t="s">
        <v>4327</v>
      </c>
      <c r="B4311" t="s">
        <v>19</v>
      </c>
      <c r="C4311">
        <v>0</v>
      </c>
      <c r="D4311">
        <v>3</v>
      </c>
      <c r="E4311">
        <v>0</v>
      </c>
      <c r="F4311">
        <v>0</v>
      </c>
      <c r="G4311">
        <v>1</v>
      </c>
      <c r="H4311">
        <v>6</v>
      </c>
      <c r="I4311">
        <v>13</v>
      </c>
      <c r="J4311">
        <v>1</v>
      </c>
      <c r="K4311">
        <v>3</v>
      </c>
      <c r="L4311">
        <v>0</v>
      </c>
    </row>
    <row r="4312" spans="1:12" x14ac:dyDescent="0.2">
      <c r="A4312" t="s">
        <v>4328</v>
      </c>
      <c r="B4312" t="s">
        <v>34</v>
      </c>
      <c r="C4312">
        <v>0</v>
      </c>
      <c r="D4312">
        <v>16</v>
      </c>
      <c r="E4312">
        <v>63</v>
      </c>
      <c r="F4312">
        <v>0</v>
      </c>
      <c r="G4312">
        <v>0.33300000000000002</v>
      </c>
      <c r="H4312">
        <v>32</v>
      </c>
      <c r="I4312">
        <v>69</v>
      </c>
      <c r="J4312">
        <v>1</v>
      </c>
      <c r="K4312">
        <v>19</v>
      </c>
      <c r="L4312">
        <v>0</v>
      </c>
    </row>
    <row r="4313" spans="1:12" x14ac:dyDescent="0.2">
      <c r="A4313" t="s">
        <v>4329</v>
      </c>
      <c r="B4313" t="s">
        <v>34</v>
      </c>
      <c r="C4313">
        <v>0</v>
      </c>
      <c r="D4313">
        <v>1</v>
      </c>
      <c r="E4313">
        <v>1</v>
      </c>
      <c r="F4313">
        <v>0</v>
      </c>
      <c r="G4313">
        <v>1</v>
      </c>
      <c r="H4313">
        <v>7</v>
      </c>
      <c r="I4313">
        <v>5</v>
      </c>
      <c r="J4313">
        <v>1</v>
      </c>
      <c r="K4313">
        <v>2</v>
      </c>
      <c r="L4313">
        <v>0</v>
      </c>
    </row>
    <row r="4314" spans="1:12" x14ac:dyDescent="0.2">
      <c r="A4314" t="s">
        <v>4330</v>
      </c>
      <c r="B4314" t="s">
        <v>34</v>
      </c>
      <c r="C4314">
        <v>1</v>
      </c>
      <c r="D4314">
        <v>15</v>
      </c>
      <c r="E4314">
        <v>0</v>
      </c>
      <c r="F4314">
        <v>0</v>
      </c>
      <c r="G4314">
        <v>0.5</v>
      </c>
      <c r="H4314">
        <v>32</v>
      </c>
      <c r="I4314">
        <v>65</v>
      </c>
      <c r="J4314">
        <v>0</v>
      </c>
      <c r="K4314">
        <v>17</v>
      </c>
      <c r="L4314">
        <v>0</v>
      </c>
    </row>
    <row r="4315" spans="1:12" x14ac:dyDescent="0.2">
      <c r="A4315" t="s">
        <v>4331</v>
      </c>
      <c r="B4315" t="s">
        <v>34</v>
      </c>
      <c r="C4315">
        <v>0</v>
      </c>
      <c r="D4315">
        <v>12</v>
      </c>
      <c r="E4315">
        <v>25</v>
      </c>
      <c r="F4315">
        <v>0</v>
      </c>
      <c r="G4315">
        <v>1</v>
      </c>
      <c r="H4315">
        <v>34</v>
      </c>
      <c r="I4315">
        <v>78</v>
      </c>
      <c r="J4315">
        <v>3</v>
      </c>
      <c r="K4315">
        <v>15</v>
      </c>
      <c r="L4315">
        <v>0</v>
      </c>
    </row>
    <row r="4316" spans="1:12" x14ac:dyDescent="0.2">
      <c r="A4316" t="s">
        <v>4332</v>
      </c>
      <c r="B4316" t="s">
        <v>19</v>
      </c>
      <c r="C4316">
        <v>0</v>
      </c>
      <c r="D4316">
        <v>1</v>
      </c>
      <c r="E4316">
        <v>0</v>
      </c>
      <c r="F4316">
        <v>0</v>
      </c>
      <c r="G4316">
        <v>1</v>
      </c>
      <c r="H4316">
        <v>8</v>
      </c>
      <c r="I4316">
        <v>6</v>
      </c>
      <c r="J4316">
        <v>1</v>
      </c>
      <c r="K4316">
        <v>2</v>
      </c>
      <c r="L4316">
        <v>0</v>
      </c>
    </row>
    <row r="4317" spans="1:12" x14ac:dyDescent="0.2">
      <c r="A4317" t="s">
        <v>4333</v>
      </c>
      <c r="B4317" t="s">
        <v>19</v>
      </c>
      <c r="C4317">
        <v>0</v>
      </c>
      <c r="D4317">
        <v>3</v>
      </c>
      <c r="E4317">
        <v>0</v>
      </c>
      <c r="F4317">
        <v>0</v>
      </c>
      <c r="G4317">
        <v>1</v>
      </c>
      <c r="H4317">
        <v>8</v>
      </c>
      <c r="I4317">
        <v>19</v>
      </c>
      <c r="J4317">
        <v>2</v>
      </c>
      <c r="K4317">
        <v>3</v>
      </c>
      <c r="L4317">
        <v>0</v>
      </c>
    </row>
    <row r="4318" spans="1:12" x14ac:dyDescent="0.2">
      <c r="A4318" t="s">
        <v>4334</v>
      </c>
      <c r="B4318" t="s">
        <v>19</v>
      </c>
      <c r="C4318">
        <v>0</v>
      </c>
      <c r="D4318">
        <v>2</v>
      </c>
      <c r="E4318">
        <v>0</v>
      </c>
      <c r="F4318">
        <v>0</v>
      </c>
      <c r="G4318">
        <v>1</v>
      </c>
      <c r="H4318">
        <v>8</v>
      </c>
      <c r="I4318">
        <v>6</v>
      </c>
      <c r="J4318">
        <v>1</v>
      </c>
      <c r="K4318">
        <v>2</v>
      </c>
      <c r="L4318">
        <v>0</v>
      </c>
    </row>
    <row r="4319" spans="1:12" x14ac:dyDescent="0.2">
      <c r="A4319" t="s">
        <v>4335</v>
      </c>
      <c r="B4319" t="s">
        <v>34</v>
      </c>
      <c r="C4319">
        <v>0</v>
      </c>
      <c r="D4319">
        <v>31</v>
      </c>
      <c r="E4319">
        <v>465</v>
      </c>
      <c r="F4319">
        <v>0</v>
      </c>
      <c r="G4319">
        <v>1</v>
      </c>
      <c r="H4319">
        <v>8</v>
      </c>
      <c r="I4319">
        <v>41</v>
      </c>
      <c r="J4319">
        <v>1</v>
      </c>
      <c r="K4319">
        <v>31</v>
      </c>
      <c r="L4319">
        <v>1</v>
      </c>
    </row>
    <row r="4320" spans="1:12" x14ac:dyDescent="0.2">
      <c r="A4320" t="s">
        <v>4336</v>
      </c>
      <c r="B4320" t="s">
        <v>34</v>
      </c>
      <c r="C4320">
        <v>0</v>
      </c>
      <c r="D4320">
        <v>2</v>
      </c>
      <c r="E4320">
        <v>1</v>
      </c>
      <c r="F4320">
        <v>0</v>
      </c>
      <c r="G4320">
        <v>1</v>
      </c>
      <c r="H4320">
        <v>4</v>
      </c>
      <c r="I4320">
        <v>4</v>
      </c>
      <c r="J4320">
        <v>0</v>
      </c>
      <c r="K4320">
        <v>2</v>
      </c>
      <c r="L4320">
        <v>0</v>
      </c>
    </row>
    <row r="4321" spans="1:12" x14ac:dyDescent="0.2">
      <c r="A4321" t="s">
        <v>4337</v>
      </c>
      <c r="B4321" t="s">
        <v>34</v>
      </c>
      <c r="C4321">
        <v>0</v>
      </c>
      <c r="D4321">
        <v>2</v>
      </c>
      <c r="E4321">
        <v>1</v>
      </c>
      <c r="F4321">
        <v>0</v>
      </c>
      <c r="G4321">
        <v>1</v>
      </c>
      <c r="H4321">
        <v>24</v>
      </c>
      <c r="I4321">
        <v>25</v>
      </c>
      <c r="J4321">
        <v>0</v>
      </c>
      <c r="K4321">
        <v>2</v>
      </c>
      <c r="L4321">
        <v>0</v>
      </c>
    </row>
    <row r="4322" spans="1:12" x14ac:dyDescent="0.2">
      <c r="A4322" t="s">
        <v>4338</v>
      </c>
      <c r="B4322" t="s">
        <v>34</v>
      </c>
      <c r="C4322">
        <v>0</v>
      </c>
      <c r="D4322">
        <v>7</v>
      </c>
      <c r="E4322">
        <v>0</v>
      </c>
      <c r="F4322">
        <v>0</v>
      </c>
      <c r="G4322">
        <v>1</v>
      </c>
      <c r="H4322">
        <v>21</v>
      </c>
      <c r="I4322">
        <v>32</v>
      </c>
      <c r="J4322">
        <v>0</v>
      </c>
      <c r="K4322">
        <v>7</v>
      </c>
      <c r="L4322">
        <v>0</v>
      </c>
    </row>
    <row r="4323" spans="1:12" x14ac:dyDescent="0.2">
      <c r="A4323" t="s">
        <v>4339</v>
      </c>
      <c r="B4323" t="s">
        <v>34</v>
      </c>
      <c r="C4323">
        <v>1</v>
      </c>
      <c r="D4323">
        <v>32</v>
      </c>
      <c r="E4323">
        <v>705</v>
      </c>
      <c r="F4323">
        <v>0</v>
      </c>
      <c r="G4323">
        <v>1</v>
      </c>
      <c r="H4323">
        <v>38</v>
      </c>
      <c r="I4323">
        <v>103</v>
      </c>
      <c r="J4323">
        <v>1</v>
      </c>
      <c r="K4323">
        <v>41</v>
      </c>
      <c r="L4323">
        <v>0</v>
      </c>
    </row>
    <row r="4324" spans="1:12" x14ac:dyDescent="0.2">
      <c r="A4324" t="s">
        <v>4340</v>
      </c>
      <c r="B4324" t="s">
        <v>34</v>
      </c>
      <c r="C4324">
        <v>0</v>
      </c>
      <c r="D4324">
        <v>1</v>
      </c>
      <c r="E4324">
        <v>1</v>
      </c>
      <c r="F4324">
        <v>0</v>
      </c>
      <c r="G4324">
        <v>1</v>
      </c>
      <c r="H4324">
        <v>2</v>
      </c>
      <c r="I4324">
        <v>3</v>
      </c>
      <c r="J4324">
        <v>1</v>
      </c>
      <c r="K4324">
        <v>2</v>
      </c>
      <c r="L4324">
        <v>0</v>
      </c>
    </row>
    <row r="4325" spans="1:12" x14ac:dyDescent="0.2">
      <c r="A4325" t="s">
        <v>4341</v>
      </c>
      <c r="B4325" t="s">
        <v>34</v>
      </c>
      <c r="C4325">
        <v>0</v>
      </c>
      <c r="D4325">
        <v>4</v>
      </c>
      <c r="E4325">
        <v>17</v>
      </c>
      <c r="F4325">
        <v>0</v>
      </c>
      <c r="G4325">
        <v>0.33300000000000002</v>
      </c>
      <c r="H4325">
        <v>32</v>
      </c>
      <c r="I4325">
        <v>51</v>
      </c>
      <c r="J4325">
        <v>1</v>
      </c>
      <c r="K4325">
        <v>7</v>
      </c>
      <c r="L4325">
        <v>1</v>
      </c>
    </row>
    <row r="4326" spans="1:12" x14ac:dyDescent="0.2">
      <c r="A4326" t="s">
        <v>4342</v>
      </c>
      <c r="B4326" t="s">
        <v>34</v>
      </c>
      <c r="C4326">
        <v>0</v>
      </c>
      <c r="D4326">
        <v>7</v>
      </c>
      <c r="E4326">
        <v>5</v>
      </c>
      <c r="F4326">
        <v>0</v>
      </c>
      <c r="G4326">
        <v>1</v>
      </c>
      <c r="H4326">
        <v>23</v>
      </c>
      <c r="I4326">
        <v>34</v>
      </c>
      <c r="J4326">
        <v>0</v>
      </c>
      <c r="K4326">
        <v>7</v>
      </c>
      <c r="L4326">
        <v>0</v>
      </c>
    </row>
    <row r="4327" spans="1:12" x14ac:dyDescent="0.2">
      <c r="A4327" t="s">
        <v>4343</v>
      </c>
      <c r="B4327" t="s">
        <v>34</v>
      </c>
      <c r="C4327">
        <v>0</v>
      </c>
      <c r="D4327">
        <v>9</v>
      </c>
      <c r="E4327">
        <v>36</v>
      </c>
      <c r="F4327">
        <v>0</v>
      </c>
      <c r="G4327">
        <v>1</v>
      </c>
      <c r="H4327">
        <v>13</v>
      </c>
      <c r="I4327">
        <v>23</v>
      </c>
      <c r="J4327">
        <v>0</v>
      </c>
      <c r="K4327">
        <v>9</v>
      </c>
      <c r="L4327">
        <v>0</v>
      </c>
    </row>
    <row r="4328" spans="1:12" x14ac:dyDescent="0.2">
      <c r="A4328" t="s">
        <v>4344</v>
      </c>
      <c r="B4328" t="s">
        <v>17</v>
      </c>
      <c r="C4328">
        <v>2</v>
      </c>
      <c r="D4328">
        <v>1</v>
      </c>
      <c r="E4328">
        <v>0</v>
      </c>
      <c r="F4328">
        <v>1</v>
      </c>
      <c r="G4328">
        <v>1</v>
      </c>
      <c r="H4328">
        <v>1</v>
      </c>
      <c r="I4328">
        <v>2</v>
      </c>
      <c r="J4328">
        <v>4</v>
      </c>
      <c r="K4328">
        <v>1</v>
      </c>
      <c r="L4328">
        <v>0</v>
      </c>
    </row>
    <row r="4329" spans="1:12" x14ac:dyDescent="0.2">
      <c r="A4329" t="s">
        <v>4345</v>
      </c>
      <c r="B4329" t="s">
        <v>13</v>
      </c>
      <c r="C4329">
        <v>0</v>
      </c>
      <c r="D4329">
        <v>1</v>
      </c>
      <c r="E4329">
        <v>0</v>
      </c>
      <c r="F4329">
        <v>1</v>
      </c>
      <c r="G4329">
        <v>1</v>
      </c>
      <c r="H4329">
        <v>1</v>
      </c>
      <c r="I4329">
        <v>1</v>
      </c>
      <c r="J4329">
        <v>10</v>
      </c>
      <c r="K4329">
        <v>1</v>
      </c>
      <c r="L4329">
        <v>0</v>
      </c>
    </row>
    <row r="4330" spans="1:12" x14ac:dyDescent="0.2">
      <c r="A4330" t="s">
        <v>4346</v>
      </c>
      <c r="B4330" t="s">
        <v>34</v>
      </c>
      <c r="C4330">
        <v>1</v>
      </c>
      <c r="D4330">
        <v>24</v>
      </c>
      <c r="E4330">
        <v>179</v>
      </c>
      <c r="F4330">
        <v>1</v>
      </c>
      <c r="G4330">
        <v>0.111</v>
      </c>
      <c r="H4330">
        <v>19</v>
      </c>
      <c r="I4330">
        <v>75</v>
      </c>
      <c r="J4330">
        <v>1</v>
      </c>
      <c r="K4330">
        <v>26</v>
      </c>
      <c r="L4330">
        <v>0</v>
      </c>
    </row>
    <row r="4331" spans="1:12" x14ac:dyDescent="0.2">
      <c r="A4331" t="s">
        <v>4347</v>
      </c>
      <c r="B4331" t="s">
        <v>19</v>
      </c>
      <c r="C4331">
        <v>5</v>
      </c>
      <c r="D4331">
        <v>5</v>
      </c>
      <c r="E4331">
        <v>4</v>
      </c>
      <c r="F4331">
        <v>1</v>
      </c>
      <c r="G4331">
        <v>0.5</v>
      </c>
      <c r="H4331">
        <v>1</v>
      </c>
      <c r="I4331">
        <v>11</v>
      </c>
      <c r="J4331">
        <v>1</v>
      </c>
      <c r="K4331">
        <v>5</v>
      </c>
      <c r="L4331">
        <v>0</v>
      </c>
    </row>
    <row r="4332" spans="1:12" x14ac:dyDescent="0.2">
      <c r="A4332" t="s">
        <v>4348</v>
      </c>
      <c r="B4332" t="s">
        <v>34</v>
      </c>
      <c r="C4332">
        <v>0</v>
      </c>
      <c r="D4332">
        <v>2</v>
      </c>
      <c r="E4332">
        <v>1</v>
      </c>
      <c r="F4332">
        <v>1</v>
      </c>
      <c r="G4332">
        <v>1</v>
      </c>
      <c r="H4332">
        <v>4</v>
      </c>
      <c r="I4332">
        <v>7</v>
      </c>
      <c r="J4332">
        <v>2</v>
      </c>
      <c r="K4332">
        <v>5</v>
      </c>
      <c r="L4332">
        <v>0</v>
      </c>
    </row>
    <row r="4333" spans="1:12" x14ac:dyDescent="0.2">
      <c r="A4333" t="s">
        <v>4349</v>
      </c>
      <c r="B4333" t="s">
        <v>34</v>
      </c>
      <c r="C4333">
        <v>0</v>
      </c>
      <c r="D4333">
        <v>3</v>
      </c>
      <c r="E4333">
        <v>0</v>
      </c>
      <c r="F4333">
        <v>1</v>
      </c>
      <c r="G4333">
        <v>0.5</v>
      </c>
      <c r="H4333">
        <v>7</v>
      </c>
      <c r="I4333">
        <v>17</v>
      </c>
      <c r="J4333">
        <v>1</v>
      </c>
      <c r="K4333">
        <v>5</v>
      </c>
      <c r="L4333">
        <v>0</v>
      </c>
    </row>
    <row r="4334" spans="1:12" x14ac:dyDescent="0.2">
      <c r="A4334" t="s">
        <v>4350</v>
      </c>
      <c r="B4334" t="s">
        <v>17</v>
      </c>
      <c r="C4334">
        <v>0</v>
      </c>
      <c r="D4334">
        <v>7</v>
      </c>
      <c r="E4334">
        <v>0</v>
      </c>
      <c r="F4334">
        <v>1</v>
      </c>
      <c r="G4334">
        <v>1</v>
      </c>
      <c r="H4334">
        <v>1</v>
      </c>
      <c r="I4334">
        <v>22</v>
      </c>
      <c r="J4334">
        <v>2</v>
      </c>
      <c r="K4334">
        <v>8</v>
      </c>
      <c r="L4334">
        <v>0</v>
      </c>
    </row>
    <row r="4335" spans="1:12" x14ac:dyDescent="0.2">
      <c r="A4335" t="s">
        <v>4351</v>
      </c>
      <c r="B4335" t="s">
        <v>17</v>
      </c>
      <c r="C4335">
        <v>0</v>
      </c>
      <c r="D4335">
        <v>5</v>
      </c>
      <c r="E4335">
        <v>10</v>
      </c>
      <c r="F4335">
        <v>1</v>
      </c>
      <c r="G4335">
        <v>0.25</v>
      </c>
      <c r="H4335">
        <v>1</v>
      </c>
      <c r="I4335">
        <v>13</v>
      </c>
      <c r="J4335">
        <v>3</v>
      </c>
      <c r="K4335">
        <v>5</v>
      </c>
      <c r="L4335">
        <v>0</v>
      </c>
    </row>
    <row r="4336" spans="1:12" x14ac:dyDescent="0.2">
      <c r="A4336" t="s">
        <v>4352</v>
      </c>
      <c r="B4336" t="s">
        <v>34</v>
      </c>
      <c r="C4336">
        <v>0</v>
      </c>
      <c r="D4336">
        <v>2</v>
      </c>
      <c r="E4336">
        <v>0</v>
      </c>
      <c r="F4336">
        <v>1</v>
      </c>
      <c r="G4336">
        <v>1</v>
      </c>
      <c r="H4336">
        <v>6</v>
      </c>
      <c r="I4336">
        <v>5</v>
      </c>
      <c r="J4336">
        <v>2</v>
      </c>
      <c r="K4336">
        <v>2</v>
      </c>
      <c r="L4336">
        <v>0</v>
      </c>
    </row>
    <row r="4337" spans="1:12" x14ac:dyDescent="0.2">
      <c r="A4337" t="s">
        <v>4353</v>
      </c>
      <c r="B4337" t="s">
        <v>19</v>
      </c>
      <c r="C4337">
        <v>0</v>
      </c>
      <c r="D4337">
        <v>2</v>
      </c>
      <c r="E4337">
        <v>3</v>
      </c>
      <c r="F4337">
        <v>1</v>
      </c>
      <c r="G4337">
        <v>1</v>
      </c>
      <c r="H4337">
        <v>2</v>
      </c>
      <c r="I4337">
        <v>10</v>
      </c>
      <c r="J4337">
        <v>2</v>
      </c>
      <c r="K4337">
        <v>3</v>
      </c>
      <c r="L4337">
        <v>0</v>
      </c>
    </row>
    <row r="4338" spans="1:12" x14ac:dyDescent="0.2">
      <c r="A4338" t="s">
        <v>4354</v>
      </c>
      <c r="B4338" t="s">
        <v>17</v>
      </c>
      <c r="C4338">
        <v>0</v>
      </c>
      <c r="D4338">
        <v>6</v>
      </c>
      <c r="E4338">
        <v>0</v>
      </c>
      <c r="F4338">
        <v>1</v>
      </c>
      <c r="G4338">
        <v>1</v>
      </c>
      <c r="H4338">
        <v>1</v>
      </c>
      <c r="I4338">
        <v>20</v>
      </c>
      <c r="J4338">
        <v>2</v>
      </c>
      <c r="K4338">
        <v>6</v>
      </c>
      <c r="L4338">
        <v>0</v>
      </c>
    </row>
    <row r="4339" spans="1:12" x14ac:dyDescent="0.2">
      <c r="A4339" t="s">
        <v>4355</v>
      </c>
      <c r="B4339" t="s">
        <v>19</v>
      </c>
      <c r="C4339">
        <v>0</v>
      </c>
      <c r="D4339">
        <v>4</v>
      </c>
      <c r="E4339">
        <v>1</v>
      </c>
      <c r="F4339">
        <v>1</v>
      </c>
      <c r="G4339">
        <v>1</v>
      </c>
      <c r="H4339">
        <v>4</v>
      </c>
      <c r="I4339">
        <v>10</v>
      </c>
      <c r="J4339">
        <v>2</v>
      </c>
      <c r="K4339">
        <v>5</v>
      </c>
      <c r="L4339">
        <v>0</v>
      </c>
    </row>
    <row r="4340" spans="1:12" x14ac:dyDescent="0.2">
      <c r="A4340" t="s">
        <v>4356</v>
      </c>
      <c r="B4340" t="s">
        <v>19</v>
      </c>
      <c r="C4340">
        <v>0</v>
      </c>
      <c r="D4340">
        <v>2</v>
      </c>
      <c r="E4340">
        <v>1</v>
      </c>
      <c r="F4340">
        <v>1</v>
      </c>
      <c r="G4340">
        <v>0.5</v>
      </c>
      <c r="H4340">
        <v>4</v>
      </c>
      <c r="I4340">
        <v>10</v>
      </c>
      <c r="J4340">
        <v>1</v>
      </c>
      <c r="K4340">
        <v>3</v>
      </c>
      <c r="L4340">
        <v>0</v>
      </c>
    </row>
    <row r="4341" spans="1:12" x14ac:dyDescent="0.2">
      <c r="A4341" t="s">
        <v>4357</v>
      </c>
      <c r="B4341" t="s">
        <v>34</v>
      </c>
      <c r="C4341">
        <v>2</v>
      </c>
      <c r="D4341">
        <v>18</v>
      </c>
      <c r="E4341">
        <v>230</v>
      </c>
      <c r="F4341">
        <v>1</v>
      </c>
      <c r="G4341">
        <v>0.33300000000000002</v>
      </c>
      <c r="H4341">
        <v>38</v>
      </c>
      <c r="I4341">
        <v>92</v>
      </c>
      <c r="J4341">
        <v>4</v>
      </c>
      <c r="K4341">
        <v>31</v>
      </c>
      <c r="L4341">
        <v>1</v>
      </c>
    </row>
    <row r="4342" spans="1:12" x14ac:dyDescent="0.2">
      <c r="A4342" t="s">
        <v>4358</v>
      </c>
      <c r="B4342" t="s">
        <v>13</v>
      </c>
      <c r="C4342">
        <v>0</v>
      </c>
      <c r="D4342">
        <v>1</v>
      </c>
      <c r="E4342">
        <v>0</v>
      </c>
      <c r="F4342">
        <v>1</v>
      </c>
      <c r="G4342">
        <v>1</v>
      </c>
      <c r="H4342">
        <v>0</v>
      </c>
      <c r="I4342">
        <v>1</v>
      </c>
      <c r="J4342">
        <v>12</v>
      </c>
      <c r="K4342">
        <v>1</v>
      </c>
      <c r="L4342">
        <v>0</v>
      </c>
    </row>
    <row r="4343" spans="1:12" x14ac:dyDescent="0.2">
      <c r="A4343" t="s">
        <v>4359</v>
      </c>
      <c r="B4343" t="s">
        <v>17</v>
      </c>
      <c r="C4343">
        <v>3</v>
      </c>
      <c r="D4343">
        <v>2</v>
      </c>
      <c r="E4343">
        <v>4</v>
      </c>
      <c r="F4343">
        <v>2</v>
      </c>
      <c r="G4343">
        <v>0.5</v>
      </c>
      <c r="H4343">
        <v>0</v>
      </c>
      <c r="I4343">
        <v>7</v>
      </c>
      <c r="J4343">
        <v>6</v>
      </c>
      <c r="K4343">
        <v>4</v>
      </c>
      <c r="L4343">
        <v>0</v>
      </c>
    </row>
    <row r="4344" spans="1:12" x14ac:dyDescent="0.2">
      <c r="A4344" t="s">
        <v>4360</v>
      </c>
      <c r="B4344" t="s">
        <v>17</v>
      </c>
      <c r="C4344">
        <v>3</v>
      </c>
      <c r="D4344">
        <v>1</v>
      </c>
      <c r="E4344">
        <v>0</v>
      </c>
      <c r="F4344">
        <v>1</v>
      </c>
      <c r="G4344">
        <v>1</v>
      </c>
      <c r="H4344">
        <v>0</v>
      </c>
      <c r="I4344">
        <v>2</v>
      </c>
      <c r="J4344">
        <v>13</v>
      </c>
      <c r="K4344">
        <v>1</v>
      </c>
      <c r="L4344">
        <v>0</v>
      </c>
    </row>
    <row r="4345" spans="1:12" x14ac:dyDescent="0.2">
      <c r="A4345" t="s">
        <v>4361</v>
      </c>
      <c r="B4345" t="s">
        <v>17</v>
      </c>
      <c r="C4345">
        <v>0</v>
      </c>
      <c r="D4345">
        <v>3</v>
      </c>
      <c r="E4345">
        <v>1</v>
      </c>
      <c r="F4345">
        <v>1</v>
      </c>
      <c r="G4345">
        <v>1</v>
      </c>
      <c r="H4345">
        <v>1</v>
      </c>
      <c r="I4345">
        <v>5</v>
      </c>
      <c r="J4345">
        <v>1</v>
      </c>
      <c r="K4345">
        <v>3</v>
      </c>
      <c r="L4345">
        <v>0</v>
      </c>
    </row>
    <row r="4346" spans="1:12" x14ac:dyDescent="0.2">
      <c r="A4346" t="s">
        <v>4362</v>
      </c>
      <c r="B4346" t="s">
        <v>19</v>
      </c>
      <c r="C4346">
        <v>1</v>
      </c>
      <c r="D4346">
        <v>2</v>
      </c>
      <c r="E4346">
        <v>3</v>
      </c>
      <c r="F4346">
        <v>0</v>
      </c>
      <c r="G4346">
        <v>1</v>
      </c>
      <c r="H4346">
        <v>3</v>
      </c>
      <c r="I4346">
        <v>8</v>
      </c>
      <c r="J4346">
        <v>2</v>
      </c>
      <c r="K4346">
        <v>5</v>
      </c>
      <c r="L4346">
        <v>0</v>
      </c>
    </row>
    <row r="4347" spans="1:12" x14ac:dyDescent="0.2">
      <c r="A4347" t="s">
        <v>4363</v>
      </c>
      <c r="B4347" t="s">
        <v>17</v>
      </c>
      <c r="C4347">
        <v>0</v>
      </c>
      <c r="D4347">
        <v>3</v>
      </c>
      <c r="E4347">
        <v>1</v>
      </c>
      <c r="F4347">
        <v>1</v>
      </c>
      <c r="G4347">
        <v>1</v>
      </c>
      <c r="H4347">
        <v>1</v>
      </c>
      <c r="I4347">
        <v>5</v>
      </c>
      <c r="J4347">
        <v>1</v>
      </c>
      <c r="K4347">
        <v>3</v>
      </c>
      <c r="L4347">
        <v>0</v>
      </c>
    </row>
    <row r="4348" spans="1:12" x14ac:dyDescent="0.2">
      <c r="A4348" t="s">
        <v>4364</v>
      </c>
      <c r="B4348" t="s">
        <v>13</v>
      </c>
      <c r="C4348">
        <v>0</v>
      </c>
      <c r="D4348">
        <v>1</v>
      </c>
      <c r="E4348">
        <v>0</v>
      </c>
      <c r="F4348">
        <v>1</v>
      </c>
      <c r="G4348">
        <v>1</v>
      </c>
      <c r="H4348">
        <v>1</v>
      </c>
      <c r="I4348">
        <v>1</v>
      </c>
      <c r="J4348">
        <v>22</v>
      </c>
      <c r="K4348">
        <v>1</v>
      </c>
      <c r="L4348">
        <v>0</v>
      </c>
    </row>
    <row r="4349" spans="1:12" x14ac:dyDescent="0.2">
      <c r="A4349" t="s">
        <v>4365</v>
      </c>
      <c r="B4349" t="s">
        <v>17</v>
      </c>
      <c r="C4349">
        <v>0</v>
      </c>
      <c r="D4349">
        <v>4</v>
      </c>
      <c r="E4349">
        <v>0</v>
      </c>
      <c r="F4349">
        <v>1</v>
      </c>
      <c r="G4349">
        <v>0.5</v>
      </c>
      <c r="H4349">
        <v>3</v>
      </c>
      <c r="I4349">
        <v>7</v>
      </c>
      <c r="J4349">
        <v>1</v>
      </c>
      <c r="K4349">
        <v>4</v>
      </c>
      <c r="L4349">
        <v>0</v>
      </c>
    </row>
    <row r="4350" spans="1:12" x14ac:dyDescent="0.2">
      <c r="A4350" t="s">
        <v>4366</v>
      </c>
      <c r="B4350" t="s">
        <v>34</v>
      </c>
      <c r="C4350">
        <v>0</v>
      </c>
      <c r="D4350">
        <v>7</v>
      </c>
      <c r="E4350">
        <v>21</v>
      </c>
      <c r="F4350">
        <v>0</v>
      </c>
      <c r="G4350">
        <v>1</v>
      </c>
      <c r="H4350">
        <v>21</v>
      </c>
      <c r="I4350">
        <v>36</v>
      </c>
      <c r="J4350">
        <v>0</v>
      </c>
      <c r="K4350">
        <v>7</v>
      </c>
      <c r="L4350">
        <v>0</v>
      </c>
    </row>
    <row r="4351" spans="1:12" x14ac:dyDescent="0.2">
      <c r="A4351" t="s">
        <v>4367</v>
      </c>
      <c r="B4351" t="s">
        <v>34</v>
      </c>
      <c r="C4351">
        <v>0</v>
      </c>
      <c r="D4351">
        <v>2</v>
      </c>
      <c r="E4351">
        <v>0</v>
      </c>
      <c r="F4351">
        <v>0</v>
      </c>
      <c r="G4351">
        <v>1</v>
      </c>
      <c r="H4351">
        <v>3</v>
      </c>
      <c r="I4351">
        <v>6</v>
      </c>
      <c r="J4351">
        <v>0</v>
      </c>
      <c r="K4351">
        <v>2</v>
      </c>
      <c r="L4351">
        <v>0</v>
      </c>
    </row>
    <row r="4352" spans="1:12" x14ac:dyDescent="0.2">
      <c r="A4352" t="s">
        <v>4368</v>
      </c>
      <c r="B4352" t="s">
        <v>34</v>
      </c>
      <c r="C4352">
        <v>0</v>
      </c>
      <c r="D4352">
        <v>3</v>
      </c>
      <c r="E4352">
        <v>0</v>
      </c>
      <c r="F4352">
        <v>0</v>
      </c>
      <c r="G4352">
        <v>1</v>
      </c>
      <c r="H4352">
        <v>3</v>
      </c>
      <c r="I4352">
        <v>8</v>
      </c>
      <c r="J4352">
        <v>0</v>
      </c>
      <c r="K4352">
        <v>3</v>
      </c>
      <c r="L4352">
        <v>0</v>
      </c>
    </row>
    <row r="4353" spans="1:12" x14ac:dyDescent="0.2">
      <c r="A4353" t="s">
        <v>4369</v>
      </c>
      <c r="B4353" t="s">
        <v>34</v>
      </c>
      <c r="C4353">
        <v>0</v>
      </c>
      <c r="D4353">
        <v>9</v>
      </c>
      <c r="E4353">
        <v>0</v>
      </c>
      <c r="F4353">
        <v>0</v>
      </c>
      <c r="G4353">
        <v>1</v>
      </c>
      <c r="H4353">
        <v>21</v>
      </c>
      <c r="I4353">
        <v>42</v>
      </c>
      <c r="J4353">
        <v>0</v>
      </c>
      <c r="K4353">
        <v>9</v>
      </c>
      <c r="L4353">
        <v>0</v>
      </c>
    </row>
    <row r="4354" spans="1:12" x14ac:dyDescent="0.2">
      <c r="A4354" t="s">
        <v>4370</v>
      </c>
      <c r="B4354" t="s">
        <v>34</v>
      </c>
      <c r="C4354">
        <v>0</v>
      </c>
      <c r="D4354">
        <v>5</v>
      </c>
      <c r="E4354">
        <v>10</v>
      </c>
      <c r="F4354">
        <v>0</v>
      </c>
      <c r="G4354">
        <v>1</v>
      </c>
      <c r="H4354">
        <v>3</v>
      </c>
      <c r="I4354">
        <v>10</v>
      </c>
      <c r="J4354">
        <v>0</v>
      </c>
      <c r="K4354">
        <v>5</v>
      </c>
      <c r="L4354">
        <v>0</v>
      </c>
    </row>
    <row r="4355" spans="1:12" x14ac:dyDescent="0.2">
      <c r="A4355" t="s">
        <v>4371</v>
      </c>
      <c r="B4355" t="s">
        <v>34</v>
      </c>
      <c r="C4355">
        <v>0</v>
      </c>
      <c r="D4355">
        <v>2</v>
      </c>
      <c r="E4355">
        <v>1</v>
      </c>
      <c r="F4355">
        <v>0</v>
      </c>
      <c r="G4355">
        <v>1</v>
      </c>
      <c r="H4355">
        <v>9</v>
      </c>
      <c r="I4355">
        <v>18</v>
      </c>
      <c r="J4355">
        <v>0</v>
      </c>
      <c r="K4355">
        <v>2</v>
      </c>
      <c r="L4355">
        <v>0</v>
      </c>
    </row>
    <row r="4356" spans="1:12" x14ac:dyDescent="0.2">
      <c r="A4356" t="s">
        <v>4372</v>
      </c>
      <c r="B4356" t="s">
        <v>34</v>
      </c>
      <c r="C4356">
        <v>0</v>
      </c>
      <c r="D4356">
        <v>9</v>
      </c>
      <c r="E4356">
        <v>0</v>
      </c>
      <c r="F4356">
        <v>0</v>
      </c>
      <c r="G4356">
        <v>1</v>
      </c>
      <c r="H4356">
        <v>29</v>
      </c>
      <c r="I4356">
        <v>91</v>
      </c>
      <c r="J4356">
        <v>2</v>
      </c>
      <c r="K4356">
        <v>19</v>
      </c>
      <c r="L4356">
        <v>0</v>
      </c>
    </row>
    <row r="4357" spans="1:12" x14ac:dyDescent="0.2">
      <c r="A4357" t="s">
        <v>4373</v>
      </c>
      <c r="B4357" t="s">
        <v>34</v>
      </c>
      <c r="C4357">
        <v>0</v>
      </c>
      <c r="D4357">
        <v>3</v>
      </c>
      <c r="E4357">
        <v>0</v>
      </c>
      <c r="F4357">
        <v>0</v>
      </c>
      <c r="G4357">
        <v>1</v>
      </c>
      <c r="H4357">
        <v>5</v>
      </c>
      <c r="I4357">
        <v>10</v>
      </c>
      <c r="J4357">
        <v>1</v>
      </c>
      <c r="K4357">
        <v>4</v>
      </c>
      <c r="L4357">
        <v>0</v>
      </c>
    </row>
    <row r="4358" spans="1:12" x14ac:dyDescent="0.2">
      <c r="A4358" t="s">
        <v>4374</v>
      </c>
      <c r="B4358" t="s">
        <v>34</v>
      </c>
      <c r="C4358">
        <v>0</v>
      </c>
      <c r="D4358">
        <v>1</v>
      </c>
      <c r="E4358">
        <v>0</v>
      </c>
      <c r="F4358">
        <v>1</v>
      </c>
      <c r="G4358">
        <v>1</v>
      </c>
      <c r="H4358">
        <v>3</v>
      </c>
      <c r="I4358">
        <v>5</v>
      </c>
      <c r="J4358">
        <v>1</v>
      </c>
      <c r="K4358">
        <v>2</v>
      </c>
      <c r="L4358">
        <v>0</v>
      </c>
    </row>
    <row r="4359" spans="1:12" x14ac:dyDescent="0.2">
      <c r="A4359" t="s">
        <v>4375</v>
      </c>
      <c r="B4359" t="s">
        <v>34</v>
      </c>
      <c r="C4359">
        <v>0</v>
      </c>
      <c r="D4359">
        <v>6</v>
      </c>
      <c r="E4359">
        <v>6</v>
      </c>
      <c r="F4359">
        <v>0</v>
      </c>
      <c r="G4359">
        <v>0.5</v>
      </c>
      <c r="H4359">
        <v>23</v>
      </c>
      <c r="I4359">
        <v>57</v>
      </c>
      <c r="J4359">
        <v>0</v>
      </c>
      <c r="K4359">
        <v>8</v>
      </c>
      <c r="L4359">
        <v>0</v>
      </c>
    </row>
    <row r="4360" spans="1:12" x14ac:dyDescent="0.2">
      <c r="A4360" t="s">
        <v>4376</v>
      </c>
      <c r="B4360" t="s">
        <v>34</v>
      </c>
      <c r="C4360">
        <v>1</v>
      </c>
      <c r="D4360">
        <v>13</v>
      </c>
      <c r="E4360">
        <v>79</v>
      </c>
      <c r="F4360">
        <v>1</v>
      </c>
      <c r="G4360">
        <v>0.5</v>
      </c>
      <c r="H4360">
        <v>11</v>
      </c>
      <c r="I4360">
        <v>48</v>
      </c>
      <c r="J4360">
        <v>6</v>
      </c>
      <c r="K4360">
        <v>18</v>
      </c>
      <c r="L4360">
        <v>0</v>
      </c>
    </row>
    <row r="4361" spans="1:12" x14ac:dyDescent="0.2">
      <c r="A4361" t="s">
        <v>4377</v>
      </c>
      <c r="B4361" t="s">
        <v>17</v>
      </c>
      <c r="C4361">
        <v>2</v>
      </c>
      <c r="D4361">
        <v>2</v>
      </c>
      <c r="E4361">
        <v>4</v>
      </c>
      <c r="F4361">
        <v>2</v>
      </c>
      <c r="G4361">
        <v>0.5</v>
      </c>
      <c r="H4361">
        <v>0</v>
      </c>
      <c r="I4361">
        <v>7</v>
      </c>
      <c r="J4361">
        <v>2</v>
      </c>
      <c r="K4361">
        <v>4</v>
      </c>
      <c r="L4361">
        <v>0</v>
      </c>
    </row>
    <row r="4362" spans="1:12" x14ac:dyDescent="0.2">
      <c r="A4362" t="s">
        <v>4378</v>
      </c>
      <c r="B4362" t="s">
        <v>17</v>
      </c>
      <c r="C4362">
        <v>0</v>
      </c>
      <c r="D4362">
        <v>2</v>
      </c>
      <c r="E4362">
        <v>1</v>
      </c>
      <c r="F4362">
        <v>1</v>
      </c>
      <c r="G4362">
        <v>1</v>
      </c>
      <c r="H4362">
        <v>4</v>
      </c>
      <c r="I4362">
        <v>5</v>
      </c>
      <c r="J4362">
        <v>1</v>
      </c>
      <c r="K4362">
        <v>4</v>
      </c>
      <c r="L4362">
        <v>0</v>
      </c>
    </row>
    <row r="4363" spans="1:12" x14ac:dyDescent="0.2">
      <c r="A4363" t="s">
        <v>4379</v>
      </c>
      <c r="B4363" t="s">
        <v>17</v>
      </c>
      <c r="C4363">
        <v>0</v>
      </c>
      <c r="D4363">
        <v>0</v>
      </c>
      <c r="E4363">
        <v>0</v>
      </c>
      <c r="F4363">
        <v>1</v>
      </c>
      <c r="G4363">
        <v>1</v>
      </c>
      <c r="H4363">
        <v>2</v>
      </c>
      <c r="I4363">
        <v>2</v>
      </c>
      <c r="J4363">
        <v>2</v>
      </c>
      <c r="K4363">
        <v>1</v>
      </c>
      <c r="L4363">
        <v>0</v>
      </c>
    </row>
    <row r="4364" spans="1:12" x14ac:dyDescent="0.2">
      <c r="A4364" t="s">
        <v>4380</v>
      </c>
      <c r="B4364" t="s">
        <v>17</v>
      </c>
      <c r="C4364">
        <v>0</v>
      </c>
      <c r="D4364">
        <v>2</v>
      </c>
      <c r="E4364">
        <v>1</v>
      </c>
      <c r="F4364">
        <v>1</v>
      </c>
      <c r="G4364">
        <v>1</v>
      </c>
      <c r="H4364">
        <v>3</v>
      </c>
      <c r="I4364">
        <v>5</v>
      </c>
      <c r="J4364">
        <v>1</v>
      </c>
      <c r="K4364">
        <v>4</v>
      </c>
      <c r="L4364">
        <v>0</v>
      </c>
    </row>
    <row r="4365" spans="1:12" x14ac:dyDescent="0.2">
      <c r="A4365" t="s">
        <v>4381</v>
      </c>
      <c r="B4365" t="s">
        <v>17</v>
      </c>
      <c r="C4365">
        <v>0</v>
      </c>
      <c r="D4365">
        <v>2</v>
      </c>
      <c r="E4365">
        <v>1</v>
      </c>
      <c r="F4365">
        <v>1</v>
      </c>
      <c r="G4365">
        <v>1</v>
      </c>
      <c r="H4365">
        <v>3</v>
      </c>
      <c r="I4365">
        <v>5</v>
      </c>
      <c r="J4365">
        <v>1</v>
      </c>
      <c r="K4365">
        <v>4</v>
      </c>
      <c r="L4365">
        <v>0</v>
      </c>
    </row>
    <row r="4366" spans="1:12" x14ac:dyDescent="0.2">
      <c r="A4366" t="s">
        <v>4382</v>
      </c>
      <c r="B4366" t="s">
        <v>17</v>
      </c>
      <c r="C4366">
        <v>0</v>
      </c>
      <c r="D4366">
        <v>0</v>
      </c>
      <c r="E4366">
        <v>0</v>
      </c>
      <c r="F4366">
        <v>1</v>
      </c>
      <c r="G4366">
        <v>1</v>
      </c>
      <c r="H4366">
        <v>2</v>
      </c>
      <c r="I4366">
        <v>3</v>
      </c>
      <c r="J4366">
        <v>3</v>
      </c>
      <c r="K4366">
        <v>1</v>
      </c>
      <c r="L4366">
        <v>0</v>
      </c>
    </row>
    <row r="4367" spans="1:12" x14ac:dyDescent="0.2">
      <c r="A4367" t="s">
        <v>4383</v>
      </c>
      <c r="B4367" t="s">
        <v>19</v>
      </c>
      <c r="C4367">
        <v>2</v>
      </c>
      <c r="D4367">
        <v>9</v>
      </c>
      <c r="E4367">
        <v>62</v>
      </c>
      <c r="F4367">
        <v>0</v>
      </c>
      <c r="G4367">
        <v>0.33300000000000002</v>
      </c>
      <c r="H4367">
        <v>46</v>
      </c>
      <c r="I4367">
        <v>142</v>
      </c>
      <c r="J4367">
        <v>5</v>
      </c>
      <c r="K4367">
        <v>19</v>
      </c>
      <c r="L4367">
        <v>1</v>
      </c>
    </row>
    <row r="4368" spans="1:12" x14ac:dyDescent="0.2">
      <c r="A4368" t="s">
        <v>4384</v>
      </c>
      <c r="B4368" t="s">
        <v>19</v>
      </c>
      <c r="C4368">
        <v>0</v>
      </c>
      <c r="D4368">
        <v>2</v>
      </c>
      <c r="E4368">
        <v>1</v>
      </c>
      <c r="F4368">
        <v>1</v>
      </c>
      <c r="G4368">
        <v>1</v>
      </c>
      <c r="H4368">
        <v>3</v>
      </c>
      <c r="I4368">
        <v>11</v>
      </c>
      <c r="J4368">
        <v>1</v>
      </c>
      <c r="K4368">
        <v>3</v>
      </c>
      <c r="L4368">
        <v>0</v>
      </c>
    </row>
    <row r="4369" spans="1:12" x14ac:dyDescent="0.2">
      <c r="A4369" t="s">
        <v>4385</v>
      </c>
      <c r="B4369" t="s">
        <v>17</v>
      </c>
      <c r="C4369">
        <v>0</v>
      </c>
      <c r="D4369">
        <v>2</v>
      </c>
      <c r="E4369">
        <v>1</v>
      </c>
      <c r="F4369">
        <v>1</v>
      </c>
      <c r="G4369">
        <v>1</v>
      </c>
      <c r="H4369">
        <v>1</v>
      </c>
      <c r="I4369">
        <v>5</v>
      </c>
      <c r="J4369">
        <v>1</v>
      </c>
      <c r="K4369">
        <v>3</v>
      </c>
      <c r="L4369">
        <v>0</v>
      </c>
    </row>
    <row r="4370" spans="1:12" x14ac:dyDescent="0.2">
      <c r="A4370" t="s">
        <v>4386</v>
      </c>
      <c r="B4370" t="s">
        <v>19</v>
      </c>
      <c r="C4370">
        <v>0</v>
      </c>
      <c r="D4370">
        <v>0</v>
      </c>
      <c r="E4370">
        <v>1</v>
      </c>
      <c r="F4370">
        <v>0</v>
      </c>
      <c r="G4370">
        <v>1</v>
      </c>
      <c r="H4370">
        <v>6</v>
      </c>
      <c r="I4370">
        <v>11</v>
      </c>
      <c r="J4370">
        <v>1</v>
      </c>
      <c r="K4370">
        <v>3</v>
      </c>
      <c r="L4370">
        <v>0</v>
      </c>
    </row>
    <row r="4371" spans="1:12" x14ac:dyDescent="0.2">
      <c r="A4371" t="s">
        <v>4387</v>
      </c>
      <c r="B4371" t="s">
        <v>19</v>
      </c>
      <c r="C4371">
        <v>0</v>
      </c>
      <c r="D4371">
        <v>0</v>
      </c>
      <c r="E4371">
        <v>1</v>
      </c>
      <c r="F4371">
        <v>0</v>
      </c>
      <c r="G4371">
        <v>1</v>
      </c>
      <c r="H4371">
        <v>2</v>
      </c>
      <c r="I4371">
        <v>6</v>
      </c>
      <c r="J4371">
        <v>1</v>
      </c>
      <c r="K4371">
        <v>3</v>
      </c>
      <c r="L4371">
        <v>0</v>
      </c>
    </row>
    <row r="4372" spans="1:12" x14ac:dyDescent="0.2">
      <c r="A4372" t="s">
        <v>4388</v>
      </c>
      <c r="B4372" t="s">
        <v>34</v>
      </c>
      <c r="C4372">
        <v>0</v>
      </c>
      <c r="D4372">
        <v>18</v>
      </c>
      <c r="E4372">
        <v>227</v>
      </c>
      <c r="F4372">
        <v>0</v>
      </c>
      <c r="G4372">
        <v>0.2</v>
      </c>
      <c r="H4372">
        <v>25</v>
      </c>
      <c r="I4372">
        <v>115</v>
      </c>
      <c r="J4372">
        <v>16</v>
      </c>
      <c r="K4372">
        <v>25</v>
      </c>
      <c r="L4372">
        <v>0</v>
      </c>
    </row>
    <row r="4373" spans="1:12" x14ac:dyDescent="0.2">
      <c r="A4373" t="s">
        <v>4389</v>
      </c>
      <c r="B4373" t="s">
        <v>34</v>
      </c>
      <c r="C4373">
        <v>0</v>
      </c>
      <c r="D4373">
        <v>0</v>
      </c>
      <c r="E4373">
        <v>1</v>
      </c>
      <c r="F4373">
        <v>0</v>
      </c>
      <c r="G4373">
        <v>1</v>
      </c>
      <c r="H4373">
        <v>7</v>
      </c>
      <c r="I4373">
        <v>5</v>
      </c>
      <c r="J4373">
        <v>2</v>
      </c>
      <c r="K4373">
        <v>2</v>
      </c>
      <c r="L4373">
        <v>0</v>
      </c>
    </row>
    <row r="4374" spans="1:12" x14ac:dyDescent="0.2">
      <c r="A4374" t="s">
        <v>4390</v>
      </c>
      <c r="B4374" t="s">
        <v>34</v>
      </c>
      <c r="C4374">
        <v>0</v>
      </c>
      <c r="D4374">
        <v>1</v>
      </c>
      <c r="E4374">
        <v>1</v>
      </c>
      <c r="F4374">
        <v>0</v>
      </c>
      <c r="G4374">
        <v>0.5</v>
      </c>
      <c r="H4374">
        <v>7</v>
      </c>
      <c r="I4374">
        <v>6</v>
      </c>
      <c r="J4374">
        <v>1</v>
      </c>
      <c r="K4374">
        <v>3</v>
      </c>
      <c r="L4374">
        <v>0</v>
      </c>
    </row>
    <row r="4375" spans="1:12" x14ac:dyDescent="0.2">
      <c r="A4375" t="s">
        <v>4391</v>
      </c>
      <c r="B4375" t="s">
        <v>34</v>
      </c>
      <c r="C4375">
        <v>0</v>
      </c>
      <c r="D4375">
        <v>0</v>
      </c>
      <c r="E4375">
        <v>1</v>
      </c>
      <c r="F4375">
        <v>0</v>
      </c>
      <c r="G4375">
        <v>1</v>
      </c>
      <c r="H4375">
        <v>7</v>
      </c>
      <c r="I4375">
        <v>5</v>
      </c>
      <c r="J4375">
        <v>2</v>
      </c>
      <c r="K4375">
        <v>2</v>
      </c>
      <c r="L4375">
        <v>0</v>
      </c>
    </row>
    <row r="4376" spans="1:12" x14ac:dyDescent="0.2">
      <c r="A4376" t="s">
        <v>4392</v>
      </c>
      <c r="B4376" t="s">
        <v>34</v>
      </c>
      <c r="C4376">
        <v>0</v>
      </c>
      <c r="D4376">
        <v>1</v>
      </c>
      <c r="E4376">
        <v>1</v>
      </c>
      <c r="F4376">
        <v>0</v>
      </c>
      <c r="G4376">
        <v>0.5</v>
      </c>
      <c r="H4376">
        <v>7</v>
      </c>
      <c r="I4376">
        <v>6</v>
      </c>
      <c r="J4376">
        <v>1</v>
      </c>
      <c r="K4376">
        <v>3</v>
      </c>
      <c r="L4376">
        <v>0</v>
      </c>
    </row>
    <row r="4377" spans="1:12" x14ac:dyDescent="0.2">
      <c r="A4377" t="s">
        <v>4393</v>
      </c>
      <c r="B4377" t="s">
        <v>34</v>
      </c>
      <c r="C4377">
        <v>0</v>
      </c>
      <c r="D4377">
        <v>0</v>
      </c>
      <c r="E4377">
        <v>1</v>
      </c>
      <c r="F4377">
        <v>0</v>
      </c>
      <c r="G4377">
        <v>1</v>
      </c>
      <c r="H4377">
        <v>7</v>
      </c>
      <c r="I4377">
        <v>5</v>
      </c>
      <c r="J4377">
        <v>2</v>
      </c>
      <c r="K4377">
        <v>2</v>
      </c>
      <c r="L4377">
        <v>0</v>
      </c>
    </row>
    <row r="4378" spans="1:12" x14ac:dyDescent="0.2">
      <c r="A4378" t="s">
        <v>4394</v>
      </c>
      <c r="B4378" t="s">
        <v>34</v>
      </c>
      <c r="C4378">
        <v>0</v>
      </c>
      <c r="D4378">
        <v>1</v>
      </c>
      <c r="E4378">
        <v>3</v>
      </c>
      <c r="F4378">
        <v>0</v>
      </c>
      <c r="G4378">
        <v>0.5</v>
      </c>
      <c r="H4378">
        <v>7</v>
      </c>
      <c r="I4378">
        <v>6</v>
      </c>
      <c r="J4378">
        <v>1</v>
      </c>
      <c r="K4378">
        <v>3</v>
      </c>
      <c r="L4378">
        <v>0</v>
      </c>
    </row>
    <row r="4379" spans="1:12" x14ac:dyDescent="0.2">
      <c r="A4379" t="s">
        <v>4395</v>
      </c>
      <c r="B4379" t="s">
        <v>17</v>
      </c>
      <c r="C4379">
        <v>0</v>
      </c>
      <c r="D4379">
        <v>2</v>
      </c>
      <c r="E4379">
        <v>1</v>
      </c>
      <c r="F4379">
        <v>1</v>
      </c>
      <c r="G4379">
        <v>1</v>
      </c>
      <c r="H4379">
        <v>2</v>
      </c>
      <c r="I4379">
        <v>6</v>
      </c>
      <c r="J4379">
        <v>1</v>
      </c>
      <c r="K4379">
        <v>3</v>
      </c>
      <c r="L4379">
        <v>0</v>
      </c>
    </row>
    <row r="4380" spans="1:12" x14ac:dyDescent="0.2">
      <c r="A4380" t="s">
        <v>4396</v>
      </c>
      <c r="B4380" t="s">
        <v>34</v>
      </c>
      <c r="C4380">
        <v>0</v>
      </c>
      <c r="D4380">
        <v>0</v>
      </c>
      <c r="E4380">
        <v>1</v>
      </c>
      <c r="F4380">
        <v>0</v>
      </c>
      <c r="G4380">
        <v>1</v>
      </c>
      <c r="H4380">
        <v>7</v>
      </c>
      <c r="I4380">
        <v>5</v>
      </c>
      <c r="J4380">
        <v>2</v>
      </c>
      <c r="K4380">
        <v>2</v>
      </c>
      <c r="L4380">
        <v>0</v>
      </c>
    </row>
    <row r="4381" spans="1:12" x14ac:dyDescent="0.2">
      <c r="A4381" t="s">
        <v>4397</v>
      </c>
      <c r="B4381" t="s">
        <v>34</v>
      </c>
      <c r="C4381">
        <v>0</v>
      </c>
      <c r="D4381">
        <v>1</v>
      </c>
      <c r="E4381">
        <v>1</v>
      </c>
      <c r="F4381">
        <v>0</v>
      </c>
      <c r="G4381">
        <v>0.5</v>
      </c>
      <c r="H4381">
        <v>10</v>
      </c>
      <c r="I4381">
        <v>9</v>
      </c>
      <c r="J4381">
        <v>1</v>
      </c>
      <c r="K4381">
        <v>3</v>
      </c>
      <c r="L4381">
        <v>0</v>
      </c>
    </row>
    <row r="4382" spans="1:12" x14ac:dyDescent="0.2">
      <c r="A4382" t="s">
        <v>4398</v>
      </c>
      <c r="B4382" t="s">
        <v>34</v>
      </c>
      <c r="C4382">
        <v>0</v>
      </c>
      <c r="D4382">
        <v>0</v>
      </c>
      <c r="E4382">
        <v>1</v>
      </c>
      <c r="F4382">
        <v>0</v>
      </c>
      <c r="G4382">
        <v>1</v>
      </c>
      <c r="H4382">
        <v>7</v>
      </c>
      <c r="I4382">
        <v>5</v>
      </c>
      <c r="J4382">
        <v>2</v>
      </c>
      <c r="K4382">
        <v>2</v>
      </c>
      <c r="L4382">
        <v>0</v>
      </c>
    </row>
    <row r="4383" spans="1:12" x14ac:dyDescent="0.2">
      <c r="A4383" t="s">
        <v>4399</v>
      </c>
      <c r="B4383" t="s">
        <v>34</v>
      </c>
      <c r="C4383">
        <v>0</v>
      </c>
      <c r="D4383">
        <v>1</v>
      </c>
      <c r="E4383">
        <v>3</v>
      </c>
      <c r="F4383">
        <v>0</v>
      </c>
      <c r="G4383">
        <v>0.5</v>
      </c>
      <c r="H4383">
        <v>7</v>
      </c>
      <c r="I4383">
        <v>6</v>
      </c>
      <c r="J4383">
        <v>1</v>
      </c>
      <c r="K4383">
        <v>3</v>
      </c>
      <c r="L4383">
        <v>0</v>
      </c>
    </row>
    <row r="4384" spans="1:12" x14ac:dyDescent="0.2">
      <c r="A4384" t="s">
        <v>4400</v>
      </c>
      <c r="B4384" t="s">
        <v>34</v>
      </c>
      <c r="C4384">
        <v>0</v>
      </c>
      <c r="D4384">
        <v>0</v>
      </c>
      <c r="E4384">
        <v>1</v>
      </c>
      <c r="F4384">
        <v>0</v>
      </c>
      <c r="G4384">
        <v>1</v>
      </c>
      <c r="H4384">
        <v>7</v>
      </c>
      <c r="I4384">
        <v>5</v>
      </c>
      <c r="J4384">
        <v>2</v>
      </c>
      <c r="K4384">
        <v>2</v>
      </c>
      <c r="L4384">
        <v>0</v>
      </c>
    </row>
    <row r="4385" spans="1:12" x14ac:dyDescent="0.2">
      <c r="A4385" t="s">
        <v>4401</v>
      </c>
      <c r="B4385" t="s">
        <v>34</v>
      </c>
      <c r="C4385">
        <v>0</v>
      </c>
      <c r="D4385">
        <v>1</v>
      </c>
      <c r="E4385">
        <v>3</v>
      </c>
      <c r="F4385">
        <v>0</v>
      </c>
      <c r="G4385">
        <v>0.5</v>
      </c>
      <c r="H4385">
        <v>7</v>
      </c>
      <c r="I4385">
        <v>6</v>
      </c>
      <c r="J4385">
        <v>1</v>
      </c>
      <c r="K4385">
        <v>3</v>
      </c>
      <c r="L4385">
        <v>0</v>
      </c>
    </row>
    <row r="4386" spans="1:12" x14ac:dyDescent="0.2">
      <c r="A4386" t="s">
        <v>4402</v>
      </c>
      <c r="B4386" t="s">
        <v>34</v>
      </c>
      <c r="C4386">
        <v>0</v>
      </c>
      <c r="D4386">
        <v>0</v>
      </c>
      <c r="E4386">
        <v>1</v>
      </c>
      <c r="F4386">
        <v>0</v>
      </c>
      <c r="G4386">
        <v>1</v>
      </c>
      <c r="H4386">
        <v>7</v>
      </c>
      <c r="I4386">
        <v>5</v>
      </c>
      <c r="J4386">
        <v>2</v>
      </c>
      <c r="K4386">
        <v>2</v>
      </c>
      <c r="L4386">
        <v>0</v>
      </c>
    </row>
    <row r="4387" spans="1:12" x14ac:dyDescent="0.2">
      <c r="A4387" t="s">
        <v>4403</v>
      </c>
      <c r="B4387" t="s">
        <v>34</v>
      </c>
      <c r="C4387">
        <v>0</v>
      </c>
      <c r="D4387">
        <v>1</v>
      </c>
      <c r="E4387">
        <v>1</v>
      </c>
      <c r="F4387">
        <v>0</v>
      </c>
      <c r="G4387">
        <v>0.5</v>
      </c>
      <c r="H4387">
        <v>8</v>
      </c>
      <c r="I4387">
        <v>7</v>
      </c>
      <c r="J4387">
        <v>1</v>
      </c>
      <c r="K4387">
        <v>3</v>
      </c>
      <c r="L4387">
        <v>0</v>
      </c>
    </row>
    <row r="4388" spans="1:12" x14ac:dyDescent="0.2">
      <c r="A4388" t="s">
        <v>4404</v>
      </c>
      <c r="B4388" t="s">
        <v>34</v>
      </c>
      <c r="C4388">
        <v>0</v>
      </c>
      <c r="D4388">
        <v>2</v>
      </c>
      <c r="E4388">
        <v>0</v>
      </c>
      <c r="F4388">
        <v>0</v>
      </c>
      <c r="G4388">
        <v>1</v>
      </c>
      <c r="H4388">
        <v>9</v>
      </c>
      <c r="I4388">
        <v>8</v>
      </c>
      <c r="J4388">
        <v>1</v>
      </c>
      <c r="K4388">
        <v>2</v>
      </c>
      <c r="L4388">
        <v>0</v>
      </c>
    </row>
    <row r="4389" spans="1:12" x14ac:dyDescent="0.2">
      <c r="A4389" t="s">
        <v>4405</v>
      </c>
      <c r="B4389" t="s">
        <v>17</v>
      </c>
      <c r="C4389">
        <v>3</v>
      </c>
      <c r="D4389">
        <v>4</v>
      </c>
      <c r="E4389">
        <v>4</v>
      </c>
      <c r="F4389">
        <v>1</v>
      </c>
      <c r="G4389">
        <v>0.5</v>
      </c>
      <c r="H4389">
        <v>0</v>
      </c>
      <c r="I4389">
        <v>14</v>
      </c>
      <c r="J4389">
        <v>2</v>
      </c>
      <c r="K4389">
        <v>5</v>
      </c>
      <c r="L4389">
        <v>0</v>
      </c>
    </row>
    <row r="4390" spans="1:12" x14ac:dyDescent="0.2">
      <c r="A4390" t="s">
        <v>4406</v>
      </c>
      <c r="B4390" t="s">
        <v>34</v>
      </c>
      <c r="C4390">
        <v>0</v>
      </c>
      <c r="D4390">
        <v>3</v>
      </c>
      <c r="E4390">
        <v>0</v>
      </c>
      <c r="F4390">
        <v>0</v>
      </c>
      <c r="G4390">
        <v>1</v>
      </c>
      <c r="H4390">
        <v>6</v>
      </c>
      <c r="I4390">
        <v>12</v>
      </c>
      <c r="J4390">
        <v>1</v>
      </c>
      <c r="K4390">
        <v>3</v>
      </c>
      <c r="L4390">
        <v>0</v>
      </c>
    </row>
    <row r="4391" spans="1:12" x14ac:dyDescent="0.2">
      <c r="A4391" t="s">
        <v>4407</v>
      </c>
      <c r="B4391" t="s">
        <v>19</v>
      </c>
      <c r="C4391">
        <v>0</v>
      </c>
      <c r="D4391">
        <v>1</v>
      </c>
      <c r="E4391">
        <v>1</v>
      </c>
      <c r="F4391">
        <v>1</v>
      </c>
      <c r="G4391">
        <v>1</v>
      </c>
      <c r="H4391">
        <v>10</v>
      </c>
      <c r="I4391">
        <v>40</v>
      </c>
      <c r="J4391">
        <v>2</v>
      </c>
      <c r="K4391">
        <v>3</v>
      </c>
      <c r="L4391">
        <v>0</v>
      </c>
    </row>
    <row r="4392" spans="1:12" x14ac:dyDescent="0.2">
      <c r="A4392" t="s">
        <v>4408</v>
      </c>
      <c r="B4392" t="s">
        <v>17</v>
      </c>
      <c r="C4392">
        <v>3</v>
      </c>
      <c r="D4392">
        <v>1</v>
      </c>
      <c r="E4392">
        <v>0</v>
      </c>
      <c r="F4392">
        <v>1</v>
      </c>
      <c r="G4392">
        <v>1</v>
      </c>
      <c r="H4392">
        <v>3</v>
      </c>
      <c r="I4392">
        <v>2</v>
      </c>
      <c r="J4392">
        <v>2</v>
      </c>
      <c r="K4392">
        <v>1</v>
      </c>
      <c r="L4392">
        <v>0</v>
      </c>
    </row>
    <row r="4393" spans="1:12" x14ac:dyDescent="0.2">
      <c r="A4393" t="s">
        <v>4409</v>
      </c>
      <c r="B4393" t="s">
        <v>19</v>
      </c>
      <c r="C4393">
        <v>4</v>
      </c>
      <c r="D4393">
        <v>3</v>
      </c>
      <c r="E4393">
        <v>1</v>
      </c>
      <c r="F4393">
        <v>0</v>
      </c>
      <c r="G4393">
        <v>1</v>
      </c>
      <c r="H4393">
        <v>10</v>
      </c>
      <c r="I4393">
        <v>27</v>
      </c>
      <c r="J4393">
        <v>1</v>
      </c>
      <c r="K4393">
        <v>5</v>
      </c>
      <c r="L4393">
        <v>0</v>
      </c>
    </row>
    <row r="4394" spans="1:12" x14ac:dyDescent="0.2">
      <c r="A4394" t="s">
        <v>4410</v>
      </c>
      <c r="B4394" t="s">
        <v>34</v>
      </c>
      <c r="C4394">
        <v>0</v>
      </c>
      <c r="D4394">
        <v>15</v>
      </c>
      <c r="E4394">
        <v>245</v>
      </c>
      <c r="F4394">
        <v>0</v>
      </c>
      <c r="G4394">
        <v>0.2</v>
      </c>
      <c r="H4394">
        <v>28</v>
      </c>
      <c r="I4394">
        <v>125</v>
      </c>
      <c r="J4394">
        <v>10</v>
      </c>
      <c r="K4394">
        <v>25</v>
      </c>
      <c r="L4394">
        <v>0</v>
      </c>
    </row>
    <row r="4395" spans="1:12" x14ac:dyDescent="0.2">
      <c r="A4395" t="s">
        <v>4411</v>
      </c>
      <c r="B4395" t="s">
        <v>34</v>
      </c>
      <c r="C4395">
        <v>0</v>
      </c>
      <c r="D4395">
        <v>0</v>
      </c>
      <c r="E4395">
        <v>1</v>
      </c>
      <c r="F4395">
        <v>0</v>
      </c>
      <c r="G4395">
        <v>1</v>
      </c>
      <c r="H4395">
        <v>7</v>
      </c>
      <c r="I4395">
        <v>5</v>
      </c>
      <c r="J4395">
        <v>2</v>
      </c>
      <c r="K4395">
        <v>2</v>
      </c>
      <c r="L4395">
        <v>0</v>
      </c>
    </row>
    <row r="4396" spans="1:12" x14ac:dyDescent="0.2">
      <c r="A4396" t="s">
        <v>4412</v>
      </c>
      <c r="B4396" t="s">
        <v>34</v>
      </c>
      <c r="C4396">
        <v>0</v>
      </c>
      <c r="D4396">
        <v>1</v>
      </c>
      <c r="E4396">
        <v>1</v>
      </c>
      <c r="F4396">
        <v>0</v>
      </c>
      <c r="G4396">
        <v>0.5</v>
      </c>
      <c r="H4396">
        <v>7</v>
      </c>
      <c r="I4396">
        <v>6</v>
      </c>
      <c r="J4396">
        <v>1</v>
      </c>
      <c r="K4396">
        <v>3</v>
      </c>
      <c r="L4396">
        <v>0</v>
      </c>
    </row>
    <row r="4397" spans="1:12" x14ac:dyDescent="0.2">
      <c r="A4397" t="s">
        <v>4413</v>
      </c>
      <c r="B4397" t="s">
        <v>34</v>
      </c>
      <c r="C4397">
        <v>0</v>
      </c>
      <c r="D4397">
        <v>0</v>
      </c>
      <c r="E4397">
        <v>1</v>
      </c>
      <c r="F4397">
        <v>0</v>
      </c>
      <c r="G4397">
        <v>1</v>
      </c>
      <c r="H4397">
        <v>7</v>
      </c>
      <c r="I4397">
        <v>5</v>
      </c>
      <c r="J4397">
        <v>2</v>
      </c>
      <c r="K4397">
        <v>2</v>
      </c>
      <c r="L4397">
        <v>0</v>
      </c>
    </row>
    <row r="4398" spans="1:12" x14ac:dyDescent="0.2">
      <c r="A4398" t="s">
        <v>4414</v>
      </c>
      <c r="B4398" t="s">
        <v>34</v>
      </c>
      <c r="C4398">
        <v>0</v>
      </c>
      <c r="D4398">
        <v>1</v>
      </c>
      <c r="E4398">
        <v>1</v>
      </c>
      <c r="F4398">
        <v>0</v>
      </c>
      <c r="G4398">
        <v>0.5</v>
      </c>
      <c r="H4398">
        <v>7</v>
      </c>
      <c r="I4398">
        <v>6</v>
      </c>
      <c r="J4398">
        <v>1</v>
      </c>
      <c r="K4398">
        <v>3</v>
      </c>
      <c r="L4398">
        <v>0</v>
      </c>
    </row>
    <row r="4399" spans="1:12" x14ac:dyDescent="0.2">
      <c r="A4399" t="s">
        <v>4415</v>
      </c>
      <c r="B4399" t="s">
        <v>34</v>
      </c>
      <c r="C4399">
        <v>0</v>
      </c>
      <c r="D4399">
        <v>0</v>
      </c>
      <c r="E4399">
        <v>1</v>
      </c>
      <c r="F4399">
        <v>0</v>
      </c>
      <c r="G4399">
        <v>1</v>
      </c>
      <c r="H4399">
        <v>7</v>
      </c>
      <c r="I4399">
        <v>5</v>
      </c>
      <c r="J4399">
        <v>2</v>
      </c>
      <c r="K4399">
        <v>2</v>
      </c>
      <c r="L4399">
        <v>0</v>
      </c>
    </row>
    <row r="4400" spans="1:12" x14ac:dyDescent="0.2">
      <c r="A4400" t="s">
        <v>4416</v>
      </c>
      <c r="B4400" t="s">
        <v>34</v>
      </c>
      <c r="C4400">
        <v>0</v>
      </c>
      <c r="D4400">
        <v>1</v>
      </c>
      <c r="E4400">
        <v>3</v>
      </c>
      <c r="F4400">
        <v>0</v>
      </c>
      <c r="G4400">
        <v>0.5</v>
      </c>
      <c r="H4400">
        <v>7</v>
      </c>
      <c r="I4400">
        <v>6</v>
      </c>
      <c r="J4400">
        <v>1</v>
      </c>
      <c r="K4400">
        <v>3</v>
      </c>
      <c r="L4400">
        <v>0</v>
      </c>
    </row>
    <row r="4401" spans="1:12" x14ac:dyDescent="0.2">
      <c r="A4401" t="s">
        <v>4417</v>
      </c>
      <c r="B4401" t="s">
        <v>17</v>
      </c>
      <c r="C4401">
        <v>0</v>
      </c>
      <c r="D4401">
        <v>2</v>
      </c>
      <c r="E4401">
        <v>1</v>
      </c>
      <c r="F4401">
        <v>1</v>
      </c>
      <c r="G4401">
        <v>1</v>
      </c>
      <c r="H4401">
        <v>2</v>
      </c>
      <c r="I4401">
        <v>6</v>
      </c>
      <c r="J4401">
        <v>1</v>
      </c>
      <c r="K4401">
        <v>3</v>
      </c>
      <c r="L4401">
        <v>0</v>
      </c>
    </row>
    <row r="4402" spans="1:12" x14ac:dyDescent="0.2">
      <c r="A4402" t="s">
        <v>4418</v>
      </c>
      <c r="B4402" t="s">
        <v>17</v>
      </c>
      <c r="C4402">
        <v>0</v>
      </c>
      <c r="D4402">
        <v>2</v>
      </c>
      <c r="E4402">
        <v>1</v>
      </c>
      <c r="F4402">
        <v>1</v>
      </c>
      <c r="G4402">
        <v>1</v>
      </c>
      <c r="H4402">
        <v>3</v>
      </c>
      <c r="I4402">
        <v>5</v>
      </c>
      <c r="J4402">
        <v>1</v>
      </c>
      <c r="K4402">
        <v>3</v>
      </c>
      <c r="L4402">
        <v>0</v>
      </c>
    </row>
    <row r="4403" spans="1:12" x14ac:dyDescent="0.2">
      <c r="A4403" t="s">
        <v>4419</v>
      </c>
      <c r="B4403" t="s">
        <v>17</v>
      </c>
      <c r="C4403">
        <v>0</v>
      </c>
      <c r="D4403">
        <v>2</v>
      </c>
      <c r="E4403">
        <v>1</v>
      </c>
      <c r="F4403">
        <v>1</v>
      </c>
      <c r="G4403">
        <v>1</v>
      </c>
      <c r="H4403">
        <v>0</v>
      </c>
      <c r="I4403">
        <v>8</v>
      </c>
      <c r="J4403">
        <v>1</v>
      </c>
      <c r="K4403">
        <v>4</v>
      </c>
      <c r="L4403">
        <v>0</v>
      </c>
    </row>
    <row r="4404" spans="1:12" x14ac:dyDescent="0.2">
      <c r="A4404" t="s">
        <v>4420</v>
      </c>
      <c r="B4404" t="s">
        <v>17</v>
      </c>
      <c r="C4404">
        <v>0</v>
      </c>
      <c r="D4404">
        <v>3</v>
      </c>
      <c r="E4404">
        <v>3</v>
      </c>
      <c r="F4404">
        <v>1</v>
      </c>
      <c r="G4404">
        <v>1</v>
      </c>
      <c r="H4404">
        <v>2</v>
      </c>
      <c r="I4404">
        <v>12</v>
      </c>
      <c r="J4404">
        <v>1</v>
      </c>
      <c r="K4404">
        <v>4</v>
      </c>
      <c r="L4404">
        <v>0</v>
      </c>
    </row>
    <row r="4405" spans="1:12" x14ac:dyDescent="0.2">
      <c r="A4405" t="s">
        <v>4421</v>
      </c>
      <c r="B4405" t="s">
        <v>34</v>
      </c>
      <c r="C4405">
        <v>0</v>
      </c>
      <c r="D4405">
        <v>2</v>
      </c>
      <c r="E4405">
        <v>0</v>
      </c>
      <c r="F4405">
        <v>0</v>
      </c>
      <c r="G4405">
        <v>1</v>
      </c>
      <c r="H4405">
        <v>7</v>
      </c>
      <c r="I4405">
        <v>7</v>
      </c>
      <c r="J4405">
        <v>1</v>
      </c>
      <c r="K4405">
        <v>2</v>
      </c>
      <c r="L4405">
        <v>0</v>
      </c>
    </row>
    <row r="4406" spans="1:12" x14ac:dyDescent="0.2">
      <c r="A4406" t="s">
        <v>4422</v>
      </c>
      <c r="B4406" t="s">
        <v>17</v>
      </c>
      <c r="C4406">
        <v>3</v>
      </c>
      <c r="D4406">
        <v>3</v>
      </c>
      <c r="E4406">
        <v>3</v>
      </c>
      <c r="F4406">
        <v>1</v>
      </c>
      <c r="G4406">
        <v>1</v>
      </c>
      <c r="H4406">
        <v>0</v>
      </c>
      <c r="I4406">
        <v>8</v>
      </c>
      <c r="J4406">
        <v>1</v>
      </c>
      <c r="K4406">
        <v>4</v>
      </c>
      <c r="L4406">
        <v>0</v>
      </c>
    </row>
    <row r="4407" spans="1:12" x14ac:dyDescent="0.2">
      <c r="A4407" t="s">
        <v>4423</v>
      </c>
      <c r="B4407" t="s">
        <v>34</v>
      </c>
      <c r="C4407">
        <v>0</v>
      </c>
      <c r="D4407">
        <v>3</v>
      </c>
      <c r="E4407">
        <v>0</v>
      </c>
      <c r="F4407">
        <v>0</v>
      </c>
      <c r="G4407">
        <v>1</v>
      </c>
      <c r="H4407">
        <v>6</v>
      </c>
      <c r="I4407">
        <v>12</v>
      </c>
      <c r="J4407">
        <v>1</v>
      </c>
      <c r="K4407">
        <v>3</v>
      </c>
      <c r="L4407">
        <v>0</v>
      </c>
    </row>
    <row r="4408" spans="1:12" x14ac:dyDescent="0.2">
      <c r="A4408" t="s">
        <v>4424</v>
      </c>
      <c r="B4408" t="s">
        <v>17</v>
      </c>
      <c r="C4408">
        <v>2</v>
      </c>
      <c r="D4408">
        <v>1</v>
      </c>
      <c r="E4408">
        <v>1</v>
      </c>
      <c r="F4408">
        <v>1</v>
      </c>
      <c r="G4408">
        <v>0.5</v>
      </c>
      <c r="H4408">
        <v>0</v>
      </c>
      <c r="I4408">
        <v>12</v>
      </c>
      <c r="J4408">
        <v>2</v>
      </c>
      <c r="K4408">
        <v>3</v>
      </c>
      <c r="L4408">
        <v>0</v>
      </c>
    </row>
    <row r="4409" spans="1:12" x14ac:dyDescent="0.2">
      <c r="A4409" t="s">
        <v>4425</v>
      </c>
      <c r="B4409" t="s">
        <v>19</v>
      </c>
      <c r="C4409">
        <v>0</v>
      </c>
      <c r="D4409">
        <v>4</v>
      </c>
      <c r="E4409">
        <v>0</v>
      </c>
      <c r="F4409">
        <v>1</v>
      </c>
      <c r="G4409">
        <v>0.5</v>
      </c>
      <c r="H4409">
        <v>5</v>
      </c>
      <c r="I4409">
        <v>15</v>
      </c>
      <c r="J4409">
        <v>1</v>
      </c>
      <c r="K4409">
        <v>4</v>
      </c>
      <c r="L4409">
        <v>1</v>
      </c>
    </row>
    <row r="4410" spans="1:12" x14ac:dyDescent="0.2">
      <c r="A4410" t="s">
        <v>4426</v>
      </c>
      <c r="B4410" t="s">
        <v>19</v>
      </c>
      <c r="C4410">
        <v>0</v>
      </c>
      <c r="D4410">
        <v>7</v>
      </c>
      <c r="E4410">
        <v>6</v>
      </c>
      <c r="F4410">
        <v>1</v>
      </c>
      <c r="G4410">
        <v>1</v>
      </c>
      <c r="H4410">
        <v>10</v>
      </c>
      <c r="I4410">
        <v>31</v>
      </c>
      <c r="J4410">
        <v>7</v>
      </c>
      <c r="K4410">
        <v>9</v>
      </c>
      <c r="L4410">
        <v>0</v>
      </c>
    </row>
    <row r="4411" spans="1:12" x14ac:dyDescent="0.2">
      <c r="A4411" t="s">
        <v>4427</v>
      </c>
      <c r="B4411" t="s">
        <v>19</v>
      </c>
      <c r="C4411">
        <v>0</v>
      </c>
      <c r="D4411">
        <v>0</v>
      </c>
      <c r="E4411">
        <v>0</v>
      </c>
      <c r="F4411">
        <v>0</v>
      </c>
      <c r="G4411">
        <v>1</v>
      </c>
      <c r="H4411">
        <v>3</v>
      </c>
      <c r="I4411">
        <v>9</v>
      </c>
      <c r="J4411">
        <v>1</v>
      </c>
      <c r="K4411">
        <v>5</v>
      </c>
      <c r="L4411">
        <v>0</v>
      </c>
    </row>
    <row r="4412" spans="1:12" x14ac:dyDescent="0.2">
      <c r="A4412" t="s">
        <v>4428</v>
      </c>
      <c r="B4412" t="s">
        <v>19</v>
      </c>
      <c r="C4412">
        <v>0</v>
      </c>
      <c r="D4412">
        <v>2</v>
      </c>
      <c r="E4412">
        <v>0</v>
      </c>
      <c r="F4412">
        <v>1</v>
      </c>
      <c r="G4412">
        <v>0.5</v>
      </c>
      <c r="H4412">
        <v>3</v>
      </c>
      <c r="I4412">
        <v>5</v>
      </c>
      <c r="J4412">
        <v>1</v>
      </c>
      <c r="K4412">
        <v>3</v>
      </c>
      <c r="L4412">
        <v>0</v>
      </c>
    </row>
    <row r="4413" spans="1:12" x14ac:dyDescent="0.2">
      <c r="A4413" t="s">
        <v>4429</v>
      </c>
      <c r="B4413" t="s">
        <v>17</v>
      </c>
      <c r="C4413">
        <v>0</v>
      </c>
      <c r="D4413">
        <v>4</v>
      </c>
      <c r="E4413">
        <v>1</v>
      </c>
      <c r="F4413">
        <v>1</v>
      </c>
      <c r="G4413">
        <v>1</v>
      </c>
      <c r="H4413">
        <v>5</v>
      </c>
      <c r="I4413">
        <v>12</v>
      </c>
      <c r="J4413">
        <v>1</v>
      </c>
      <c r="K4413">
        <v>9</v>
      </c>
      <c r="L4413">
        <v>0</v>
      </c>
    </row>
    <row r="4414" spans="1:12" x14ac:dyDescent="0.2">
      <c r="A4414" t="s">
        <v>4430</v>
      </c>
      <c r="B4414" t="s">
        <v>17</v>
      </c>
      <c r="C4414">
        <v>0</v>
      </c>
      <c r="D4414">
        <v>3</v>
      </c>
      <c r="E4414">
        <v>2</v>
      </c>
      <c r="F4414">
        <v>1</v>
      </c>
      <c r="G4414">
        <v>0.5</v>
      </c>
      <c r="H4414">
        <v>4</v>
      </c>
      <c r="I4414">
        <v>17</v>
      </c>
      <c r="J4414">
        <v>1</v>
      </c>
      <c r="K4414">
        <v>4</v>
      </c>
      <c r="L4414">
        <v>0</v>
      </c>
    </row>
    <row r="4415" spans="1:12" x14ac:dyDescent="0.2">
      <c r="A4415" t="s">
        <v>4431</v>
      </c>
      <c r="B4415" t="s">
        <v>13</v>
      </c>
      <c r="C4415">
        <v>0</v>
      </c>
      <c r="D4415">
        <v>3</v>
      </c>
      <c r="E4415">
        <v>0</v>
      </c>
      <c r="F4415">
        <v>1</v>
      </c>
      <c r="G4415">
        <v>1</v>
      </c>
      <c r="H4415">
        <v>2</v>
      </c>
      <c r="I4415">
        <v>3</v>
      </c>
      <c r="J4415">
        <v>6</v>
      </c>
      <c r="K4415">
        <v>3</v>
      </c>
      <c r="L4415">
        <v>0</v>
      </c>
    </row>
    <row r="4416" spans="1:12" x14ac:dyDescent="0.2">
      <c r="A4416" t="s">
        <v>4432</v>
      </c>
      <c r="B4416" t="s">
        <v>34</v>
      </c>
      <c r="C4416">
        <v>0</v>
      </c>
      <c r="D4416">
        <v>3</v>
      </c>
      <c r="E4416">
        <v>6</v>
      </c>
      <c r="F4416">
        <v>0</v>
      </c>
      <c r="G4416">
        <v>1</v>
      </c>
      <c r="H4416">
        <v>7</v>
      </c>
      <c r="I4416">
        <v>20</v>
      </c>
      <c r="J4416">
        <v>0</v>
      </c>
      <c r="K4416">
        <v>4</v>
      </c>
      <c r="L4416">
        <v>0</v>
      </c>
    </row>
    <row r="4417" spans="1:12" x14ac:dyDescent="0.2">
      <c r="A4417" t="s">
        <v>4433</v>
      </c>
      <c r="B4417" t="s">
        <v>19</v>
      </c>
      <c r="C4417">
        <v>0</v>
      </c>
      <c r="D4417">
        <v>5</v>
      </c>
      <c r="E4417">
        <v>0</v>
      </c>
      <c r="F4417">
        <v>1</v>
      </c>
      <c r="G4417">
        <v>0.5</v>
      </c>
      <c r="H4417">
        <v>8</v>
      </c>
      <c r="I4417">
        <v>18</v>
      </c>
      <c r="J4417">
        <v>4</v>
      </c>
      <c r="K4417">
        <v>6</v>
      </c>
      <c r="L4417">
        <v>0</v>
      </c>
    </row>
    <row r="4418" spans="1:12" x14ac:dyDescent="0.2">
      <c r="A4418" t="s">
        <v>4434</v>
      </c>
      <c r="B4418" t="s">
        <v>19</v>
      </c>
      <c r="C4418">
        <v>0</v>
      </c>
      <c r="D4418">
        <v>3</v>
      </c>
      <c r="E4418">
        <v>0</v>
      </c>
      <c r="F4418">
        <v>1</v>
      </c>
      <c r="G4418">
        <v>0.5</v>
      </c>
      <c r="H4418">
        <v>5</v>
      </c>
      <c r="I4418">
        <v>8</v>
      </c>
      <c r="J4418">
        <v>1</v>
      </c>
      <c r="K4418">
        <v>3</v>
      </c>
      <c r="L4418">
        <v>0</v>
      </c>
    </row>
    <row r="4419" spans="1:12" x14ac:dyDescent="0.2">
      <c r="A4419" t="s">
        <v>4435</v>
      </c>
      <c r="B4419" t="s">
        <v>19</v>
      </c>
      <c r="C4419">
        <v>1</v>
      </c>
      <c r="D4419">
        <v>6</v>
      </c>
      <c r="E4419">
        <v>44</v>
      </c>
      <c r="F4419">
        <v>1</v>
      </c>
      <c r="G4419">
        <v>0.5</v>
      </c>
      <c r="H4419">
        <v>6</v>
      </c>
      <c r="I4419">
        <v>45</v>
      </c>
      <c r="J4419">
        <v>4</v>
      </c>
      <c r="K4419">
        <v>14</v>
      </c>
      <c r="L4419">
        <v>0</v>
      </c>
    </row>
    <row r="4420" spans="1:12" x14ac:dyDescent="0.2">
      <c r="A4420" t="s">
        <v>4436</v>
      </c>
      <c r="B4420" t="s">
        <v>19</v>
      </c>
      <c r="C4420">
        <v>2</v>
      </c>
      <c r="D4420">
        <v>3</v>
      </c>
      <c r="E4420">
        <v>1</v>
      </c>
      <c r="F4420">
        <v>1</v>
      </c>
      <c r="G4420">
        <v>0.5</v>
      </c>
      <c r="H4420">
        <v>1</v>
      </c>
      <c r="I4420">
        <v>13</v>
      </c>
      <c r="J4420">
        <v>3</v>
      </c>
      <c r="K4420">
        <v>4</v>
      </c>
      <c r="L4420">
        <v>0</v>
      </c>
    </row>
    <row r="4421" spans="1:12" x14ac:dyDescent="0.2">
      <c r="A4421" t="s">
        <v>4437</v>
      </c>
      <c r="B4421" t="s">
        <v>19</v>
      </c>
      <c r="C4421">
        <v>1</v>
      </c>
      <c r="D4421">
        <v>4</v>
      </c>
      <c r="E4421">
        <v>0</v>
      </c>
      <c r="F4421">
        <v>1</v>
      </c>
      <c r="G4421">
        <v>0.5</v>
      </c>
      <c r="H4421">
        <v>13</v>
      </c>
      <c r="I4421">
        <v>30</v>
      </c>
      <c r="J4421">
        <v>3</v>
      </c>
      <c r="K4421">
        <v>5</v>
      </c>
      <c r="L4421">
        <v>0</v>
      </c>
    </row>
    <row r="4422" spans="1:12" x14ac:dyDescent="0.2">
      <c r="A4422" t="s">
        <v>4438</v>
      </c>
      <c r="B4422" t="s">
        <v>19</v>
      </c>
      <c r="C4422">
        <v>0</v>
      </c>
      <c r="D4422">
        <v>8</v>
      </c>
      <c r="E4422">
        <v>0</v>
      </c>
      <c r="F4422">
        <v>0</v>
      </c>
      <c r="G4422">
        <v>0.5</v>
      </c>
      <c r="H4422">
        <v>26</v>
      </c>
      <c r="I4422">
        <v>67</v>
      </c>
      <c r="J4422">
        <v>1</v>
      </c>
      <c r="K4422">
        <v>10</v>
      </c>
      <c r="L4422">
        <v>0</v>
      </c>
    </row>
    <row r="4423" spans="1:12" x14ac:dyDescent="0.2">
      <c r="A4423" t="s">
        <v>4439</v>
      </c>
      <c r="B4423" t="s">
        <v>34</v>
      </c>
      <c r="C4423">
        <v>0</v>
      </c>
      <c r="D4423">
        <v>15</v>
      </c>
      <c r="E4423">
        <v>130</v>
      </c>
      <c r="F4423">
        <v>0</v>
      </c>
      <c r="G4423">
        <v>0.5</v>
      </c>
      <c r="H4423">
        <v>13</v>
      </c>
      <c r="I4423">
        <v>79</v>
      </c>
      <c r="J4423">
        <v>0</v>
      </c>
      <c r="K4423">
        <v>20</v>
      </c>
      <c r="L4423">
        <v>0</v>
      </c>
    </row>
    <row r="4424" spans="1:12" x14ac:dyDescent="0.2">
      <c r="A4424" t="s">
        <v>4440</v>
      </c>
      <c r="B4424" t="s">
        <v>19</v>
      </c>
      <c r="C4424">
        <v>0</v>
      </c>
      <c r="D4424">
        <v>2</v>
      </c>
      <c r="E4424">
        <v>1</v>
      </c>
      <c r="F4424">
        <v>1</v>
      </c>
      <c r="G4424">
        <v>1</v>
      </c>
      <c r="H4424">
        <v>7</v>
      </c>
      <c r="I4424">
        <v>24</v>
      </c>
      <c r="J4424">
        <v>0</v>
      </c>
      <c r="K4424">
        <v>2</v>
      </c>
      <c r="L4424">
        <v>0</v>
      </c>
    </row>
    <row r="4425" spans="1:12" x14ac:dyDescent="0.2">
      <c r="A4425" t="s">
        <v>4441</v>
      </c>
      <c r="B4425" t="s">
        <v>34</v>
      </c>
      <c r="C4425">
        <v>0</v>
      </c>
      <c r="D4425">
        <v>9</v>
      </c>
      <c r="E4425">
        <v>77</v>
      </c>
      <c r="F4425">
        <v>0</v>
      </c>
      <c r="G4425">
        <v>1</v>
      </c>
      <c r="H4425">
        <v>8</v>
      </c>
      <c r="I4425">
        <v>47</v>
      </c>
      <c r="J4425">
        <v>0</v>
      </c>
      <c r="K4425">
        <v>14</v>
      </c>
      <c r="L4425">
        <v>0</v>
      </c>
    </row>
    <row r="4426" spans="1:12" x14ac:dyDescent="0.2">
      <c r="A4426" t="s">
        <v>4442</v>
      </c>
      <c r="B4426" t="s">
        <v>17</v>
      </c>
      <c r="C4426">
        <v>0</v>
      </c>
      <c r="D4426">
        <v>2</v>
      </c>
      <c r="E4426">
        <v>1</v>
      </c>
      <c r="F4426">
        <v>1</v>
      </c>
      <c r="G4426">
        <v>1</v>
      </c>
      <c r="H4426">
        <v>0</v>
      </c>
      <c r="I4426">
        <v>5</v>
      </c>
      <c r="J4426">
        <v>1</v>
      </c>
      <c r="K4426">
        <v>3</v>
      </c>
      <c r="L4426">
        <v>0</v>
      </c>
    </row>
    <row r="4427" spans="1:12" x14ac:dyDescent="0.2">
      <c r="A4427" t="s">
        <v>4443</v>
      </c>
      <c r="B4427" t="s">
        <v>19</v>
      </c>
      <c r="C4427">
        <v>0</v>
      </c>
      <c r="D4427">
        <v>7</v>
      </c>
      <c r="E4427">
        <v>0</v>
      </c>
      <c r="F4427">
        <v>0</v>
      </c>
      <c r="G4427">
        <v>0.5</v>
      </c>
      <c r="H4427">
        <v>23</v>
      </c>
      <c r="I4427">
        <v>61</v>
      </c>
      <c r="J4427">
        <v>2</v>
      </c>
      <c r="K4427">
        <v>12</v>
      </c>
      <c r="L4427">
        <v>0</v>
      </c>
    </row>
    <row r="4428" spans="1:12" x14ac:dyDescent="0.2">
      <c r="A4428" t="s">
        <v>4444</v>
      </c>
      <c r="B4428" t="s">
        <v>17</v>
      </c>
      <c r="C4428">
        <v>0</v>
      </c>
      <c r="D4428">
        <v>2</v>
      </c>
      <c r="E4428">
        <v>1</v>
      </c>
      <c r="F4428">
        <v>1</v>
      </c>
      <c r="G4428">
        <v>1</v>
      </c>
      <c r="H4428">
        <v>0</v>
      </c>
      <c r="I4428">
        <v>5</v>
      </c>
      <c r="J4428">
        <v>1</v>
      </c>
      <c r="K4428">
        <v>3</v>
      </c>
      <c r="L4428">
        <v>0</v>
      </c>
    </row>
    <row r="4429" spans="1:12" x14ac:dyDescent="0.2">
      <c r="A4429" t="s">
        <v>4445</v>
      </c>
      <c r="B4429" t="s">
        <v>19</v>
      </c>
      <c r="C4429">
        <v>0</v>
      </c>
      <c r="D4429">
        <v>0</v>
      </c>
      <c r="E4429">
        <v>3</v>
      </c>
      <c r="F4429">
        <v>0</v>
      </c>
      <c r="G4429">
        <v>0.5</v>
      </c>
      <c r="H4429">
        <v>8</v>
      </c>
      <c r="I4429">
        <v>13</v>
      </c>
      <c r="J4429">
        <v>1</v>
      </c>
      <c r="K4429">
        <v>3</v>
      </c>
      <c r="L4429">
        <v>0</v>
      </c>
    </row>
    <row r="4430" spans="1:12" x14ac:dyDescent="0.2">
      <c r="A4430" t="s">
        <v>4446</v>
      </c>
      <c r="B4430" t="s">
        <v>34</v>
      </c>
      <c r="C4430">
        <v>0</v>
      </c>
      <c r="D4430">
        <v>7</v>
      </c>
      <c r="E4430">
        <v>21</v>
      </c>
      <c r="F4430">
        <v>0</v>
      </c>
      <c r="G4430">
        <v>0.5</v>
      </c>
      <c r="H4430">
        <v>9</v>
      </c>
      <c r="I4430">
        <v>57</v>
      </c>
      <c r="J4430">
        <v>1</v>
      </c>
      <c r="K4430">
        <v>7</v>
      </c>
      <c r="L4430">
        <v>0</v>
      </c>
    </row>
    <row r="4431" spans="1:12" x14ac:dyDescent="0.2">
      <c r="A4431" t="s">
        <v>4447</v>
      </c>
      <c r="B4431" t="s">
        <v>17</v>
      </c>
      <c r="C4431">
        <v>0</v>
      </c>
      <c r="D4431">
        <v>2</v>
      </c>
      <c r="E4431">
        <v>1</v>
      </c>
      <c r="F4431">
        <v>1</v>
      </c>
      <c r="G4431">
        <v>1</v>
      </c>
      <c r="H4431">
        <v>2</v>
      </c>
      <c r="I4431">
        <v>6</v>
      </c>
      <c r="J4431">
        <v>1</v>
      </c>
      <c r="K4431">
        <v>3</v>
      </c>
      <c r="L4431">
        <v>0</v>
      </c>
    </row>
    <row r="4432" spans="1:12" x14ac:dyDescent="0.2">
      <c r="A4432" t="s">
        <v>4448</v>
      </c>
      <c r="B4432" t="s">
        <v>19</v>
      </c>
      <c r="C4432">
        <v>0</v>
      </c>
      <c r="D4432">
        <v>4</v>
      </c>
      <c r="E4432">
        <v>0</v>
      </c>
      <c r="F4432">
        <v>1</v>
      </c>
      <c r="G4432">
        <v>1</v>
      </c>
      <c r="H4432">
        <v>5</v>
      </c>
      <c r="I4432">
        <v>10</v>
      </c>
      <c r="J4432">
        <v>2</v>
      </c>
      <c r="K4432">
        <v>4</v>
      </c>
      <c r="L4432">
        <v>0</v>
      </c>
    </row>
    <row r="4433" spans="1:12" x14ac:dyDescent="0.2">
      <c r="A4433" t="s">
        <v>4449</v>
      </c>
      <c r="B4433" t="s">
        <v>19</v>
      </c>
      <c r="C4433">
        <v>0</v>
      </c>
      <c r="D4433">
        <v>7</v>
      </c>
      <c r="E4433">
        <v>0</v>
      </c>
      <c r="F4433">
        <v>0</v>
      </c>
      <c r="G4433">
        <v>1</v>
      </c>
      <c r="H4433">
        <v>11</v>
      </c>
      <c r="I4433">
        <v>53</v>
      </c>
      <c r="J4433">
        <v>0</v>
      </c>
      <c r="K4433">
        <v>9</v>
      </c>
      <c r="L4433">
        <v>0</v>
      </c>
    </row>
    <row r="4434" spans="1:12" x14ac:dyDescent="0.2">
      <c r="A4434" t="s">
        <v>4450</v>
      </c>
      <c r="B4434" t="s">
        <v>17</v>
      </c>
      <c r="C4434">
        <v>0</v>
      </c>
      <c r="D4434">
        <v>17</v>
      </c>
      <c r="E4434">
        <v>215</v>
      </c>
      <c r="F4434">
        <v>1</v>
      </c>
      <c r="G4434">
        <v>0.33300000000000002</v>
      </c>
      <c r="H4434">
        <v>2</v>
      </c>
      <c r="I4434">
        <v>69</v>
      </c>
      <c r="J4434">
        <v>2</v>
      </c>
      <c r="K4434">
        <v>31</v>
      </c>
      <c r="L4434">
        <v>0</v>
      </c>
    </row>
    <row r="4435" spans="1:12" x14ac:dyDescent="0.2">
      <c r="A4435" t="s">
        <v>4451</v>
      </c>
      <c r="B4435" t="s">
        <v>17</v>
      </c>
      <c r="C4435">
        <v>0</v>
      </c>
      <c r="D4435">
        <v>0</v>
      </c>
      <c r="E4435">
        <v>0</v>
      </c>
      <c r="F4435">
        <v>1</v>
      </c>
      <c r="G4435">
        <v>1</v>
      </c>
      <c r="H4435">
        <v>1</v>
      </c>
      <c r="I4435">
        <v>2</v>
      </c>
      <c r="J4435">
        <v>2</v>
      </c>
      <c r="K4435">
        <v>1</v>
      </c>
      <c r="L4435">
        <v>0</v>
      </c>
    </row>
    <row r="4436" spans="1:12" x14ac:dyDescent="0.2">
      <c r="A4436" t="s">
        <v>4452</v>
      </c>
      <c r="B4436" t="s">
        <v>17</v>
      </c>
      <c r="C4436">
        <v>1</v>
      </c>
      <c r="D4436">
        <v>6</v>
      </c>
      <c r="E4436">
        <v>3</v>
      </c>
      <c r="F4436">
        <v>1</v>
      </c>
      <c r="G4436">
        <v>1</v>
      </c>
      <c r="H4436">
        <v>5</v>
      </c>
      <c r="I4436">
        <v>11</v>
      </c>
      <c r="J4436">
        <v>10</v>
      </c>
      <c r="K4436">
        <v>7</v>
      </c>
      <c r="L4436">
        <v>5</v>
      </c>
    </row>
    <row r="4437" spans="1:12" x14ac:dyDescent="0.2">
      <c r="A4437" t="s">
        <v>4453</v>
      </c>
      <c r="B4437" t="s">
        <v>17</v>
      </c>
      <c r="C4437">
        <v>0</v>
      </c>
      <c r="D4437">
        <v>2</v>
      </c>
      <c r="E4437">
        <v>1</v>
      </c>
      <c r="F4437">
        <v>1</v>
      </c>
      <c r="G4437">
        <v>1</v>
      </c>
      <c r="H4437">
        <v>0</v>
      </c>
      <c r="I4437">
        <v>8</v>
      </c>
      <c r="J4437">
        <v>1</v>
      </c>
      <c r="K4437">
        <v>4</v>
      </c>
      <c r="L4437">
        <v>0</v>
      </c>
    </row>
    <row r="4438" spans="1:12" x14ac:dyDescent="0.2">
      <c r="A4438" t="s">
        <v>4454</v>
      </c>
      <c r="B4438" t="s">
        <v>17</v>
      </c>
      <c r="C4438">
        <v>0</v>
      </c>
      <c r="D4438">
        <v>2</v>
      </c>
      <c r="E4438">
        <v>3</v>
      </c>
      <c r="F4438">
        <v>0</v>
      </c>
      <c r="G4438">
        <v>0.5</v>
      </c>
      <c r="H4438">
        <v>2</v>
      </c>
      <c r="I4438">
        <v>7</v>
      </c>
      <c r="J4438">
        <v>2</v>
      </c>
      <c r="K4438">
        <v>4</v>
      </c>
      <c r="L4438">
        <v>0</v>
      </c>
    </row>
    <row r="4439" spans="1:12" x14ac:dyDescent="0.2">
      <c r="A4439" t="s">
        <v>4455</v>
      </c>
      <c r="B4439" t="s">
        <v>17</v>
      </c>
      <c r="C4439">
        <v>2</v>
      </c>
      <c r="D4439">
        <v>4</v>
      </c>
      <c r="E4439">
        <v>1</v>
      </c>
      <c r="F4439">
        <v>1</v>
      </c>
      <c r="G4439">
        <v>0.5</v>
      </c>
      <c r="H4439">
        <v>1</v>
      </c>
      <c r="I4439">
        <v>11</v>
      </c>
      <c r="J4439">
        <v>14</v>
      </c>
      <c r="K4439">
        <v>4</v>
      </c>
      <c r="L4439">
        <v>0</v>
      </c>
    </row>
    <row r="4440" spans="1:12" x14ac:dyDescent="0.2">
      <c r="A4440" t="s">
        <v>4456</v>
      </c>
      <c r="B4440" t="s">
        <v>34</v>
      </c>
      <c r="C4440">
        <v>0</v>
      </c>
      <c r="D4440">
        <v>9</v>
      </c>
      <c r="E4440">
        <v>34</v>
      </c>
      <c r="F4440">
        <v>0</v>
      </c>
      <c r="G4440">
        <v>1</v>
      </c>
      <c r="H4440">
        <v>15</v>
      </c>
      <c r="I4440">
        <v>73</v>
      </c>
      <c r="J4440">
        <v>3</v>
      </c>
      <c r="K4440">
        <v>14</v>
      </c>
      <c r="L4440">
        <v>0</v>
      </c>
    </row>
    <row r="4441" spans="1:12" x14ac:dyDescent="0.2">
      <c r="A4441" t="s">
        <v>4457</v>
      </c>
      <c r="B4441" t="s">
        <v>17</v>
      </c>
      <c r="C4441">
        <v>0</v>
      </c>
      <c r="D4441">
        <v>2</v>
      </c>
      <c r="E4441">
        <v>1</v>
      </c>
      <c r="F4441">
        <v>1</v>
      </c>
      <c r="G4441">
        <v>1</v>
      </c>
      <c r="H4441">
        <v>3</v>
      </c>
      <c r="I4441">
        <v>7</v>
      </c>
      <c r="J4441">
        <v>1</v>
      </c>
      <c r="K4441">
        <v>3</v>
      </c>
      <c r="L4441">
        <v>0</v>
      </c>
    </row>
    <row r="4442" spans="1:12" x14ac:dyDescent="0.2">
      <c r="A4442" t="s">
        <v>4458</v>
      </c>
      <c r="B4442" t="s">
        <v>17</v>
      </c>
      <c r="C4442">
        <v>0</v>
      </c>
      <c r="D4442">
        <v>2</v>
      </c>
      <c r="E4442">
        <v>1</v>
      </c>
      <c r="F4442">
        <v>1</v>
      </c>
      <c r="G4442">
        <v>1</v>
      </c>
      <c r="H4442">
        <v>2</v>
      </c>
      <c r="I4442">
        <v>9</v>
      </c>
      <c r="J4442">
        <v>1</v>
      </c>
      <c r="K4442">
        <v>3</v>
      </c>
      <c r="L4442">
        <v>0</v>
      </c>
    </row>
    <row r="4443" spans="1:12" x14ac:dyDescent="0.2">
      <c r="A4443" t="s">
        <v>4459</v>
      </c>
      <c r="B4443" t="s">
        <v>17</v>
      </c>
      <c r="C4443">
        <v>1</v>
      </c>
      <c r="D4443">
        <v>1</v>
      </c>
      <c r="E4443">
        <v>0</v>
      </c>
      <c r="F4443">
        <v>1</v>
      </c>
      <c r="G4443">
        <v>1</v>
      </c>
      <c r="H4443">
        <v>1</v>
      </c>
      <c r="I4443">
        <v>5</v>
      </c>
      <c r="J4443">
        <v>1</v>
      </c>
      <c r="K4443">
        <v>1</v>
      </c>
      <c r="L4443">
        <v>0</v>
      </c>
    </row>
    <row r="4444" spans="1:12" x14ac:dyDescent="0.2">
      <c r="A4444" t="s">
        <v>4460</v>
      </c>
      <c r="B4444" t="s">
        <v>34</v>
      </c>
      <c r="C4444">
        <v>1</v>
      </c>
      <c r="D4444">
        <v>4</v>
      </c>
      <c r="E4444">
        <v>8</v>
      </c>
      <c r="F4444">
        <v>0</v>
      </c>
      <c r="G4444">
        <v>1</v>
      </c>
      <c r="H4444">
        <v>8</v>
      </c>
      <c r="I4444">
        <v>30</v>
      </c>
      <c r="J4444">
        <v>0</v>
      </c>
      <c r="K4444">
        <v>5</v>
      </c>
      <c r="L4444">
        <v>0</v>
      </c>
    </row>
    <row r="4445" spans="1:12" x14ac:dyDescent="0.2">
      <c r="A4445" t="s">
        <v>4461</v>
      </c>
      <c r="B4445" t="s">
        <v>19</v>
      </c>
      <c r="C4445">
        <v>6</v>
      </c>
      <c r="D4445">
        <v>6</v>
      </c>
      <c r="E4445">
        <v>12</v>
      </c>
      <c r="F4445">
        <v>1</v>
      </c>
      <c r="G4445">
        <v>0.5</v>
      </c>
      <c r="H4445">
        <v>12</v>
      </c>
      <c r="I4445">
        <v>71</v>
      </c>
      <c r="J4445">
        <v>9</v>
      </c>
      <c r="K4445">
        <v>13</v>
      </c>
      <c r="L4445">
        <v>0</v>
      </c>
    </row>
    <row r="4446" spans="1:12" x14ac:dyDescent="0.2">
      <c r="A4446" t="s">
        <v>4462</v>
      </c>
      <c r="B4446" t="s">
        <v>19</v>
      </c>
      <c r="C4446">
        <v>0</v>
      </c>
      <c r="D4446">
        <v>0</v>
      </c>
      <c r="E4446">
        <v>1</v>
      </c>
      <c r="F4446">
        <v>0</v>
      </c>
      <c r="G4446">
        <v>1</v>
      </c>
      <c r="H4446">
        <v>4</v>
      </c>
      <c r="I4446">
        <v>6</v>
      </c>
      <c r="J4446">
        <v>1</v>
      </c>
      <c r="K4446">
        <v>3</v>
      </c>
      <c r="L4446">
        <v>0</v>
      </c>
    </row>
    <row r="4447" spans="1:12" x14ac:dyDescent="0.2">
      <c r="A4447" t="s">
        <v>4463</v>
      </c>
      <c r="B4447" t="s">
        <v>17</v>
      </c>
      <c r="C4447">
        <v>0</v>
      </c>
      <c r="D4447">
        <v>2</v>
      </c>
      <c r="E4447">
        <v>3</v>
      </c>
      <c r="F4447">
        <v>1</v>
      </c>
      <c r="G4447">
        <v>1</v>
      </c>
      <c r="H4447">
        <v>0</v>
      </c>
      <c r="I4447">
        <v>14</v>
      </c>
      <c r="J4447">
        <v>3</v>
      </c>
      <c r="K4447">
        <v>3</v>
      </c>
      <c r="L4447">
        <v>0</v>
      </c>
    </row>
    <row r="4448" spans="1:12" x14ac:dyDescent="0.2">
      <c r="A4448" t="s">
        <v>4464</v>
      </c>
      <c r="B4448" t="s">
        <v>17</v>
      </c>
      <c r="C4448">
        <v>0</v>
      </c>
      <c r="D4448">
        <v>5</v>
      </c>
      <c r="E4448">
        <v>0</v>
      </c>
      <c r="F4448">
        <v>1</v>
      </c>
      <c r="G4448">
        <v>1</v>
      </c>
      <c r="H4448">
        <v>1</v>
      </c>
      <c r="I4448">
        <v>20</v>
      </c>
      <c r="J4448">
        <v>6</v>
      </c>
      <c r="K4448">
        <v>6</v>
      </c>
      <c r="L4448">
        <v>0</v>
      </c>
    </row>
    <row r="4449" spans="1:12" x14ac:dyDescent="0.2">
      <c r="A4449" t="s">
        <v>4465</v>
      </c>
      <c r="B4449" t="s">
        <v>17</v>
      </c>
      <c r="C4449">
        <v>0</v>
      </c>
      <c r="D4449">
        <v>6</v>
      </c>
      <c r="E4449">
        <v>0</v>
      </c>
      <c r="F4449">
        <v>1</v>
      </c>
      <c r="G4449">
        <v>1</v>
      </c>
      <c r="H4449">
        <v>1</v>
      </c>
      <c r="I4449">
        <v>16</v>
      </c>
      <c r="J4449">
        <v>7</v>
      </c>
      <c r="K4449">
        <v>7</v>
      </c>
      <c r="L4449">
        <v>0</v>
      </c>
    </row>
    <row r="4450" spans="1:12" x14ac:dyDescent="0.2">
      <c r="A4450" t="s">
        <v>4466</v>
      </c>
      <c r="B4450" t="s">
        <v>19</v>
      </c>
      <c r="C4450">
        <v>0</v>
      </c>
      <c r="D4450">
        <v>0</v>
      </c>
      <c r="E4450">
        <v>0</v>
      </c>
      <c r="F4450">
        <v>1</v>
      </c>
      <c r="G4450">
        <v>1</v>
      </c>
      <c r="H4450">
        <v>1</v>
      </c>
      <c r="I4450">
        <v>3</v>
      </c>
      <c r="J4450">
        <v>2</v>
      </c>
      <c r="K4450">
        <v>1</v>
      </c>
      <c r="L4450">
        <v>0</v>
      </c>
    </row>
    <row r="4451" spans="1:12" x14ac:dyDescent="0.2">
      <c r="A4451" t="s">
        <v>4467</v>
      </c>
      <c r="B4451" t="s">
        <v>19</v>
      </c>
      <c r="C4451">
        <v>8</v>
      </c>
      <c r="D4451">
        <v>2</v>
      </c>
      <c r="E4451">
        <v>0</v>
      </c>
      <c r="F4451">
        <v>1</v>
      </c>
      <c r="G4451">
        <v>1</v>
      </c>
      <c r="H4451">
        <v>2</v>
      </c>
      <c r="I4451">
        <v>7</v>
      </c>
      <c r="J4451">
        <v>6</v>
      </c>
      <c r="K4451">
        <v>2</v>
      </c>
      <c r="L4451">
        <v>0</v>
      </c>
    </row>
    <row r="4452" spans="1:12" x14ac:dyDescent="0.2">
      <c r="A4452" t="s">
        <v>4468</v>
      </c>
      <c r="B4452" t="s">
        <v>19</v>
      </c>
      <c r="C4452">
        <v>0</v>
      </c>
      <c r="D4452">
        <v>5</v>
      </c>
      <c r="E4452">
        <v>14</v>
      </c>
      <c r="F4452">
        <v>1</v>
      </c>
      <c r="G4452">
        <v>0.5</v>
      </c>
      <c r="H4452">
        <v>11</v>
      </c>
      <c r="I4452">
        <v>40</v>
      </c>
      <c r="J4452">
        <v>4</v>
      </c>
      <c r="K4452">
        <v>10</v>
      </c>
      <c r="L4452">
        <v>1</v>
      </c>
    </row>
    <row r="4453" spans="1:12" x14ac:dyDescent="0.2">
      <c r="A4453" t="s">
        <v>4469</v>
      </c>
      <c r="B4453" t="s">
        <v>19</v>
      </c>
      <c r="C4453">
        <v>0</v>
      </c>
      <c r="D4453">
        <v>2</v>
      </c>
      <c r="E4453">
        <v>1</v>
      </c>
      <c r="F4453">
        <v>1</v>
      </c>
      <c r="G4453">
        <v>1</v>
      </c>
      <c r="H4453">
        <v>3</v>
      </c>
      <c r="I4453">
        <v>9</v>
      </c>
      <c r="J4453">
        <v>1</v>
      </c>
      <c r="K4453">
        <v>3</v>
      </c>
      <c r="L4453">
        <v>0</v>
      </c>
    </row>
    <row r="4454" spans="1:12" x14ac:dyDescent="0.2">
      <c r="A4454" t="s">
        <v>4470</v>
      </c>
      <c r="B4454" t="s">
        <v>17</v>
      </c>
      <c r="C4454">
        <v>2</v>
      </c>
      <c r="D4454">
        <v>2</v>
      </c>
      <c r="E4454">
        <v>0</v>
      </c>
      <c r="F4454">
        <v>1</v>
      </c>
      <c r="G4454">
        <v>1</v>
      </c>
      <c r="H4454">
        <v>1</v>
      </c>
      <c r="I4454">
        <v>4</v>
      </c>
      <c r="J4454">
        <v>10</v>
      </c>
      <c r="K4454">
        <v>2</v>
      </c>
      <c r="L4454">
        <v>0</v>
      </c>
    </row>
    <row r="4455" spans="1:12" x14ac:dyDescent="0.2">
      <c r="A4455" t="s">
        <v>4471</v>
      </c>
      <c r="B4455" t="s">
        <v>19</v>
      </c>
      <c r="C4455">
        <v>0</v>
      </c>
      <c r="D4455">
        <v>6</v>
      </c>
      <c r="E4455">
        <v>4</v>
      </c>
      <c r="F4455">
        <v>1</v>
      </c>
      <c r="G4455">
        <v>0.5</v>
      </c>
      <c r="H4455">
        <v>3</v>
      </c>
      <c r="I4455">
        <v>13</v>
      </c>
      <c r="J4455">
        <v>7</v>
      </c>
      <c r="K4455">
        <v>6</v>
      </c>
      <c r="L4455">
        <v>0</v>
      </c>
    </row>
    <row r="4456" spans="1:12" x14ac:dyDescent="0.2">
      <c r="A4456" t="s">
        <v>4472</v>
      </c>
      <c r="B4456" t="s">
        <v>34</v>
      </c>
      <c r="C4456">
        <v>0</v>
      </c>
      <c r="D4456">
        <v>3</v>
      </c>
      <c r="E4456">
        <v>3</v>
      </c>
      <c r="F4456">
        <v>0</v>
      </c>
      <c r="G4456">
        <v>1</v>
      </c>
      <c r="H4456">
        <v>6</v>
      </c>
      <c r="I4456">
        <v>39</v>
      </c>
      <c r="J4456">
        <v>0</v>
      </c>
      <c r="K4456">
        <v>3</v>
      </c>
      <c r="L4456">
        <v>0</v>
      </c>
    </row>
    <row r="4457" spans="1:12" x14ac:dyDescent="0.2">
      <c r="A4457" t="s">
        <v>4473</v>
      </c>
      <c r="B4457" t="s">
        <v>34</v>
      </c>
      <c r="C4457">
        <v>0</v>
      </c>
      <c r="D4457">
        <v>2</v>
      </c>
      <c r="E4457">
        <v>1</v>
      </c>
      <c r="F4457">
        <v>0</v>
      </c>
      <c r="G4457">
        <v>1</v>
      </c>
      <c r="H4457">
        <v>14</v>
      </c>
      <c r="I4457">
        <v>17</v>
      </c>
      <c r="J4457">
        <v>0</v>
      </c>
      <c r="K4457">
        <v>2</v>
      </c>
      <c r="L4457">
        <v>0</v>
      </c>
    </row>
    <row r="4458" spans="1:12" x14ac:dyDescent="0.2">
      <c r="A4458" t="s">
        <v>4474</v>
      </c>
      <c r="B4458" t="s">
        <v>34</v>
      </c>
      <c r="C4458">
        <v>0</v>
      </c>
      <c r="D4458">
        <v>4</v>
      </c>
      <c r="E4458">
        <v>10</v>
      </c>
      <c r="F4458">
        <v>0</v>
      </c>
      <c r="G4458">
        <v>0.5</v>
      </c>
      <c r="H4458">
        <v>8</v>
      </c>
      <c r="I4458">
        <v>36</v>
      </c>
      <c r="J4458">
        <v>0</v>
      </c>
      <c r="K4458">
        <v>5</v>
      </c>
      <c r="L4458">
        <v>0</v>
      </c>
    </row>
    <row r="4459" spans="1:12" x14ac:dyDescent="0.2">
      <c r="A4459" t="s">
        <v>4475</v>
      </c>
      <c r="B4459" t="s">
        <v>17</v>
      </c>
      <c r="C4459">
        <v>0</v>
      </c>
      <c r="D4459">
        <v>1</v>
      </c>
      <c r="E4459">
        <v>0</v>
      </c>
      <c r="F4459">
        <v>1</v>
      </c>
      <c r="G4459">
        <v>1</v>
      </c>
      <c r="H4459">
        <v>0</v>
      </c>
      <c r="I4459">
        <v>2</v>
      </c>
      <c r="J4459">
        <v>2</v>
      </c>
      <c r="K4459">
        <v>1</v>
      </c>
      <c r="L4459">
        <v>0</v>
      </c>
    </row>
    <row r="4460" spans="1:12" x14ac:dyDescent="0.2">
      <c r="A4460" t="s">
        <v>4476</v>
      </c>
      <c r="B4460" t="s">
        <v>17</v>
      </c>
      <c r="C4460">
        <v>0</v>
      </c>
      <c r="D4460">
        <v>3</v>
      </c>
      <c r="E4460">
        <v>6</v>
      </c>
      <c r="F4460">
        <v>1</v>
      </c>
      <c r="G4460">
        <v>0.5</v>
      </c>
      <c r="H4460">
        <v>1</v>
      </c>
      <c r="I4460">
        <v>16</v>
      </c>
      <c r="J4460">
        <v>1</v>
      </c>
      <c r="K4460">
        <v>4</v>
      </c>
      <c r="L4460">
        <v>0</v>
      </c>
    </row>
    <row r="4461" spans="1:12" x14ac:dyDescent="0.2">
      <c r="A4461" t="s">
        <v>4477</v>
      </c>
      <c r="B4461" t="s">
        <v>19</v>
      </c>
      <c r="C4461">
        <v>0</v>
      </c>
      <c r="D4461">
        <v>7</v>
      </c>
      <c r="E4461">
        <v>3</v>
      </c>
      <c r="F4461">
        <v>0</v>
      </c>
      <c r="G4461">
        <v>0.5</v>
      </c>
      <c r="H4461">
        <v>11</v>
      </c>
      <c r="I4461">
        <v>57</v>
      </c>
      <c r="J4461">
        <v>0</v>
      </c>
      <c r="K4461">
        <v>10</v>
      </c>
      <c r="L4461">
        <v>0</v>
      </c>
    </row>
    <row r="4462" spans="1:12" x14ac:dyDescent="0.2">
      <c r="A4462" t="s">
        <v>4478</v>
      </c>
      <c r="B4462" t="s">
        <v>19</v>
      </c>
      <c r="C4462">
        <v>0</v>
      </c>
      <c r="D4462">
        <v>3</v>
      </c>
      <c r="E4462">
        <v>0</v>
      </c>
      <c r="F4462">
        <v>0</v>
      </c>
      <c r="G4462">
        <v>1</v>
      </c>
      <c r="H4462">
        <v>4</v>
      </c>
      <c r="I4462">
        <v>9</v>
      </c>
      <c r="J4462">
        <v>2</v>
      </c>
      <c r="K4462">
        <v>3</v>
      </c>
      <c r="L4462">
        <v>0</v>
      </c>
    </row>
    <row r="4463" spans="1:12" x14ac:dyDescent="0.2">
      <c r="A4463" t="s">
        <v>4479</v>
      </c>
      <c r="B4463" t="s">
        <v>34</v>
      </c>
      <c r="C4463">
        <v>0</v>
      </c>
      <c r="D4463">
        <v>0</v>
      </c>
      <c r="E4463">
        <v>4</v>
      </c>
      <c r="F4463">
        <v>0</v>
      </c>
      <c r="G4463">
        <v>0.5</v>
      </c>
      <c r="H4463">
        <v>15</v>
      </c>
      <c r="I4463">
        <v>28</v>
      </c>
      <c r="J4463">
        <v>3</v>
      </c>
      <c r="K4463">
        <v>6</v>
      </c>
      <c r="L4463">
        <v>3</v>
      </c>
    </row>
    <row r="4464" spans="1:12" x14ac:dyDescent="0.2">
      <c r="A4464" t="s">
        <v>4480</v>
      </c>
      <c r="B4464" t="s">
        <v>19</v>
      </c>
      <c r="C4464">
        <v>1</v>
      </c>
      <c r="D4464">
        <v>3</v>
      </c>
      <c r="E4464">
        <v>1</v>
      </c>
      <c r="F4464">
        <v>1</v>
      </c>
      <c r="G4464">
        <v>1</v>
      </c>
      <c r="H4464">
        <v>5</v>
      </c>
      <c r="I4464">
        <v>6</v>
      </c>
      <c r="J4464">
        <v>7</v>
      </c>
      <c r="K4464">
        <v>4</v>
      </c>
      <c r="L4464">
        <v>3</v>
      </c>
    </row>
    <row r="4465" spans="1:12" x14ac:dyDescent="0.2">
      <c r="A4465" t="s">
        <v>4481</v>
      </c>
      <c r="B4465" t="s">
        <v>34</v>
      </c>
      <c r="C4465">
        <v>0</v>
      </c>
      <c r="D4465">
        <v>9</v>
      </c>
      <c r="E4465">
        <v>0</v>
      </c>
      <c r="F4465">
        <v>0</v>
      </c>
      <c r="G4465">
        <v>1</v>
      </c>
      <c r="H4465">
        <v>8</v>
      </c>
      <c r="I4465">
        <v>31</v>
      </c>
      <c r="J4465">
        <v>197</v>
      </c>
      <c r="K4465">
        <v>11</v>
      </c>
      <c r="L4465">
        <v>0</v>
      </c>
    </row>
    <row r="4466" spans="1:12" x14ac:dyDescent="0.2">
      <c r="A4466" t="s">
        <v>4482</v>
      </c>
      <c r="B4466" t="s">
        <v>34</v>
      </c>
      <c r="C4466">
        <v>0</v>
      </c>
      <c r="D4466">
        <v>7</v>
      </c>
      <c r="E4466">
        <v>5</v>
      </c>
      <c r="F4466">
        <v>0</v>
      </c>
      <c r="G4466">
        <v>0.5</v>
      </c>
      <c r="H4466">
        <v>25</v>
      </c>
      <c r="I4466">
        <v>56</v>
      </c>
      <c r="J4466">
        <v>2</v>
      </c>
      <c r="K4466">
        <v>10</v>
      </c>
      <c r="L4466">
        <v>0</v>
      </c>
    </row>
    <row r="4467" spans="1:12" x14ac:dyDescent="0.2">
      <c r="A4467" t="s">
        <v>4483</v>
      </c>
      <c r="B4467" t="s">
        <v>34</v>
      </c>
      <c r="C4467">
        <v>0</v>
      </c>
      <c r="D4467">
        <v>8</v>
      </c>
      <c r="E4467">
        <v>16</v>
      </c>
      <c r="F4467">
        <v>0</v>
      </c>
      <c r="G4467">
        <v>0.5</v>
      </c>
      <c r="H4467">
        <v>4</v>
      </c>
      <c r="I4467">
        <v>15</v>
      </c>
      <c r="J4467">
        <v>10</v>
      </c>
      <c r="K4467">
        <v>8</v>
      </c>
      <c r="L4467">
        <v>0</v>
      </c>
    </row>
    <row r="4468" spans="1:12" x14ac:dyDescent="0.2">
      <c r="A4468" t="s">
        <v>4484</v>
      </c>
      <c r="B4468" t="s">
        <v>34</v>
      </c>
      <c r="C4468">
        <v>0</v>
      </c>
      <c r="D4468">
        <v>9</v>
      </c>
      <c r="E4468">
        <v>0</v>
      </c>
      <c r="F4468">
        <v>0</v>
      </c>
      <c r="G4468">
        <v>0.5</v>
      </c>
      <c r="H4468">
        <v>7</v>
      </c>
      <c r="I4468">
        <v>29</v>
      </c>
      <c r="J4468">
        <v>23</v>
      </c>
      <c r="K4468">
        <v>10</v>
      </c>
      <c r="L4468">
        <v>0</v>
      </c>
    </row>
    <row r="4469" spans="1:12" x14ac:dyDescent="0.2">
      <c r="A4469" t="s">
        <v>4485</v>
      </c>
      <c r="B4469" t="s">
        <v>19</v>
      </c>
      <c r="C4469">
        <v>0</v>
      </c>
      <c r="D4469">
        <v>1</v>
      </c>
      <c r="E4469">
        <v>0</v>
      </c>
      <c r="F4469">
        <v>0</v>
      </c>
      <c r="G4469">
        <v>1</v>
      </c>
      <c r="H4469">
        <v>4</v>
      </c>
      <c r="I4469">
        <v>8</v>
      </c>
      <c r="J4469">
        <v>3</v>
      </c>
      <c r="K4469">
        <v>2</v>
      </c>
      <c r="L4469">
        <v>1</v>
      </c>
    </row>
    <row r="4470" spans="1:12" x14ac:dyDescent="0.2">
      <c r="A4470" t="s">
        <v>4486</v>
      </c>
      <c r="B4470" t="s">
        <v>19</v>
      </c>
      <c r="C4470">
        <v>0</v>
      </c>
      <c r="D4470">
        <v>6</v>
      </c>
      <c r="E4470">
        <v>0</v>
      </c>
      <c r="F4470">
        <v>0</v>
      </c>
      <c r="G4470">
        <v>0.33300000000000002</v>
      </c>
      <c r="H4470">
        <v>4</v>
      </c>
      <c r="I4470">
        <v>22</v>
      </c>
      <c r="J4470">
        <v>3</v>
      </c>
      <c r="K4470">
        <v>10</v>
      </c>
      <c r="L4470">
        <v>0</v>
      </c>
    </row>
    <row r="4471" spans="1:12" x14ac:dyDescent="0.2">
      <c r="A4471" t="s">
        <v>4487</v>
      </c>
      <c r="B4471" t="s">
        <v>15</v>
      </c>
      <c r="C4471">
        <v>0</v>
      </c>
      <c r="D4471">
        <v>4</v>
      </c>
      <c r="E4471">
        <v>2</v>
      </c>
      <c r="F4471">
        <v>1</v>
      </c>
      <c r="G4471">
        <v>0.33300000000000002</v>
      </c>
      <c r="H4471">
        <v>1</v>
      </c>
      <c r="I4471">
        <v>8</v>
      </c>
      <c r="J4471">
        <v>25</v>
      </c>
      <c r="K4471">
        <v>5</v>
      </c>
      <c r="L4471">
        <v>0</v>
      </c>
    </row>
    <row r="4472" spans="1:12" x14ac:dyDescent="0.2">
      <c r="A4472" t="s">
        <v>4488</v>
      </c>
      <c r="B4472" t="s">
        <v>34</v>
      </c>
      <c r="C4472">
        <v>0</v>
      </c>
      <c r="D4472">
        <v>9</v>
      </c>
      <c r="E4472">
        <v>44</v>
      </c>
      <c r="F4472">
        <v>0</v>
      </c>
      <c r="G4472">
        <v>1</v>
      </c>
      <c r="H4472">
        <v>27</v>
      </c>
      <c r="I4472">
        <v>60</v>
      </c>
      <c r="J4472">
        <v>0</v>
      </c>
      <c r="K4472">
        <v>12</v>
      </c>
      <c r="L4472">
        <v>0</v>
      </c>
    </row>
    <row r="4473" spans="1:12" x14ac:dyDescent="0.2">
      <c r="A4473" t="s">
        <v>4489</v>
      </c>
      <c r="B4473" t="s">
        <v>34</v>
      </c>
      <c r="C4473">
        <v>0</v>
      </c>
      <c r="D4473">
        <v>4</v>
      </c>
      <c r="E4473">
        <v>17</v>
      </c>
      <c r="F4473">
        <v>0</v>
      </c>
      <c r="G4473">
        <v>1</v>
      </c>
      <c r="H4473">
        <v>19</v>
      </c>
      <c r="I4473">
        <v>30</v>
      </c>
      <c r="J4473">
        <v>0</v>
      </c>
      <c r="K4473">
        <v>7</v>
      </c>
      <c r="L4473">
        <v>0</v>
      </c>
    </row>
    <row r="4474" spans="1:12" x14ac:dyDescent="0.2">
      <c r="A4474" t="s">
        <v>4490</v>
      </c>
      <c r="B4474" t="s">
        <v>34</v>
      </c>
      <c r="C4474">
        <v>1</v>
      </c>
      <c r="D4474">
        <v>16</v>
      </c>
      <c r="E4474">
        <v>112</v>
      </c>
      <c r="F4474">
        <v>0</v>
      </c>
      <c r="G4474">
        <v>1</v>
      </c>
      <c r="H4474">
        <v>42</v>
      </c>
      <c r="I4474">
        <v>77</v>
      </c>
      <c r="J4474">
        <v>2</v>
      </c>
      <c r="K4474">
        <v>17</v>
      </c>
      <c r="L4474">
        <v>0</v>
      </c>
    </row>
    <row r="4475" spans="1:12" x14ac:dyDescent="0.2">
      <c r="A4475" t="s">
        <v>4491</v>
      </c>
      <c r="B4475" t="s">
        <v>34</v>
      </c>
      <c r="C4475">
        <v>0</v>
      </c>
      <c r="D4475">
        <v>1</v>
      </c>
      <c r="E4475">
        <v>1</v>
      </c>
      <c r="F4475">
        <v>0</v>
      </c>
      <c r="G4475">
        <v>1</v>
      </c>
      <c r="H4475">
        <v>2</v>
      </c>
      <c r="I4475">
        <v>3</v>
      </c>
      <c r="J4475">
        <v>1</v>
      </c>
      <c r="K4475">
        <v>2</v>
      </c>
      <c r="L4475">
        <v>0</v>
      </c>
    </row>
    <row r="4476" spans="1:12" x14ac:dyDescent="0.2">
      <c r="A4476" t="s">
        <v>4492</v>
      </c>
      <c r="B4476" t="s">
        <v>13</v>
      </c>
      <c r="C4476">
        <v>0</v>
      </c>
      <c r="D4476">
        <v>1</v>
      </c>
      <c r="E4476">
        <v>0</v>
      </c>
      <c r="F4476">
        <v>1</v>
      </c>
      <c r="G4476">
        <v>1</v>
      </c>
      <c r="H4476">
        <v>1</v>
      </c>
      <c r="I4476">
        <v>1</v>
      </c>
      <c r="J4476">
        <v>3</v>
      </c>
      <c r="K4476">
        <v>1</v>
      </c>
      <c r="L4476">
        <v>0</v>
      </c>
    </row>
    <row r="4477" spans="1:12" x14ac:dyDescent="0.2">
      <c r="A4477" t="s">
        <v>4493</v>
      </c>
      <c r="B4477" t="s">
        <v>34</v>
      </c>
      <c r="C4477">
        <v>0</v>
      </c>
      <c r="D4477">
        <v>21</v>
      </c>
      <c r="E4477">
        <v>223</v>
      </c>
      <c r="F4477">
        <v>0</v>
      </c>
      <c r="G4477">
        <v>0.33300000000000002</v>
      </c>
      <c r="H4477">
        <v>27</v>
      </c>
      <c r="I4477">
        <v>74</v>
      </c>
      <c r="J4477">
        <v>3</v>
      </c>
      <c r="K4477">
        <v>23</v>
      </c>
      <c r="L4477">
        <v>0</v>
      </c>
    </row>
    <row r="4478" spans="1:12" x14ac:dyDescent="0.2">
      <c r="A4478" t="s">
        <v>4494</v>
      </c>
      <c r="B4478" t="s">
        <v>34</v>
      </c>
      <c r="C4478">
        <v>0</v>
      </c>
      <c r="D4478">
        <v>1</v>
      </c>
      <c r="E4478">
        <v>0</v>
      </c>
      <c r="F4478">
        <v>1</v>
      </c>
      <c r="G4478">
        <v>1</v>
      </c>
      <c r="H4478">
        <v>8</v>
      </c>
      <c r="I4478">
        <v>12</v>
      </c>
      <c r="J4478">
        <v>1</v>
      </c>
      <c r="K4478">
        <v>2</v>
      </c>
      <c r="L4478">
        <v>0</v>
      </c>
    </row>
    <row r="4479" spans="1:12" x14ac:dyDescent="0.2">
      <c r="A4479" t="s">
        <v>4495</v>
      </c>
      <c r="B4479" t="s">
        <v>34</v>
      </c>
      <c r="C4479">
        <v>0</v>
      </c>
      <c r="D4479">
        <v>1</v>
      </c>
      <c r="E4479">
        <v>1</v>
      </c>
      <c r="F4479">
        <v>0</v>
      </c>
      <c r="G4479">
        <v>1</v>
      </c>
      <c r="H4479">
        <v>2</v>
      </c>
      <c r="I4479">
        <v>3</v>
      </c>
      <c r="J4479">
        <v>1</v>
      </c>
      <c r="K4479">
        <v>2</v>
      </c>
      <c r="L4479">
        <v>0</v>
      </c>
    </row>
    <row r="4480" spans="1:12" x14ac:dyDescent="0.2">
      <c r="A4480" t="s">
        <v>4496</v>
      </c>
      <c r="B4480" t="s">
        <v>34</v>
      </c>
      <c r="C4480">
        <v>0</v>
      </c>
      <c r="D4480">
        <v>1</v>
      </c>
      <c r="E4480">
        <v>1</v>
      </c>
      <c r="F4480">
        <v>0</v>
      </c>
      <c r="G4480">
        <v>1</v>
      </c>
      <c r="H4480">
        <v>2</v>
      </c>
      <c r="I4480">
        <v>3</v>
      </c>
      <c r="J4480">
        <v>1</v>
      </c>
      <c r="K4480">
        <v>2</v>
      </c>
      <c r="L4480">
        <v>0</v>
      </c>
    </row>
    <row r="4481" spans="1:12" x14ac:dyDescent="0.2">
      <c r="A4481" t="s">
        <v>4497</v>
      </c>
      <c r="B4481" t="s">
        <v>34</v>
      </c>
      <c r="C4481">
        <v>0</v>
      </c>
      <c r="D4481">
        <v>9</v>
      </c>
      <c r="E4481">
        <v>13</v>
      </c>
      <c r="F4481">
        <v>0</v>
      </c>
      <c r="G4481">
        <v>1</v>
      </c>
      <c r="H4481">
        <v>33</v>
      </c>
      <c r="I4481">
        <v>54</v>
      </c>
      <c r="J4481">
        <v>1</v>
      </c>
      <c r="K4481">
        <v>11</v>
      </c>
      <c r="L4481">
        <v>0</v>
      </c>
    </row>
    <row r="4482" spans="1:12" x14ac:dyDescent="0.2">
      <c r="A4482" t="s">
        <v>4498</v>
      </c>
      <c r="B4482" t="s">
        <v>34</v>
      </c>
      <c r="C4482">
        <v>0</v>
      </c>
      <c r="D4482">
        <v>4</v>
      </c>
      <c r="E4482">
        <v>8</v>
      </c>
      <c r="F4482">
        <v>0</v>
      </c>
      <c r="G4482">
        <v>0.25</v>
      </c>
      <c r="H4482">
        <v>5</v>
      </c>
      <c r="I4482">
        <v>14</v>
      </c>
      <c r="J4482">
        <v>1</v>
      </c>
      <c r="K4482">
        <v>5</v>
      </c>
      <c r="L4482">
        <v>0</v>
      </c>
    </row>
    <row r="4483" spans="1:12" x14ac:dyDescent="0.2">
      <c r="A4483" t="s">
        <v>4499</v>
      </c>
      <c r="B4483" t="s">
        <v>34</v>
      </c>
      <c r="C4483">
        <v>0</v>
      </c>
      <c r="D4483">
        <v>7</v>
      </c>
      <c r="E4483">
        <v>19</v>
      </c>
      <c r="F4483">
        <v>0</v>
      </c>
      <c r="G4483">
        <v>0.33300000000000002</v>
      </c>
      <c r="H4483">
        <v>42</v>
      </c>
      <c r="I4483">
        <v>99</v>
      </c>
      <c r="J4483">
        <v>0</v>
      </c>
      <c r="K4483">
        <v>7</v>
      </c>
      <c r="L4483">
        <v>0</v>
      </c>
    </row>
    <row r="4484" spans="1:12" x14ac:dyDescent="0.2">
      <c r="A4484" t="s">
        <v>4500</v>
      </c>
      <c r="B4484" t="s">
        <v>34</v>
      </c>
      <c r="C4484">
        <v>0</v>
      </c>
      <c r="D4484">
        <v>6</v>
      </c>
      <c r="E4484">
        <v>14</v>
      </c>
      <c r="F4484">
        <v>0</v>
      </c>
      <c r="G4484">
        <v>0.33300000000000002</v>
      </c>
      <c r="H4484">
        <v>24</v>
      </c>
      <c r="I4484">
        <v>38</v>
      </c>
      <c r="J4484">
        <v>0</v>
      </c>
      <c r="K4484">
        <v>8</v>
      </c>
      <c r="L4484">
        <v>0</v>
      </c>
    </row>
    <row r="4485" spans="1:12" x14ac:dyDescent="0.2">
      <c r="A4485" t="s">
        <v>4501</v>
      </c>
      <c r="B4485" t="s">
        <v>34</v>
      </c>
      <c r="C4485">
        <v>1</v>
      </c>
      <c r="D4485">
        <v>6</v>
      </c>
      <c r="E4485">
        <v>4</v>
      </c>
      <c r="F4485">
        <v>0</v>
      </c>
      <c r="G4485">
        <v>0.5</v>
      </c>
      <c r="H4485">
        <v>10</v>
      </c>
      <c r="I4485">
        <v>31</v>
      </c>
      <c r="J4485">
        <v>1</v>
      </c>
      <c r="K4485">
        <v>8</v>
      </c>
      <c r="L4485">
        <v>0</v>
      </c>
    </row>
    <row r="4486" spans="1:12" x14ac:dyDescent="0.2">
      <c r="A4486" t="s">
        <v>4502</v>
      </c>
      <c r="B4486" t="s">
        <v>34</v>
      </c>
      <c r="C4486">
        <v>0</v>
      </c>
      <c r="D4486">
        <v>4</v>
      </c>
      <c r="E4486">
        <v>6</v>
      </c>
      <c r="F4486">
        <v>0</v>
      </c>
      <c r="G4486">
        <v>1</v>
      </c>
      <c r="H4486">
        <v>28</v>
      </c>
      <c r="I4486">
        <v>43</v>
      </c>
      <c r="J4486">
        <v>3</v>
      </c>
      <c r="K4486">
        <v>4</v>
      </c>
      <c r="L4486">
        <v>0</v>
      </c>
    </row>
    <row r="4487" spans="1:12" x14ac:dyDescent="0.2">
      <c r="A4487" t="s">
        <v>4503</v>
      </c>
      <c r="B4487" t="s">
        <v>19</v>
      </c>
      <c r="C4487">
        <v>0</v>
      </c>
      <c r="D4487">
        <v>5</v>
      </c>
      <c r="E4487">
        <v>3</v>
      </c>
      <c r="F4487">
        <v>0</v>
      </c>
      <c r="G4487">
        <v>0.33300000000000002</v>
      </c>
      <c r="H4487">
        <v>3</v>
      </c>
      <c r="I4487">
        <v>7</v>
      </c>
      <c r="J4487">
        <v>1</v>
      </c>
      <c r="K4487">
        <v>6</v>
      </c>
      <c r="L4487">
        <v>0</v>
      </c>
    </row>
    <row r="4488" spans="1:12" x14ac:dyDescent="0.2">
      <c r="A4488" t="s">
        <v>4504</v>
      </c>
      <c r="B4488" t="s">
        <v>19</v>
      </c>
      <c r="C4488">
        <v>0</v>
      </c>
      <c r="D4488">
        <v>4</v>
      </c>
      <c r="E4488">
        <v>6</v>
      </c>
      <c r="F4488">
        <v>0</v>
      </c>
      <c r="G4488">
        <v>0.33300000000000002</v>
      </c>
      <c r="H4488">
        <v>4</v>
      </c>
      <c r="I4488">
        <v>8</v>
      </c>
      <c r="J4488">
        <v>1</v>
      </c>
      <c r="K4488">
        <v>5</v>
      </c>
      <c r="L4488">
        <v>0</v>
      </c>
    </row>
    <row r="4489" spans="1:12" x14ac:dyDescent="0.2">
      <c r="A4489" t="s">
        <v>4505</v>
      </c>
      <c r="B4489" t="s">
        <v>34</v>
      </c>
      <c r="C4489">
        <v>0</v>
      </c>
      <c r="D4489">
        <v>4</v>
      </c>
      <c r="E4489">
        <v>8</v>
      </c>
      <c r="F4489">
        <v>0</v>
      </c>
      <c r="G4489">
        <v>0.25</v>
      </c>
      <c r="H4489">
        <v>4</v>
      </c>
      <c r="I4489">
        <v>13</v>
      </c>
      <c r="J4489">
        <v>1</v>
      </c>
      <c r="K4489">
        <v>5</v>
      </c>
      <c r="L4489">
        <v>0</v>
      </c>
    </row>
    <row r="4490" spans="1:12" x14ac:dyDescent="0.2">
      <c r="A4490" t="s">
        <v>4506</v>
      </c>
      <c r="B4490" t="s">
        <v>34</v>
      </c>
      <c r="C4490">
        <v>0</v>
      </c>
      <c r="D4490">
        <v>6</v>
      </c>
      <c r="E4490">
        <v>15</v>
      </c>
      <c r="F4490">
        <v>0</v>
      </c>
      <c r="G4490">
        <v>0.33300000000000002</v>
      </c>
      <c r="H4490">
        <v>8</v>
      </c>
      <c r="I4490">
        <v>23</v>
      </c>
      <c r="J4490">
        <v>1</v>
      </c>
      <c r="K4490">
        <v>6</v>
      </c>
      <c r="L4490">
        <v>0</v>
      </c>
    </row>
    <row r="4491" spans="1:12" x14ac:dyDescent="0.2">
      <c r="A4491" t="s">
        <v>4507</v>
      </c>
      <c r="B4491" t="s">
        <v>34</v>
      </c>
      <c r="C4491">
        <v>0</v>
      </c>
      <c r="D4491">
        <v>4</v>
      </c>
      <c r="E4491">
        <v>8</v>
      </c>
      <c r="F4491">
        <v>0</v>
      </c>
      <c r="G4491">
        <v>0.25</v>
      </c>
      <c r="H4491">
        <v>4</v>
      </c>
      <c r="I4491">
        <v>7</v>
      </c>
      <c r="J4491">
        <v>1</v>
      </c>
      <c r="K4491">
        <v>5</v>
      </c>
      <c r="L4491">
        <v>0</v>
      </c>
    </row>
    <row r="4492" spans="1:12" x14ac:dyDescent="0.2">
      <c r="A4492" t="s">
        <v>4508</v>
      </c>
      <c r="B4492" t="s">
        <v>17</v>
      </c>
      <c r="C4492">
        <v>0</v>
      </c>
      <c r="D4492">
        <v>5</v>
      </c>
      <c r="E4492">
        <v>15</v>
      </c>
      <c r="F4492">
        <v>0</v>
      </c>
      <c r="G4492">
        <v>0.2</v>
      </c>
      <c r="H4492">
        <v>2</v>
      </c>
      <c r="I4492">
        <v>8</v>
      </c>
      <c r="J4492">
        <v>1</v>
      </c>
      <c r="K4492">
        <v>7</v>
      </c>
      <c r="L4492">
        <v>0</v>
      </c>
    </row>
    <row r="4493" spans="1:12" x14ac:dyDescent="0.2">
      <c r="A4493" t="s">
        <v>4509</v>
      </c>
      <c r="B4493" t="s">
        <v>19</v>
      </c>
      <c r="C4493">
        <v>0</v>
      </c>
      <c r="D4493">
        <v>5</v>
      </c>
      <c r="E4493">
        <v>8</v>
      </c>
      <c r="F4493">
        <v>0</v>
      </c>
      <c r="G4493">
        <v>0.25</v>
      </c>
      <c r="H4493">
        <v>3</v>
      </c>
      <c r="I4493">
        <v>6</v>
      </c>
      <c r="J4493">
        <v>1</v>
      </c>
      <c r="K4493">
        <v>5</v>
      </c>
      <c r="L4493">
        <v>0</v>
      </c>
    </row>
    <row r="4494" spans="1:12" x14ac:dyDescent="0.2">
      <c r="A4494" t="s">
        <v>4510</v>
      </c>
      <c r="B4494" t="s">
        <v>34</v>
      </c>
      <c r="C4494">
        <v>0</v>
      </c>
      <c r="D4494">
        <v>6</v>
      </c>
      <c r="E4494">
        <v>28</v>
      </c>
      <c r="F4494">
        <v>0</v>
      </c>
      <c r="G4494">
        <v>0.5</v>
      </c>
      <c r="H4494">
        <v>43</v>
      </c>
      <c r="I4494">
        <v>67</v>
      </c>
      <c r="J4494">
        <v>3</v>
      </c>
      <c r="K4494">
        <v>8</v>
      </c>
      <c r="L4494">
        <v>0</v>
      </c>
    </row>
    <row r="4495" spans="1:12" x14ac:dyDescent="0.2">
      <c r="A4495" t="s">
        <v>4511</v>
      </c>
      <c r="B4495" t="s">
        <v>19</v>
      </c>
      <c r="C4495">
        <v>0</v>
      </c>
      <c r="D4495">
        <v>1</v>
      </c>
      <c r="E4495">
        <v>1</v>
      </c>
      <c r="F4495">
        <v>0</v>
      </c>
      <c r="G4495">
        <v>1</v>
      </c>
      <c r="H4495">
        <v>5</v>
      </c>
      <c r="I4495">
        <v>3</v>
      </c>
      <c r="J4495">
        <v>1</v>
      </c>
      <c r="K4495">
        <v>2</v>
      </c>
      <c r="L4495">
        <v>0</v>
      </c>
    </row>
    <row r="4496" spans="1:12" x14ac:dyDescent="0.2">
      <c r="A4496" t="s">
        <v>4512</v>
      </c>
      <c r="B4496" t="s">
        <v>19</v>
      </c>
      <c r="C4496">
        <v>0</v>
      </c>
      <c r="D4496">
        <v>1</v>
      </c>
      <c r="E4496">
        <v>1</v>
      </c>
      <c r="F4496">
        <v>0</v>
      </c>
      <c r="G4496">
        <v>1</v>
      </c>
      <c r="H4496">
        <v>6</v>
      </c>
      <c r="I4496">
        <v>4</v>
      </c>
      <c r="J4496">
        <v>2</v>
      </c>
      <c r="K4496">
        <v>2</v>
      </c>
      <c r="L4496">
        <v>0</v>
      </c>
    </row>
    <row r="4497" spans="1:12" x14ac:dyDescent="0.2">
      <c r="A4497" t="s">
        <v>4513</v>
      </c>
      <c r="B4497" t="s">
        <v>19</v>
      </c>
      <c r="C4497">
        <v>0</v>
      </c>
      <c r="D4497">
        <v>1</v>
      </c>
      <c r="E4497">
        <v>1</v>
      </c>
      <c r="F4497">
        <v>0</v>
      </c>
      <c r="G4497">
        <v>1</v>
      </c>
      <c r="H4497">
        <v>3</v>
      </c>
      <c r="I4497">
        <v>3</v>
      </c>
      <c r="J4497">
        <v>1</v>
      </c>
      <c r="K4497">
        <v>2</v>
      </c>
      <c r="L4497">
        <v>0</v>
      </c>
    </row>
    <row r="4498" spans="1:12" x14ac:dyDescent="0.2">
      <c r="A4498" t="s">
        <v>4514</v>
      </c>
      <c r="B4498" t="s">
        <v>34</v>
      </c>
      <c r="C4498">
        <v>0</v>
      </c>
      <c r="D4498">
        <v>1</v>
      </c>
      <c r="E4498">
        <v>1</v>
      </c>
      <c r="F4498">
        <v>0</v>
      </c>
      <c r="G4498">
        <v>1</v>
      </c>
      <c r="H4498">
        <v>7</v>
      </c>
      <c r="I4498">
        <v>6</v>
      </c>
      <c r="J4498">
        <v>1</v>
      </c>
      <c r="K4498">
        <v>2</v>
      </c>
      <c r="L4498">
        <v>0</v>
      </c>
    </row>
    <row r="4499" spans="1:12" x14ac:dyDescent="0.2">
      <c r="A4499" t="s">
        <v>4515</v>
      </c>
      <c r="B4499" t="s">
        <v>34</v>
      </c>
      <c r="C4499">
        <v>0</v>
      </c>
      <c r="D4499">
        <v>24</v>
      </c>
      <c r="E4499">
        <v>298</v>
      </c>
      <c r="F4499">
        <v>0</v>
      </c>
      <c r="G4499">
        <v>0.33300000000000002</v>
      </c>
      <c r="H4499">
        <v>24</v>
      </c>
      <c r="I4499">
        <v>64</v>
      </c>
      <c r="J4499">
        <v>1</v>
      </c>
      <c r="K4499">
        <v>25</v>
      </c>
      <c r="L4499">
        <v>1</v>
      </c>
    </row>
    <row r="4500" spans="1:12" x14ac:dyDescent="0.2">
      <c r="A4500" t="s">
        <v>4516</v>
      </c>
      <c r="B4500" t="s">
        <v>34</v>
      </c>
      <c r="C4500">
        <v>0</v>
      </c>
      <c r="D4500">
        <v>1</v>
      </c>
      <c r="E4500">
        <v>1</v>
      </c>
      <c r="F4500">
        <v>0</v>
      </c>
      <c r="G4500">
        <v>1</v>
      </c>
      <c r="H4500">
        <v>1</v>
      </c>
      <c r="I4500">
        <v>3</v>
      </c>
      <c r="J4500">
        <v>1</v>
      </c>
      <c r="K4500">
        <v>2</v>
      </c>
      <c r="L4500">
        <v>0</v>
      </c>
    </row>
    <row r="4501" spans="1:12" x14ac:dyDescent="0.2">
      <c r="A4501" t="s">
        <v>4517</v>
      </c>
      <c r="B4501" t="s">
        <v>34</v>
      </c>
      <c r="C4501">
        <v>0</v>
      </c>
      <c r="D4501">
        <v>2</v>
      </c>
      <c r="E4501">
        <v>1</v>
      </c>
      <c r="F4501">
        <v>0</v>
      </c>
      <c r="G4501">
        <v>1</v>
      </c>
      <c r="H4501">
        <v>4</v>
      </c>
      <c r="I4501">
        <v>4</v>
      </c>
      <c r="J4501">
        <v>0</v>
      </c>
      <c r="K4501">
        <v>2</v>
      </c>
      <c r="L4501">
        <v>0</v>
      </c>
    </row>
    <row r="4502" spans="1:12" x14ac:dyDescent="0.2">
      <c r="A4502" t="s">
        <v>4518</v>
      </c>
      <c r="B4502" t="s">
        <v>34</v>
      </c>
      <c r="C4502">
        <v>0</v>
      </c>
      <c r="D4502">
        <v>4</v>
      </c>
      <c r="E4502">
        <v>6</v>
      </c>
      <c r="F4502">
        <v>0</v>
      </c>
      <c r="G4502">
        <v>0.5</v>
      </c>
      <c r="H4502">
        <v>27</v>
      </c>
      <c r="I4502">
        <v>34</v>
      </c>
      <c r="J4502">
        <v>0</v>
      </c>
      <c r="K4502">
        <v>5</v>
      </c>
      <c r="L4502">
        <v>0</v>
      </c>
    </row>
    <row r="4503" spans="1:12" x14ac:dyDescent="0.2">
      <c r="A4503" t="s">
        <v>4519</v>
      </c>
      <c r="B4503" t="s">
        <v>19</v>
      </c>
      <c r="C4503">
        <v>0</v>
      </c>
      <c r="D4503">
        <v>4</v>
      </c>
      <c r="E4503">
        <v>10</v>
      </c>
      <c r="F4503">
        <v>0</v>
      </c>
      <c r="G4503">
        <v>0.25</v>
      </c>
      <c r="H4503">
        <v>11</v>
      </c>
      <c r="I4503">
        <v>10</v>
      </c>
      <c r="J4503">
        <v>4</v>
      </c>
      <c r="K4503">
        <v>6</v>
      </c>
      <c r="L4503">
        <v>0</v>
      </c>
    </row>
    <row r="4504" spans="1:12" x14ac:dyDescent="0.2">
      <c r="A4504" t="s">
        <v>4520</v>
      </c>
      <c r="B4504" t="s">
        <v>19</v>
      </c>
      <c r="C4504">
        <v>0</v>
      </c>
      <c r="D4504">
        <v>2</v>
      </c>
      <c r="E4504">
        <v>3</v>
      </c>
      <c r="F4504">
        <v>0</v>
      </c>
      <c r="G4504">
        <v>0.5</v>
      </c>
      <c r="H4504">
        <v>2</v>
      </c>
      <c r="I4504">
        <v>4</v>
      </c>
      <c r="J4504">
        <v>1</v>
      </c>
      <c r="K4504">
        <v>3</v>
      </c>
      <c r="L4504">
        <v>0</v>
      </c>
    </row>
    <row r="4505" spans="1:12" x14ac:dyDescent="0.2">
      <c r="A4505" t="s">
        <v>4521</v>
      </c>
      <c r="B4505" t="s">
        <v>19</v>
      </c>
      <c r="C4505">
        <v>0</v>
      </c>
      <c r="D4505">
        <v>1</v>
      </c>
      <c r="E4505">
        <v>1</v>
      </c>
      <c r="F4505">
        <v>0</v>
      </c>
      <c r="G4505">
        <v>1</v>
      </c>
      <c r="H4505">
        <v>2</v>
      </c>
      <c r="I4505">
        <v>3</v>
      </c>
      <c r="J4505">
        <v>1</v>
      </c>
      <c r="K4505">
        <v>2</v>
      </c>
      <c r="L4505">
        <v>0</v>
      </c>
    </row>
    <row r="4506" spans="1:12" x14ac:dyDescent="0.2">
      <c r="A4506" t="s">
        <v>4522</v>
      </c>
      <c r="B4506" t="s">
        <v>19</v>
      </c>
      <c r="C4506">
        <v>0</v>
      </c>
      <c r="D4506">
        <v>3</v>
      </c>
      <c r="E4506">
        <v>6</v>
      </c>
      <c r="F4506">
        <v>0</v>
      </c>
      <c r="G4506">
        <v>0.33300000000000002</v>
      </c>
      <c r="H4506">
        <v>3</v>
      </c>
      <c r="I4506">
        <v>5</v>
      </c>
      <c r="J4506">
        <v>1</v>
      </c>
      <c r="K4506">
        <v>4</v>
      </c>
      <c r="L4506">
        <v>0</v>
      </c>
    </row>
    <row r="4507" spans="1:12" x14ac:dyDescent="0.2">
      <c r="A4507" t="s">
        <v>4523</v>
      </c>
      <c r="B4507" t="s">
        <v>34</v>
      </c>
      <c r="C4507">
        <v>0</v>
      </c>
      <c r="D4507">
        <v>4</v>
      </c>
      <c r="E4507">
        <v>10</v>
      </c>
      <c r="F4507">
        <v>0</v>
      </c>
      <c r="G4507">
        <v>0.33300000000000002</v>
      </c>
      <c r="H4507">
        <v>27</v>
      </c>
      <c r="I4507">
        <v>45</v>
      </c>
      <c r="J4507">
        <v>2</v>
      </c>
      <c r="K4507">
        <v>5</v>
      </c>
      <c r="L4507">
        <v>0</v>
      </c>
    </row>
    <row r="4508" spans="1:12" x14ac:dyDescent="0.2">
      <c r="A4508" t="s">
        <v>4524</v>
      </c>
      <c r="B4508" t="s">
        <v>34</v>
      </c>
      <c r="C4508">
        <v>0</v>
      </c>
      <c r="D4508">
        <v>4</v>
      </c>
      <c r="E4508">
        <v>4</v>
      </c>
      <c r="F4508">
        <v>0</v>
      </c>
      <c r="G4508">
        <v>0.33300000000000002</v>
      </c>
      <c r="H4508">
        <v>6</v>
      </c>
      <c r="I4508">
        <v>11</v>
      </c>
      <c r="J4508">
        <v>1</v>
      </c>
      <c r="K4508">
        <v>5</v>
      </c>
      <c r="L4508">
        <v>0</v>
      </c>
    </row>
    <row r="4509" spans="1:12" x14ac:dyDescent="0.2">
      <c r="A4509" t="s">
        <v>4525</v>
      </c>
      <c r="B4509" t="s">
        <v>34</v>
      </c>
      <c r="C4509">
        <v>0</v>
      </c>
      <c r="D4509">
        <v>1</v>
      </c>
      <c r="E4509">
        <v>1</v>
      </c>
      <c r="F4509">
        <v>0</v>
      </c>
      <c r="G4509">
        <v>1</v>
      </c>
      <c r="H4509">
        <v>2</v>
      </c>
      <c r="I4509">
        <v>3</v>
      </c>
      <c r="J4509">
        <v>1</v>
      </c>
      <c r="K4509">
        <v>2</v>
      </c>
      <c r="L4509">
        <v>0</v>
      </c>
    </row>
    <row r="4510" spans="1:12" x14ac:dyDescent="0.2">
      <c r="A4510" t="s">
        <v>4526</v>
      </c>
      <c r="B4510" t="s">
        <v>34</v>
      </c>
      <c r="C4510">
        <v>0</v>
      </c>
      <c r="D4510">
        <v>5</v>
      </c>
      <c r="E4510">
        <v>8</v>
      </c>
      <c r="F4510">
        <v>0</v>
      </c>
      <c r="G4510">
        <v>1</v>
      </c>
      <c r="H4510">
        <v>23</v>
      </c>
      <c r="I4510">
        <v>50</v>
      </c>
      <c r="J4510">
        <v>2</v>
      </c>
      <c r="K4510">
        <v>8</v>
      </c>
      <c r="L4510">
        <v>0</v>
      </c>
    </row>
    <row r="4511" spans="1:12" x14ac:dyDescent="0.2">
      <c r="A4511" t="s">
        <v>4527</v>
      </c>
      <c r="B4511" t="s">
        <v>34</v>
      </c>
      <c r="C4511">
        <v>0</v>
      </c>
      <c r="D4511">
        <v>3</v>
      </c>
      <c r="E4511">
        <v>0</v>
      </c>
      <c r="F4511">
        <v>0</v>
      </c>
      <c r="G4511">
        <v>1</v>
      </c>
      <c r="H4511">
        <v>12</v>
      </c>
      <c r="I4511">
        <v>11</v>
      </c>
      <c r="J4511">
        <v>1</v>
      </c>
      <c r="K4511">
        <v>3</v>
      </c>
      <c r="L4511">
        <v>0</v>
      </c>
    </row>
    <row r="4512" spans="1:12" x14ac:dyDescent="0.2">
      <c r="A4512" t="s">
        <v>4528</v>
      </c>
      <c r="B4512" t="s">
        <v>17</v>
      </c>
      <c r="C4512">
        <v>0</v>
      </c>
      <c r="D4512">
        <v>0</v>
      </c>
      <c r="E4512">
        <v>0</v>
      </c>
      <c r="F4512">
        <v>1</v>
      </c>
      <c r="G4512">
        <v>1</v>
      </c>
      <c r="H4512">
        <v>3</v>
      </c>
      <c r="I4512">
        <v>11</v>
      </c>
      <c r="J4512">
        <v>1</v>
      </c>
      <c r="K4512">
        <v>3</v>
      </c>
      <c r="L4512">
        <v>0</v>
      </c>
    </row>
    <row r="4513" spans="1:12" x14ac:dyDescent="0.2">
      <c r="A4513" t="s">
        <v>4529</v>
      </c>
      <c r="B4513" t="s">
        <v>34</v>
      </c>
      <c r="C4513">
        <v>0</v>
      </c>
      <c r="D4513">
        <v>3</v>
      </c>
      <c r="E4513">
        <v>3</v>
      </c>
      <c r="F4513">
        <v>0</v>
      </c>
      <c r="G4513">
        <v>1</v>
      </c>
      <c r="H4513">
        <v>20</v>
      </c>
      <c r="I4513">
        <v>24</v>
      </c>
      <c r="J4513">
        <v>0</v>
      </c>
      <c r="K4513">
        <v>3</v>
      </c>
      <c r="L4513">
        <v>0</v>
      </c>
    </row>
    <row r="4514" spans="1:12" x14ac:dyDescent="0.2">
      <c r="A4514" t="s">
        <v>4530</v>
      </c>
      <c r="B4514" t="s">
        <v>34</v>
      </c>
      <c r="C4514">
        <v>0</v>
      </c>
      <c r="D4514">
        <v>4</v>
      </c>
      <c r="E4514">
        <v>4</v>
      </c>
      <c r="F4514">
        <v>0</v>
      </c>
      <c r="G4514">
        <v>0.5</v>
      </c>
      <c r="H4514">
        <v>22</v>
      </c>
      <c r="I4514">
        <v>31</v>
      </c>
      <c r="J4514">
        <v>0</v>
      </c>
      <c r="K4514">
        <v>5</v>
      </c>
      <c r="L4514">
        <v>0</v>
      </c>
    </row>
    <row r="4515" spans="1:12" x14ac:dyDescent="0.2">
      <c r="A4515" t="s">
        <v>4531</v>
      </c>
      <c r="B4515" t="s">
        <v>34</v>
      </c>
      <c r="C4515">
        <v>5</v>
      </c>
      <c r="D4515">
        <v>13</v>
      </c>
      <c r="E4515">
        <v>0</v>
      </c>
      <c r="F4515">
        <v>0</v>
      </c>
      <c r="G4515">
        <v>1</v>
      </c>
      <c r="H4515">
        <v>38</v>
      </c>
      <c r="I4515">
        <v>80</v>
      </c>
      <c r="J4515">
        <v>0</v>
      </c>
      <c r="K4515">
        <v>17</v>
      </c>
      <c r="L4515">
        <v>0</v>
      </c>
    </row>
    <row r="4516" spans="1:12" x14ac:dyDescent="0.2">
      <c r="A4516" t="s">
        <v>4532</v>
      </c>
      <c r="B4516" t="s">
        <v>34</v>
      </c>
      <c r="C4516">
        <v>0</v>
      </c>
      <c r="D4516">
        <v>4</v>
      </c>
      <c r="E4516">
        <v>6</v>
      </c>
      <c r="F4516">
        <v>0</v>
      </c>
      <c r="G4516">
        <v>0.33300000000000002</v>
      </c>
      <c r="H4516">
        <v>2</v>
      </c>
      <c r="I4516">
        <v>6</v>
      </c>
      <c r="J4516">
        <v>1</v>
      </c>
      <c r="K4516">
        <v>4</v>
      </c>
      <c r="L4516">
        <v>0</v>
      </c>
    </row>
    <row r="4517" spans="1:12" x14ac:dyDescent="0.2">
      <c r="A4517" t="s">
        <v>4533</v>
      </c>
      <c r="B4517" t="s">
        <v>34</v>
      </c>
      <c r="C4517">
        <v>0</v>
      </c>
      <c r="D4517">
        <v>2</v>
      </c>
      <c r="E4517">
        <v>1</v>
      </c>
      <c r="F4517">
        <v>0</v>
      </c>
      <c r="G4517">
        <v>1</v>
      </c>
      <c r="H4517">
        <v>23</v>
      </c>
      <c r="I4517">
        <v>31</v>
      </c>
      <c r="J4517">
        <v>1</v>
      </c>
      <c r="K4517">
        <v>2</v>
      </c>
      <c r="L4517">
        <v>0</v>
      </c>
    </row>
    <row r="4518" spans="1:12" x14ac:dyDescent="0.2">
      <c r="A4518" t="s">
        <v>4534</v>
      </c>
      <c r="B4518" t="s">
        <v>19</v>
      </c>
      <c r="C4518">
        <v>0</v>
      </c>
      <c r="D4518">
        <v>4</v>
      </c>
      <c r="E4518">
        <v>2</v>
      </c>
      <c r="F4518">
        <v>0</v>
      </c>
      <c r="G4518">
        <v>0.5</v>
      </c>
      <c r="H4518">
        <v>4</v>
      </c>
      <c r="I4518">
        <v>7</v>
      </c>
      <c r="J4518">
        <v>1</v>
      </c>
      <c r="K4518">
        <v>5</v>
      </c>
      <c r="L4518">
        <v>0</v>
      </c>
    </row>
    <row r="4519" spans="1:12" x14ac:dyDescent="0.2">
      <c r="A4519" t="s">
        <v>4535</v>
      </c>
      <c r="B4519" t="s">
        <v>34</v>
      </c>
      <c r="C4519">
        <v>0</v>
      </c>
      <c r="D4519">
        <v>4</v>
      </c>
      <c r="E4519">
        <v>6</v>
      </c>
      <c r="F4519">
        <v>0</v>
      </c>
      <c r="G4519">
        <v>0.5</v>
      </c>
      <c r="H4519">
        <v>22</v>
      </c>
      <c r="I4519">
        <v>43</v>
      </c>
      <c r="J4519">
        <v>4</v>
      </c>
      <c r="K4519">
        <v>4</v>
      </c>
      <c r="L4519">
        <v>0</v>
      </c>
    </row>
    <row r="4520" spans="1:12" x14ac:dyDescent="0.2">
      <c r="A4520" t="s">
        <v>4536</v>
      </c>
      <c r="B4520" t="s">
        <v>19</v>
      </c>
      <c r="C4520">
        <v>0</v>
      </c>
      <c r="D4520">
        <v>1</v>
      </c>
      <c r="E4520">
        <v>1</v>
      </c>
      <c r="F4520">
        <v>0</v>
      </c>
      <c r="G4520">
        <v>1</v>
      </c>
      <c r="H4520">
        <v>4</v>
      </c>
      <c r="I4520">
        <v>4</v>
      </c>
      <c r="J4520">
        <v>2</v>
      </c>
      <c r="K4520">
        <v>2</v>
      </c>
      <c r="L4520">
        <v>0</v>
      </c>
    </row>
    <row r="4521" spans="1:12" x14ac:dyDescent="0.2">
      <c r="A4521" t="s">
        <v>4537</v>
      </c>
      <c r="B4521" t="s">
        <v>19</v>
      </c>
      <c r="C4521">
        <v>0</v>
      </c>
      <c r="D4521">
        <v>3</v>
      </c>
      <c r="E4521">
        <v>0</v>
      </c>
      <c r="F4521">
        <v>0</v>
      </c>
      <c r="G4521">
        <v>1</v>
      </c>
      <c r="H4521">
        <v>2</v>
      </c>
      <c r="I4521">
        <v>5</v>
      </c>
      <c r="J4521">
        <v>1</v>
      </c>
      <c r="K4521">
        <v>4</v>
      </c>
      <c r="L4521">
        <v>0</v>
      </c>
    </row>
    <row r="4522" spans="1:12" x14ac:dyDescent="0.2">
      <c r="A4522" t="s">
        <v>4538</v>
      </c>
      <c r="B4522" t="s">
        <v>19</v>
      </c>
      <c r="C4522">
        <v>0</v>
      </c>
      <c r="D4522">
        <v>0</v>
      </c>
      <c r="E4522">
        <v>1</v>
      </c>
      <c r="F4522">
        <v>0</v>
      </c>
      <c r="G4522">
        <v>1</v>
      </c>
      <c r="H4522">
        <v>3</v>
      </c>
      <c r="I4522">
        <v>3</v>
      </c>
      <c r="J4522">
        <v>1</v>
      </c>
      <c r="K4522">
        <v>2</v>
      </c>
      <c r="L4522">
        <v>0</v>
      </c>
    </row>
    <row r="4523" spans="1:12" x14ac:dyDescent="0.2">
      <c r="A4523" t="s">
        <v>4539</v>
      </c>
      <c r="B4523" t="s">
        <v>19</v>
      </c>
      <c r="C4523">
        <v>0</v>
      </c>
      <c r="D4523">
        <v>1</v>
      </c>
      <c r="E4523">
        <v>1</v>
      </c>
      <c r="F4523">
        <v>0</v>
      </c>
      <c r="G4523">
        <v>1</v>
      </c>
      <c r="H4523">
        <v>5</v>
      </c>
      <c r="I4523">
        <v>3</v>
      </c>
      <c r="J4523">
        <v>1</v>
      </c>
      <c r="K4523">
        <v>2</v>
      </c>
      <c r="L4523">
        <v>0</v>
      </c>
    </row>
    <row r="4524" spans="1:12" x14ac:dyDescent="0.2">
      <c r="A4524" t="s">
        <v>4540</v>
      </c>
      <c r="B4524" t="s">
        <v>19</v>
      </c>
      <c r="C4524">
        <v>0</v>
      </c>
      <c r="D4524">
        <v>1</v>
      </c>
      <c r="E4524">
        <v>1</v>
      </c>
      <c r="F4524">
        <v>0</v>
      </c>
      <c r="G4524">
        <v>1</v>
      </c>
      <c r="H4524">
        <v>7</v>
      </c>
      <c r="I4524">
        <v>5</v>
      </c>
      <c r="J4524">
        <v>3</v>
      </c>
      <c r="K4524">
        <v>2</v>
      </c>
      <c r="L4524">
        <v>0</v>
      </c>
    </row>
    <row r="4525" spans="1:12" x14ac:dyDescent="0.2">
      <c r="A4525" t="s">
        <v>4541</v>
      </c>
      <c r="B4525" t="s">
        <v>19</v>
      </c>
      <c r="C4525">
        <v>0</v>
      </c>
      <c r="D4525">
        <v>1</v>
      </c>
      <c r="E4525">
        <v>1</v>
      </c>
      <c r="F4525">
        <v>0</v>
      </c>
      <c r="G4525">
        <v>1</v>
      </c>
      <c r="H4525">
        <v>3</v>
      </c>
      <c r="I4525">
        <v>3</v>
      </c>
      <c r="J4525">
        <v>1</v>
      </c>
      <c r="K4525">
        <v>2</v>
      </c>
      <c r="L4525">
        <v>0</v>
      </c>
    </row>
    <row r="4526" spans="1:12" x14ac:dyDescent="0.2">
      <c r="A4526" t="s">
        <v>4542</v>
      </c>
      <c r="B4526" t="s">
        <v>19</v>
      </c>
      <c r="C4526">
        <v>0</v>
      </c>
      <c r="D4526">
        <v>0</v>
      </c>
      <c r="E4526">
        <v>1</v>
      </c>
      <c r="F4526">
        <v>0</v>
      </c>
      <c r="G4526">
        <v>1</v>
      </c>
      <c r="H4526">
        <v>3</v>
      </c>
      <c r="I4526">
        <v>3</v>
      </c>
      <c r="J4526">
        <v>1</v>
      </c>
      <c r="K4526">
        <v>2</v>
      </c>
      <c r="L4526">
        <v>0</v>
      </c>
    </row>
    <row r="4527" spans="1:12" x14ac:dyDescent="0.2">
      <c r="A4527" t="s">
        <v>4543</v>
      </c>
      <c r="B4527" t="s">
        <v>34</v>
      </c>
      <c r="C4527">
        <v>0</v>
      </c>
      <c r="D4527">
        <v>4</v>
      </c>
      <c r="E4527">
        <v>6</v>
      </c>
      <c r="F4527">
        <v>0</v>
      </c>
      <c r="G4527">
        <v>1</v>
      </c>
      <c r="H4527">
        <v>32</v>
      </c>
      <c r="I4527">
        <v>52</v>
      </c>
      <c r="J4527">
        <v>0</v>
      </c>
      <c r="K4527">
        <v>5</v>
      </c>
      <c r="L4527">
        <v>0</v>
      </c>
    </row>
    <row r="4528" spans="1:12" x14ac:dyDescent="0.2">
      <c r="A4528" t="s">
        <v>4544</v>
      </c>
      <c r="B4528" t="s">
        <v>34</v>
      </c>
      <c r="C4528">
        <v>0</v>
      </c>
      <c r="D4528">
        <v>5</v>
      </c>
      <c r="E4528">
        <v>5</v>
      </c>
      <c r="F4528">
        <v>0</v>
      </c>
      <c r="G4528">
        <v>1</v>
      </c>
      <c r="H4528">
        <v>31</v>
      </c>
      <c r="I4528">
        <v>56</v>
      </c>
      <c r="J4528">
        <v>0</v>
      </c>
      <c r="K4528">
        <v>6</v>
      </c>
      <c r="L4528">
        <v>0</v>
      </c>
    </row>
    <row r="4529" spans="1:12" x14ac:dyDescent="0.2">
      <c r="A4529" t="s">
        <v>4545</v>
      </c>
      <c r="B4529" t="s">
        <v>34</v>
      </c>
      <c r="C4529">
        <v>0</v>
      </c>
      <c r="D4529">
        <v>2</v>
      </c>
      <c r="E4529">
        <v>1</v>
      </c>
      <c r="F4529">
        <v>0</v>
      </c>
      <c r="G4529">
        <v>1</v>
      </c>
      <c r="H4529">
        <v>20</v>
      </c>
      <c r="I4529">
        <v>27</v>
      </c>
      <c r="J4529">
        <v>1</v>
      </c>
      <c r="K4529">
        <v>2</v>
      </c>
      <c r="L4529">
        <v>0</v>
      </c>
    </row>
    <row r="4530" spans="1:12" x14ac:dyDescent="0.2">
      <c r="A4530" t="s">
        <v>4546</v>
      </c>
      <c r="B4530" t="s">
        <v>34</v>
      </c>
      <c r="C4530">
        <v>0</v>
      </c>
      <c r="D4530">
        <v>3</v>
      </c>
      <c r="E4530">
        <v>0</v>
      </c>
      <c r="F4530">
        <v>0</v>
      </c>
      <c r="G4530">
        <v>1</v>
      </c>
      <c r="H4530">
        <v>4</v>
      </c>
      <c r="I4530">
        <v>9</v>
      </c>
      <c r="J4530">
        <v>1</v>
      </c>
      <c r="K4530">
        <v>4</v>
      </c>
      <c r="L4530">
        <v>0</v>
      </c>
    </row>
    <row r="4531" spans="1:12" x14ac:dyDescent="0.2">
      <c r="A4531" t="s">
        <v>4547</v>
      </c>
      <c r="B4531" t="s">
        <v>34</v>
      </c>
      <c r="C4531">
        <v>0</v>
      </c>
      <c r="D4531">
        <v>5</v>
      </c>
      <c r="E4531">
        <v>0</v>
      </c>
      <c r="F4531">
        <v>0</v>
      </c>
      <c r="G4531">
        <v>1</v>
      </c>
      <c r="H4531">
        <v>13</v>
      </c>
      <c r="I4531">
        <v>15</v>
      </c>
      <c r="J4531">
        <v>3</v>
      </c>
      <c r="K4531">
        <v>6</v>
      </c>
      <c r="L4531">
        <v>0</v>
      </c>
    </row>
    <row r="4532" spans="1:12" x14ac:dyDescent="0.2">
      <c r="A4532" t="s">
        <v>4548</v>
      </c>
      <c r="B4532" t="s">
        <v>34</v>
      </c>
      <c r="C4532">
        <v>0</v>
      </c>
      <c r="D4532">
        <v>2</v>
      </c>
      <c r="E4532">
        <v>0</v>
      </c>
      <c r="F4532">
        <v>0</v>
      </c>
      <c r="G4532">
        <v>1</v>
      </c>
      <c r="H4532">
        <v>4</v>
      </c>
      <c r="I4532">
        <v>14</v>
      </c>
      <c r="J4532">
        <v>1</v>
      </c>
      <c r="K4532">
        <v>3</v>
      </c>
      <c r="L4532">
        <v>0</v>
      </c>
    </row>
    <row r="4533" spans="1:12" x14ac:dyDescent="0.2">
      <c r="A4533" t="s">
        <v>4549</v>
      </c>
      <c r="B4533" t="s">
        <v>34</v>
      </c>
      <c r="C4533">
        <v>0</v>
      </c>
      <c r="D4533">
        <v>4</v>
      </c>
      <c r="E4533">
        <v>0</v>
      </c>
      <c r="F4533">
        <v>0</v>
      </c>
      <c r="G4533">
        <v>1</v>
      </c>
      <c r="H4533">
        <v>5</v>
      </c>
      <c r="I4533">
        <v>18</v>
      </c>
      <c r="J4533">
        <v>1</v>
      </c>
      <c r="K4533">
        <v>5</v>
      </c>
      <c r="L4533">
        <v>0</v>
      </c>
    </row>
    <row r="4534" spans="1:12" x14ac:dyDescent="0.2">
      <c r="A4534" t="s">
        <v>4550</v>
      </c>
      <c r="B4534" t="s">
        <v>34</v>
      </c>
      <c r="C4534">
        <v>0</v>
      </c>
      <c r="D4534">
        <v>2</v>
      </c>
      <c r="E4534">
        <v>4</v>
      </c>
      <c r="F4534">
        <v>0</v>
      </c>
      <c r="G4534">
        <v>1</v>
      </c>
      <c r="H4534">
        <v>36</v>
      </c>
      <c r="I4534">
        <v>43</v>
      </c>
      <c r="J4534">
        <v>0</v>
      </c>
      <c r="K4534">
        <v>5</v>
      </c>
      <c r="L4534">
        <v>0</v>
      </c>
    </row>
    <row r="4535" spans="1:12" x14ac:dyDescent="0.2">
      <c r="A4535" t="s">
        <v>4551</v>
      </c>
      <c r="B4535" t="s">
        <v>34</v>
      </c>
      <c r="C4535">
        <v>3</v>
      </c>
      <c r="D4535">
        <v>20</v>
      </c>
      <c r="E4535">
        <v>97</v>
      </c>
      <c r="F4535">
        <v>0</v>
      </c>
      <c r="G4535">
        <v>0.14299999999999999</v>
      </c>
      <c r="H4535">
        <v>29</v>
      </c>
      <c r="I4535">
        <v>53</v>
      </c>
      <c r="J4535">
        <v>4</v>
      </c>
      <c r="K4535">
        <v>21</v>
      </c>
      <c r="L4535">
        <v>4</v>
      </c>
    </row>
    <row r="4536" spans="1:12" x14ac:dyDescent="0.2">
      <c r="A4536" t="s">
        <v>4552</v>
      </c>
      <c r="B4536" t="s">
        <v>34</v>
      </c>
      <c r="C4536">
        <v>0</v>
      </c>
      <c r="D4536">
        <v>2</v>
      </c>
      <c r="E4536">
        <v>1</v>
      </c>
      <c r="F4536">
        <v>0</v>
      </c>
      <c r="G4536">
        <v>1</v>
      </c>
      <c r="H4536">
        <v>1</v>
      </c>
      <c r="I4536">
        <v>7</v>
      </c>
      <c r="J4536">
        <v>2</v>
      </c>
      <c r="K4536">
        <v>3</v>
      </c>
      <c r="L4536">
        <v>0</v>
      </c>
    </row>
    <row r="4537" spans="1:12" x14ac:dyDescent="0.2">
      <c r="A4537" t="s">
        <v>4553</v>
      </c>
      <c r="B4537" t="s">
        <v>34</v>
      </c>
      <c r="C4537">
        <v>0</v>
      </c>
      <c r="D4537">
        <v>11</v>
      </c>
      <c r="E4537">
        <v>44</v>
      </c>
      <c r="F4537">
        <v>0</v>
      </c>
      <c r="G4537">
        <v>1</v>
      </c>
      <c r="H4537">
        <v>53</v>
      </c>
      <c r="I4537">
        <v>141</v>
      </c>
      <c r="J4537">
        <v>2</v>
      </c>
      <c r="K4537">
        <v>14</v>
      </c>
      <c r="L4537">
        <v>0</v>
      </c>
    </row>
    <row r="4538" spans="1:12" x14ac:dyDescent="0.2">
      <c r="A4538" t="s">
        <v>4554</v>
      </c>
      <c r="B4538" t="s">
        <v>17</v>
      </c>
      <c r="C4538">
        <v>0</v>
      </c>
      <c r="D4538">
        <v>1</v>
      </c>
      <c r="E4538">
        <v>0</v>
      </c>
      <c r="F4538">
        <v>1</v>
      </c>
      <c r="G4538">
        <v>1</v>
      </c>
      <c r="H4538">
        <v>2</v>
      </c>
      <c r="I4538">
        <v>5</v>
      </c>
      <c r="J4538">
        <v>1</v>
      </c>
      <c r="K4538">
        <v>2</v>
      </c>
      <c r="L4538">
        <v>0</v>
      </c>
    </row>
    <row r="4539" spans="1:12" x14ac:dyDescent="0.2">
      <c r="A4539" t="s">
        <v>4555</v>
      </c>
      <c r="B4539" t="s">
        <v>34</v>
      </c>
      <c r="C4539">
        <v>0</v>
      </c>
      <c r="D4539">
        <v>1</v>
      </c>
      <c r="E4539">
        <v>0</v>
      </c>
      <c r="F4539">
        <v>2</v>
      </c>
      <c r="G4539">
        <v>1</v>
      </c>
      <c r="H4539">
        <v>5</v>
      </c>
      <c r="I4539">
        <v>22</v>
      </c>
      <c r="J4539">
        <v>1</v>
      </c>
      <c r="K4539">
        <v>2</v>
      </c>
      <c r="L4539">
        <v>0</v>
      </c>
    </row>
    <row r="4540" spans="1:12" x14ac:dyDescent="0.2">
      <c r="A4540" t="s">
        <v>4556</v>
      </c>
      <c r="B4540" t="s">
        <v>34</v>
      </c>
      <c r="C4540">
        <v>0</v>
      </c>
      <c r="D4540">
        <v>9</v>
      </c>
      <c r="E4540">
        <v>0</v>
      </c>
      <c r="F4540">
        <v>0</v>
      </c>
      <c r="G4540">
        <v>1</v>
      </c>
      <c r="H4540">
        <v>23</v>
      </c>
      <c r="I4540">
        <v>50</v>
      </c>
      <c r="J4540">
        <v>0</v>
      </c>
      <c r="K4540">
        <v>9</v>
      </c>
      <c r="L4540">
        <v>0</v>
      </c>
    </row>
    <row r="4541" spans="1:12" x14ac:dyDescent="0.2">
      <c r="A4541" t="s">
        <v>4557</v>
      </c>
      <c r="B4541" t="s">
        <v>34</v>
      </c>
      <c r="C4541">
        <v>0</v>
      </c>
      <c r="D4541">
        <v>2</v>
      </c>
      <c r="E4541">
        <v>1</v>
      </c>
      <c r="F4541">
        <v>0</v>
      </c>
      <c r="G4541">
        <v>1</v>
      </c>
      <c r="H4541">
        <v>12</v>
      </c>
      <c r="I4541">
        <v>14</v>
      </c>
      <c r="J4541">
        <v>0</v>
      </c>
      <c r="K4541">
        <v>3</v>
      </c>
      <c r="L4541">
        <v>0</v>
      </c>
    </row>
    <row r="4542" spans="1:12" x14ac:dyDescent="0.2">
      <c r="A4542" t="s">
        <v>4558</v>
      </c>
      <c r="B4542" t="s">
        <v>34</v>
      </c>
      <c r="C4542">
        <v>0</v>
      </c>
      <c r="D4542">
        <v>2</v>
      </c>
      <c r="E4542">
        <v>1</v>
      </c>
      <c r="F4542">
        <v>0</v>
      </c>
      <c r="G4542">
        <v>1</v>
      </c>
      <c r="H4542">
        <v>17</v>
      </c>
      <c r="I4542">
        <v>26</v>
      </c>
      <c r="J4542">
        <v>0</v>
      </c>
      <c r="K4542">
        <v>2</v>
      </c>
      <c r="L4542">
        <v>0</v>
      </c>
    </row>
    <row r="4543" spans="1:12" x14ac:dyDescent="0.2">
      <c r="A4543" t="s">
        <v>4559</v>
      </c>
      <c r="B4543" t="s">
        <v>34</v>
      </c>
      <c r="C4543">
        <v>0</v>
      </c>
      <c r="D4543">
        <v>3</v>
      </c>
      <c r="E4543">
        <v>4</v>
      </c>
      <c r="F4543">
        <v>0</v>
      </c>
      <c r="G4543">
        <v>1</v>
      </c>
      <c r="H4543">
        <v>22</v>
      </c>
      <c r="I4543">
        <v>37</v>
      </c>
      <c r="J4543">
        <v>0</v>
      </c>
      <c r="K4543">
        <v>4</v>
      </c>
      <c r="L4543">
        <v>0</v>
      </c>
    </row>
    <row r="4544" spans="1:12" x14ac:dyDescent="0.2">
      <c r="A4544" t="s">
        <v>4560</v>
      </c>
      <c r="B4544" t="s">
        <v>34</v>
      </c>
      <c r="C4544">
        <v>0</v>
      </c>
      <c r="D4544">
        <v>16</v>
      </c>
      <c r="E4544">
        <v>245</v>
      </c>
      <c r="F4544">
        <v>0</v>
      </c>
      <c r="G4544">
        <v>0.33300000000000002</v>
      </c>
      <c r="H4544">
        <v>46</v>
      </c>
      <c r="I4544">
        <v>103</v>
      </c>
      <c r="J4544">
        <v>6</v>
      </c>
      <c r="K4544">
        <v>27</v>
      </c>
      <c r="L4544">
        <v>0</v>
      </c>
    </row>
    <row r="4545" spans="1:12" x14ac:dyDescent="0.2">
      <c r="A4545" t="s">
        <v>4561</v>
      </c>
      <c r="B4545" t="s">
        <v>19</v>
      </c>
      <c r="C4545">
        <v>0</v>
      </c>
      <c r="D4545">
        <v>1</v>
      </c>
      <c r="E4545">
        <v>1</v>
      </c>
      <c r="F4545">
        <v>0</v>
      </c>
      <c r="G4545">
        <v>1</v>
      </c>
      <c r="H4545">
        <v>6</v>
      </c>
      <c r="I4545">
        <v>8</v>
      </c>
      <c r="J4545">
        <v>1</v>
      </c>
      <c r="K4545">
        <v>2</v>
      </c>
      <c r="L4545">
        <v>0</v>
      </c>
    </row>
    <row r="4546" spans="1:12" x14ac:dyDescent="0.2">
      <c r="A4546" t="s">
        <v>4562</v>
      </c>
      <c r="B4546" t="s">
        <v>34</v>
      </c>
      <c r="C4546">
        <v>0</v>
      </c>
      <c r="D4546">
        <v>1</v>
      </c>
      <c r="E4546">
        <v>1</v>
      </c>
      <c r="F4546">
        <v>0</v>
      </c>
      <c r="G4546">
        <v>1</v>
      </c>
      <c r="H4546">
        <v>6</v>
      </c>
      <c r="I4546">
        <v>7</v>
      </c>
      <c r="J4546">
        <v>1</v>
      </c>
      <c r="K4546">
        <v>2</v>
      </c>
      <c r="L4546">
        <v>0</v>
      </c>
    </row>
    <row r="4547" spans="1:12" x14ac:dyDescent="0.2">
      <c r="A4547" t="s">
        <v>4563</v>
      </c>
      <c r="B4547" t="s">
        <v>19</v>
      </c>
      <c r="C4547">
        <v>0</v>
      </c>
      <c r="D4547">
        <v>0</v>
      </c>
      <c r="E4547">
        <v>0</v>
      </c>
      <c r="F4547">
        <v>0</v>
      </c>
      <c r="G4547">
        <v>1</v>
      </c>
      <c r="H4547">
        <v>2</v>
      </c>
      <c r="I4547">
        <v>3</v>
      </c>
      <c r="J4547">
        <v>1</v>
      </c>
      <c r="K4547">
        <v>2</v>
      </c>
      <c r="L4547">
        <v>0</v>
      </c>
    </row>
    <row r="4548" spans="1:12" x14ac:dyDescent="0.2">
      <c r="A4548" t="s">
        <v>4564</v>
      </c>
      <c r="B4548" t="s">
        <v>34</v>
      </c>
      <c r="C4548">
        <v>0</v>
      </c>
      <c r="D4548">
        <v>1</v>
      </c>
      <c r="E4548">
        <v>1</v>
      </c>
      <c r="F4548">
        <v>0</v>
      </c>
      <c r="G4548">
        <v>1</v>
      </c>
      <c r="H4548">
        <v>9</v>
      </c>
      <c r="I4548">
        <v>13</v>
      </c>
      <c r="J4548">
        <v>2</v>
      </c>
      <c r="K4548">
        <v>2</v>
      </c>
      <c r="L4548">
        <v>0</v>
      </c>
    </row>
    <row r="4549" spans="1:12" x14ac:dyDescent="0.2">
      <c r="A4549" t="s">
        <v>4565</v>
      </c>
      <c r="B4549" t="s">
        <v>34</v>
      </c>
      <c r="C4549">
        <v>0</v>
      </c>
      <c r="D4549">
        <v>2</v>
      </c>
      <c r="E4549">
        <v>0</v>
      </c>
      <c r="F4549">
        <v>0</v>
      </c>
      <c r="G4549">
        <v>1</v>
      </c>
      <c r="H4549">
        <v>9</v>
      </c>
      <c r="I4549">
        <v>8</v>
      </c>
      <c r="J4549">
        <v>2</v>
      </c>
      <c r="K4549">
        <v>3</v>
      </c>
      <c r="L4549">
        <v>0</v>
      </c>
    </row>
    <row r="4550" spans="1:12" x14ac:dyDescent="0.2">
      <c r="A4550" t="s">
        <v>4566</v>
      </c>
      <c r="B4550" t="s">
        <v>34</v>
      </c>
      <c r="C4550">
        <v>0</v>
      </c>
      <c r="D4550">
        <v>2</v>
      </c>
      <c r="E4550">
        <v>0</v>
      </c>
      <c r="F4550">
        <v>1</v>
      </c>
      <c r="G4550">
        <v>1</v>
      </c>
      <c r="H4550">
        <v>3</v>
      </c>
      <c r="I4550">
        <v>7</v>
      </c>
      <c r="J4550">
        <v>1</v>
      </c>
      <c r="K4550">
        <v>3</v>
      </c>
      <c r="L4550">
        <v>0</v>
      </c>
    </row>
    <row r="4551" spans="1:12" x14ac:dyDescent="0.2">
      <c r="A4551" t="s">
        <v>4567</v>
      </c>
      <c r="B4551" t="s">
        <v>34</v>
      </c>
      <c r="C4551">
        <v>0</v>
      </c>
      <c r="D4551">
        <v>1</v>
      </c>
      <c r="E4551">
        <v>0</v>
      </c>
      <c r="F4551">
        <v>0</v>
      </c>
      <c r="G4551">
        <v>1</v>
      </c>
      <c r="H4551">
        <v>6</v>
      </c>
      <c r="I4551">
        <v>4</v>
      </c>
      <c r="J4551">
        <v>2</v>
      </c>
      <c r="K4551">
        <v>2</v>
      </c>
      <c r="L4551">
        <v>0</v>
      </c>
    </row>
    <row r="4552" spans="1:12" x14ac:dyDescent="0.2">
      <c r="A4552" t="s">
        <v>4568</v>
      </c>
      <c r="B4552" t="s">
        <v>34</v>
      </c>
      <c r="C4552">
        <v>0</v>
      </c>
      <c r="D4552">
        <v>2</v>
      </c>
      <c r="E4552">
        <v>1</v>
      </c>
      <c r="F4552">
        <v>0</v>
      </c>
      <c r="G4552">
        <v>0.5</v>
      </c>
      <c r="H4552">
        <v>9</v>
      </c>
      <c r="I4552">
        <v>8</v>
      </c>
      <c r="J4552">
        <v>2</v>
      </c>
      <c r="K4552">
        <v>3</v>
      </c>
      <c r="L4552">
        <v>0</v>
      </c>
    </row>
    <row r="4553" spans="1:12" x14ac:dyDescent="0.2">
      <c r="A4553" t="s">
        <v>4569</v>
      </c>
      <c r="B4553" t="s">
        <v>34</v>
      </c>
      <c r="C4553">
        <v>0</v>
      </c>
      <c r="D4553">
        <v>3</v>
      </c>
      <c r="E4553">
        <v>0</v>
      </c>
      <c r="F4553">
        <v>0</v>
      </c>
      <c r="G4553">
        <v>1</v>
      </c>
      <c r="H4553">
        <v>4</v>
      </c>
      <c r="I4553">
        <v>13</v>
      </c>
      <c r="J4553">
        <v>1</v>
      </c>
      <c r="K4553">
        <v>4</v>
      </c>
      <c r="L4553">
        <v>0</v>
      </c>
    </row>
    <row r="4554" spans="1:12" x14ac:dyDescent="0.2">
      <c r="A4554" t="s">
        <v>4570</v>
      </c>
      <c r="B4554" t="s">
        <v>34</v>
      </c>
      <c r="C4554">
        <v>0</v>
      </c>
      <c r="D4554">
        <v>3</v>
      </c>
      <c r="E4554">
        <v>3</v>
      </c>
      <c r="F4554">
        <v>0</v>
      </c>
      <c r="G4554">
        <v>1</v>
      </c>
      <c r="H4554">
        <v>27</v>
      </c>
      <c r="I4554">
        <v>34</v>
      </c>
      <c r="J4554">
        <v>1</v>
      </c>
      <c r="K4554">
        <v>3</v>
      </c>
      <c r="L4554">
        <v>0</v>
      </c>
    </row>
    <row r="4555" spans="1:12" x14ac:dyDescent="0.2">
      <c r="A4555" t="s">
        <v>4571</v>
      </c>
      <c r="B4555" t="s">
        <v>34</v>
      </c>
      <c r="C4555">
        <v>0</v>
      </c>
      <c r="D4555">
        <v>3</v>
      </c>
      <c r="E4555">
        <v>0</v>
      </c>
      <c r="F4555">
        <v>0</v>
      </c>
      <c r="G4555">
        <v>1</v>
      </c>
      <c r="H4555">
        <v>7</v>
      </c>
      <c r="I4555">
        <v>10</v>
      </c>
      <c r="J4555">
        <v>1</v>
      </c>
      <c r="K4555">
        <v>3</v>
      </c>
      <c r="L4555">
        <v>0</v>
      </c>
    </row>
    <row r="4556" spans="1:12" x14ac:dyDescent="0.2">
      <c r="A4556" t="s">
        <v>4572</v>
      </c>
      <c r="B4556" t="s">
        <v>34</v>
      </c>
      <c r="C4556">
        <v>0</v>
      </c>
      <c r="D4556">
        <v>7</v>
      </c>
      <c r="E4556">
        <v>28</v>
      </c>
      <c r="F4556">
        <v>0</v>
      </c>
      <c r="G4556">
        <v>1</v>
      </c>
      <c r="H4556">
        <v>24</v>
      </c>
      <c r="I4556">
        <v>44</v>
      </c>
      <c r="J4556">
        <v>0</v>
      </c>
      <c r="K4556">
        <v>8</v>
      </c>
      <c r="L4556">
        <v>0</v>
      </c>
    </row>
    <row r="4557" spans="1:12" x14ac:dyDescent="0.2">
      <c r="A4557" t="s">
        <v>4573</v>
      </c>
      <c r="B4557" t="s">
        <v>34</v>
      </c>
      <c r="C4557">
        <v>0</v>
      </c>
      <c r="D4557">
        <v>2</v>
      </c>
      <c r="E4557">
        <v>1</v>
      </c>
      <c r="F4557">
        <v>0</v>
      </c>
      <c r="G4557">
        <v>1</v>
      </c>
      <c r="H4557">
        <v>17</v>
      </c>
      <c r="I4557">
        <v>41</v>
      </c>
      <c r="J4557">
        <v>3</v>
      </c>
      <c r="K4557">
        <v>2</v>
      </c>
      <c r="L4557">
        <v>0</v>
      </c>
    </row>
    <row r="4558" spans="1:12" x14ac:dyDescent="0.2">
      <c r="A4558" t="s">
        <v>4574</v>
      </c>
      <c r="B4558" t="s">
        <v>34</v>
      </c>
      <c r="C4558">
        <v>0</v>
      </c>
      <c r="D4558">
        <v>1</v>
      </c>
      <c r="E4558">
        <v>1</v>
      </c>
      <c r="F4558">
        <v>0</v>
      </c>
      <c r="G4558">
        <v>1</v>
      </c>
      <c r="H4558">
        <v>4</v>
      </c>
      <c r="I4558">
        <v>4</v>
      </c>
      <c r="J4558">
        <v>1</v>
      </c>
      <c r="K4558">
        <v>2</v>
      </c>
      <c r="L4558">
        <v>0</v>
      </c>
    </row>
    <row r="4559" spans="1:12" x14ac:dyDescent="0.2">
      <c r="A4559" t="s">
        <v>4575</v>
      </c>
      <c r="B4559" t="s">
        <v>19</v>
      </c>
      <c r="C4559">
        <v>0</v>
      </c>
      <c r="D4559">
        <v>0</v>
      </c>
      <c r="E4559">
        <v>1</v>
      </c>
      <c r="F4559">
        <v>0</v>
      </c>
      <c r="G4559">
        <v>1</v>
      </c>
      <c r="H4559">
        <v>11</v>
      </c>
      <c r="I4559">
        <v>10</v>
      </c>
      <c r="J4559">
        <v>1</v>
      </c>
      <c r="K4559">
        <v>3</v>
      </c>
      <c r="L4559">
        <v>0</v>
      </c>
    </row>
    <row r="4560" spans="1:12" x14ac:dyDescent="0.2">
      <c r="A4560" t="s">
        <v>4576</v>
      </c>
      <c r="B4560" t="s">
        <v>34</v>
      </c>
      <c r="C4560">
        <v>0</v>
      </c>
      <c r="D4560">
        <v>1</v>
      </c>
      <c r="E4560">
        <v>0</v>
      </c>
      <c r="F4560">
        <v>2</v>
      </c>
      <c r="G4560">
        <v>1</v>
      </c>
      <c r="H4560">
        <v>11</v>
      </c>
      <c r="I4560">
        <v>41</v>
      </c>
      <c r="J4560">
        <v>1</v>
      </c>
      <c r="K4560">
        <v>2</v>
      </c>
      <c r="L4560">
        <v>0</v>
      </c>
    </row>
    <row r="4561" spans="1:12" x14ac:dyDescent="0.2">
      <c r="A4561" t="s">
        <v>4577</v>
      </c>
      <c r="B4561" t="s">
        <v>34</v>
      </c>
      <c r="C4561">
        <v>0</v>
      </c>
      <c r="D4561">
        <v>4</v>
      </c>
      <c r="E4561">
        <v>8</v>
      </c>
      <c r="F4561">
        <v>0</v>
      </c>
      <c r="G4561">
        <v>0.33300000000000002</v>
      </c>
      <c r="H4561">
        <v>26</v>
      </c>
      <c r="I4561">
        <v>40</v>
      </c>
      <c r="J4561">
        <v>0</v>
      </c>
      <c r="K4561">
        <v>5</v>
      </c>
      <c r="L4561">
        <v>0</v>
      </c>
    </row>
    <row r="4562" spans="1:12" x14ac:dyDescent="0.2">
      <c r="A4562" t="s">
        <v>4578</v>
      </c>
      <c r="B4562" t="s">
        <v>34</v>
      </c>
      <c r="C4562">
        <v>0</v>
      </c>
      <c r="D4562">
        <v>17</v>
      </c>
      <c r="E4562">
        <v>219</v>
      </c>
      <c r="F4562">
        <v>0</v>
      </c>
      <c r="G4562">
        <v>0.25</v>
      </c>
      <c r="H4562">
        <v>41</v>
      </c>
      <c r="I4562">
        <v>99</v>
      </c>
      <c r="J4562">
        <v>1</v>
      </c>
      <c r="K4562">
        <v>23</v>
      </c>
      <c r="L4562">
        <v>0</v>
      </c>
    </row>
    <row r="4563" spans="1:12" x14ac:dyDescent="0.2">
      <c r="A4563" t="s">
        <v>4579</v>
      </c>
      <c r="B4563" t="s">
        <v>34</v>
      </c>
      <c r="C4563">
        <v>0</v>
      </c>
      <c r="D4563">
        <v>1</v>
      </c>
      <c r="E4563">
        <v>1</v>
      </c>
      <c r="F4563">
        <v>0</v>
      </c>
      <c r="G4563">
        <v>1</v>
      </c>
      <c r="H4563">
        <v>5</v>
      </c>
      <c r="I4563">
        <v>4</v>
      </c>
      <c r="J4563">
        <v>1</v>
      </c>
      <c r="K4563">
        <v>2</v>
      </c>
      <c r="L4563">
        <v>0</v>
      </c>
    </row>
    <row r="4564" spans="1:12" x14ac:dyDescent="0.2">
      <c r="A4564" t="s">
        <v>4580</v>
      </c>
      <c r="B4564" t="s">
        <v>34</v>
      </c>
      <c r="C4564">
        <v>1</v>
      </c>
      <c r="D4564">
        <v>14</v>
      </c>
      <c r="E4564">
        <v>54</v>
      </c>
      <c r="F4564">
        <v>0</v>
      </c>
      <c r="G4564">
        <v>1</v>
      </c>
      <c r="H4564">
        <v>40</v>
      </c>
      <c r="I4564">
        <v>65</v>
      </c>
      <c r="J4564">
        <v>1</v>
      </c>
      <c r="K4564">
        <v>14</v>
      </c>
      <c r="L4564">
        <v>0</v>
      </c>
    </row>
    <row r="4565" spans="1:12" x14ac:dyDescent="0.2">
      <c r="A4565" t="s">
        <v>4581</v>
      </c>
      <c r="B4565" t="s">
        <v>34</v>
      </c>
      <c r="C4565">
        <v>0</v>
      </c>
      <c r="D4565">
        <v>4</v>
      </c>
      <c r="E4565">
        <v>2</v>
      </c>
      <c r="F4565">
        <v>0</v>
      </c>
      <c r="G4565">
        <v>0.5</v>
      </c>
      <c r="H4565">
        <v>4</v>
      </c>
      <c r="I4565">
        <v>12</v>
      </c>
      <c r="J4565">
        <v>1</v>
      </c>
      <c r="K4565">
        <v>5</v>
      </c>
      <c r="L4565">
        <v>0</v>
      </c>
    </row>
    <row r="4566" spans="1:12" x14ac:dyDescent="0.2">
      <c r="A4566" t="s">
        <v>4582</v>
      </c>
      <c r="B4566" t="s">
        <v>34</v>
      </c>
      <c r="C4566">
        <v>0</v>
      </c>
      <c r="D4566">
        <v>6</v>
      </c>
      <c r="E4566">
        <v>61</v>
      </c>
      <c r="F4566">
        <v>0</v>
      </c>
      <c r="G4566">
        <v>0.25</v>
      </c>
      <c r="H4566">
        <v>28</v>
      </c>
      <c r="I4566">
        <v>64</v>
      </c>
      <c r="J4566">
        <v>1</v>
      </c>
      <c r="K4566">
        <v>14</v>
      </c>
      <c r="L4566">
        <v>0</v>
      </c>
    </row>
    <row r="4567" spans="1:12" x14ac:dyDescent="0.2">
      <c r="A4567" t="s">
        <v>4583</v>
      </c>
      <c r="B4567" t="s">
        <v>34</v>
      </c>
      <c r="C4567">
        <v>0</v>
      </c>
      <c r="D4567">
        <v>1</v>
      </c>
      <c r="E4567">
        <v>3</v>
      </c>
      <c r="F4567">
        <v>0</v>
      </c>
      <c r="G4567">
        <v>0.5</v>
      </c>
      <c r="H4567">
        <v>7</v>
      </c>
      <c r="I4567">
        <v>7</v>
      </c>
      <c r="J4567">
        <v>2</v>
      </c>
      <c r="K4567">
        <v>3</v>
      </c>
      <c r="L4567">
        <v>0</v>
      </c>
    </row>
    <row r="4568" spans="1:12" x14ac:dyDescent="0.2">
      <c r="A4568" t="s">
        <v>4584</v>
      </c>
      <c r="B4568" t="s">
        <v>19</v>
      </c>
      <c r="C4568">
        <v>0</v>
      </c>
      <c r="D4568">
        <v>0</v>
      </c>
      <c r="E4568">
        <v>0</v>
      </c>
      <c r="F4568">
        <v>0</v>
      </c>
      <c r="G4568">
        <v>1</v>
      </c>
      <c r="H4568">
        <v>8</v>
      </c>
      <c r="I4568">
        <v>9</v>
      </c>
      <c r="J4568">
        <v>1</v>
      </c>
      <c r="K4568">
        <v>2</v>
      </c>
      <c r="L4568">
        <v>0</v>
      </c>
    </row>
    <row r="4569" spans="1:12" x14ac:dyDescent="0.2">
      <c r="A4569" t="s">
        <v>4585</v>
      </c>
      <c r="B4569" t="s">
        <v>34</v>
      </c>
      <c r="C4569">
        <v>2</v>
      </c>
      <c r="D4569">
        <v>5</v>
      </c>
      <c r="E4569">
        <v>0</v>
      </c>
      <c r="F4569">
        <v>0</v>
      </c>
      <c r="G4569">
        <v>0.5</v>
      </c>
      <c r="H4569">
        <v>19</v>
      </c>
      <c r="I4569">
        <v>34</v>
      </c>
      <c r="J4569">
        <v>0</v>
      </c>
      <c r="K4569">
        <v>5</v>
      </c>
      <c r="L4569">
        <v>0</v>
      </c>
    </row>
    <row r="4570" spans="1:12" x14ac:dyDescent="0.2">
      <c r="A4570" t="s">
        <v>4586</v>
      </c>
      <c r="B4570" t="s">
        <v>34</v>
      </c>
      <c r="C4570">
        <v>0</v>
      </c>
      <c r="D4570">
        <v>2</v>
      </c>
      <c r="E4570">
        <v>1</v>
      </c>
      <c r="F4570">
        <v>0</v>
      </c>
      <c r="G4570">
        <v>1</v>
      </c>
      <c r="H4570">
        <v>21</v>
      </c>
      <c r="I4570">
        <v>30</v>
      </c>
      <c r="J4570">
        <v>0</v>
      </c>
      <c r="K4570">
        <v>2</v>
      </c>
      <c r="L4570">
        <v>0</v>
      </c>
    </row>
    <row r="4571" spans="1:12" x14ac:dyDescent="0.2">
      <c r="A4571" t="s">
        <v>4587</v>
      </c>
      <c r="B4571" t="s">
        <v>34</v>
      </c>
      <c r="C4571">
        <v>0</v>
      </c>
      <c r="D4571">
        <v>4</v>
      </c>
      <c r="E4571">
        <v>0</v>
      </c>
      <c r="F4571">
        <v>0</v>
      </c>
      <c r="G4571">
        <v>1</v>
      </c>
      <c r="H4571">
        <v>10</v>
      </c>
      <c r="I4571">
        <v>23</v>
      </c>
      <c r="J4571">
        <v>0</v>
      </c>
      <c r="K4571">
        <v>4</v>
      </c>
      <c r="L4571">
        <v>0</v>
      </c>
    </row>
    <row r="4572" spans="1:12" x14ac:dyDescent="0.2">
      <c r="A4572" t="s">
        <v>4588</v>
      </c>
      <c r="B4572" t="s">
        <v>34</v>
      </c>
      <c r="C4572">
        <v>0</v>
      </c>
      <c r="D4572">
        <v>2</v>
      </c>
      <c r="E4572">
        <v>1</v>
      </c>
      <c r="F4572">
        <v>0</v>
      </c>
      <c r="G4572">
        <v>1</v>
      </c>
      <c r="H4572">
        <v>19</v>
      </c>
      <c r="I4572">
        <v>21</v>
      </c>
      <c r="J4572">
        <v>0</v>
      </c>
      <c r="K4572">
        <v>2</v>
      </c>
      <c r="L4572">
        <v>0</v>
      </c>
    </row>
    <row r="4573" spans="1:12" x14ac:dyDescent="0.2">
      <c r="A4573" t="s">
        <v>4589</v>
      </c>
      <c r="B4573" t="s">
        <v>34</v>
      </c>
      <c r="C4573">
        <v>0</v>
      </c>
      <c r="D4573">
        <v>5</v>
      </c>
      <c r="E4573">
        <v>25</v>
      </c>
      <c r="F4573">
        <v>0</v>
      </c>
      <c r="G4573">
        <v>0.33300000000000002</v>
      </c>
      <c r="H4573">
        <v>35</v>
      </c>
      <c r="I4573">
        <v>112</v>
      </c>
      <c r="J4573">
        <v>5</v>
      </c>
      <c r="K4573">
        <v>20</v>
      </c>
      <c r="L4573">
        <v>0</v>
      </c>
    </row>
    <row r="4574" spans="1:12" x14ac:dyDescent="0.2">
      <c r="A4574" t="s">
        <v>4590</v>
      </c>
      <c r="B4574" t="s">
        <v>34</v>
      </c>
      <c r="C4574">
        <v>0</v>
      </c>
      <c r="D4574">
        <v>1</v>
      </c>
      <c r="E4574">
        <v>0</v>
      </c>
      <c r="F4574">
        <v>0</v>
      </c>
      <c r="G4574">
        <v>1</v>
      </c>
      <c r="H4574">
        <v>8</v>
      </c>
      <c r="I4574">
        <v>8</v>
      </c>
      <c r="J4574">
        <v>1</v>
      </c>
      <c r="K4574">
        <v>2</v>
      </c>
      <c r="L4574">
        <v>0</v>
      </c>
    </row>
    <row r="4575" spans="1:12" x14ac:dyDescent="0.2">
      <c r="A4575" t="s">
        <v>4591</v>
      </c>
      <c r="B4575" t="s">
        <v>34</v>
      </c>
      <c r="C4575">
        <v>0</v>
      </c>
      <c r="D4575">
        <v>1</v>
      </c>
      <c r="E4575">
        <v>0</v>
      </c>
      <c r="F4575">
        <v>2</v>
      </c>
      <c r="G4575">
        <v>1</v>
      </c>
      <c r="H4575">
        <v>6</v>
      </c>
      <c r="I4575">
        <v>10</v>
      </c>
      <c r="J4575">
        <v>1</v>
      </c>
      <c r="K4575">
        <v>2</v>
      </c>
      <c r="L4575">
        <v>0</v>
      </c>
    </row>
    <row r="4576" spans="1:12" x14ac:dyDescent="0.2">
      <c r="A4576" t="s">
        <v>4592</v>
      </c>
      <c r="B4576" t="s">
        <v>34</v>
      </c>
      <c r="C4576">
        <v>0</v>
      </c>
      <c r="D4576">
        <v>1</v>
      </c>
      <c r="E4576">
        <v>0</v>
      </c>
      <c r="F4576">
        <v>2</v>
      </c>
      <c r="G4576">
        <v>1</v>
      </c>
      <c r="H4576">
        <v>2</v>
      </c>
      <c r="I4576">
        <v>5</v>
      </c>
      <c r="J4576">
        <v>1</v>
      </c>
      <c r="K4576">
        <v>2</v>
      </c>
      <c r="L4576">
        <v>0</v>
      </c>
    </row>
    <row r="4577" spans="1:12" x14ac:dyDescent="0.2">
      <c r="A4577" t="s">
        <v>4593</v>
      </c>
      <c r="B4577" t="s">
        <v>34</v>
      </c>
      <c r="C4577">
        <v>0</v>
      </c>
      <c r="D4577">
        <v>1</v>
      </c>
      <c r="E4577">
        <v>0</v>
      </c>
      <c r="F4577">
        <v>0</v>
      </c>
      <c r="G4577">
        <v>1</v>
      </c>
      <c r="H4577">
        <v>4</v>
      </c>
      <c r="I4577">
        <v>4</v>
      </c>
      <c r="J4577">
        <v>1</v>
      </c>
      <c r="K4577">
        <v>2</v>
      </c>
      <c r="L4577">
        <v>0</v>
      </c>
    </row>
    <row r="4578" spans="1:12" x14ac:dyDescent="0.2">
      <c r="A4578" t="s">
        <v>4594</v>
      </c>
      <c r="B4578" t="s">
        <v>17</v>
      </c>
      <c r="C4578">
        <v>0</v>
      </c>
      <c r="D4578">
        <v>2</v>
      </c>
      <c r="E4578">
        <v>1</v>
      </c>
      <c r="F4578">
        <v>1</v>
      </c>
      <c r="G4578">
        <v>0.5</v>
      </c>
      <c r="H4578">
        <v>2</v>
      </c>
      <c r="I4578">
        <v>5</v>
      </c>
      <c r="J4578">
        <v>1</v>
      </c>
      <c r="K4578">
        <v>3</v>
      </c>
      <c r="L4578">
        <v>0</v>
      </c>
    </row>
    <row r="4579" spans="1:12" x14ac:dyDescent="0.2">
      <c r="A4579" t="s">
        <v>4595</v>
      </c>
      <c r="B4579" t="s">
        <v>34</v>
      </c>
      <c r="C4579">
        <v>0</v>
      </c>
      <c r="D4579">
        <v>2</v>
      </c>
      <c r="E4579">
        <v>0</v>
      </c>
      <c r="F4579">
        <v>0</v>
      </c>
      <c r="G4579">
        <v>1</v>
      </c>
      <c r="H4579">
        <v>6</v>
      </c>
      <c r="I4579">
        <v>7</v>
      </c>
      <c r="J4579">
        <v>1</v>
      </c>
      <c r="K4579">
        <v>2</v>
      </c>
      <c r="L4579">
        <v>0</v>
      </c>
    </row>
    <row r="4580" spans="1:12" x14ac:dyDescent="0.2">
      <c r="A4580" t="s">
        <v>4596</v>
      </c>
      <c r="B4580" t="s">
        <v>34</v>
      </c>
      <c r="C4580">
        <v>0</v>
      </c>
      <c r="D4580">
        <v>31</v>
      </c>
      <c r="E4580">
        <v>676</v>
      </c>
      <c r="F4580">
        <v>0</v>
      </c>
      <c r="G4580">
        <v>0.33300000000000002</v>
      </c>
      <c r="H4580">
        <v>47</v>
      </c>
      <c r="I4580">
        <v>129</v>
      </c>
      <c r="J4580">
        <v>0</v>
      </c>
      <c r="K4580">
        <v>41</v>
      </c>
      <c r="L4580">
        <v>0</v>
      </c>
    </row>
    <row r="4581" spans="1:12" x14ac:dyDescent="0.2">
      <c r="A4581" t="s">
        <v>4597</v>
      </c>
      <c r="B4581" t="s">
        <v>34</v>
      </c>
      <c r="C4581">
        <v>0</v>
      </c>
      <c r="D4581">
        <v>38</v>
      </c>
      <c r="E4581">
        <v>970</v>
      </c>
      <c r="F4581">
        <v>0</v>
      </c>
      <c r="G4581">
        <v>0.33300000000000002</v>
      </c>
      <c r="H4581">
        <v>47</v>
      </c>
      <c r="I4581">
        <v>135</v>
      </c>
      <c r="J4581">
        <v>0</v>
      </c>
      <c r="K4581">
        <v>48</v>
      </c>
      <c r="L4581">
        <v>0</v>
      </c>
    </row>
    <row r="4582" spans="1:12" x14ac:dyDescent="0.2">
      <c r="A4582" t="s">
        <v>4598</v>
      </c>
      <c r="B4582" t="s">
        <v>34</v>
      </c>
      <c r="C4582">
        <v>0</v>
      </c>
      <c r="D4582">
        <v>2</v>
      </c>
      <c r="E4582">
        <v>1</v>
      </c>
      <c r="F4582">
        <v>0</v>
      </c>
      <c r="G4582">
        <v>1</v>
      </c>
      <c r="H4582">
        <v>23</v>
      </c>
      <c r="I4582">
        <v>33</v>
      </c>
      <c r="J4582">
        <v>0</v>
      </c>
      <c r="K4582">
        <v>2</v>
      </c>
      <c r="L4582">
        <v>0</v>
      </c>
    </row>
    <row r="4583" spans="1:12" x14ac:dyDescent="0.2">
      <c r="A4583" t="s">
        <v>4599</v>
      </c>
      <c r="B4583" t="s">
        <v>34</v>
      </c>
      <c r="C4583">
        <v>1</v>
      </c>
      <c r="D4583">
        <v>21</v>
      </c>
      <c r="E4583">
        <v>28</v>
      </c>
      <c r="F4583">
        <v>0</v>
      </c>
      <c r="G4583">
        <v>0.33300000000000002</v>
      </c>
      <c r="H4583">
        <v>39</v>
      </c>
      <c r="I4583">
        <v>95</v>
      </c>
      <c r="J4583">
        <v>0</v>
      </c>
      <c r="K4583">
        <v>21</v>
      </c>
      <c r="L4583">
        <v>0</v>
      </c>
    </row>
    <row r="4584" spans="1:12" x14ac:dyDescent="0.2">
      <c r="A4584" t="s">
        <v>4600</v>
      </c>
      <c r="B4584" t="s">
        <v>19</v>
      </c>
      <c r="C4584">
        <v>0</v>
      </c>
      <c r="D4584">
        <v>2</v>
      </c>
      <c r="E4584">
        <v>3</v>
      </c>
      <c r="F4584">
        <v>0</v>
      </c>
      <c r="G4584">
        <v>0.5</v>
      </c>
      <c r="H4584">
        <v>5</v>
      </c>
      <c r="I4584">
        <v>6</v>
      </c>
      <c r="J4584">
        <v>1</v>
      </c>
      <c r="K4584">
        <v>3</v>
      </c>
      <c r="L4584">
        <v>0</v>
      </c>
    </row>
    <row r="4585" spans="1:12" x14ac:dyDescent="0.2">
      <c r="A4585" t="s">
        <v>4601</v>
      </c>
      <c r="B4585" t="s">
        <v>34</v>
      </c>
      <c r="C4585">
        <v>0</v>
      </c>
      <c r="D4585">
        <v>3</v>
      </c>
      <c r="E4585">
        <v>3</v>
      </c>
      <c r="F4585">
        <v>0</v>
      </c>
      <c r="G4585">
        <v>1</v>
      </c>
      <c r="H4585">
        <v>35</v>
      </c>
      <c r="I4585">
        <v>53</v>
      </c>
      <c r="J4585">
        <v>1</v>
      </c>
      <c r="K4585">
        <v>3</v>
      </c>
      <c r="L4585">
        <v>0</v>
      </c>
    </row>
    <row r="4586" spans="1:12" x14ac:dyDescent="0.2">
      <c r="A4586" t="s">
        <v>4602</v>
      </c>
      <c r="B4586" t="s">
        <v>19</v>
      </c>
      <c r="C4586">
        <v>0</v>
      </c>
      <c r="D4586">
        <v>1</v>
      </c>
      <c r="E4586">
        <v>1</v>
      </c>
      <c r="F4586">
        <v>0</v>
      </c>
      <c r="G4586">
        <v>1</v>
      </c>
      <c r="H4586">
        <v>5</v>
      </c>
      <c r="I4586">
        <v>5</v>
      </c>
      <c r="J4586">
        <v>2</v>
      </c>
      <c r="K4586">
        <v>2</v>
      </c>
      <c r="L4586">
        <v>0</v>
      </c>
    </row>
    <row r="4587" spans="1:12" x14ac:dyDescent="0.2">
      <c r="A4587" t="s">
        <v>4603</v>
      </c>
      <c r="B4587" t="s">
        <v>19</v>
      </c>
      <c r="C4587">
        <v>0</v>
      </c>
      <c r="D4587">
        <v>2</v>
      </c>
      <c r="E4587">
        <v>0</v>
      </c>
      <c r="F4587">
        <v>0</v>
      </c>
      <c r="G4587">
        <v>1</v>
      </c>
      <c r="H4587">
        <v>6</v>
      </c>
      <c r="I4587">
        <v>10</v>
      </c>
      <c r="J4587">
        <v>1</v>
      </c>
      <c r="K4587">
        <v>3</v>
      </c>
      <c r="L4587">
        <v>0</v>
      </c>
    </row>
    <row r="4588" spans="1:12" x14ac:dyDescent="0.2">
      <c r="A4588" t="s">
        <v>4604</v>
      </c>
      <c r="B4588" t="s">
        <v>34</v>
      </c>
      <c r="C4588">
        <v>0</v>
      </c>
      <c r="D4588">
        <v>2</v>
      </c>
      <c r="E4588">
        <v>1</v>
      </c>
      <c r="F4588">
        <v>0</v>
      </c>
      <c r="G4588">
        <v>1</v>
      </c>
      <c r="H4588">
        <v>18</v>
      </c>
      <c r="I4588">
        <v>29</v>
      </c>
      <c r="J4588">
        <v>1</v>
      </c>
      <c r="K4588">
        <v>4</v>
      </c>
      <c r="L4588">
        <v>0</v>
      </c>
    </row>
    <row r="4589" spans="1:12" x14ac:dyDescent="0.2">
      <c r="A4589" t="s">
        <v>4605</v>
      </c>
      <c r="B4589" t="s">
        <v>34</v>
      </c>
      <c r="C4589">
        <v>0</v>
      </c>
      <c r="D4589">
        <v>6</v>
      </c>
      <c r="E4589">
        <v>0</v>
      </c>
      <c r="F4589">
        <v>0</v>
      </c>
      <c r="G4589">
        <v>0.5</v>
      </c>
      <c r="H4589">
        <v>3</v>
      </c>
      <c r="I4589">
        <v>8</v>
      </c>
      <c r="J4589">
        <v>1</v>
      </c>
      <c r="K4589">
        <v>6</v>
      </c>
      <c r="L4589">
        <v>0</v>
      </c>
    </row>
    <row r="4590" spans="1:12" x14ac:dyDescent="0.2">
      <c r="A4590" t="s">
        <v>4606</v>
      </c>
      <c r="B4590" t="s">
        <v>34</v>
      </c>
      <c r="C4590">
        <v>0</v>
      </c>
      <c r="D4590">
        <v>2</v>
      </c>
      <c r="E4590">
        <v>1</v>
      </c>
      <c r="F4590">
        <v>0</v>
      </c>
      <c r="G4590">
        <v>1</v>
      </c>
      <c r="H4590">
        <v>18</v>
      </c>
      <c r="I4590">
        <v>20</v>
      </c>
      <c r="J4590">
        <v>0</v>
      </c>
      <c r="K4590">
        <v>2</v>
      </c>
      <c r="L4590">
        <v>0</v>
      </c>
    </row>
    <row r="4591" spans="1:12" x14ac:dyDescent="0.2">
      <c r="A4591" t="s">
        <v>4607</v>
      </c>
      <c r="B4591" t="s">
        <v>34</v>
      </c>
      <c r="C4591">
        <v>0</v>
      </c>
      <c r="D4591">
        <v>7</v>
      </c>
      <c r="E4591">
        <v>0</v>
      </c>
      <c r="F4591">
        <v>0</v>
      </c>
      <c r="G4591">
        <v>1</v>
      </c>
      <c r="H4591">
        <v>19</v>
      </c>
      <c r="I4591">
        <v>28</v>
      </c>
      <c r="J4591">
        <v>0</v>
      </c>
      <c r="K4591">
        <v>7</v>
      </c>
      <c r="L4591">
        <v>0</v>
      </c>
    </row>
    <row r="4592" spans="1:12" x14ac:dyDescent="0.2">
      <c r="A4592" t="s">
        <v>4608</v>
      </c>
      <c r="B4592" t="s">
        <v>34</v>
      </c>
      <c r="C4592">
        <v>0</v>
      </c>
      <c r="D4592">
        <v>2</v>
      </c>
      <c r="E4592">
        <v>1</v>
      </c>
      <c r="F4592">
        <v>0</v>
      </c>
      <c r="G4592">
        <v>1</v>
      </c>
      <c r="H4592">
        <v>21</v>
      </c>
      <c r="I4592">
        <v>23</v>
      </c>
      <c r="J4592">
        <v>0</v>
      </c>
      <c r="K4592">
        <v>2</v>
      </c>
      <c r="L4592">
        <v>0</v>
      </c>
    </row>
    <row r="4593" spans="1:12" x14ac:dyDescent="0.2">
      <c r="A4593" t="s">
        <v>4609</v>
      </c>
      <c r="B4593" t="s">
        <v>34</v>
      </c>
      <c r="C4593">
        <v>0</v>
      </c>
      <c r="D4593">
        <v>4</v>
      </c>
      <c r="E4593">
        <v>6</v>
      </c>
      <c r="F4593">
        <v>0</v>
      </c>
      <c r="G4593">
        <v>1</v>
      </c>
      <c r="H4593">
        <v>26</v>
      </c>
      <c r="I4593">
        <v>35</v>
      </c>
      <c r="J4593">
        <v>1</v>
      </c>
      <c r="K4593">
        <v>5</v>
      </c>
      <c r="L4593">
        <v>0</v>
      </c>
    </row>
    <row r="4594" spans="1:12" x14ac:dyDescent="0.2">
      <c r="A4594" t="s">
        <v>4610</v>
      </c>
      <c r="B4594" t="s">
        <v>34</v>
      </c>
      <c r="C4594">
        <v>0</v>
      </c>
      <c r="D4594">
        <v>1</v>
      </c>
      <c r="E4594">
        <v>0</v>
      </c>
      <c r="F4594">
        <v>0</v>
      </c>
      <c r="G4594">
        <v>1</v>
      </c>
      <c r="H4594">
        <v>8</v>
      </c>
      <c r="I4594">
        <v>14</v>
      </c>
      <c r="J4594">
        <v>2</v>
      </c>
      <c r="K4594">
        <v>3</v>
      </c>
      <c r="L4594">
        <v>0</v>
      </c>
    </row>
    <row r="4595" spans="1:12" x14ac:dyDescent="0.2">
      <c r="A4595" t="s">
        <v>4611</v>
      </c>
      <c r="B4595" t="s">
        <v>19</v>
      </c>
      <c r="C4595">
        <v>0</v>
      </c>
      <c r="D4595">
        <v>0</v>
      </c>
      <c r="E4595">
        <v>1</v>
      </c>
      <c r="F4595">
        <v>0</v>
      </c>
      <c r="G4595">
        <v>1</v>
      </c>
      <c r="H4595">
        <v>6</v>
      </c>
      <c r="I4595">
        <v>7</v>
      </c>
      <c r="J4595">
        <v>1</v>
      </c>
      <c r="K4595">
        <v>3</v>
      </c>
      <c r="L4595">
        <v>0</v>
      </c>
    </row>
    <row r="4596" spans="1:12" x14ac:dyDescent="0.2">
      <c r="A4596" t="s">
        <v>4612</v>
      </c>
      <c r="B4596" t="s">
        <v>34</v>
      </c>
      <c r="C4596">
        <v>0</v>
      </c>
      <c r="D4596">
        <v>4</v>
      </c>
      <c r="E4596">
        <v>6</v>
      </c>
      <c r="F4596">
        <v>0</v>
      </c>
      <c r="G4596">
        <v>1</v>
      </c>
      <c r="H4596">
        <v>26</v>
      </c>
      <c r="I4596">
        <v>46</v>
      </c>
      <c r="J4596">
        <v>0</v>
      </c>
      <c r="K4596">
        <v>4</v>
      </c>
      <c r="L4596">
        <v>0</v>
      </c>
    </row>
    <row r="4597" spans="1:12" x14ac:dyDescent="0.2">
      <c r="A4597" t="s">
        <v>4613</v>
      </c>
      <c r="B4597" t="s">
        <v>34</v>
      </c>
      <c r="C4597">
        <v>0</v>
      </c>
      <c r="D4597">
        <v>10</v>
      </c>
      <c r="E4597">
        <v>58</v>
      </c>
      <c r="F4597">
        <v>0</v>
      </c>
      <c r="G4597">
        <v>0.5</v>
      </c>
      <c r="H4597">
        <v>17</v>
      </c>
      <c r="I4597">
        <v>33</v>
      </c>
      <c r="J4597">
        <v>1</v>
      </c>
      <c r="K4597">
        <v>12</v>
      </c>
      <c r="L4597">
        <v>0</v>
      </c>
    </row>
    <row r="4598" spans="1:12" x14ac:dyDescent="0.2">
      <c r="A4598" t="s">
        <v>4614</v>
      </c>
      <c r="B4598" t="s">
        <v>19</v>
      </c>
      <c r="C4598">
        <v>0</v>
      </c>
      <c r="D4598">
        <v>1</v>
      </c>
      <c r="E4598">
        <v>0</v>
      </c>
      <c r="F4598">
        <v>1</v>
      </c>
      <c r="G4598">
        <v>1</v>
      </c>
      <c r="H4598">
        <v>5</v>
      </c>
      <c r="I4598">
        <v>7</v>
      </c>
      <c r="J4598">
        <v>1</v>
      </c>
      <c r="K4598">
        <v>2</v>
      </c>
      <c r="L4598">
        <v>0</v>
      </c>
    </row>
    <row r="4599" spans="1:12" x14ac:dyDescent="0.2">
      <c r="A4599" t="s">
        <v>4615</v>
      </c>
      <c r="B4599" t="s">
        <v>34</v>
      </c>
      <c r="C4599">
        <v>0</v>
      </c>
      <c r="D4599">
        <v>4</v>
      </c>
      <c r="E4599">
        <v>17</v>
      </c>
      <c r="F4599">
        <v>0</v>
      </c>
      <c r="G4599">
        <v>0.5</v>
      </c>
      <c r="H4599">
        <v>21</v>
      </c>
      <c r="I4599">
        <v>45</v>
      </c>
      <c r="J4599">
        <v>0</v>
      </c>
      <c r="K4599">
        <v>7</v>
      </c>
      <c r="L4599">
        <v>0</v>
      </c>
    </row>
    <row r="4600" spans="1:12" x14ac:dyDescent="0.2">
      <c r="A4600" t="s">
        <v>4616</v>
      </c>
      <c r="B4600" t="s">
        <v>34</v>
      </c>
      <c r="C4600">
        <v>0</v>
      </c>
      <c r="D4600">
        <v>4</v>
      </c>
      <c r="E4600">
        <v>4</v>
      </c>
      <c r="F4600">
        <v>0</v>
      </c>
      <c r="G4600">
        <v>1</v>
      </c>
      <c r="H4600">
        <v>28</v>
      </c>
      <c r="I4600">
        <v>48</v>
      </c>
      <c r="J4600">
        <v>2</v>
      </c>
      <c r="K4600">
        <v>5</v>
      </c>
      <c r="L4600">
        <v>1</v>
      </c>
    </row>
    <row r="4601" spans="1:12" x14ac:dyDescent="0.2">
      <c r="A4601" t="s">
        <v>4617</v>
      </c>
      <c r="B4601" t="s">
        <v>34</v>
      </c>
      <c r="C4601">
        <v>0</v>
      </c>
      <c r="D4601">
        <v>1</v>
      </c>
      <c r="E4601">
        <v>1</v>
      </c>
      <c r="F4601">
        <v>0</v>
      </c>
      <c r="G4601">
        <v>0.5</v>
      </c>
      <c r="H4601">
        <v>9</v>
      </c>
      <c r="I4601">
        <v>17</v>
      </c>
      <c r="J4601">
        <v>2</v>
      </c>
      <c r="K4601">
        <v>4</v>
      </c>
      <c r="L4601">
        <v>0</v>
      </c>
    </row>
    <row r="4602" spans="1:12" x14ac:dyDescent="0.2">
      <c r="A4602" t="s">
        <v>4618</v>
      </c>
      <c r="B4602" t="s">
        <v>19</v>
      </c>
      <c r="C4602">
        <v>0</v>
      </c>
      <c r="D4602">
        <v>0</v>
      </c>
      <c r="E4602">
        <v>1</v>
      </c>
      <c r="F4602">
        <v>0</v>
      </c>
      <c r="G4602">
        <v>1</v>
      </c>
      <c r="H4602">
        <v>9</v>
      </c>
      <c r="I4602">
        <v>11</v>
      </c>
      <c r="J4602">
        <v>1</v>
      </c>
      <c r="K4602">
        <v>3</v>
      </c>
      <c r="L4602">
        <v>0</v>
      </c>
    </row>
    <row r="4603" spans="1:12" x14ac:dyDescent="0.2">
      <c r="A4603" t="s">
        <v>4619</v>
      </c>
      <c r="B4603" t="s">
        <v>34</v>
      </c>
      <c r="C4603">
        <v>0</v>
      </c>
      <c r="D4603">
        <v>2</v>
      </c>
      <c r="E4603">
        <v>1</v>
      </c>
      <c r="F4603">
        <v>0</v>
      </c>
      <c r="G4603">
        <v>1</v>
      </c>
      <c r="H4603">
        <v>20</v>
      </c>
      <c r="I4603">
        <v>38</v>
      </c>
      <c r="J4603">
        <v>1</v>
      </c>
      <c r="K4603">
        <v>2</v>
      </c>
      <c r="L4603">
        <v>0</v>
      </c>
    </row>
    <row r="4604" spans="1:12" x14ac:dyDescent="0.2">
      <c r="A4604" t="s">
        <v>4620</v>
      </c>
      <c r="B4604" t="s">
        <v>34</v>
      </c>
      <c r="C4604">
        <v>0</v>
      </c>
      <c r="D4604">
        <v>1</v>
      </c>
      <c r="E4604">
        <v>0</v>
      </c>
      <c r="F4604">
        <v>2</v>
      </c>
      <c r="G4604">
        <v>1</v>
      </c>
      <c r="H4604">
        <v>8</v>
      </c>
      <c r="I4604">
        <v>23</v>
      </c>
      <c r="J4604">
        <v>1</v>
      </c>
      <c r="K4604">
        <v>2</v>
      </c>
      <c r="L4604">
        <v>0</v>
      </c>
    </row>
    <row r="4605" spans="1:12" x14ac:dyDescent="0.2">
      <c r="A4605" t="s">
        <v>4621</v>
      </c>
      <c r="B4605" t="s">
        <v>34</v>
      </c>
      <c r="C4605">
        <v>0</v>
      </c>
      <c r="D4605">
        <v>2</v>
      </c>
      <c r="E4605">
        <v>1</v>
      </c>
      <c r="F4605">
        <v>0</v>
      </c>
      <c r="G4605">
        <v>1</v>
      </c>
      <c r="H4605">
        <v>13</v>
      </c>
      <c r="I4605">
        <v>23</v>
      </c>
      <c r="J4605">
        <v>1</v>
      </c>
      <c r="K4605">
        <v>4</v>
      </c>
      <c r="L4605">
        <v>0</v>
      </c>
    </row>
    <row r="4606" spans="1:12" x14ac:dyDescent="0.2">
      <c r="A4606" t="s">
        <v>4622</v>
      </c>
      <c r="B4606" t="s">
        <v>19</v>
      </c>
      <c r="C4606">
        <v>0</v>
      </c>
      <c r="D4606">
        <v>5</v>
      </c>
      <c r="E4606">
        <v>6</v>
      </c>
      <c r="F4606">
        <v>0</v>
      </c>
      <c r="G4606">
        <v>0.33300000000000002</v>
      </c>
      <c r="H4606">
        <v>4</v>
      </c>
      <c r="I4606">
        <v>8</v>
      </c>
      <c r="J4606">
        <v>1</v>
      </c>
      <c r="K4606">
        <v>5</v>
      </c>
      <c r="L4606">
        <v>0</v>
      </c>
    </row>
    <row r="4607" spans="1:12" x14ac:dyDescent="0.2">
      <c r="A4607" t="s">
        <v>4623</v>
      </c>
      <c r="B4607" t="s">
        <v>34</v>
      </c>
      <c r="C4607">
        <v>0</v>
      </c>
      <c r="D4607">
        <v>6</v>
      </c>
      <c r="E4607">
        <v>1</v>
      </c>
      <c r="F4607">
        <v>0</v>
      </c>
      <c r="G4607">
        <v>0.33300000000000002</v>
      </c>
      <c r="H4607">
        <v>3</v>
      </c>
      <c r="I4607">
        <v>8</v>
      </c>
      <c r="J4607">
        <v>1</v>
      </c>
      <c r="K4607">
        <v>6</v>
      </c>
      <c r="L4607">
        <v>0</v>
      </c>
    </row>
    <row r="4608" spans="1:12" x14ac:dyDescent="0.2">
      <c r="A4608" t="s">
        <v>4624</v>
      </c>
      <c r="B4608" t="s">
        <v>34</v>
      </c>
      <c r="C4608">
        <v>0</v>
      </c>
      <c r="D4608">
        <v>11</v>
      </c>
      <c r="E4608">
        <v>28</v>
      </c>
      <c r="F4608">
        <v>0</v>
      </c>
      <c r="G4608">
        <v>1</v>
      </c>
      <c r="H4608">
        <v>28</v>
      </c>
      <c r="I4608">
        <v>61</v>
      </c>
      <c r="J4608">
        <v>1</v>
      </c>
      <c r="K4608">
        <v>12</v>
      </c>
      <c r="L4608">
        <v>0</v>
      </c>
    </row>
    <row r="4609" spans="1:12" x14ac:dyDescent="0.2">
      <c r="A4609" t="s">
        <v>4625</v>
      </c>
      <c r="B4609" t="s">
        <v>34</v>
      </c>
      <c r="C4609">
        <v>0</v>
      </c>
      <c r="D4609">
        <v>1</v>
      </c>
      <c r="E4609">
        <v>0</v>
      </c>
      <c r="F4609">
        <v>0</v>
      </c>
      <c r="G4609">
        <v>1</v>
      </c>
      <c r="H4609">
        <v>6</v>
      </c>
      <c r="I4609">
        <v>5</v>
      </c>
      <c r="J4609">
        <v>1</v>
      </c>
      <c r="K4609">
        <v>2</v>
      </c>
      <c r="L4609">
        <v>0</v>
      </c>
    </row>
    <row r="4610" spans="1:12" x14ac:dyDescent="0.2">
      <c r="A4610" t="s">
        <v>4626</v>
      </c>
      <c r="B4610" t="s">
        <v>19</v>
      </c>
      <c r="C4610">
        <v>0</v>
      </c>
      <c r="D4610">
        <v>7</v>
      </c>
      <c r="E4610">
        <v>7</v>
      </c>
      <c r="F4610">
        <v>0</v>
      </c>
      <c r="G4610">
        <v>0.33300000000000002</v>
      </c>
      <c r="H4610">
        <v>3</v>
      </c>
      <c r="I4610">
        <v>8</v>
      </c>
      <c r="J4610">
        <v>2</v>
      </c>
      <c r="K4610">
        <v>7</v>
      </c>
      <c r="L4610">
        <v>1</v>
      </c>
    </row>
    <row r="4611" spans="1:12" x14ac:dyDescent="0.2">
      <c r="A4611" t="s">
        <v>4627</v>
      </c>
      <c r="B4611" t="s">
        <v>19</v>
      </c>
      <c r="C4611">
        <v>0</v>
      </c>
      <c r="D4611">
        <v>2</v>
      </c>
      <c r="E4611">
        <v>0</v>
      </c>
      <c r="F4611">
        <v>0</v>
      </c>
      <c r="G4611">
        <v>1</v>
      </c>
      <c r="H4611">
        <v>1</v>
      </c>
      <c r="I4611">
        <v>10</v>
      </c>
      <c r="J4611">
        <v>1</v>
      </c>
      <c r="K4611">
        <v>2</v>
      </c>
      <c r="L4611">
        <v>0</v>
      </c>
    </row>
    <row r="4612" spans="1:12" x14ac:dyDescent="0.2">
      <c r="A4612" t="s">
        <v>4628</v>
      </c>
      <c r="B4612" t="s">
        <v>34</v>
      </c>
      <c r="C4612">
        <v>0</v>
      </c>
      <c r="D4612">
        <v>4</v>
      </c>
      <c r="E4612">
        <v>9</v>
      </c>
      <c r="F4612">
        <v>0</v>
      </c>
      <c r="G4612">
        <v>1</v>
      </c>
      <c r="H4612">
        <v>38</v>
      </c>
      <c r="I4612">
        <v>72</v>
      </c>
      <c r="J4612">
        <v>0</v>
      </c>
      <c r="K4612">
        <v>7</v>
      </c>
      <c r="L4612">
        <v>0</v>
      </c>
    </row>
    <row r="4613" spans="1:12" x14ac:dyDescent="0.2">
      <c r="A4613" t="s">
        <v>4629</v>
      </c>
      <c r="B4613" t="s">
        <v>34</v>
      </c>
      <c r="C4613">
        <v>0</v>
      </c>
      <c r="D4613">
        <v>8</v>
      </c>
      <c r="E4613">
        <v>61</v>
      </c>
      <c r="F4613">
        <v>0</v>
      </c>
      <c r="G4613">
        <v>0.33300000000000002</v>
      </c>
      <c r="H4613">
        <v>32</v>
      </c>
      <c r="I4613">
        <v>101</v>
      </c>
      <c r="J4613">
        <v>7</v>
      </c>
      <c r="K4613">
        <v>19</v>
      </c>
      <c r="L4613">
        <v>0</v>
      </c>
    </row>
    <row r="4614" spans="1:12" x14ac:dyDescent="0.2">
      <c r="A4614" t="s">
        <v>4630</v>
      </c>
      <c r="B4614" t="s">
        <v>34</v>
      </c>
      <c r="C4614">
        <v>0</v>
      </c>
      <c r="D4614">
        <v>1</v>
      </c>
      <c r="E4614">
        <v>0</v>
      </c>
      <c r="F4614">
        <v>0</v>
      </c>
      <c r="G4614">
        <v>1</v>
      </c>
      <c r="H4614">
        <v>8</v>
      </c>
      <c r="I4614">
        <v>7</v>
      </c>
      <c r="J4614">
        <v>1</v>
      </c>
      <c r="K4614">
        <v>2</v>
      </c>
      <c r="L4614">
        <v>0</v>
      </c>
    </row>
    <row r="4615" spans="1:12" x14ac:dyDescent="0.2">
      <c r="A4615" t="s">
        <v>4631</v>
      </c>
      <c r="B4615" t="s">
        <v>34</v>
      </c>
      <c r="C4615">
        <v>0</v>
      </c>
      <c r="D4615">
        <v>1</v>
      </c>
      <c r="E4615">
        <v>0</v>
      </c>
      <c r="F4615">
        <v>2</v>
      </c>
      <c r="G4615">
        <v>1</v>
      </c>
      <c r="H4615">
        <v>6</v>
      </c>
      <c r="I4615">
        <v>21</v>
      </c>
      <c r="J4615">
        <v>1</v>
      </c>
      <c r="K4615">
        <v>2</v>
      </c>
      <c r="L4615">
        <v>0</v>
      </c>
    </row>
    <row r="4616" spans="1:12" x14ac:dyDescent="0.2">
      <c r="A4616" t="s">
        <v>4632</v>
      </c>
      <c r="B4616" t="s">
        <v>34</v>
      </c>
      <c r="C4616">
        <v>0</v>
      </c>
      <c r="D4616">
        <v>1</v>
      </c>
      <c r="E4616">
        <v>0</v>
      </c>
      <c r="F4616">
        <v>0</v>
      </c>
      <c r="G4616">
        <v>1</v>
      </c>
      <c r="H4616">
        <v>4</v>
      </c>
      <c r="I4616">
        <v>7</v>
      </c>
      <c r="J4616">
        <v>1</v>
      </c>
      <c r="K4616">
        <v>2</v>
      </c>
      <c r="L4616">
        <v>0</v>
      </c>
    </row>
    <row r="4617" spans="1:12" x14ac:dyDescent="0.2">
      <c r="A4617" t="s">
        <v>4633</v>
      </c>
      <c r="B4617" t="s">
        <v>34</v>
      </c>
      <c r="C4617">
        <v>0</v>
      </c>
      <c r="D4617">
        <v>1</v>
      </c>
      <c r="E4617">
        <v>0</v>
      </c>
      <c r="F4617">
        <v>1</v>
      </c>
      <c r="G4617">
        <v>1</v>
      </c>
      <c r="H4617">
        <v>3</v>
      </c>
      <c r="I4617">
        <v>7</v>
      </c>
      <c r="J4617">
        <v>1</v>
      </c>
      <c r="K4617">
        <v>2</v>
      </c>
      <c r="L4617">
        <v>0</v>
      </c>
    </row>
    <row r="4618" spans="1:12" x14ac:dyDescent="0.2">
      <c r="A4618" t="s">
        <v>4634</v>
      </c>
      <c r="B4618" t="s">
        <v>17</v>
      </c>
      <c r="C4618">
        <v>0</v>
      </c>
      <c r="D4618">
        <v>2</v>
      </c>
      <c r="E4618">
        <v>1</v>
      </c>
      <c r="F4618">
        <v>1</v>
      </c>
      <c r="G4618">
        <v>0.5</v>
      </c>
      <c r="H4618">
        <v>2</v>
      </c>
      <c r="I4618">
        <v>5</v>
      </c>
      <c r="J4618">
        <v>1</v>
      </c>
      <c r="K4618">
        <v>3</v>
      </c>
      <c r="L4618">
        <v>0</v>
      </c>
    </row>
    <row r="4619" spans="1:12" x14ac:dyDescent="0.2">
      <c r="A4619" t="s">
        <v>4635</v>
      </c>
      <c r="B4619" t="s">
        <v>34</v>
      </c>
      <c r="C4619">
        <v>0</v>
      </c>
      <c r="D4619">
        <v>1</v>
      </c>
      <c r="E4619">
        <v>0</v>
      </c>
      <c r="F4619">
        <v>0</v>
      </c>
      <c r="G4619">
        <v>1</v>
      </c>
      <c r="H4619">
        <v>4</v>
      </c>
      <c r="I4619">
        <v>4</v>
      </c>
      <c r="J4619">
        <v>1</v>
      </c>
      <c r="K4619">
        <v>2</v>
      </c>
      <c r="L4619">
        <v>0</v>
      </c>
    </row>
    <row r="4620" spans="1:12" x14ac:dyDescent="0.2">
      <c r="A4620" t="s">
        <v>4636</v>
      </c>
      <c r="B4620" t="s">
        <v>34</v>
      </c>
      <c r="C4620">
        <v>0</v>
      </c>
      <c r="D4620">
        <v>1</v>
      </c>
      <c r="E4620">
        <v>0</v>
      </c>
      <c r="F4620">
        <v>2</v>
      </c>
      <c r="G4620">
        <v>1</v>
      </c>
      <c r="H4620">
        <v>2</v>
      </c>
      <c r="I4620">
        <v>5</v>
      </c>
      <c r="J4620">
        <v>1</v>
      </c>
      <c r="K4620">
        <v>2</v>
      </c>
      <c r="L4620">
        <v>0</v>
      </c>
    </row>
    <row r="4621" spans="1:12" x14ac:dyDescent="0.2">
      <c r="A4621" t="s">
        <v>4637</v>
      </c>
      <c r="B4621" t="s">
        <v>34</v>
      </c>
      <c r="C4621">
        <v>0</v>
      </c>
      <c r="D4621">
        <v>3</v>
      </c>
      <c r="E4621">
        <v>1</v>
      </c>
      <c r="F4621">
        <v>0</v>
      </c>
      <c r="G4621">
        <v>1</v>
      </c>
      <c r="H4621">
        <v>12</v>
      </c>
      <c r="I4621">
        <v>38</v>
      </c>
      <c r="J4621">
        <v>1</v>
      </c>
      <c r="K4621">
        <v>3</v>
      </c>
      <c r="L4621">
        <v>0</v>
      </c>
    </row>
    <row r="4622" spans="1:12" x14ac:dyDescent="0.2">
      <c r="A4622" t="s">
        <v>4638</v>
      </c>
      <c r="B4622" t="s">
        <v>34</v>
      </c>
      <c r="C4622">
        <v>0</v>
      </c>
      <c r="D4622">
        <v>1</v>
      </c>
      <c r="E4622">
        <v>0</v>
      </c>
      <c r="F4622">
        <v>2</v>
      </c>
      <c r="G4622">
        <v>1</v>
      </c>
      <c r="H4622">
        <v>7</v>
      </c>
      <c r="I4622">
        <v>14</v>
      </c>
      <c r="J4622">
        <v>1</v>
      </c>
      <c r="K4622">
        <v>2</v>
      </c>
      <c r="L4622">
        <v>0</v>
      </c>
    </row>
    <row r="4623" spans="1:12" x14ac:dyDescent="0.2">
      <c r="A4623" t="s">
        <v>4639</v>
      </c>
      <c r="B4623" t="s">
        <v>34</v>
      </c>
      <c r="C4623">
        <v>0</v>
      </c>
      <c r="D4623">
        <v>2</v>
      </c>
      <c r="E4623">
        <v>1</v>
      </c>
      <c r="F4623">
        <v>0</v>
      </c>
      <c r="G4623">
        <v>1</v>
      </c>
      <c r="H4623">
        <v>25</v>
      </c>
      <c r="I4623">
        <v>68</v>
      </c>
      <c r="J4623">
        <v>0</v>
      </c>
      <c r="K4623">
        <v>3</v>
      </c>
      <c r="L4623">
        <v>0</v>
      </c>
    </row>
    <row r="4624" spans="1:12" x14ac:dyDescent="0.2">
      <c r="A4624" t="s">
        <v>4640</v>
      </c>
      <c r="B4624" t="s">
        <v>17</v>
      </c>
      <c r="C4624">
        <v>7</v>
      </c>
      <c r="D4624">
        <v>1</v>
      </c>
      <c r="E4624">
        <v>0</v>
      </c>
      <c r="F4624">
        <v>1</v>
      </c>
      <c r="G4624">
        <v>1</v>
      </c>
      <c r="H4624">
        <v>3</v>
      </c>
      <c r="I4624">
        <v>4</v>
      </c>
      <c r="J4624">
        <v>1</v>
      </c>
      <c r="K4624">
        <v>1</v>
      </c>
      <c r="L4624">
        <v>0</v>
      </c>
    </row>
    <row r="4625" spans="1:12" x14ac:dyDescent="0.2">
      <c r="A4625" t="s">
        <v>4641</v>
      </c>
      <c r="B4625" t="s">
        <v>34</v>
      </c>
      <c r="C4625">
        <v>0</v>
      </c>
      <c r="D4625">
        <v>2</v>
      </c>
      <c r="E4625">
        <v>1</v>
      </c>
      <c r="F4625">
        <v>0</v>
      </c>
      <c r="G4625">
        <v>1</v>
      </c>
      <c r="H4625">
        <v>28</v>
      </c>
      <c r="I4625">
        <v>32</v>
      </c>
      <c r="J4625">
        <v>4</v>
      </c>
      <c r="K4625">
        <v>2</v>
      </c>
      <c r="L4625">
        <v>0</v>
      </c>
    </row>
    <row r="4626" spans="1:12" x14ac:dyDescent="0.2">
      <c r="A4626" t="s">
        <v>4642</v>
      </c>
      <c r="B4626" t="s">
        <v>34</v>
      </c>
      <c r="C4626">
        <v>0</v>
      </c>
      <c r="D4626">
        <v>4</v>
      </c>
      <c r="E4626">
        <v>8</v>
      </c>
      <c r="F4626">
        <v>0</v>
      </c>
      <c r="G4626">
        <v>0.33300000000000002</v>
      </c>
      <c r="H4626">
        <v>4</v>
      </c>
      <c r="I4626">
        <v>8</v>
      </c>
      <c r="J4626">
        <v>1</v>
      </c>
      <c r="K4626">
        <v>5</v>
      </c>
      <c r="L4626">
        <v>0</v>
      </c>
    </row>
    <row r="4627" spans="1:12" x14ac:dyDescent="0.2">
      <c r="A4627" t="s">
        <v>4643</v>
      </c>
      <c r="B4627" t="s">
        <v>34</v>
      </c>
      <c r="C4627">
        <v>0</v>
      </c>
      <c r="D4627">
        <v>4</v>
      </c>
      <c r="E4627">
        <v>2</v>
      </c>
      <c r="F4627">
        <v>0</v>
      </c>
      <c r="G4627">
        <v>0.5</v>
      </c>
      <c r="H4627">
        <v>4</v>
      </c>
      <c r="I4627">
        <v>8</v>
      </c>
      <c r="J4627">
        <v>1</v>
      </c>
      <c r="K4627">
        <v>5</v>
      </c>
      <c r="L4627">
        <v>0</v>
      </c>
    </row>
    <row r="4628" spans="1:12" x14ac:dyDescent="0.2">
      <c r="A4628" t="s">
        <v>4644</v>
      </c>
      <c r="B4628" t="s">
        <v>34</v>
      </c>
      <c r="C4628">
        <v>0</v>
      </c>
      <c r="D4628">
        <v>4</v>
      </c>
      <c r="E4628">
        <v>8</v>
      </c>
      <c r="F4628">
        <v>0</v>
      </c>
      <c r="G4628">
        <v>0.33300000000000002</v>
      </c>
      <c r="H4628">
        <v>4</v>
      </c>
      <c r="I4628">
        <v>8</v>
      </c>
      <c r="J4628">
        <v>1</v>
      </c>
      <c r="K4628">
        <v>5</v>
      </c>
      <c r="L4628">
        <v>0</v>
      </c>
    </row>
    <row r="4629" spans="1:12" x14ac:dyDescent="0.2">
      <c r="A4629" t="s">
        <v>4645</v>
      </c>
      <c r="B4629" t="s">
        <v>34</v>
      </c>
      <c r="C4629">
        <v>0</v>
      </c>
      <c r="D4629">
        <v>4</v>
      </c>
      <c r="E4629">
        <v>8</v>
      </c>
      <c r="F4629">
        <v>0</v>
      </c>
      <c r="G4629">
        <v>0.33300000000000002</v>
      </c>
      <c r="H4629">
        <v>4</v>
      </c>
      <c r="I4629">
        <v>8</v>
      </c>
      <c r="J4629">
        <v>1</v>
      </c>
      <c r="K4629">
        <v>5</v>
      </c>
      <c r="L4629">
        <v>0</v>
      </c>
    </row>
    <row r="4630" spans="1:12" x14ac:dyDescent="0.2">
      <c r="A4630" t="s">
        <v>4646</v>
      </c>
      <c r="B4630" t="s">
        <v>34</v>
      </c>
      <c r="C4630">
        <v>0</v>
      </c>
      <c r="D4630">
        <v>8</v>
      </c>
      <c r="E4630">
        <v>28</v>
      </c>
      <c r="F4630">
        <v>0</v>
      </c>
      <c r="G4630">
        <v>0.14299999999999999</v>
      </c>
      <c r="H4630">
        <v>5</v>
      </c>
      <c r="I4630">
        <v>11</v>
      </c>
      <c r="J4630">
        <v>1</v>
      </c>
      <c r="K4630">
        <v>8</v>
      </c>
      <c r="L4630">
        <v>0</v>
      </c>
    </row>
    <row r="4631" spans="1:12" x14ac:dyDescent="0.2">
      <c r="A4631" t="s">
        <v>4647</v>
      </c>
      <c r="B4631" t="s">
        <v>34</v>
      </c>
      <c r="C4631">
        <v>0</v>
      </c>
      <c r="D4631">
        <v>4</v>
      </c>
      <c r="E4631">
        <v>0</v>
      </c>
      <c r="F4631">
        <v>0</v>
      </c>
      <c r="G4631">
        <v>1</v>
      </c>
      <c r="H4631">
        <v>26</v>
      </c>
      <c r="I4631">
        <v>34</v>
      </c>
      <c r="J4631">
        <v>3</v>
      </c>
      <c r="K4631">
        <v>4</v>
      </c>
      <c r="L4631">
        <v>0</v>
      </c>
    </row>
    <row r="4632" spans="1:12" x14ac:dyDescent="0.2">
      <c r="A4632" t="s">
        <v>4648</v>
      </c>
      <c r="B4632" t="s">
        <v>17</v>
      </c>
      <c r="C4632">
        <v>0</v>
      </c>
      <c r="D4632">
        <v>1</v>
      </c>
      <c r="E4632">
        <v>1</v>
      </c>
      <c r="F4632">
        <v>0</v>
      </c>
      <c r="G4632">
        <v>1</v>
      </c>
      <c r="H4632">
        <v>5</v>
      </c>
      <c r="I4632">
        <v>7</v>
      </c>
      <c r="J4632">
        <v>1</v>
      </c>
      <c r="K4632">
        <v>3</v>
      </c>
      <c r="L4632">
        <v>0</v>
      </c>
    </row>
    <row r="4633" spans="1:12" x14ac:dyDescent="0.2">
      <c r="A4633" t="s">
        <v>4649</v>
      </c>
      <c r="B4633" t="s">
        <v>13</v>
      </c>
      <c r="C4633">
        <v>0</v>
      </c>
      <c r="D4633">
        <v>7</v>
      </c>
      <c r="E4633">
        <v>28</v>
      </c>
      <c r="F4633">
        <v>0</v>
      </c>
      <c r="G4633">
        <v>0.14299999999999999</v>
      </c>
      <c r="H4633">
        <v>4</v>
      </c>
      <c r="I4633">
        <v>10</v>
      </c>
      <c r="J4633">
        <v>1</v>
      </c>
      <c r="K4633">
        <v>9</v>
      </c>
      <c r="L4633">
        <v>0</v>
      </c>
    </row>
    <row r="4634" spans="1:12" x14ac:dyDescent="0.2">
      <c r="A4634" t="s">
        <v>4650</v>
      </c>
      <c r="B4634" t="s">
        <v>13</v>
      </c>
      <c r="C4634">
        <v>0</v>
      </c>
      <c r="D4634">
        <v>7</v>
      </c>
      <c r="E4634">
        <v>28</v>
      </c>
      <c r="F4634">
        <v>0</v>
      </c>
      <c r="G4634">
        <v>0.14299999999999999</v>
      </c>
      <c r="H4634">
        <v>4</v>
      </c>
      <c r="I4634">
        <v>10</v>
      </c>
      <c r="J4634">
        <v>1</v>
      </c>
      <c r="K4634">
        <v>9</v>
      </c>
      <c r="L4634">
        <v>0</v>
      </c>
    </row>
    <row r="4635" spans="1:12" x14ac:dyDescent="0.2">
      <c r="A4635" t="s">
        <v>4651</v>
      </c>
      <c r="B4635" t="s">
        <v>34</v>
      </c>
      <c r="C4635">
        <v>0</v>
      </c>
      <c r="D4635">
        <v>69</v>
      </c>
      <c r="E4635">
        <v>2346</v>
      </c>
      <c r="F4635">
        <v>0</v>
      </c>
      <c r="G4635">
        <v>1</v>
      </c>
      <c r="H4635">
        <v>14</v>
      </c>
      <c r="I4635">
        <v>92</v>
      </c>
      <c r="J4635">
        <v>1</v>
      </c>
      <c r="K4635">
        <v>69</v>
      </c>
      <c r="L4635">
        <v>1</v>
      </c>
    </row>
    <row r="4636" spans="1:12" x14ac:dyDescent="0.2">
      <c r="A4636" t="s">
        <v>4652</v>
      </c>
      <c r="B4636" t="s">
        <v>34</v>
      </c>
      <c r="C4636">
        <v>0</v>
      </c>
      <c r="D4636">
        <v>2</v>
      </c>
      <c r="E4636">
        <v>1</v>
      </c>
      <c r="F4636">
        <v>0</v>
      </c>
      <c r="G4636">
        <v>1</v>
      </c>
      <c r="H4636">
        <v>4</v>
      </c>
      <c r="I4636">
        <v>4</v>
      </c>
      <c r="J4636">
        <v>0</v>
      </c>
      <c r="K4636">
        <v>2</v>
      </c>
      <c r="L4636">
        <v>0</v>
      </c>
    </row>
    <row r="4637" spans="1:12" x14ac:dyDescent="0.2">
      <c r="A4637" t="s">
        <v>4653</v>
      </c>
      <c r="B4637" t="s">
        <v>34</v>
      </c>
      <c r="C4637">
        <v>0</v>
      </c>
      <c r="D4637">
        <v>13</v>
      </c>
      <c r="E4637">
        <v>78</v>
      </c>
      <c r="F4637">
        <v>0</v>
      </c>
      <c r="G4637">
        <v>1</v>
      </c>
      <c r="H4637">
        <v>9</v>
      </c>
      <c r="I4637">
        <v>31</v>
      </c>
      <c r="J4637">
        <v>0</v>
      </c>
      <c r="K4637">
        <v>13</v>
      </c>
      <c r="L4637">
        <v>0</v>
      </c>
    </row>
    <row r="4638" spans="1:12" x14ac:dyDescent="0.2">
      <c r="A4638" t="s">
        <v>4654</v>
      </c>
      <c r="B4638" t="s">
        <v>34</v>
      </c>
      <c r="C4638">
        <v>0</v>
      </c>
      <c r="D4638">
        <v>10</v>
      </c>
      <c r="E4638">
        <v>85</v>
      </c>
      <c r="F4638">
        <v>0</v>
      </c>
      <c r="G4638">
        <v>0.33300000000000002</v>
      </c>
      <c r="H4638">
        <v>24</v>
      </c>
      <c r="I4638">
        <v>54</v>
      </c>
      <c r="J4638">
        <v>1</v>
      </c>
      <c r="K4638">
        <v>15</v>
      </c>
      <c r="L4638">
        <v>0</v>
      </c>
    </row>
    <row r="4639" spans="1:12" x14ac:dyDescent="0.2">
      <c r="A4639" t="s">
        <v>4655</v>
      </c>
      <c r="B4639" t="s">
        <v>34</v>
      </c>
      <c r="C4639">
        <v>0</v>
      </c>
      <c r="D4639">
        <v>4</v>
      </c>
      <c r="E4639">
        <v>8</v>
      </c>
      <c r="F4639">
        <v>0</v>
      </c>
      <c r="G4639">
        <v>0.33300000000000002</v>
      </c>
      <c r="H4639">
        <v>4</v>
      </c>
      <c r="I4639">
        <v>10</v>
      </c>
      <c r="J4639">
        <v>1</v>
      </c>
      <c r="K4639">
        <v>5</v>
      </c>
      <c r="L4639">
        <v>0</v>
      </c>
    </row>
    <row r="4640" spans="1:12" x14ac:dyDescent="0.2">
      <c r="A4640" t="s">
        <v>4656</v>
      </c>
      <c r="B4640" t="s">
        <v>19</v>
      </c>
      <c r="C4640">
        <v>0</v>
      </c>
      <c r="D4640">
        <v>4</v>
      </c>
      <c r="E4640">
        <v>8</v>
      </c>
      <c r="F4640">
        <v>0</v>
      </c>
      <c r="G4640">
        <v>0.33300000000000002</v>
      </c>
      <c r="H4640">
        <v>3</v>
      </c>
      <c r="I4640">
        <v>8</v>
      </c>
      <c r="J4640">
        <v>1</v>
      </c>
      <c r="K4640">
        <v>5</v>
      </c>
      <c r="L4640">
        <v>0</v>
      </c>
    </row>
    <row r="4641" spans="1:12" x14ac:dyDescent="0.2">
      <c r="A4641" t="s">
        <v>4657</v>
      </c>
      <c r="B4641" t="s">
        <v>34</v>
      </c>
      <c r="C4641">
        <v>0</v>
      </c>
      <c r="D4641">
        <v>10</v>
      </c>
      <c r="E4641">
        <v>55</v>
      </c>
      <c r="F4641">
        <v>0</v>
      </c>
      <c r="G4641">
        <v>0.5</v>
      </c>
      <c r="H4641">
        <v>6</v>
      </c>
      <c r="I4641">
        <v>30</v>
      </c>
      <c r="J4641">
        <v>0</v>
      </c>
      <c r="K4641">
        <v>11</v>
      </c>
      <c r="L4641">
        <v>0</v>
      </c>
    </row>
    <row r="4642" spans="1:12" x14ac:dyDescent="0.2">
      <c r="A4642" t="s">
        <v>4658</v>
      </c>
      <c r="B4642" t="s">
        <v>34</v>
      </c>
      <c r="C4642">
        <v>0</v>
      </c>
      <c r="D4642">
        <v>48</v>
      </c>
      <c r="E4642">
        <v>1122</v>
      </c>
      <c r="F4642">
        <v>0</v>
      </c>
      <c r="G4642">
        <v>1</v>
      </c>
      <c r="H4642">
        <v>36</v>
      </c>
      <c r="I4642">
        <v>126</v>
      </c>
      <c r="J4642">
        <v>6</v>
      </c>
      <c r="K4642">
        <v>48</v>
      </c>
      <c r="L4642">
        <v>0</v>
      </c>
    </row>
    <row r="4643" spans="1:12" x14ac:dyDescent="0.2">
      <c r="A4643" t="s">
        <v>4659</v>
      </c>
      <c r="B4643" t="s">
        <v>19</v>
      </c>
      <c r="C4643">
        <v>0</v>
      </c>
      <c r="D4643">
        <v>2</v>
      </c>
      <c r="E4643">
        <v>3</v>
      </c>
      <c r="F4643">
        <v>1</v>
      </c>
      <c r="G4643">
        <v>0.5</v>
      </c>
      <c r="H4643">
        <v>5</v>
      </c>
      <c r="I4643">
        <v>5</v>
      </c>
      <c r="J4643">
        <v>1</v>
      </c>
      <c r="K4643">
        <v>3</v>
      </c>
      <c r="L4643">
        <v>0</v>
      </c>
    </row>
    <row r="4644" spans="1:12" x14ac:dyDescent="0.2">
      <c r="A4644" t="s">
        <v>4660</v>
      </c>
      <c r="B4644" t="s">
        <v>19</v>
      </c>
      <c r="C4644">
        <v>0</v>
      </c>
      <c r="D4644">
        <v>2</v>
      </c>
      <c r="E4644">
        <v>3</v>
      </c>
      <c r="F4644">
        <v>1</v>
      </c>
      <c r="G4644">
        <v>0.5</v>
      </c>
      <c r="H4644">
        <v>5</v>
      </c>
      <c r="I4644">
        <v>5</v>
      </c>
      <c r="J4644">
        <v>1</v>
      </c>
      <c r="K4644">
        <v>3</v>
      </c>
      <c r="L4644">
        <v>0</v>
      </c>
    </row>
    <row r="4645" spans="1:12" x14ac:dyDescent="0.2">
      <c r="A4645" t="s">
        <v>4661</v>
      </c>
      <c r="B4645" t="s">
        <v>19</v>
      </c>
      <c r="C4645">
        <v>0</v>
      </c>
      <c r="D4645">
        <v>2</v>
      </c>
      <c r="E4645">
        <v>3</v>
      </c>
      <c r="F4645">
        <v>1</v>
      </c>
      <c r="G4645">
        <v>0.5</v>
      </c>
      <c r="H4645">
        <v>5</v>
      </c>
      <c r="I4645">
        <v>5</v>
      </c>
      <c r="J4645">
        <v>1</v>
      </c>
      <c r="K4645">
        <v>3</v>
      </c>
      <c r="L4645">
        <v>0</v>
      </c>
    </row>
    <row r="4646" spans="1:12" x14ac:dyDescent="0.2">
      <c r="A4646" t="s">
        <v>4662</v>
      </c>
      <c r="B4646" t="s">
        <v>19</v>
      </c>
      <c r="C4646">
        <v>0</v>
      </c>
      <c r="D4646">
        <v>2</v>
      </c>
      <c r="E4646">
        <v>3</v>
      </c>
      <c r="F4646">
        <v>1</v>
      </c>
      <c r="G4646">
        <v>0.5</v>
      </c>
      <c r="H4646">
        <v>5</v>
      </c>
      <c r="I4646">
        <v>5</v>
      </c>
      <c r="J4646">
        <v>1</v>
      </c>
      <c r="K4646">
        <v>3</v>
      </c>
      <c r="L4646">
        <v>0</v>
      </c>
    </row>
    <row r="4647" spans="1:12" x14ac:dyDescent="0.2">
      <c r="A4647" t="s">
        <v>4663</v>
      </c>
      <c r="B4647" t="s">
        <v>19</v>
      </c>
      <c r="C4647">
        <v>0</v>
      </c>
      <c r="D4647">
        <v>2</v>
      </c>
      <c r="E4647">
        <v>3</v>
      </c>
      <c r="F4647">
        <v>1</v>
      </c>
      <c r="G4647">
        <v>0.5</v>
      </c>
      <c r="H4647">
        <v>5</v>
      </c>
      <c r="I4647">
        <v>6</v>
      </c>
      <c r="J4647">
        <v>1</v>
      </c>
      <c r="K4647">
        <v>3</v>
      </c>
      <c r="L4647">
        <v>0</v>
      </c>
    </row>
    <row r="4648" spans="1:12" x14ac:dyDescent="0.2">
      <c r="A4648" t="s">
        <v>4664</v>
      </c>
      <c r="B4648" t="s">
        <v>19</v>
      </c>
      <c r="C4648">
        <v>0</v>
      </c>
      <c r="D4648">
        <v>2</v>
      </c>
      <c r="E4648">
        <v>3</v>
      </c>
      <c r="F4648">
        <v>1</v>
      </c>
      <c r="G4648">
        <v>0.5</v>
      </c>
      <c r="H4648">
        <v>5</v>
      </c>
      <c r="I4648">
        <v>6</v>
      </c>
      <c r="J4648">
        <v>1</v>
      </c>
      <c r="K4648">
        <v>3</v>
      </c>
      <c r="L4648">
        <v>0</v>
      </c>
    </row>
    <row r="4649" spans="1:12" x14ac:dyDescent="0.2">
      <c r="A4649" t="s">
        <v>4665</v>
      </c>
      <c r="B4649" t="s">
        <v>34</v>
      </c>
      <c r="C4649">
        <v>0</v>
      </c>
      <c r="D4649">
        <v>20</v>
      </c>
      <c r="E4649">
        <v>210</v>
      </c>
      <c r="F4649">
        <v>0</v>
      </c>
      <c r="G4649">
        <v>0.5</v>
      </c>
      <c r="H4649">
        <v>27</v>
      </c>
      <c r="I4649">
        <v>52</v>
      </c>
      <c r="J4649">
        <v>0</v>
      </c>
      <c r="K4649">
        <v>21</v>
      </c>
      <c r="L4649">
        <v>0</v>
      </c>
    </row>
    <row r="4650" spans="1:12" x14ac:dyDescent="0.2">
      <c r="A4650" t="s">
        <v>4666</v>
      </c>
      <c r="B4650" t="s">
        <v>34</v>
      </c>
      <c r="C4650">
        <v>0</v>
      </c>
      <c r="D4650">
        <v>2</v>
      </c>
      <c r="E4650">
        <v>1</v>
      </c>
      <c r="F4650">
        <v>0</v>
      </c>
      <c r="G4650">
        <v>1</v>
      </c>
      <c r="H4650">
        <v>28</v>
      </c>
      <c r="I4650">
        <v>59</v>
      </c>
      <c r="J4650">
        <v>1</v>
      </c>
      <c r="K4650">
        <v>2</v>
      </c>
      <c r="L4650">
        <v>0</v>
      </c>
    </row>
    <row r="4651" spans="1:12" x14ac:dyDescent="0.2">
      <c r="A4651" t="s">
        <v>4667</v>
      </c>
      <c r="B4651" t="s">
        <v>34</v>
      </c>
      <c r="C4651">
        <v>1</v>
      </c>
      <c r="D4651">
        <v>2</v>
      </c>
      <c r="E4651">
        <v>0</v>
      </c>
      <c r="F4651">
        <v>0</v>
      </c>
      <c r="G4651">
        <v>1</v>
      </c>
      <c r="H4651">
        <v>10</v>
      </c>
      <c r="I4651">
        <v>16</v>
      </c>
      <c r="J4651">
        <v>1</v>
      </c>
      <c r="K4651">
        <v>2</v>
      </c>
      <c r="L4651">
        <v>0</v>
      </c>
    </row>
    <row r="4652" spans="1:12" x14ac:dyDescent="0.2">
      <c r="A4652" t="s">
        <v>4668</v>
      </c>
      <c r="B4652" t="s">
        <v>34</v>
      </c>
      <c r="C4652">
        <v>0</v>
      </c>
      <c r="D4652">
        <v>6</v>
      </c>
      <c r="E4652">
        <v>0</v>
      </c>
      <c r="F4652">
        <v>0</v>
      </c>
      <c r="G4652">
        <v>1</v>
      </c>
      <c r="H4652">
        <v>27</v>
      </c>
      <c r="I4652">
        <v>49</v>
      </c>
      <c r="J4652">
        <v>0</v>
      </c>
      <c r="K4652">
        <v>6</v>
      </c>
      <c r="L4652">
        <v>0</v>
      </c>
    </row>
    <row r="4653" spans="1:12" x14ac:dyDescent="0.2">
      <c r="A4653" t="s">
        <v>4669</v>
      </c>
      <c r="B4653" t="s">
        <v>19</v>
      </c>
      <c r="C4653">
        <v>1</v>
      </c>
      <c r="D4653">
        <v>7</v>
      </c>
      <c r="E4653">
        <v>0</v>
      </c>
      <c r="F4653">
        <v>0</v>
      </c>
      <c r="G4653">
        <v>1</v>
      </c>
      <c r="H4653">
        <v>6</v>
      </c>
      <c r="I4653">
        <v>32</v>
      </c>
      <c r="J4653">
        <v>1</v>
      </c>
      <c r="K4653">
        <v>7</v>
      </c>
      <c r="L4653">
        <v>0</v>
      </c>
    </row>
    <row r="4654" spans="1:12" x14ac:dyDescent="0.2">
      <c r="A4654" t="s">
        <v>4670</v>
      </c>
      <c r="B4654" t="s">
        <v>34</v>
      </c>
      <c r="C4654">
        <v>0</v>
      </c>
      <c r="D4654">
        <v>3</v>
      </c>
      <c r="E4654">
        <v>1</v>
      </c>
      <c r="F4654">
        <v>0</v>
      </c>
      <c r="G4654">
        <v>1</v>
      </c>
      <c r="H4654">
        <v>11</v>
      </c>
      <c r="I4654">
        <v>12</v>
      </c>
      <c r="J4654">
        <v>0</v>
      </c>
      <c r="K4654">
        <v>3</v>
      </c>
      <c r="L4654">
        <v>0</v>
      </c>
    </row>
    <row r="4655" spans="1:12" x14ac:dyDescent="0.2">
      <c r="A4655" t="s">
        <v>4671</v>
      </c>
      <c r="B4655" t="s">
        <v>34</v>
      </c>
      <c r="C4655">
        <v>0</v>
      </c>
      <c r="D4655">
        <v>10</v>
      </c>
      <c r="E4655">
        <v>0</v>
      </c>
      <c r="F4655">
        <v>0</v>
      </c>
      <c r="G4655">
        <v>1</v>
      </c>
      <c r="H4655">
        <v>35</v>
      </c>
      <c r="I4655">
        <v>72</v>
      </c>
      <c r="J4655">
        <v>0</v>
      </c>
      <c r="K4655">
        <v>15</v>
      </c>
      <c r="L4655">
        <v>0</v>
      </c>
    </row>
    <row r="4656" spans="1:12" x14ac:dyDescent="0.2">
      <c r="A4656" t="s">
        <v>4672</v>
      </c>
      <c r="B4656" t="s">
        <v>19</v>
      </c>
      <c r="C4656">
        <v>0</v>
      </c>
      <c r="D4656">
        <v>1</v>
      </c>
      <c r="E4656">
        <v>1</v>
      </c>
      <c r="F4656">
        <v>0</v>
      </c>
      <c r="G4656">
        <v>1</v>
      </c>
      <c r="H4656">
        <v>4</v>
      </c>
      <c r="I4656">
        <v>6</v>
      </c>
      <c r="J4656">
        <v>1</v>
      </c>
      <c r="K4656">
        <v>3</v>
      </c>
      <c r="L4656">
        <v>0</v>
      </c>
    </row>
    <row r="4657" spans="1:12" x14ac:dyDescent="0.2">
      <c r="A4657" t="s">
        <v>4673</v>
      </c>
      <c r="B4657" t="s">
        <v>19</v>
      </c>
      <c r="C4657">
        <v>0</v>
      </c>
      <c r="D4657">
        <v>3</v>
      </c>
      <c r="E4657">
        <v>0</v>
      </c>
      <c r="F4657">
        <v>0</v>
      </c>
      <c r="G4657">
        <v>1</v>
      </c>
      <c r="H4657">
        <v>3</v>
      </c>
      <c r="I4657">
        <v>8</v>
      </c>
      <c r="J4657">
        <v>1</v>
      </c>
      <c r="K4657">
        <v>3</v>
      </c>
      <c r="L4657">
        <v>0</v>
      </c>
    </row>
    <row r="4658" spans="1:12" x14ac:dyDescent="0.2">
      <c r="A4658" t="s">
        <v>4674</v>
      </c>
      <c r="B4658" t="s">
        <v>34</v>
      </c>
      <c r="C4658">
        <v>0</v>
      </c>
      <c r="D4658">
        <v>6</v>
      </c>
      <c r="E4658">
        <v>0</v>
      </c>
      <c r="F4658">
        <v>0</v>
      </c>
      <c r="G4658">
        <v>1</v>
      </c>
      <c r="H4658">
        <v>32</v>
      </c>
      <c r="I4658">
        <v>53</v>
      </c>
      <c r="J4658">
        <v>2</v>
      </c>
      <c r="K4658">
        <v>6</v>
      </c>
      <c r="L4658">
        <v>0</v>
      </c>
    </row>
    <row r="4659" spans="1:12" x14ac:dyDescent="0.2">
      <c r="A4659" t="s">
        <v>4675</v>
      </c>
      <c r="B4659" t="s">
        <v>34</v>
      </c>
      <c r="C4659">
        <v>0</v>
      </c>
      <c r="D4659">
        <v>4</v>
      </c>
      <c r="E4659">
        <v>2</v>
      </c>
      <c r="F4659">
        <v>0</v>
      </c>
      <c r="G4659">
        <v>0.5</v>
      </c>
      <c r="H4659">
        <v>5</v>
      </c>
      <c r="I4659">
        <v>15</v>
      </c>
      <c r="J4659">
        <v>1</v>
      </c>
      <c r="K4659">
        <v>5</v>
      </c>
      <c r="L4659">
        <v>0</v>
      </c>
    </row>
    <row r="4660" spans="1:12" x14ac:dyDescent="0.2">
      <c r="A4660" t="s">
        <v>4676</v>
      </c>
      <c r="B4660" t="s">
        <v>17</v>
      </c>
      <c r="C4660">
        <v>2</v>
      </c>
      <c r="D4660">
        <v>2</v>
      </c>
      <c r="E4660">
        <v>0</v>
      </c>
      <c r="F4660">
        <v>1</v>
      </c>
      <c r="G4660">
        <v>1</v>
      </c>
      <c r="H4660">
        <v>1</v>
      </c>
      <c r="I4660">
        <v>8</v>
      </c>
      <c r="J4660">
        <v>2</v>
      </c>
      <c r="K4660">
        <v>2</v>
      </c>
      <c r="L4660">
        <v>0</v>
      </c>
    </row>
    <row r="4661" spans="1:12" x14ac:dyDescent="0.2">
      <c r="A4661" t="s">
        <v>4677</v>
      </c>
      <c r="B4661" t="s">
        <v>34</v>
      </c>
      <c r="C4661">
        <v>0</v>
      </c>
      <c r="D4661">
        <v>7</v>
      </c>
      <c r="E4661">
        <v>45</v>
      </c>
      <c r="F4661">
        <v>0</v>
      </c>
      <c r="G4661">
        <v>1</v>
      </c>
      <c r="H4661">
        <v>37</v>
      </c>
      <c r="I4661">
        <v>74</v>
      </c>
      <c r="J4661">
        <v>0</v>
      </c>
      <c r="K4661">
        <v>11</v>
      </c>
      <c r="L4661">
        <v>0</v>
      </c>
    </row>
    <row r="4662" spans="1:12" x14ac:dyDescent="0.2">
      <c r="A4662" t="s">
        <v>4678</v>
      </c>
      <c r="B4662" t="s">
        <v>34</v>
      </c>
      <c r="C4662">
        <v>0</v>
      </c>
      <c r="D4662">
        <v>9</v>
      </c>
      <c r="E4662">
        <v>102</v>
      </c>
      <c r="F4662">
        <v>0</v>
      </c>
      <c r="G4662">
        <v>0.5</v>
      </c>
      <c r="H4662">
        <v>31</v>
      </c>
      <c r="I4662">
        <v>80</v>
      </c>
      <c r="J4662">
        <v>2</v>
      </c>
      <c r="K4662">
        <v>19</v>
      </c>
      <c r="L4662">
        <v>0</v>
      </c>
    </row>
    <row r="4663" spans="1:12" x14ac:dyDescent="0.2">
      <c r="A4663" t="s">
        <v>4679</v>
      </c>
      <c r="B4663" t="s">
        <v>34</v>
      </c>
      <c r="C4663">
        <v>0</v>
      </c>
      <c r="D4663">
        <v>1</v>
      </c>
      <c r="E4663">
        <v>0</v>
      </c>
      <c r="F4663">
        <v>2</v>
      </c>
      <c r="G4663">
        <v>1</v>
      </c>
      <c r="H4663">
        <v>1</v>
      </c>
      <c r="I4663">
        <v>6</v>
      </c>
      <c r="J4663">
        <v>1</v>
      </c>
      <c r="K4663">
        <v>2</v>
      </c>
      <c r="L4663">
        <v>0</v>
      </c>
    </row>
    <row r="4664" spans="1:12" x14ac:dyDescent="0.2">
      <c r="A4664" t="s">
        <v>4680</v>
      </c>
      <c r="B4664" t="s">
        <v>19</v>
      </c>
      <c r="C4664">
        <v>0</v>
      </c>
      <c r="D4664">
        <v>7</v>
      </c>
      <c r="E4664">
        <v>26</v>
      </c>
      <c r="F4664">
        <v>0</v>
      </c>
      <c r="G4664">
        <v>0.33300000000000002</v>
      </c>
      <c r="H4664">
        <v>5</v>
      </c>
      <c r="I4664">
        <v>22</v>
      </c>
      <c r="J4664">
        <v>1</v>
      </c>
      <c r="K4664">
        <v>10</v>
      </c>
      <c r="L4664">
        <v>0</v>
      </c>
    </row>
    <row r="4665" spans="1:12" x14ac:dyDescent="0.2">
      <c r="A4665" t="s">
        <v>4681</v>
      </c>
      <c r="B4665" t="s">
        <v>34</v>
      </c>
      <c r="C4665">
        <v>0</v>
      </c>
      <c r="D4665">
        <v>11</v>
      </c>
      <c r="E4665">
        <v>72</v>
      </c>
      <c r="F4665">
        <v>0</v>
      </c>
      <c r="G4665">
        <v>0.5</v>
      </c>
      <c r="H4665">
        <v>15</v>
      </c>
      <c r="I4665">
        <v>37</v>
      </c>
      <c r="J4665">
        <v>1</v>
      </c>
      <c r="K4665">
        <v>14</v>
      </c>
      <c r="L4665">
        <v>0</v>
      </c>
    </row>
    <row r="4666" spans="1:12" x14ac:dyDescent="0.2">
      <c r="A4666" t="s">
        <v>4682</v>
      </c>
      <c r="B4666" t="s">
        <v>34</v>
      </c>
      <c r="C4666">
        <v>0</v>
      </c>
      <c r="D4666">
        <v>5</v>
      </c>
      <c r="E4666">
        <v>7</v>
      </c>
      <c r="F4666">
        <v>0</v>
      </c>
      <c r="G4666">
        <v>0.33300000000000002</v>
      </c>
      <c r="H4666">
        <v>8</v>
      </c>
      <c r="I4666">
        <v>14</v>
      </c>
      <c r="J4666">
        <v>1</v>
      </c>
      <c r="K4666">
        <v>6</v>
      </c>
      <c r="L4666">
        <v>0</v>
      </c>
    </row>
    <row r="4667" spans="1:12" x14ac:dyDescent="0.2">
      <c r="A4667" t="s">
        <v>4683</v>
      </c>
      <c r="B4667" t="s">
        <v>34</v>
      </c>
      <c r="C4667">
        <v>0</v>
      </c>
      <c r="D4667">
        <v>2</v>
      </c>
      <c r="E4667">
        <v>1</v>
      </c>
      <c r="F4667">
        <v>0</v>
      </c>
      <c r="G4667">
        <v>1</v>
      </c>
      <c r="H4667">
        <v>31</v>
      </c>
      <c r="I4667">
        <v>59</v>
      </c>
      <c r="J4667">
        <v>0</v>
      </c>
      <c r="K4667">
        <v>2</v>
      </c>
      <c r="L4667">
        <v>0</v>
      </c>
    </row>
    <row r="4668" spans="1:12" x14ac:dyDescent="0.2">
      <c r="A4668" t="s">
        <v>4684</v>
      </c>
      <c r="B4668" t="s">
        <v>34</v>
      </c>
      <c r="C4668">
        <v>0</v>
      </c>
      <c r="D4668">
        <v>4</v>
      </c>
      <c r="E4668">
        <v>0</v>
      </c>
      <c r="F4668">
        <v>0</v>
      </c>
      <c r="G4668">
        <v>1</v>
      </c>
      <c r="H4668">
        <v>7</v>
      </c>
      <c r="I4668">
        <v>13</v>
      </c>
      <c r="J4668">
        <v>1</v>
      </c>
      <c r="K4668">
        <v>4</v>
      </c>
      <c r="L4668">
        <v>0</v>
      </c>
    </row>
    <row r="4669" spans="1:12" x14ac:dyDescent="0.2">
      <c r="A4669" t="s">
        <v>4685</v>
      </c>
      <c r="B4669" t="s">
        <v>34</v>
      </c>
      <c r="C4669">
        <v>0</v>
      </c>
      <c r="D4669">
        <v>11</v>
      </c>
      <c r="E4669">
        <v>0</v>
      </c>
      <c r="F4669">
        <v>0</v>
      </c>
      <c r="G4669">
        <v>1</v>
      </c>
      <c r="H4669">
        <v>19</v>
      </c>
      <c r="I4669">
        <v>45</v>
      </c>
      <c r="J4669">
        <v>0</v>
      </c>
      <c r="K4669">
        <v>11</v>
      </c>
      <c r="L4669">
        <v>0</v>
      </c>
    </row>
    <row r="4670" spans="1:12" x14ac:dyDescent="0.2">
      <c r="A4670" t="s">
        <v>4686</v>
      </c>
      <c r="B4670" t="s">
        <v>34</v>
      </c>
      <c r="C4670">
        <v>0</v>
      </c>
      <c r="D4670">
        <v>2</v>
      </c>
      <c r="E4670">
        <v>1</v>
      </c>
      <c r="F4670">
        <v>0</v>
      </c>
      <c r="G4670">
        <v>1</v>
      </c>
      <c r="H4670">
        <v>17</v>
      </c>
      <c r="I4670">
        <v>29</v>
      </c>
      <c r="J4670">
        <v>0</v>
      </c>
      <c r="K4670">
        <v>2</v>
      </c>
      <c r="L4670">
        <v>0</v>
      </c>
    </row>
    <row r="4671" spans="1:12" x14ac:dyDescent="0.2">
      <c r="A4671" t="s">
        <v>4687</v>
      </c>
      <c r="B4671" t="s">
        <v>34</v>
      </c>
      <c r="C4671">
        <v>0</v>
      </c>
      <c r="D4671">
        <v>2</v>
      </c>
      <c r="E4671">
        <v>1</v>
      </c>
      <c r="F4671">
        <v>0</v>
      </c>
      <c r="G4671">
        <v>1</v>
      </c>
      <c r="H4671">
        <v>16</v>
      </c>
      <c r="I4671">
        <v>23</v>
      </c>
      <c r="J4671">
        <v>0</v>
      </c>
      <c r="K4671">
        <v>2</v>
      </c>
      <c r="L4671">
        <v>0</v>
      </c>
    </row>
    <row r="4672" spans="1:12" x14ac:dyDescent="0.2">
      <c r="A4672" t="s">
        <v>4688</v>
      </c>
      <c r="B4672" t="s">
        <v>34</v>
      </c>
      <c r="C4672">
        <v>0</v>
      </c>
      <c r="D4672">
        <v>10</v>
      </c>
      <c r="E4672">
        <v>66</v>
      </c>
      <c r="F4672">
        <v>0</v>
      </c>
      <c r="G4672">
        <v>0.5</v>
      </c>
      <c r="H4672">
        <v>35</v>
      </c>
      <c r="I4672">
        <v>65</v>
      </c>
      <c r="J4672">
        <v>0</v>
      </c>
      <c r="K4672">
        <v>12</v>
      </c>
      <c r="L4672">
        <v>0</v>
      </c>
    </row>
    <row r="4673" spans="1:12" x14ac:dyDescent="0.2">
      <c r="A4673" t="s">
        <v>4689</v>
      </c>
      <c r="B4673" t="s">
        <v>34</v>
      </c>
      <c r="C4673">
        <v>0</v>
      </c>
      <c r="D4673">
        <v>4</v>
      </c>
      <c r="E4673">
        <v>17</v>
      </c>
      <c r="F4673">
        <v>0</v>
      </c>
      <c r="G4673">
        <v>1</v>
      </c>
      <c r="H4673">
        <v>20</v>
      </c>
      <c r="I4673">
        <v>45</v>
      </c>
      <c r="J4673">
        <v>0</v>
      </c>
      <c r="K4673">
        <v>7</v>
      </c>
      <c r="L4673">
        <v>0</v>
      </c>
    </row>
    <row r="4674" spans="1:12" x14ac:dyDescent="0.2">
      <c r="A4674" t="s">
        <v>4690</v>
      </c>
      <c r="B4674" t="s">
        <v>19</v>
      </c>
      <c r="C4674">
        <v>0</v>
      </c>
      <c r="D4674">
        <v>12</v>
      </c>
      <c r="E4674">
        <v>11</v>
      </c>
      <c r="F4674">
        <v>0</v>
      </c>
      <c r="G4674">
        <v>0.33300000000000002</v>
      </c>
      <c r="H4674">
        <v>7</v>
      </c>
      <c r="I4674">
        <v>19</v>
      </c>
      <c r="J4674">
        <v>1</v>
      </c>
      <c r="K4674">
        <v>12</v>
      </c>
      <c r="L4674">
        <v>0</v>
      </c>
    </row>
    <row r="4675" spans="1:12" x14ac:dyDescent="0.2">
      <c r="A4675" t="s">
        <v>4691</v>
      </c>
      <c r="B4675" t="s">
        <v>17</v>
      </c>
      <c r="C4675">
        <v>0</v>
      </c>
      <c r="D4675">
        <v>3</v>
      </c>
      <c r="E4675">
        <v>6</v>
      </c>
      <c r="F4675">
        <v>4</v>
      </c>
      <c r="G4675">
        <v>0.33300000000000002</v>
      </c>
      <c r="H4675">
        <v>0</v>
      </c>
      <c r="I4675">
        <v>10</v>
      </c>
      <c r="J4675">
        <v>2</v>
      </c>
      <c r="K4675">
        <v>5</v>
      </c>
      <c r="L4675">
        <v>0</v>
      </c>
    </row>
    <row r="4676" spans="1:12" x14ac:dyDescent="0.2">
      <c r="A4676" t="s">
        <v>4692</v>
      </c>
      <c r="B4676" t="s">
        <v>19</v>
      </c>
      <c r="C4676">
        <v>2</v>
      </c>
      <c r="D4676">
        <v>7</v>
      </c>
      <c r="E4676">
        <v>7</v>
      </c>
      <c r="F4676">
        <v>2</v>
      </c>
      <c r="G4676">
        <v>0.5</v>
      </c>
      <c r="H4676">
        <v>2</v>
      </c>
      <c r="I4676">
        <v>13</v>
      </c>
      <c r="J4676">
        <v>3</v>
      </c>
      <c r="K4676">
        <v>7</v>
      </c>
      <c r="L4676">
        <v>0</v>
      </c>
    </row>
    <row r="4677" spans="1:12" x14ac:dyDescent="0.2">
      <c r="A4677" t="s">
        <v>4693</v>
      </c>
      <c r="B4677" t="s">
        <v>19</v>
      </c>
      <c r="C4677">
        <v>0</v>
      </c>
      <c r="D4677">
        <v>0</v>
      </c>
      <c r="E4677">
        <v>1</v>
      </c>
      <c r="F4677">
        <v>1</v>
      </c>
      <c r="G4677">
        <v>1</v>
      </c>
      <c r="H4677">
        <v>2</v>
      </c>
      <c r="I4677">
        <v>6</v>
      </c>
      <c r="J4677">
        <v>1</v>
      </c>
      <c r="K4677">
        <v>2</v>
      </c>
      <c r="L4677">
        <v>0</v>
      </c>
    </row>
    <row r="4678" spans="1:12" x14ac:dyDescent="0.2">
      <c r="A4678" t="s">
        <v>4694</v>
      </c>
      <c r="B4678" t="s">
        <v>34</v>
      </c>
      <c r="C4678">
        <v>2</v>
      </c>
      <c r="D4678">
        <v>4</v>
      </c>
      <c r="E4678">
        <v>0</v>
      </c>
      <c r="F4678">
        <v>1</v>
      </c>
      <c r="G4678">
        <v>1</v>
      </c>
      <c r="H4678">
        <v>8</v>
      </c>
      <c r="I4678">
        <v>19</v>
      </c>
      <c r="J4678">
        <v>223</v>
      </c>
      <c r="K4678">
        <v>6</v>
      </c>
      <c r="L4678">
        <v>1</v>
      </c>
    </row>
    <row r="4679" spans="1:12" x14ac:dyDescent="0.2">
      <c r="A4679" t="s">
        <v>4695</v>
      </c>
      <c r="B4679" t="s">
        <v>34</v>
      </c>
      <c r="C4679">
        <v>0</v>
      </c>
      <c r="D4679">
        <v>3</v>
      </c>
      <c r="E4679">
        <v>3</v>
      </c>
      <c r="F4679">
        <v>0</v>
      </c>
      <c r="G4679">
        <v>1</v>
      </c>
      <c r="H4679">
        <v>8</v>
      </c>
      <c r="I4679">
        <v>16</v>
      </c>
      <c r="J4679">
        <v>1</v>
      </c>
      <c r="K4679">
        <v>4</v>
      </c>
      <c r="L4679">
        <v>0</v>
      </c>
    </row>
    <row r="4680" spans="1:12" x14ac:dyDescent="0.2">
      <c r="A4680" t="s">
        <v>4696</v>
      </c>
      <c r="B4680" t="s">
        <v>34</v>
      </c>
      <c r="C4680">
        <v>0</v>
      </c>
      <c r="D4680">
        <v>3</v>
      </c>
      <c r="E4680">
        <v>3</v>
      </c>
      <c r="F4680">
        <v>0</v>
      </c>
      <c r="G4680">
        <v>1</v>
      </c>
      <c r="H4680">
        <v>4</v>
      </c>
      <c r="I4680">
        <v>7</v>
      </c>
      <c r="J4680">
        <v>1</v>
      </c>
      <c r="K4680">
        <v>4</v>
      </c>
      <c r="L4680">
        <v>0</v>
      </c>
    </row>
    <row r="4681" spans="1:12" x14ac:dyDescent="0.2">
      <c r="A4681" t="s">
        <v>4697</v>
      </c>
      <c r="B4681" t="s">
        <v>17</v>
      </c>
      <c r="C4681">
        <v>0</v>
      </c>
      <c r="D4681">
        <v>2</v>
      </c>
      <c r="E4681">
        <v>0</v>
      </c>
      <c r="F4681">
        <v>1</v>
      </c>
      <c r="G4681">
        <v>1</v>
      </c>
      <c r="H4681">
        <v>0</v>
      </c>
      <c r="I4681">
        <v>7</v>
      </c>
      <c r="J4681">
        <v>3</v>
      </c>
      <c r="K4681">
        <v>2</v>
      </c>
      <c r="L4681">
        <v>0</v>
      </c>
    </row>
    <row r="4682" spans="1:12" x14ac:dyDescent="0.2">
      <c r="A4682" t="s">
        <v>4698</v>
      </c>
      <c r="B4682" t="s">
        <v>34</v>
      </c>
      <c r="C4682">
        <v>0</v>
      </c>
      <c r="D4682">
        <v>4</v>
      </c>
      <c r="E4682">
        <v>1</v>
      </c>
      <c r="F4682">
        <v>0</v>
      </c>
      <c r="G4682">
        <v>1</v>
      </c>
      <c r="H4682">
        <v>4</v>
      </c>
      <c r="I4682">
        <v>15</v>
      </c>
      <c r="J4682">
        <v>14</v>
      </c>
      <c r="K4682">
        <v>9</v>
      </c>
      <c r="L4682">
        <v>4</v>
      </c>
    </row>
    <row r="4683" spans="1:12" x14ac:dyDescent="0.2">
      <c r="A4683" t="s">
        <v>4699</v>
      </c>
      <c r="B4683" t="s">
        <v>34</v>
      </c>
      <c r="C4683">
        <v>0</v>
      </c>
      <c r="D4683">
        <v>3</v>
      </c>
      <c r="E4683">
        <v>13</v>
      </c>
      <c r="F4683">
        <v>0</v>
      </c>
      <c r="G4683">
        <v>0.33300000000000002</v>
      </c>
      <c r="H4683">
        <v>24</v>
      </c>
      <c r="I4683">
        <v>39</v>
      </c>
      <c r="J4683">
        <v>14</v>
      </c>
      <c r="K4683">
        <v>9</v>
      </c>
      <c r="L4683">
        <v>3</v>
      </c>
    </row>
    <row r="4684" spans="1:12" x14ac:dyDescent="0.2">
      <c r="A4684" t="s">
        <v>4700</v>
      </c>
      <c r="B4684" t="s">
        <v>34</v>
      </c>
      <c r="C4684">
        <v>0</v>
      </c>
      <c r="D4684">
        <v>4</v>
      </c>
      <c r="E4684">
        <v>0</v>
      </c>
      <c r="F4684">
        <v>0</v>
      </c>
      <c r="G4684">
        <v>1</v>
      </c>
      <c r="H4684">
        <v>7</v>
      </c>
      <c r="I4684">
        <v>16</v>
      </c>
      <c r="J4684">
        <v>4</v>
      </c>
      <c r="K4684">
        <v>5</v>
      </c>
      <c r="L4684">
        <v>3</v>
      </c>
    </row>
    <row r="4685" spans="1:12" x14ac:dyDescent="0.2">
      <c r="A4685" t="s">
        <v>4701</v>
      </c>
      <c r="B4685" t="s">
        <v>34</v>
      </c>
      <c r="C4685">
        <v>0</v>
      </c>
      <c r="D4685">
        <v>3</v>
      </c>
      <c r="E4685">
        <v>0</v>
      </c>
      <c r="F4685">
        <v>0</v>
      </c>
      <c r="G4685">
        <v>1</v>
      </c>
      <c r="H4685">
        <v>6</v>
      </c>
      <c r="I4685">
        <v>12</v>
      </c>
      <c r="J4685">
        <v>2</v>
      </c>
      <c r="K4685">
        <v>4</v>
      </c>
      <c r="L4685">
        <v>1</v>
      </c>
    </row>
    <row r="4686" spans="1:12" x14ac:dyDescent="0.2">
      <c r="A4686" t="s">
        <v>4702</v>
      </c>
      <c r="B4686" t="s">
        <v>34</v>
      </c>
      <c r="C4686">
        <v>0</v>
      </c>
      <c r="D4686">
        <v>3</v>
      </c>
      <c r="E4686">
        <v>2</v>
      </c>
      <c r="F4686">
        <v>0</v>
      </c>
      <c r="G4686">
        <v>1</v>
      </c>
      <c r="H4686">
        <v>6</v>
      </c>
      <c r="I4686">
        <v>12</v>
      </c>
      <c r="J4686">
        <v>2</v>
      </c>
      <c r="K4686">
        <v>4</v>
      </c>
      <c r="L4686">
        <v>1</v>
      </c>
    </row>
    <row r="4687" spans="1:12" x14ac:dyDescent="0.2">
      <c r="A4687" t="s">
        <v>4703</v>
      </c>
      <c r="B4687" t="s">
        <v>34</v>
      </c>
      <c r="C4687">
        <v>0</v>
      </c>
      <c r="D4687">
        <v>4</v>
      </c>
      <c r="E4687">
        <v>0</v>
      </c>
      <c r="F4687">
        <v>0</v>
      </c>
      <c r="G4687">
        <v>1</v>
      </c>
      <c r="H4687">
        <v>7</v>
      </c>
      <c r="I4687">
        <v>16</v>
      </c>
      <c r="J4687">
        <v>4</v>
      </c>
      <c r="K4687">
        <v>5</v>
      </c>
      <c r="L4687">
        <v>3</v>
      </c>
    </row>
    <row r="4688" spans="1:12" x14ac:dyDescent="0.2">
      <c r="A4688" t="s">
        <v>4704</v>
      </c>
      <c r="B4688" t="s">
        <v>34</v>
      </c>
      <c r="C4688">
        <v>0</v>
      </c>
      <c r="D4688">
        <v>3</v>
      </c>
      <c r="E4688">
        <v>0</v>
      </c>
      <c r="F4688">
        <v>0</v>
      </c>
      <c r="G4688">
        <v>1</v>
      </c>
      <c r="H4688">
        <v>6</v>
      </c>
      <c r="I4688">
        <v>12</v>
      </c>
      <c r="J4688">
        <v>2</v>
      </c>
      <c r="K4688">
        <v>4</v>
      </c>
      <c r="L4688">
        <v>1</v>
      </c>
    </row>
    <row r="4689" spans="1:12" x14ac:dyDescent="0.2">
      <c r="A4689" t="s">
        <v>4705</v>
      </c>
      <c r="B4689" t="s">
        <v>34</v>
      </c>
      <c r="C4689">
        <v>0</v>
      </c>
      <c r="D4689">
        <v>3</v>
      </c>
      <c r="E4689">
        <v>2</v>
      </c>
      <c r="F4689">
        <v>0</v>
      </c>
      <c r="G4689">
        <v>1</v>
      </c>
      <c r="H4689">
        <v>6</v>
      </c>
      <c r="I4689">
        <v>12</v>
      </c>
      <c r="J4689">
        <v>2</v>
      </c>
      <c r="K4689">
        <v>4</v>
      </c>
      <c r="L4689">
        <v>1</v>
      </c>
    </row>
    <row r="4690" spans="1:12" x14ac:dyDescent="0.2">
      <c r="A4690" t="s">
        <v>4706</v>
      </c>
      <c r="B4690" t="s">
        <v>34</v>
      </c>
      <c r="C4690">
        <v>0</v>
      </c>
      <c r="D4690">
        <v>3</v>
      </c>
      <c r="E4690">
        <v>3</v>
      </c>
      <c r="F4690">
        <v>0</v>
      </c>
      <c r="G4690">
        <v>0.5</v>
      </c>
      <c r="H4690">
        <v>4</v>
      </c>
      <c r="I4690">
        <v>9</v>
      </c>
      <c r="J4690">
        <v>1</v>
      </c>
      <c r="K4690">
        <v>3</v>
      </c>
      <c r="L4690">
        <v>0</v>
      </c>
    </row>
    <row r="4691" spans="1:12" x14ac:dyDescent="0.2">
      <c r="A4691" t="s">
        <v>4707</v>
      </c>
      <c r="B4691" t="s">
        <v>34</v>
      </c>
      <c r="C4691">
        <v>0</v>
      </c>
      <c r="D4691">
        <v>3</v>
      </c>
      <c r="E4691">
        <v>3</v>
      </c>
      <c r="F4691">
        <v>0</v>
      </c>
      <c r="G4691">
        <v>0.5</v>
      </c>
      <c r="H4691">
        <v>5</v>
      </c>
      <c r="I4691">
        <v>10</v>
      </c>
      <c r="J4691">
        <v>1</v>
      </c>
      <c r="K4691">
        <v>3</v>
      </c>
      <c r="L4691">
        <v>0</v>
      </c>
    </row>
    <row r="4692" spans="1:12" x14ac:dyDescent="0.2">
      <c r="A4692" t="s">
        <v>4708</v>
      </c>
      <c r="B4692" t="s">
        <v>34</v>
      </c>
      <c r="C4692">
        <v>0</v>
      </c>
      <c r="D4692">
        <v>4</v>
      </c>
      <c r="E4692">
        <v>4</v>
      </c>
      <c r="F4692">
        <v>0</v>
      </c>
      <c r="G4692">
        <v>0.5</v>
      </c>
      <c r="H4692">
        <v>5</v>
      </c>
      <c r="I4692">
        <v>12</v>
      </c>
      <c r="J4692">
        <v>1</v>
      </c>
      <c r="K4692">
        <v>4</v>
      </c>
      <c r="L4692">
        <v>0</v>
      </c>
    </row>
    <row r="4693" spans="1:12" x14ac:dyDescent="0.2">
      <c r="A4693" t="s">
        <v>4709</v>
      </c>
      <c r="B4693" t="s">
        <v>34</v>
      </c>
      <c r="C4693">
        <v>0</v>
      </c>
      <c r="D4693">
        <v>3</v>
      </c>
      <c r="E4693">
        <v>3</v>
      </c>
      <c r="F4693">
        <v>0</v>
      </c>
      <c r="G4693">
        <v>0.5</v>
      </c>
      <c r="H4693">
        <v>4</v>
      </c>
      <c r="I4693">
        <v>9</v>
      </c>
      <c r="J4693">
        <v>1</v>
      </c>
      <c r="K4693">
        <v>3</v>
      </c>
      <c r="L4693">
        <v>0</v>
      </c>
    </row>
    <row r="4694" spans="1:12" x14ac:dyDescent="0.2">
      <c r="A4694" t="s">
        <v>4710</v>
      </c>
      <c r="B4694" t="s">
        <v>34</v>
      </c>
      <c r="C4694">
        <v>0</v>
      </c>
      <c r="D4694">
        <v>3</v>
      </c>
      <c r="E4694">
        <v>3</v>
      </c>
      <c r="F4694">
        <v>0</v>
      </c>
      <c r="G4694">
        <v>0.5</v>
      </c>
      <c r="H4694">
        <v>5</v>
      </c>
      <c r="I4694">
        <v>10</v>
      </c>
      <c r="J4694">
        <v>1</v>
      </c>
      <c r="K4694">
        <v>3</v>
      </c>
      <c r="L4694">
        <v>0</v>
      </c>
    </row>
    <row r="4695" spans="1:12" x14ac:dyDescent="0.2">
      <c r="A4695" t="s">
        <v>4711</v>
      </c>
      <c r="B4695" t="s">
        <v>34</v>
      </c>
      <c r="C4695">
        <v>0</v>
      </c>
      <c r="D4695">
        <v>3</v>
      </c>
      <c r="E4695">
        <v>3</v>
      </c>
      <c r="F4695">
        <v>0</v>
      </c>
      <c r="G4695">
        <v>0.5</v>
      </c>
      <c r="H4695">
        <v>5</v>
      </c>
      <c r="I4695">
        <v>10</v>
      </c>
      <c r="J4695">
        <v>1</v>
      </c>
      <c r="K4695">
        <v>3</v>
      </c>
      <c r="L4695">
        <v>0</v>
      </c>
    </row>
    <row r="4696" spans="1:12" x14ac:dyDescent="0.2">
      <c r="A4696" t="s">
        <v>4712</v>
      </c>
      <c r="B4696" t="s">
        <v>34</v>
      </c>
      <c r="C4696">
        <v>0</v>
      </c>
      <c r="D4696">
        <v>5</v>
      </c>
      <c r="E4696">
        <v>0</v>
      </c>
      <c r="F4696">
        <v>0</v>
      </c>
      <c r="G4696">
        <v>0.5</v>
      </c>
      <c r="H4696">
        <v>8</v>
      </c>
      <c r="I4696">
        <v>20</v>
      </c>
      <c r="J4696">
        <v>1</v>
      </c>
      <c r="K4696">
        <v>6</v>
      </c>
      <c r="L4696">
        <v>0</v>
      </c>
    </row>
    <row r="4697" spans="1:12" x14ac:dyDescent="0.2">
      <c r="A4697" t="s">
        <v>4713</v>
      </c>
      <c r="B4697" t="s">
        <v>34</v>
      </c>
      <c r="C4697">
        <v>1</v>
      </c>
      <c r="D4697">
        <v>1</v>
      </c>
      <c r="E4697">
        <v>0</v>
      </c>
      <c r="F4697">
        <v>0</v>
      </c>
      <c r="G4697">
        <v>1</v>
      </c>
      <c r="H4697">
        <v>3</v>
      </c>
      <c r="I4697">
        <v>2</v>
      </c>
      <c r="J4697">
        <v>29</v>
      </c>
      <c r="K4697">
        <v>1</v>
      </c>
      <c r="L4697">
        <v>0</v>
      </c>
    </row>
    <row r="4698" spans="1:12" x14ac:dyDescent="0.2">
      <c r="A4698" t="s">
        <v>4714</v>
      </c>
      <c r="B4698" t="s">
        <v>34</v>
      </c>
      <c r="C4698">
        <v>0</v>
      </c>
      <c r="D4698">
        <v>4</v>
      </c>
      <c r="E4698">
        <v>10</v>
      </c>
      <c r="F4698">
        <v>0</v>
      </c>
      <c r="G4698">
        <v>0.25</v>
      </c>
      <c r="H4698">
        <v>11</v>
      </c>
      <c r="I4698">
        <v>18</v>
      </c>
      <c r="J4698">
        <v>21</v>
      </c>
      <c r="K4698">
        <v>7</v>
      </c>
      <c r="L4698">
        <v>4</v>
      </c>
    </row>
    <row r="4699" spans="1:12" x14ac:dyDescent="0.2">
      <c r="A4699" t="s">
        <v>4715</v>
      </c>
      <c r="B4699" t="s">
        <v>34</v>
      </c>
      <c r="C4699">
        <v>0</v>
      </c>
      <c r="D4699">
        <v>3</v>
      </c>
      <c r="E4699">
        <v>13</v>
      </c>
      <c r="F4699">
        <v>0</v>
      </c>
      <c r="G4699">
        <v>0.5</v>
      </c>
      <c r="H4699">
        <v>6</v>
      </c>
      <c r="I4699">
        <v>18</v>
      </c>
      <c r="J4699">
        <v>1</v>
      </c>
      <c r="K4699">
        <v>8</v>
      </c>
      <c r="L4699">
        <v>0</v>
      </c>
    </row>
    <row r="4700" spans="1:12" x14ac:dyDescent="0.2">
      <c r="A4700" t="s">
        <v>4716</v>
      </c>
      <c r="B4700" t="s">
        <v>19</v>
      </c>
      <c r="C4700">
        <v>0</v>
      </c>
      <c r="D4700">
        <v>2</v>
      </c>
      <c r="E4700">
        <v>4</v>
      </c>
      <c r="F4700">
        <v>0</v>
      </c>
      <c r="G4700">
        <v>0.5</v>
      </c>
      <c r="H4700">
        <v>4</v>
      </c>
      <c r="I4700">
        <v>11</v>
      </c>
      <c r="J4700">
        <v>1</v>
      </c>
      <c r="K4700">
        <v>5</v>
      </c>
      <c r="L4700">
        <v>0</v>
      </c>
    </row>
    <row r="4701" spans="1:12" x14ac:dyDescent="0.2">
      <c r="A4701" t="s">
        <v>4717</v>
      </c>
      <c r="B4701" t="s">
        <v>34</v>
      </c>
      <c r="C4701">
        <v>0</v>
      </c>
      <c r="D4701">
        <v>3</v>
      </c>
      <c r="E4701">
        <v>13</v>
      </c>
      <c r="F4701">
        <v>0</v>
      </c>
      <c r="G4701">
        <v>0.5</v>
      </c>
      <c r="H4701">
        <v>6</v>
      </c>
      <c r="I4701">
        <v>18</v>
      </c>
      <c r="J4701">
        <v>1</v>
      </c>
      <c r="K4701">
        <v>8</v>
      </c>
      <c r="L4701">
        <v>0</v>
      </c>
    </row>
    <row r="4702" spans="1:12" x14ac:dyDescent="0.2">
      <c r="A4702" t="s">
        <v>4718</v>
      </c>
      <c r="B4702" t="s">
        <v>19</v>
      </c>
      <c r="C4702">
        <v>0</v>
      </c>
      <c r="D4702">
        <v>2</v>
      </c>
      <c r="E4702">
        <v>4</v>
      </c>
      <c r="F4702">
        <v>0</v>
      </c>
      <c r="G4702">
        <v>0.5</v>
      </c>
      <c r="H4702">
        <v>4</v>
      </c>
      <c r="I4702">
        <v>11</v>
      </c>
      <c r="J4702">
        <v>1</v>
      </c>
      <c r="K4702">
        <v>5</v>
      </c>
      <c r="L4702">
        <v>0</v>
      </c>
    </row>
    <row r="4703" spans="1:12" x14ac:dyDescent="0.2">
      <c r="A4703" t="s">
        <v>4719</v>
      </c>
      <c r="B4703" t="s">
        <v>34</v>
      </c>
      <c r="C4703">
        <v>0</v>
      </c>
      <c r="D4703">
        <v>5</v>
      </c>
      <c r="E4703">
        <v>0</v>
      </c>
      <c r="F4703">
        <v>0</v>
      </c>
      <c r="G4703">
        <v>1</v>
      </c>
      <c r="H4703">
        <v>12</v>
      </c>
      <c r="I4703">
        <v>30</v>
      </c>
      <c r="J4703">
        <v>7</v>
      </c>
      <c r="K4703">
        <v>7</v>
      </c>
      <c r="L4703">
        <v>3</v>
      </c>
    </row>
    <row r="4704" spans="1:12" x14ac:dyDescent="0.2">
      <c r="A4704" t="s">
        <v>4720</v>
      </c>
      <c r="B4704" t="s">
        <v>17</v>
      </c>
      <c r="C4704">
        <v>0</v>
      </c>
      <c r="D4704">
        <v>2</v>
      </c>
      <c r="E4704">
        <v>1</v>
      </c>
      <c r="F4704">
        <v>1</v>
      </c>
      <c r="G4704">
        <v>1</v>
      </c>
      <c r="H4704">
        <v>3</v>
      </c>
      <c r="I4704">
        <v>6</v>
      </c>
      <c r="J4704">
        <v>1</v>
      </c>
      <c r="K4704">
        <v>3</v>
      </c>
      <c r="L4704">
        <v>0</v>
      </c>
    </row>
    <row r="4705" spans="1:12" x14ac:dyDescent="0.2">
      <c r="A4705" t="s">
        <v>4721</v>
      </c>
      <c r="B4705" t="s">
        <v>34</v>
      </c>
      <c r="C4705">
        <v>0</v>
      </c>
      <c r="D4705">
        <v>2</v>
      </c>
      <c r="E4705">
        <v>0</v>
      </c>
      <c r="F4705">
        <v>0</v>
      </c>
      <c r="G4705">
        <v>1</v>
      </c>
      <c r="H4705">
        <v>13</v>
      </c>
      <c r="I4705">
        <v>36</v>
      </c>
      <c r="J4705">
        <v>1</v>
      </c>
      <c r="K4705">
        <v>4</v>
      </c>
      <c r="L4705">
        <v>0</v>
      </c>
    </row>
    <row r="4706" spans="1:12" x14ac:dyDescent="0.2">
      <c r="A4706" t="s">
        <v>4722</v>
      </c>
      <c r="B4706" t="s">
        <v>19</v>
      </c>
      <c r="C4706">
        <v>4</v>
      </c>
      <c r="D4706">
        <v>3</v>
      </c>
      <c r="E4706">
        <v>1</v>
      </c>
      <c r="F4706">
        <v>1</v>
      </c>
      <c r="G4706">
        <v>1</v>
      </c>
      <c r="H4706">
        <v>2</v>
      </c>
      <c r="I4706">
        <v>7</v>
      </c>
      <c r="J4706">
        <v>3</v>
      </c>
      <c r="K4706">
        <v>3</v>
      </c>
      <c r="L4706">
        <v>0</v>
      </c>
    </row>
    <row r="4707" spans="1:12" x14ac:dyDescent="0.2">
      <c r="A4707" t="s">
        <v>4723</v>
      </c>
      <c r="B4707" t="s">
        <v>19</v>
      </c>
      <c r="C4707">
        <v>0</v>
      </c>
      <c r="D4707">
        <v>6</v>
      </c>
      <c r="E4707">
        <v>13</v>
      </c>
      <c r="F4707">
        <v>0</v>
      </c>
      <c r="G4707">
        <v>0.25</v>
      </c>
      <c r="H4707">
        <v>3</v>
      </c>
      <c r="I4707">
        <v>7</v>
      </c>
      <c r="J4707">
        <v>4</v>
      </c>
      <c r="K4707">
        <v>6</v>
      </c>
      <c r="L4707">
        <v>0</v>
      </c>
    </row>
    <row r="4708" spans="1:12" x14ac:dyDescent="0.2">
      <c r="A4708" t="s">
        <v>4724</v>
      </c>
      <c r="B4708" t="s">
        <v>34</v>
      </c>
      <c r="C4708">
        <v>0</v>
      </c>
      <c r="D4708">
        <v>9</v>
      </c>
      <c r="E4708">
        <v>22</v>
      </c>
      <c r="F4708">
        <v>0</v>
      </c>
      <c r="G4708">
        <v>0.25</v>
      </c>
      <c r="H4708">
        <v>10</v>
      </c>
      <c r="I4708">
        <v>40</v>
      </c>
      <c r="J4708">
        <v>1</v>
      </c>
      <c r="K4708">
        <v>9</v>
      </c>
      <c r="L4708">
        <v>0</v>
      </c>
    </row>
    <row r="4709" spans="1:12" x14ac:dyDescent="0.2">
      <c r="A4709" t="s">
        <v>4725</v>
      </c>
      <c r="B4709" t="s">
        <v>19</v>
      </c>
      <c r="C4709">
        <v>0</v>
      </c>
      <c r="D4709">
        <v>2</v>
      </c>
      <c r="E4709">
        <v>1</v>
      </c>
      <c r="F4709">
        <v>0</v>
      </c>
      <c r="G4709">
        <v>1</v>
      </c>
      <c r="H4709">
        <v>2</v>
      </c>
      <c r="I4709">
        <v>11</v>
      </c>
      <c r="J4709">
        <v>1</v>
      </c>
      <c r="K4709">
        <v>3</v>
      </c>
      <c r="L4709">
        <v>0</v>
      </c>
    </row>
    <row r="4710" spans="1:12" x14ac:dyDescent="0.2">
      <c r="A4710" t="s">
        <v>4726</v>
      </c>
      <c r="B4710" t="s">
        <v>17</v>
      </c>
      <c r="C4710">
        <v>0</v>
      </c>
      <c r="D4710">
        <v>0</v>
      </c>
      <c r="E4710">
        <v>0</v>
      </c>
      <c r="F4710">
        <v>1</v>
      </c>
      <c r="G4710">
        <v>1</v>
      </c>
      <c r="H4710">
        <v>0</v>
      </c>
      <c r="I4710">
        <v>11</v>
      </c>
      <c r="J4710">
        <v>1</v>
      </c>
      <c r="K4710">
        <v>8</v>
      </c>
      <c r="L4710">
        <v>0</v>
      </c>
    </row>
    <row r="4711" spans="1:12" x14ac:dyDescent="0.2">
      <c r="A4711" t="s">
        <v>4727</v>
      </c>
      <c r="B4711" t="s">
        <v>34</v>
      </c>
      <c r="C4711">
        <v>0</v>
      </c>
      <c r="D4711">
        <v>3</v>
      </c>
      <c r="E4711">
        <v>168</v>
      </c>
      <c r="F4711">
        <v>0</v>
      </c>
      <c r="G4711">
        <v>0.14299999999999999</v>
      </c>
      <c r="H4711">
        <v>28</v>
      </c>
      <c r="I4711">
        <v>80</v>
      </c>
      <c r="J4711">
        <v>9</v>
      </c>
      <c r="K4711">
        <v>29</v>
      </c>
      <c r="L4711">
        <v>9</v>
      </c>
    </row>
    <row r="4712" spans="1:12" x14ac:dyDescent="0.2">
      <c r="A4712" t="s">
        <v>4728</v>
      </c>
      <c r="B4712" t="s">
        <v>19</v>
      </c>
      <c r="C4712">
        <v>2</v>
      </c>
      <c r="D4712">
        <v>7</v>
      </c>
      <c r="E4712">
        <v>0</v>
      </c>
      <c r="F4712">
        <v>0</v>
      </c>
      <c r="G4712">
        <v>1</v>
      </c>
      <c r="H4712">
        <v>4</v>
      </c>
      <c r="I4712">
        <v>28</v>
      </c>
      <c r="J4712">
        <v>1</v>
      </c>
      <c r="K4712">
        <v>12</v>
      </c>
      <c r="L4712">
        <v>0</v>
      </c>
    </row>
    <row r="4713" spans="1:12" x14ac:dyDescent="0.2">
      <c r="A4713" t="s">
        <v>4729</v>
      </c>
      <c r="B4713" t="s">
        <v>19</v>
      </c>
      <c r="C4713">
        <v>0</v>
      </c>
      <c r="D4713">
        <v>1</v>
      </c>
      <c r="E4713">
        <v>1</v>
      </c>
      <c r="F4713">
        <v>0</v>
      </c>
      <c r="G4713">
        <v>1</v>
      </c>
      <c r="H4713">
        <v>4</v>
      </c>
      <c r="I4713">
        <v>5</v>
      </c>
      <c r="J4713">
        <v>1</v>
      </c>
      <c r="K4713">
        <v>2</v>
      </c>
      <c r="L4713">
        <v>0</v>
      </c>
    </row>
    <row r="4714" spans="1:12" x14ac:dyDescent="0.2">
      <c r="A4714" t="s">
        <v>4730</v>
      </c>
      <c r="B4714" t="s">
        <v>34</v>
      </c>
      <c r="C4714">
        <v>2</v>
      </c>
      <c r="D4714">
        <v>2</v>
      </c>
      <c r="E4714">
        <v>1</v>
      </c>
      <c r="F4714">
        <v>1</v>
      </c>
      <c r="G4714">
        <v>1</v>
      </c>
      <c r="H4714">
        <v>4</v>
      </c>
      <c r="I4714">
        <v>20</v>
      </c>
      <c r="J4714">
        <v>2</v>
      </c>
      <c r="K4714">
        <v>3</v>
      </c>
      <c r="L4714">
        <v>2</v>
      </c>
    </row>
    <row r="4715" spans="1:12" x14ac:dyDescent="0.2">
      <c r="A4715" t="s">
        <v>4731</v>
      </c>
      <c r="B4715" t="s">
        <v>34</v>
      </c>
      <c r="C4715">
        <v>2</v>
      </c>
      <c r="D4715">
        <v>9</v>
      </c>
      <c r="E4715">
        <v>94</v>
      </c>
      <c r="F4715">
        <v>1</v>
      </c>
      <c r="G4715">
        <v>0.25</v>
      </c>
      <c r="H4715">
        <v>15</v>
      </c>
      <c r="I4715">
        <v>80</v>
      </c>
      <c r="J4715">
        <v>4</v>
      </c>
      <c r="K4715">
        <v>24</v>
      </c>
      <c r="L4715">
        <v>2</v>
      </c>
    </row>
    <row r="4716" spans="1:12" x14ac:dyDescent="0.2">
      <c r="A4716" t="s">
        <v>4732</v>
      </c>
      <c r="B4716" t="s">
        <v>19</v>
      </c>
      <c r="C4716">
        <v>0</v>
      </c>
      <c r="D4716">
        <v>2</v>
      </c>
      <c r="E4716">
        <v>0</v>
      </c>
      <c r="F4716">
        <v>0</v>
      </c>
      <c r="G4716">
        <v>0.5</v>
      </c>
      <c r="H4716">
        <v>7</v>
      </c>
      <c r="I4716">
        <v>10</v>
      </c>
      <c r="J4716">
        <v>1</v>
      </c>
      <c r="K4716">
        <v>3</v>
      </c>
      <c r="L4716">
        <v>0</v>
      </c>
    </row>
    <row r="4717" spans="1:12" x14ac:dyDescent="0.2">
      <c r="A4717" t="s">
        <v>4733</v>
      </c>
      <c r="B4717" t="s">
        <v>17</v>
      </c>
      <c r="C4717">
        <v>0</v>
      </c>
      <c r="D4717">
        <v>2</v>
      </c>
      <c r="E4717">
        <v>1</v>
      </c>
      <c r="F4717">
        <v>1</v>
      </c>
      <c r="G4717">
        <v>1</v>
      </c>
      <c r="H4717">
        <v>2</v>
      </c>
      <c r="I4717">
        <v>5</v>
      </c>
      <c r="J4717">
        <v>1</v>
      </c>
      <c r="K4717">
        <v>3</v>
      </c>
      <c r="L4717">
        <v>0</v>
      </c>
    </row>
    <row r="4718" spans="1:12" x14ac:dyDescent="0.2">
      <c r="A4718" t="s">
        <v>4734</v>
      </c>
      <c r="B4718" t="s">
        <v>13</v>
      </c>
      <c r="C4718">
        <v>0</v>
      </c>
      <c r="D4718">
        <v>2</v>
      </c>
      <c r="E4718">
        <v>0</v>
      </c>
      <c r="F4718">
        <v>1</v>
      </c>
      <c r="G4718">
        <v>1</v>
      </c>
      <c r="H4718">
        <v>0</v>
      </c>
      <c r="I4718">
        <v>2</v>
      </c>
      <c r="J4718">
        <v>7</v>
      </c>
      <c r="K4718">
        <v>2</v>
      </c>
      <c r="L4718">
        <v>0</v>
      </c>
    </row>
    <row r="4719" spans="1:12" x14ac:dyDescent="0.2">
      <c r="A4719" t="s">
        <v>4735</v>
      </c>
      <c r="B4719" t="s">
        <v>17</v>
      </c>
      <c r="C4719">
        <v>0</v>
      </c>
      <c r="D4719">
        <v>3</v>
      </c>
      <c r="E4719">
        <v>0</v>
      </c>
      <c r="F4719">
        <v>1</v>
      </c>
      <c r="G4719">
        <v>1</v>
      </c>
      <c r="H4719">
        <v>1</v>
      </c>
      <c r="I4719">
        <v>11</v>
      </c>
      <c r="J4719">
        <v>1</v>
      </c>
      <c r="K4719">
        <v>3</v>
      </c>
      <c r="L4719">
        <v>0</v>
      </c>
    </row>
    <row r="4720" spans="1:12" x14ac:dyDescent="0.2">
      <c r="A4720" t="s">
        <v>4736</v>
      </c>
      <c r="B4720" t="s">
        <v>34</v>
      </c>
      <c r="C4720">
        <v>0</v>
      </c>
      <c r="D4720">
        <v>5</v>
      </c>
      <c r="E4720">
        <v>21</v>
      </c>
      <c r="F4720">
        <v>0</v>
      </c>
      <c r="G4720">
        <v>1</v>
      </c>
      <c r="H4720">
        <v>3</v>
      </c>
      <c r="I4720">
        <v>19</v>
      </c>
      <c r="J4720">
        <v>0</v>
      </c>
      <c r="K4720">
        <v>7</v>
      </c>
      <c r="L4720">
        <v>0</v>
      </c>
    </row>
    <row r="4721" spans="1:12" x14ac:dyDescent="0.2">
      <c r="A4721" t="s">
        <v>4737</v>
      </c>
      <c r="B4721" t="s">
        <v>34</v>
      </c>
      <c r="C4721">
        <v>2</v>
      </c>
      <c r="D4721">
        <v>13</v>
      </c>
      <c r="E4721">
        <v>14</v>
      </c>
      <c r="F4721">
        <v>1</v>
      </c>
      <c r="G4721">
        <v>0.5</v>
      </c>
      <c r="H4721">
        <v>11</v>
      </c>
      <c r="I4721">
        <v>26</v>
      </c>
      <c r="J4721">
        <v>3</v>
      </c>
      <c r="K4721">
        <v>14</v>
      </c>
      <c r="L4721">
        <v>0</v>
      </c>
    </row>
    <row r="4722" spans="1:12" x14ac:dyDescent="0.2">
      <c r="A4722" t="s">
        <v>4738</v>
      </c>
      <c r="B4722" t="s">
        <v>34</v>
      </c>
      <c r="C4722">
        <v>0</v>
      </c>
      <c r="D4722">
        <v>3</v>
      </c>
      <c r="E4722">
        <v>1</v>
      </c>
      <c r="F4722">
        <v>0</v>
      </c>
      <c r="G4722">
        <v>1</v>
      </c>
      <c r="H4722">
        <v>28</v>
      </c>
      <c r="I4722">
        <v>34</v>
      </c>
      <c r="J4722">
        <v>0</v>
      </c>
      <c r="K4722">
        <v>3</v>
      </c>
      <c r="L4722">
        <v>0</v>
      </c>
    </row>
    <row r="4723" spans="1:12" x14ac:dyDescent="0.2">
      <c r="A4723" t="s">
        <v>4739</v>
      </c>
      <c r="B4723" t="s">
        <v>17</v>
      </c>
      <c r="C4723">
        <v>0</v>
      </c>
      <c r="D4723">
        <v>3</v>
      </c>
      <c r="E4723">
        <v>0</v>
      </c>
      <c r="F4723">
        <v>1</v>
      </c>
      <c r="G4723">
        <v>1</v>
      </c>
      <c r="H4723">
        <v>0</v>
      </c>
      <c r="I4723">
        <v>5</v>
      </c>
      <c r="J4723">
        <v>15</v>
      </c>
      <c r="K4723">
        <v>3</v>
      </c>
      <c r="L4723">
        <v>2</v>
      </c>
    </row>
    <row r="4724" spans="1:12" x14ac:dyDescent="0.2">
      <c r="A4724" t="s">
        <v>4740</v>
      </c>
      <c r="B4724" t="s">
        <v>17</v>
      </c>
      <c r="C4724">
        <v>0</v>
      </c>
      <c r="D4724">
        <v>6</v>
      </c>
      <c r="E4724">
        <v>0</v>
      </c>
      <c r="F4724">
        <v>1</v>
      </c>
      <c r="G4724">
        <v>1</v>
      </c>
      <c r="H4724">
        <v>1</v>
      </c>
      <c r="I4724">
        <v>17</v>
      </c>
      <c r="J4724">
        <v>8</v>
      </c>
      <c r="K4724">
        <v>6</v>
      </c>
      <c r="L4724">
        <v>0</v>
      </c>
    </row>
    <row r="4725" spans="1:12" x14ac:dyDescent="0.2">
      <c r="A4725" t="s">
        <v>4741</v>
      </c>
      <c r="B4725" t="s">
        <v>17</v>
      </c>
      <c r="C4725">
        <v>0</v>
      </c>
      <c r="D4725">
        <v>5</v>
      </c>
      <c r="E4725">
        <v>0</v>
      </c>
      <c r="F4725">
        <v>1</v>
      </c>
      <c r="G4725">
        <v>0.5</v>
      </c>
      <c r="H4725">
        <v>1</v>
      </c>
      <c r="I4725">
        <v>14</v>
      </c>
      <c r="J4725">
        <v>4</v>
      </c>
      <c r="K4725">
        <v>5</v>
      </c>
      <c r="L4725">
        <v>0</v>
      </c>
    </row>
    <row r="4726" spans="1:12" x14ac:dyDescent="0.2">
      <c r="A4726" t="s">
        <v>4742</v>
      </c>
      <c r="B4726" t="s">
        <v>34</v>
      </c>
      <c r="C4726">
        <v>0</v>
      </c>
      <c r="D4726">
        <v>4</v>
      </c>
      <c r="E4726">
        <v>1</v>
      </c>
      <c r="F4726">
        <v>1</v>
      </c>
      <c r="G4726">
        <v>1</v>
      </c>
      <c r="H4726">
        <v>5</v>
      </c>
      <c r="I4726">
        <v>29</v>
      </c>
      <c r="J4726">
        <v>13</v>
      </c>
      <c r="K4726">
        <v>4</v>
      </c>
      <c r="L4726">
        <v>0</v>
      </c>
    </row>
    <row r="4727" spans="1:12" x14ac:dyDescent="0.2">
      <c r="A4727" t="s">
        <v>4743</v>
      </c>
      <c r="B4727" t="s">
        <v>17</v>
      </c>
      <c r="C4727">
        <v>0</v>
      </c>
      <c r="D4727">
        <v>11</v>
      </c>
      <c r="E4727">
        <v>13</v>
      </c>
      <c r="F4727">
        <v>1</v>
      </c>
      <c r="G4727">
        <v>0.33300000000000002</v>
      </c>
      <c r="H4727">
        <v>2</v>
      </c>
      <c r="I4727">
        <v>36</v>
      </c>
      <c r="J4727">
        <v>7</v>
      </c>
      <c r="K4727">
        <v>11</v>
      </c>
      <c r="L4727">
        <v>0</v>
      </c>
    </row>
    <row r="4728" spans="1:12" x14ac:dyDescent="0.2">
      <c r="A4728" t="s">
        <v>4744</v>
      </c>
      <c r="B4728" t="s">
        <v>17</v>
      </c>
      <c r="C4728">
        <v>0</v>
      </c>
      <c r="D4728">
        <v>5</v>
      </c>
      <c r="E4728">
        <v>0</v>
      </c>
      <c r="F4728">
        <v>1</v>
      </c>
      <c r="G4728">
        <v>1</v>
      </c>
      <c r="H4728">
        <v>0</v>
      </c>
      <c r="I4728">
        <v>12</v>
      </c>
      <c r="J4728">
        <v>3</v>
      </c>
      <c r="K4728">
        <v>7</v>
      </c>
      <c r="L4728">
        <v>0</v>
      </c>
    </row>
    <row r="4729" spans="1:12" x14ac:dyDescent="0.2">
      <c r="A4729" t="s">
        <v>4745</v>
      </c>
      <c r="B4729" t="s">
        <v>34</v>
      </c>
      <c r="C4729">
        <v>0</v>
      </c>
      <c r="D4729">
        <v>14</v>
      </c>
      <c r="E4729">
        <v>0</v>
      </c>
      <c r="F4729">
        <v>0</v>
      </c>
      <c r="G4729">
        <v>1</v>
      </c>
      <c r="H4729">
        <v>9</v>
      </c>
      <c r="I4729">
        <v>35</v>
      </c>
      <c r="J4729">
        <v>0</v>
      </c>
      <c r="K4729">
        <v>14</v>
      </c>
      <c r="L4729">
        <v>0</v>
      </c>
    </row>
    <row r="4730" spans="1:12" x14ac:dyDescent="0.2">
      <c r="A4730" t="s">
        <v>4746</v>
      </c>
      <c r="B4730" t="s">
        <v>34</v>
      </c>
      <c r="C4730">
        <v>0</v>
      </c>
      <c r="D4730">
        <v>2</v>
      </c>
      <c r="E4730">
        <v>49</v>
      </c>
      <c r="F4730">
        <v>1</v>
      </c>
      <c r="G4730">
        <v>0.25</v>
      </c>
      <c r="H4730">
        <v>14</v>
      </c>
      <c r="I4730">
        <v>62</v>
      </c>
      <c r="J4730">
        <v>15</v>
      </c>
      <c r="K4730">
        <v>15</v>
      </c>
      <c r="L4730">
        <v>0</v>
      </c>
    </row>
    <row r="4731" spans="1:12" x14ac:dyDescent="0.2">
      <c r="A4731" t="s">
        <v>4747</v>
      </c>
      <c r="B4731" t="s">
        <v>34</v>
      </c>
      <c r="C4731">
        <v>0</v>
      </c>
      <c r="D4731">
        <v>8</v>
      </c>
      <c r="E4731">
        <v>26</v>
      </c>
      <c r="F4731">
        <v>1</v>
      </c>
      <c r="G4731">
        <v>0.5</v>
      </c>
      <c r="H4731">
        <v>7</v>
      </c>
      <c r="I4731">
        <v>37</v>
      </c>
      <c r="J4731">
        <v>3</v>
      </c>
      <c r="K4731">
        <v>13</v>
      </c>
      <c r="L4731">
        <v>0</v>
      </c>
    </row>
    <row r="4732" spans="1:12" x14ac:dyDescent="0.2">
      <c r="A4732" t="s">
        <v>4748</v>
      </c>
      <c r="B4732" t="s">
        <v>34</v>
      </c>
      <c r="C4732">
        <v>0</v>
      </c>
      <c r="D4732">
        <v>31</v>
      </c>
      <c r="E4732">
        <v>422</v>
      </c>
      <c r="F4732">
        <v>0</v>
      </c>
      <c r="G4732">
        <v>1</v>
      </c>
      <c r="H4732">
        <v>22</v>
      </c>
      <c r="I4732">
        <v>87</v>
      </c>
      <c r="J4732">
        <v>2</v>
      </c>
      <c r="K4732">
        <v>32</v>
      </c>
      <c r="L4732">
        <v>0</v>
      </c>
    </row>
    <row r="4733" spans="1:12" x14ac:dyDescent="0.2">
      <c r="A4733" t="s">
        <v>4749</v>
      </c>
      <c r="B4733" t="s">
        <v>19</v>
      </c>
      <c r="C4733">
        <v>0</v>
      </c>
      <c r="D4733">
        <v>1</v>
      </c>
      <c r="E4733">
        <v>1</v>
      </c>
      <c r="F4733">
        <v>0</v>
      </c>
      <c r="G4733">
        <v>1</v>
      </c>
      <c r="H4733">
        <v>2</v>
      </c>
      <c r="I4733">
        <v>3</v>
      </c>
      <c r="J4733">
        <v>1</v>
      </c>
      <c r="K4733">
        <v>2</v>
      </c>
      <c r="L4733">
        <v>0</v>
      </c>
    </row>
    <row r="4734" spans="1:12" x14ac:dyDescent="0.2">
      <c r="A4734" t="s">
        <v>4750</v>
      </c>
      <c r="B4734" t="s">
        <v>19</v>
      </c>
      <c r="C4734">
        <v>0</v>
      </c>
      <c r="D4734">
        <v>1</v>
      </c>
      <c r="E4734">
        <v>1</v>
      </c>
      <c r="F4734">
        <v>0</v>
      </c>
      <c r="G4734">
        <v>1</v>
      </c>
      <c r="H4734">
        <v>5</v>
      </c>
      <c r="I4734">
        <v>3</v>
      </c>
      <c r="J4734">
        <v>1</v>
      </c>
      <c r="K4734">
        <v>2</v>
      </c>
      <c r="L4734">
        <v>0</v>
      </c>
    </row>
    <row r="4735" spans="1:12" x14ac:dyDescent="0.2">
      <c r="A4735" t="s">
        <v>4751</v>
      </c>
      <c r="B4735" t="s">
        <v>34</v>
      </c>
      <c r="C4735">
        <v>0</v>
      </c>
      <c r="D4735">
        <v>5</v>
      </c>
      <c r="E4735">
        <v>0</v>
      </c>
      <c r="F4735">
        <v>1</v>
      </c>
      <c r="G4735">
        <v>0.5</v>
      </c>
      <c r="H4735">
        <v>12</v>
      </c>
      <c r="I4735">
        <v>32</v>
      </c>
      <c r="J4735">
        <v>10</v>
      </c>
      <c r="K4735">
        <v>5</v>
      </c>
      <c r="L4735">
        <v>0</v>
      </c>
    </row>
    <row r="4736" spans="1:12" x14ac:dyDescent="0.2">
      <c r="A4736" t="s">
        <v>4752</v>
      </c>
      <c r="B4736" t="s">
        <v>17</v>
      </c>
      <c r="C4736">
        <v>0</v>
      </c>
      <c r="D4736">
        <v>9</v>
      </c>
      <c r="E4736">
        <v>8</v>
      </c>
      <c r="F4736">
        <v>1</v>
      </c>
      <c r="G4736">
        <v>0.33300000000000002</v>
      </c>
      <c r="H4736">
        <v>0</v>
      </c>
      <c r="I4736">
        <v>15</v>
      </c>
      <c r="J4736">
        <v>8</v>
      </c>
      <c r="K4736">
        <v>9</v>
      </c>
      <c r="L4736">
        <v>0</v>
      </c>
    </row>
    <row r="4737" spans="1:12" x14ac:dyDescent="0.2">
      <c r="A4737" t="s">
        <v>4753</v>
      </c>
      <c r="B4737" t="s">
        <v>34</v>
      </c>
      <c r="C4737">
        <v>0</v>
      </c>
      <c r="D4737">
        <v>11</v>
      </c>
      <c r="E4737">
        <v>0</v>
      </c>
      <c r="F4737">
        <v>0</v>
      </c>
      <c r="G4737">
        <v>0.33300000000000002</v>
      </c>
      <c r="H4737">
        <v>10</v>
      </c>
      <c r="I4737">
        <v>33</v>
      </c>
      <c r="J4737">
        <v>0</v>
      </c>
      <c r="K4737">
        <v>13</v>
      </c>
      <c r="L4737">
        <v>0</v>
      </c>
    </row>
    <row r="4738" spans="1:12" x14ac:dyDescent="0.2">
      <c r="A4738" t="s">
        <v>4754</v>
      </c>
      <c r="B4738" t="s">
        <v>13</v>
      </c>
      <c r="C4738">
        <v>0</v>
      </c>
      <c r="D4738">
        <v>1</v>
      </c>
      <c r="E4738">
        <v>0</v>
      </c>
      <c r="F4738">
        <v>1</v>
      </c>
      <c r="G4738">
        <v>1</v>
      </c>
      <c r="H4738">
        <v>2</v>
      </c>
      <c r="I4738">
        <v>1</v>
      </c>
      <c r="J4738">
        <v>3</v>
      </c>
      <c r="K4738">
        <v>1</v>
      </c>
      <c r="L4738">
        <v>0</v>
      </c>
    </row>
    <row r="4739" spans="1:12" x14ac:dyDescent="0.2">
      <c r="A4739" t="s">
        <v>4755</v>
      </c>
      <c r="B4739" t="s">
        <v>13</v>
      </c>
      <c r="C4739">
        <v>0</v>
      </c>
      <c r="D4739">
        <v>4</v>
      </c>
      <c r="E4739">
        <v>0</v>
      </c>
      <c r="F4739">
        <v>1</v>
      </c>
      <c r="G4739">
        <v>1</v>
      </c>
      <c r="H4739">
        <v>3</v>
      </c>
      <c r="I4739">
        <v>4</v>
      </c>
      <c r="J4739">
        <v>2</v>
      </c>
      <c r="K4739">
        <v>4</v>
      </c>
      <c r="L4739">
        <v>0</v>
      </c>
    </row>
    <row r="4740" spans="1:12" x14ac:dyDescent="0.2">
      <c r="A4740" t="s">
        <v>4756</v>
      </c>
      <c r="B4740" t="s">
        <v>34</v>
      </c>
      <c r="C4740">
        <v>0</v>
      </c>
      <c r="D4740">
        <v>20</v>
      </c>
      <c r="E4740">
        <v>0</v>
      </c>
      <c r="F4740">
        <v>0</v>
      </c>
      <c r="G4740">
        <v>0.5</v>
      </c>
      <c r="H4740">
        <v>13</v>
      </c>
      <c r="I4740">
        <v>50</v>
      </c>
      <c r="J4740">
        <v>0</v>
      </c>
      <c r="K4740">
        <v>24</v>
      </c>
      <c r="L4740">
        <v>0</v>
      </c>
    </row>
    <row r="4741" spans="1:12" x14ac:dyDescent="0.2">
      <c r="A4741" t="s">
        <v>4757</v>
      </c>
      <c r="B4741" t="s">
        <v>19</v>
      </c>
      <c r="C4741">
        <v>0</v>
      </c>
      <c r="D4741">
        <v>2</v>
      </c>
      <c r="E4741">
        <v>1</v>
      </c>
      <c r="F4741">
        <v>0</v>
      </c>
      <c r="G4741">
        <v>1</v>
      </c>
      <c r="H4741">
        <v>6</v>
      </c>
      <c r="I4741">
        <v>5</v>
      </c>
      <c r="J4741">
        <v>2</v>
      </c>
      <c r="K4741">
        <v>2</v>
      </c>
      <c r="L4741">
        <v>0</v>
      </c>
    </row>
    <row r="4742" spans="1:12" x14ac:dyDescent="0.2">
      <c r="A4742" t="s">
        <v>4758</v>
      </c>
      <c r="B4742" t="s">
        <v>19</v>
      </c>
      <c r="C4742">
        <v>0</v>
      </c>
      <c r="D4742">
        <v>2</v>
      </c>
      <c r="E4742">
        <v>0</v>
      </c>
      <c r="F4742">
        <v>0</v>
      </c>
      <c r="G4742">
        <v>1</v>
      </c>
      <c r="H4742">
        <v>6</v>
      </c>
      <c r="I4742">
        <v>8</v>
      </c>
      <c r="J4742">
        <v>1</v>
      </c>
      <c r="K4742">
        <v>3</v>
      </c>
      <c r="L4742">
        <v>0</v>
      </c>
    </row>
    <row r="4743" spans="1:12" x14ac:dyDescent="0.2">
      <c r="A4743" t="s">
        <v>4759</v>
      </c>
      <c r="B4743" t="s">
        <v>34</v>
      </c>
      <c r="C4743">
        <v>0</v>
      </c>
      <c r="D4743">
        <v>5</v>
      </c>
      <c r="E4743">
        <v>1</v>
      </c>
      <c r="F4743">
        <v>0</v>
      </c>
      <c r="G4743">
        <v>1</v>
      </c>
      <c r="H4743">
        <v>3</v>
      </c>
      <c r="I4743">
        <v>11</v>
      </c>
      <c r="J4743">
        <v>2</v>
      </c>
      <c r="K4743">
        <v>5</v>
      </c>
      <c r="L4743">
        <v>0</v>
      </c>
    </row>
    <row r="4744" spans="1:12" x14ac:dyDescent="0.2">
      <c r="A4744" t="s">
        <v>4760</v>
      </c>
      <c r="B4744" t="s">
        <v>17</v>
      </c>
      <c r="C4744">
        <v>0</v>
      </c>
      <c r="D4744">
        <v>3</v>
      </c>
      <c r="E4744">
        <v>1</v>
      </c>
      <c r="F4744">
        <v>1</v>
      </c>
      <c r="G4744">
        <v>1</v>
      </c>
      <c r="H4744">
        <v>1</v>
      </c>
      <c r="I4744">
        <v>6</v>
      </c>
      <c r="J4744">
        <v>1</v>
      </c>
      <c r="K4744">
        <v>3</v>
      </c>
      <c r="L4744">
        <v>0</v>
      </c>
    </row>
    <row r="4745" spans="1:12" x14ac:dyDescent="0.2">
      <c r="A4745" t="s">
        <v>4761</v>
      </c>
      <c r="B4745" t="s">
        <v>34</v>
      </c>
      <c r="C4745">
        <v>0</v>
      </c>
      <c r="D4745">
        <v>2</v>
      </c>
      <c r="E4745">
        <v>1</v>
      </c>
      <c r="F4745">
        <v>0</v>
      </c>
      <c r="G4745">
        <v>1</v>
      </c>
      <c r="H4745">
        <v>13</v>
      </c>
      <c r="I4745">
        <v>18</v>
      </c>
      <c r="J4745">
        <v>0</v>
      </c>
      <c r="K4745">
        <v>3</v>
      </c>
      <c r="L4745">
        <v>0</v>
      </c>
    </row>
    <row r="4746" spans="1:12" x14ac:dyDescent="0.2">
      <c r="A4746" t="s">
        <v>4762</v>
      </c>
      <c r="B4746" t="s">
        <v>17</v>
      </c>
      <c r="C4746">
        <v>2</v>
      </c>
      <c r="D4746">
        <v>7</v>
      </c>
      <c r="E4746">
        <v>0</v>
      </c>
      <c r="F4746">
        <v>1</v>
      </c>
      <c r="G4746">
        <v>1</v>
      </c>
      <c r="H4746">
        <v>1</v>
      </c>
      <c r="I4746">
        <v>16</v>
      </c>
      <c r="J4746">
        <v>2</v>
      </c>
      <c r="K4746">
        <v>8</v>
      </c>
      <c r="L4746">
        <v>0</v>
      </c>
    </row>
    <row r="4747" spans="1:12" x14ac:dyDescent="0.2">
      <c r="A4747" t="s">
        <v>4763</v>
      </c>
      <c r="B4747" t="s">
        <v>34</v>
      </c>
      <c r="C4747">
        <v>0</v>
      </c>
      <c r="D4747">
        <v>3</v>
      </c>
      <c r="E4747">
        <v>3</v>
      </c>
      <c r="F4747">
        <v>0</v>
      </c>
      <c r="G4747">
        <v>1</v>
      </c>
      <c r="H4747">
        <v>3</v>
      </c>
      <c r="I4747">
        <v>11</v>
      </c>
      <c r="J4747">
        <v>0</v>
      </c>
      <c r="K4747">
        <v>3</v>
      </c>
      <c r="L4747">
        <v>0</v>
      </c>
    </row>
    <row r="4748" spans="1:12" x14ac:dyDescent="0.2">
      <c r="A4748" t="s">
        <v>4764</v>
      </c>
      <c r="B4748" t="s">
        <v>17</v>
      </c>
      <c r="C4748">
        <v>0</v>
      </c>
      <c r="D4748">
        <v>2</v>
      </c>
      <c r="E4748">
        <v>1</v>
      </c>
      <c r="F4748">
        <v>0</v>
      </c>
      <c r="G4748">
        <v>1</v>
      </c>
      <c r="H4748">
        <v>4</v>
      </c>
      <c r="I4748">
        <v>15</v>
      </c>
      <c r="J4748">
        <v>2</v>
      </c>
      <c r="K4748">
        <v>2</v>
      </c>
      <c r="L4748">
        <v>0</v>
      </c>
    </row>
    <row r="4749" spans="1:12" x14ac:dyDescent="0.2">
      <c r="A4749" t="s">
        <v>4765</v>
      </c>
      <c r="B4749" t="s">
        <v>34</v>
      </c>
      <c r="C4749">
        <v>0</v>
      </c>
      <c r="D4749">
        <v>3</v>
      </c>
      <c r="E4749">
        <v>1</v>
      </c>
      <c r="F4749">
        <v>0</v>
      </c>
      <c r="G4749">
        <v>1</v>
      </c>
      <c r="H4749">
        <v>4</v>
      </c>
      <c r="I4749">
        <v>7</v>
      </c>
      <c r="J4749">
        <v>4</v>
      </c>
      <c r="K4749">
        <v>3</v>
      </c>
      <c r="L4749">
        <v>0</v>
      </c>
    </row>
    <row r="4750" spans="1:12" x14ac:dyDescent="0.2">
      <c r="A4750" t="s">
        <v>4766</v>
      </c>
      <c r="B4750" t="s">
        <v>34</v>
      </c>
      <c r="C4750">
        <v>0</v>
      </c>
      <c r="D4750">
        <v>14</v>
      </c>
      <c r="E4750">
        <v>93</v>
      </c>
      <c r="F4750">
        <v>0</v>
      </c>
      <c r="G4750">
        <v>1</v>
      </c>
      <c r="H4750">
        <v>14</v>
      </c>
      <c r="I4750">
        <v>42</v>
      </c>
      <c r="J4750">
        <v>0</v>
      </c>
      <c r="K4750">
        <v>15</v>
      </c>
      <c r="L4750">
        <v>0</v>
      </c>
    </row>
    <row r="4751" spans="1:12" x14ac:dyDescent="0.2">
      <c r="A4751" t="s">
        <v>4767</v>
      </c>
      <c r="B4751" t="s">
        <v>34</v>
      </c>
      <c r="C4751">
        <v>0</v>
      </c>
      <c r="D4751">
        <v>5</v>
      </c>
      <c r="E4751">
        <v>1</v>
      </c>
      <c r="F4751">
        <v>0</v>
      </c>
      <c r="G4751">
        <v>1</v>
      </c>
      <c r="H4751">
        <v>2</v>
      </c>
      <c r="I4751">
        <v>9</v>
      </c>
      <c r="J4751">
        <v>1</v>
      </c>
      <c r="K4751">
        <v>5</v>
      </c>
      <c r="L4751">
        <v>0</v>
      </c>
    </row>
    <row r="4752" spans="1:12" x14ac:dyDescent="0.2">
      <c r="A4752" t="s">
        <v>4768</v>
      </c>
      <c r="B4752" t="s">
        <v>34</v>
      </c>
      <c r="C4752">
        <v>0</v>
      </c>
      <c r="D4752">
        <v>13</v>
      </c>
      <c r="E4752">
        <v>0</v>
      </c>
      <c r="F4752">
        <v>0</v>
      </c>
      <c r="G4752">
        <v>1</v>
      </c>
      <c r="H4752">
        <v>34</v>
      </c>
      <c r="I4752">
        <v>94</v>
      </c>
      <c r="J4752">
        <v>0</v>
      </c>
      <c r="K4752">
        <v>16</v>
      </c>
      <c r="L4752">
        <v>0</v>
      </c>
    </row>
    <row r="4753" spans="1:12" x14ac:dyDescent="0.2">
      <c r="A4753" t="s">
        <v>4769</v>
      </c>
      <c r="B4753" t="s">
        <v>17</v>
      </c>
      <c r="C4753">
        <v>0</v>
      </c>
      <c r="D4753">
        <v>0</v>
      </c>
      <c r="E4753">
        <v>0</v>
      </c>
      <c r="F4753">
        <v>1</v>
      </c>
      <c r="G4753">
        <v>1</v>
      </c>
      <c r="H4753">
        <v>0</v>
      </c>
      <c r="I4753">
        <v>3</v>
      </c>
      <c r="J4753">
        <v>1</v>
      </c>
      <c r="K4753">
        <v>2</v>
      </c>
      <c r="L4753">
        <v>0</v>
      </c>
    </row>
    <row r="4754" spans="1:12" x14ac:dyDescent="0.2">
      <c r="A4754" t="s">
        <v>4770</v>
      </c>
      <c r="B4754" t="s">
        <v>34</v>
      </c>
      <c r="C4754">
        <v>0</v>
      </c>
      <c r="D4754">
        <v>2</v>
      </c>
      <c r="E4754">
        <v>1</v>
      </c>
      <c r="F4754">
        <v>1</v>
      </c>
      <c r="G4754">
        <v>1</v>
      </c>
      <c r="H4754">
        <v>5</v>
      </c>
      <c r="I4754">
        <v>11</v>
      </c>
      <c r="J4754">
        <v>1</v>
      </c>
      <c r="K4754">
        <v>2</v>
      </c>
      <c r="L4754">
        <v>0</v>
      </c>
    </row>
    <row r="4755" spans="1:12" x14ac:dyDescent="0.2">
      <c r="A4755" t="s">
        <v>4771</v>
      </c>
      <c r="B4755" t="s">
        <v>34</v>
      </c>
      <c r="C4755">
        <v>0</v>
      </c>
      <c r="D4755">
        <v>4</v>
      </c>
      <c r="E4755">
        <v>10</v>
      </c>
      <c r="F4755">
        <v>0</v>
      </c>
      <c r="G4755">
        <v>1</v>
      </c>
      <c r="H4755">
        <v>11</v>
      </c>
      <c r="I4755">
        <v>20</v>
      </c>
      <c r="J4755">
        <v>0</v>
      </c>
      <c r="K4755">
        <v>5</v>
      </c>
      <c r="L4755">
        <v>0</v>
      </c>
    </row>
    <row r="4756" spans="1:12" x14ac:dyDescent="0.2">
      <c r="A4756" t="s">
        <v>4772</v>
      </c>
      <c r="B4756" t="s">
        <v>17</v>
      </c>
      <c r="C4756">
        <v>0</v>
      </c>
      <c r="D4756">
        <v>2</v>
      </c>
      <c r="E4756">
        <v>1</v>
      </c>
      <c r="F4756">
        <v>0</v>
      </c>
      <c r="G4756">
        <v>1</v>
      </c>
      <c r="H4756">
        <v>5</v>
      </c>
      <c r="I4756">
        <v>21</v>
      </c>
      <c r="J4756">
        <v>1</v>
      </c>
      <c r="K4756">
        <v>2</v>
      </c>
      <c r="L4756">
        <v>0</v>
      </c>
    </row>
    <row r="4757" spans="1:12" x14ac:dyDescent="0.2">
      <c r="A4757" t="s">
        <v>4773</v>
      </c>
      <c r="B4757" t="s">
        <v>34</v>
      </c>
      <c r="C4757">
        <v>0</v>
      </c>
      <c r="D4757">
        <v>3</v>
      </c>
      <c r="E4757">
        <v>1</v>
      </c>
      <c r="F4757">
        <v>0</v>
      </c>
      <c r="G4757">
        <v>1</v>
      </c>
      <c r="H4757">
        <v>4</v>
      </c>
      <c r="I4757">
        <v>7</v>
      </c>
      <c r="J4757">
        <v>1</v>
      </c>
      <c r="K4757">
        <v>3</v>
      </c>
      <c r="L4757">
        <v>0</v>
      </c>
    </row>
    <row r="4758" spans="1:12" x14ac:dyDescent="0.2">
      <c r="A4758" t="s">
        <v>4774</v>
      </c>
      <c r="B4758" t="s">
        <v>34</v>
      </c>
      <c r="C4758">
        <v>0</v>
      </c>
      <c r="D4758">
        <v>2</v>
      </c>
      <c r="E4758">
        <v>1</v>
      </c>
      <c r="F4758">
        <v>0</v>
      </c>
      <c r="G4758">
        <v>1</v>
      </c>
      <c r="H4758">
        <v>9</v>
      </c>
      <c r="I4758">
        <v>16</v>
      </c>
      <c r="J4758">
        <v>0</v>
      </c>
      <c r="K4758">
        <v>2</v>
      </c>
      <c r="L4758">
        <v>0</v>
      </c>
    </row>
    <row r="4759" spans="1:12" x14ac:dyDescent="0.2">
      <c r="A4759" t="s">
        <v>4775</v>
      </c>
      <c r="B4759" t="s">
        <v>15</v>
      </c>
      <c r="C4759">
        <v>0</v>
      </c>
      <c r="D4759">
        <v>7</v>
      </c>
      <c r="E4759">
        <v>1</v>
      </c>
      <c r="F4759">
        <v>1</v>
      </c>
      <c r="G4759">
        <v>1</v>
      </c>
      <c r="H4759">
        <v>5</v>
      </c>
      <c r="I4759">
        <v>8</v>
      </c>
      <c r="J4759">
        <v>124</v>
      </c>
      <c r="K4759">
        <v>7</v>
      </c>
      <c r="L4759">
        <v>18</v>
      </c>
    </row>
    <row r="4760" spans="1:12" x14ac:dyDescent="0.2">
      <c r="A4760" t="s">
        <v>4776</v>
      </c>
      <c r="B4760" t="s">
        <v>34</v>
      </c>
      <c r="C4760">
        <v>3</v>
      </c>
      <c r="D4760">
        <v>4</v>
      </c>
      <c r="E4760">
        <v>4</v>
      </c>
      <c r="F4760">
        <v>0</v>
      </c>
      <c r="G4760">
        <v>0.5</v>
      </c>
      <c r="H4760">
        <v>6</v>
      </c>
      <c r="I4760">
        <v>22</v>
      </c>
      <c r="J4760">
        <v>22</v>
      </c>
      <c r="K4760">
        <v>4</v>
      </c>
      <c r="L4760">
        <v>0</v>
      </c>
    </row>
    <row r="4761" spans="1:12" x14ac:dyDescent="0.2">
      <c r="A4761" t="s">
        <v>4777</v>
      </c>
      <c r="B4761" t="s">
        <v>34</v>
      </c>
      <c r="C4761">
        <v>0</v>
      </c>
      <c r="D4761">
        <v>4</v>
      </c>
      <c r="E4761">
        <v>0</v>
      </c>
      <c r="F4761">
        <v>0</v>
      </c>
      <c r="G4761">
        <v>0.5</v>
      </c>
      <c r="H4761">
        <v>15</v>
      </c>
      <c r="I4761">
        <v>25</v>
      </c>
      <c r="J4761">
        <v>0</v>
      </c>
      <c r="K4761">
        <v>5</v>
      </c>
      <c r="L4761">
        <v>0</v>
      </c>
    </row>
    <row r="4762" spans="1:12" x14ac:dyDescent="0.2">
      <c r="A4762" t="s">
        <v>4778</v>
      </c>
      <c r="B4762" t="s">
        <v>34</v>
      </c>
      <c r="C4762">
        <v>0</v>
      </c>
      <c r="D4762">
        <v>1</v>
      </c>
      <c r="E4762">
        <v>0</v>
      </c>
      <c r="F4762">
        <v>1</v>
      </c>
      <c r="G4762">
        <v>1</v>
      </c>
      <c r="H4762">
        <v>1</v>
      </c>
      <c r="I4762">
        <v>4</v>
      </c>
      <c r="J4762">
        <v>1</v>
      </c>
      <c r="K4762">
        <v>2</v>
      </c>
      <c r="L4762">
        <v>0</v>
      </c>
    </row>
    <row r="4763" spans="1:12" x14ac:dyDescent="0.2">
      <c r="A4763" t="s">
        <v>4779</v>
      </c>
      <c r="B4763" t="s">
        <v>34</v>
      </c>
      <c r="C4763">
        <v>0</v>
      </c>
      <c r="D4763">
        <v>3</v>
      </c>
      <c r="E4763">
        <v>19</v>
      </c>
      <c r="F4763">
        <v>0</v>
      </c>
      <c r="G4763">
        <v>0.33300000000000002</v>
      </c>
      <c r="H4763">
        <v>24</v>
      </c>
      <c r="I4763">
        <v>49</v>
      </c>
      <c r="J4763">
        <v>0</v>
      </c>
      <c r="K4763">
        <v>7</v>
      </c>
      <c r="L4763">
        <v>0</v>
      </c>
    </row>
    <row r="4764" spans="1:12" x14ac:dyDescent="0.2">
      <c r="A4764" t="s">
        <v>4780</v>
      </c>
      <c r="B4764" t="s">
        <v>34</v>
      </c>
      <c r="C4764">
        <v>0</v>
      </c>
      <c r="D4764">
        <v>1</v>
      </c>
      <c r="E4764">
        <v>0</v>
      </c>
      <c r="F4764">
        <v>1</v>
      </c>
      <c r="G4764">
        <v>1</v>
      </c>
      <c r="H4764">
        <v>1</v>
      </c>
      <c r="I4764">
        <v>4</v>
      </c>
      <c r="J4764">
        <v>1</v>
      </c>
      <c r="K4764">
        <v>2</v>
      </c>
      <c r="L4764">
        <v>0</v>
      </c>
    </row>
    <row r="4765" spans="1:12" x14ac:dyDescent="0.2">
      <c r="A4765" t="s">
        <v>4781</v>
      </c>
      <c r="B4765" t="s">
        <v>19</v>
      </c>
      <c r="C4765">
        <v>0</v>
      </c>
      <c r="D4765">
        <v>3</v>
      </c>
      <c r="E4765">
        <v>0</v>
      </c>
      <c r="F4765">
        <v>0</v>
      </c>
      <c r="G4765">
        <v>1</v>
      </c>
      <c r="H4765">
        <v>3</v>
      </c>
      <c r="I4765">
        <v>9</v>
      </c>
      <c r="J4765">
        <v>3</v>
      </c>
      <c r="K4765">
        <v>3</v>
      </c>
      <c r="L4765">
        <v>1</v>
      </c>
    </row>
    <row r="4766" spans="1:12" x14ac:dyDescent="0.2">
      <c r="A4766" t="s">
        <v>4782</v>
      </c>
      <c r="B4766" t="s">
        <v>34</v>
      </c>
      <c r="C4766">
        <v>0</v>
      </c>
      <c r="D4766">
        <v>1</v>
      </c>
      <c r="E4766">
        <v>0</v>
      </c>
      <c r="F4766">
        <v>1</v>
      </c>
      <c r="G4766">
        <v>1</v>
      </c>
      <c r="H4766">
        <v>8</v>
      </c>
      <c r="I4766">
        <v>13</v>
      </c>
      <c r="J4766">
        <v>1</v>
      </c>
      <c r="K4766">
        <v>3</v>
      </c>
      <c r="L4766">
        <v>1</v>
      </c>
    </row>
    <row r="4767" spans="1:12" x14ac:dyDescent="0.2">
      <c r="A4767" t="s">
        <v>4783</v>
      </c>
      <c r="B4767" t="s">
        <v>19</v>
      </c>
      <c r="C4767">
        <v>0</v>
      </c>
      <c r="D4767">
        <v>3</v>
      </c>
      <c r="E4767">
        <v>0</v>
      </c>
      <c r="F4767">
        <v>0</v>
      </c>
      <c r="G4767">
        <v>1</v>
      </c>
      <c r="H4767">
        <v>3</v>
      </c>
      <c r="I4767">
        <v>12</v>
      </c>
      <c r="J4767">
        <v>3</v>
      </c>
      <c r="K4767">
        <v>4</v>
      </c>
      <c r="L4767">
        <v>1</v>
      </c>
    </row>
    <row r="4768" spans="1:12" x14ac:dyDescent="0.2">
      <c r="A4768" t="s">
        <v>4784</v>
      </c>
      <c r="B4768" t="s">
        <v>34</v>
      </c>
      <c r="C4768">
        <v>0</v>
      </c>
      <c r="D4768">
        <v>2</v>
      </c>
      <c r="E4768">
        <v>4</v>
      </c>
      <c r="F4768">
        <v>0</v>
      </c>
      <c r="G4768">
        <v>1</v>
      </c>
      <c r="H4768">
        <v>18</v>
      </c>
      <c r="I4768">
        <v>44</v>
      </c>
      <c r="J4768">
        <v>2</v>
      </c>
      <c r="K4768">
        <v>13</v>
      </c>
      <c r="L4768">
        <v>1</v>
      </c>
    </row>
    <row r="4769" spans="1:12" x14ac:dyDescent="0.2">
      <c r="A4769" t="s">
        <v>4785</v>
      </c>
      <c r="B4769" t="s">
        <v>17</v>
      </c>
      <c r="C4769">
        <v>0</v>
      </c>
      <c r="D4769">
        <v>4</v>
      </c>
      <c r="E4769">
        <v>8</v>
      </c>
      <c r="F4769">
        <v>1</v>
      </c>
      <c r="G4769">
        <v>0.33300000000000002</v>
      </c>
      <c r="H4769">
        <v>3</v>
      </c>
      <c r="I4769">
        <v>11</v>
      </c>
      <c r="J4769">
        <v>1</v>
      </c>
      <c r="K4769">
        <v>6</v>
      </c>
      <c r="L4769">
        <v>0</v>
      </c>
    </row>
    <row r="4770" spans="1:12" x14ac:dyDescent="0.2">
      <c r="A4770" t="s">
        <v>4786</v>
      </c>
      <c r="B4770" t="s">
        <v>17</v>
      </c>
      <c r="C4770">
        <v>0</v>
      </c>
      <c r="D4770">
        <v>0</v>
      </c>
      <c r="E4770">
        <v>1</v>
      </c>
      <c r="F4770">
        <v>1</v>
      </c>
      <c r="G4770">
        <v>1</v>
      </c>
      <c r="H4770">
        <v>1</v>
      </c>
      <c r="I4770">
        <v>6</v>
      </c>
      <c r="J4770">
        <v>2</v>
      </c>
      <c r="K4770">
        <v>3</v>
      </c>
      <c r="L4770">
        <v>0</v>
      </c>
    </row>
    <row r="4771" spans="1:12" x14ac:dyDescent="0.2">
      <c r="A4771" t="s">
        <v>4787</v>
      </c>
      <c r="B4771" t="s">
        <v>34</v>
      </c>
      <c r="C4771">
        <v>0</v>
      </c>
      <c r="D4771">
        <v>3</v>
      </c>
      <c r="E4771">
        <v>0</v>
      </c>
      <c r="F4771">
        <v>0</v>
      </c>
      <c r="G4771">
        <v>1</v>
      </c>
      <c r="H4771">
        <v>7</v>
      </c>
      <c r="I4771">
        <v>7</v>
      </c>
      <c r="J4771">
        <v>2</v>
      </c>
      <c r="K4771">
        <v>3</v>
      </c>
      <c r="L4771">
        <v>0</v>
      </c>
    </row>
    <row r="4772" spans="1:12" x14ac:dyDescent="0.2">
      <c r="A4772" t="s">
        <v>4788</v>
      </c>
      <c r="B4772" t="s">
        <v>34</v>
      </c>
      <c r="C4772">
        <v>0</v>
      </c>
      <c r="D4772">
        <v>0</v>
      </c>
      <c r="E4772">
        <v>0</v>
      </c>
      <c r="F4772">
        <v>0</v>
      </c>
      <c r="G4772">
        <v>1</v>
      </c>
      <c r="H4772">
        <v>10</v>
      </c>
      <c r="I4772">
        <v>13</v>
      </c>
      <c r="J4772">
        <v>1</v>
      </c>
      <c r="K4772">
        <v>6</v>
      </c>
      <c r="L4772">
        <v>0</v>
      </c>
    </row>
    <row r="4773" spans="1:12" x14ac:dyDescent="0.2">
      <c r="A4773" t="s">
        <v>4789</v>
      </c>
      <c r="B4773" t="s">
        <v>34</v>
      </c>
      <c r="C4773">
        <v>0</v>
      </c>
      <c r="D4773">
        <v>3</v>
      </c>
      <c r="E4773">
        <v>0</v>
      </c>
      <c r="F4773">
        <v>0</v>
      </c>
      <c r="G4773">
        <v>1</v>
      </c>
      <c r="H4773">
        <v>25</v>
      </c>
      <c r="I4773">
        <v>43</v>
      </c>
      <c r="J4773">
        <v>0</v>
      </c>
      <c r="K4773">
        <v>4</v>
      </c>
      <c r="L4773">
        <v>0</v>
      </c>
    </row>
    <row r="4774" spans="1:12" x14ac:dyDescent="0.2">
      <c r="A4774" t="s">
        <v>4790</v>
      </c>
      <c r="B4774" t="s">
        <v>34</v>
      </c>
      <c r="C4774">
        <v>0</v>
      </c>
      <c r="D4774">
        <v>1</v>
      </c>
      <c r="E4774">
        <v>1</v>
      </c>
      <c r="F4774">
        <v>0</v>
      </c>
      <c r="G4774">
        <v>1</v>
      </c>
      <c r="H4774">
        <v>6</v>
      </c>
      <c r="I4774">
        <v>8</v>
      </c>
      <c r="J4774">
        <v>1</v>
      </c>
      <c r="K4774">
        <v>3</v>
      </c>
      <c r="L4774">
        <v>0</v>
      </c>
    </row>
    <row r="4775" spans="1:12" x14ac:dyDescent="0.2">
      <c r="A4775" t="s">
        <v>4791</v>
      </c>
      <c r="B4775" t="s">
        <v>34</v>
      </c>
      <c r="C4775">
        <v>1</v>
      </c>
      <c r="D4775">
        <v>8</v>
      </c>
      <c r="E4775">
        <v>4</v>
      </c>
      <c r="F4775">
        <v>0</v>
      </c>
      <c r="G4775">
        <v>0.5</v>
      </c>
      <c r="H4775">
        <v>15</v>
      </c>
      <c r="I4775">
        <v>29</v>
      </c>
      <c r="J4775">
        <v>3</v>
      </c>
      <c r="K4775">
        <v>9</v>
      </c>
      <c r="L4775">
        <v>2</v>
      </c>
    </row>
    <row r="4776" spans="1:12" x14ac:dyDescent="0.2">
      <c r="A4776" t="s">
        <v>4792</v>
      </c>
      <c r="B4776" t="s">
        <v>19</v>
      </c>
      <c r="C4776">
        <v>0</v>
      </c>
      <c r="D4776">
        <v>2</v>
      </c>
      <c r="E4776">
        <v>0</v>
      </c>
      <c r="F4776">
        <v>0</v>
      </c>
      <c r="G4776">
        <v>1</v>
      </c>
      <c r="H4776">
        <v>4</v>
      </c>
      <c r="I4776">
        <v>11</v>
      </c>
      <c r="J4776">
        <v>1</v>
      </c>
      <c r="K4776">
        <v>2</v>
      </c>
      <c r="L4776">
        <v>0</v>
      </c>
    </row>
    <row r="4777" spans="1:12" x14ac:dyDescent="0.2">
      <c r="A4777" t="s">
        <v>4793</v>
      </c>
      <c r="B4777" t="s">
        <v>34</v>
      </c>
      <c r="C4777">
        <v>0</v>
      </c>
      <c r="D4777">
        <v>4</v>
      </c>
      <c r="E4777">
        <v>0</v>
      </c>
      <c r="F4777">
        <v>0</v>
      </c>
      <c r="G4777">
        <v>1</v>
      </c>
      <c r="H4777">
        <v>9</v>
      </c>
      <c r="I4777">
        <v>21</v>
      </c>
      <c r="J4777">
        <v>7</v>
      </c>
      <c r="K4777">
        <v>4</v>
      </c>
      <c r="L4777">
        <v>0</v>
      </c>
    </row>
    <row r="4778" spans="1:12" x14ac:dyDescent="0.2">
      <c r="A4778" t="s">
        <v>4794</v>
      </c>
      <c r="B4778" t="s">
        <v>34</v>
      </c>
      <c r="C4778">
        <v>0</v>
      </c>
      <c r="D4778">
        <v>2</v>
      </c>
      <c r="E4778">
        <v>2</v>
      </c>
      <c r="F4778">
        <v>0</v>
      </c>
      <c r="G4778">
        <v>1</v>
      </c>
      <c r="H4778">
        <v>18</v>
      </c>
      <c r="I4778">
        <v>65</v>
      </c>
      <c r="J4778">
        <v>0</v>
      </c>
      <c r="K4778">
        <v>4</v>
      </c>
      <c r="L4778">
        <v>0</v>
      </c>
    </row>
    <row r="4779" spans="1:12" x14ac:dyDescent="0.2">
      <c r="A4779" t="s">
        <v>4795</v>
      </c>
      <c r="B4779" t="s">
        <v>34</v>
      </c>
      <c r="C4779">
        <v>0</v>
      </c>
      <c r="D4779">
        <v>2</v>
      </c>
      <c r="E4779">
        <v>1</v>
      </c>
      <c r="F4779">
        <v>0</v>
      </c>
      <c r="G4779">
        <v>1</v>
      </c>
      <c r="H4779">
        <v>11</v>
      </c>
      <c r="I4779">
        <v>17</v>
      </c>
      <c r="J4779">
        <v>6</v>
      </c>
      <c r="K4779">
        <v>2</v>
      </c>
      <c r="L4779">
        <v>0</v>
      </c>
    </row>
    <row r="4780" spans="1:12" x14ac:dyDescent="0.2">
      <c r="A4780" t="s">
        <v>4796</v>
      </c>
      <c r="B4780" t="s">
        <v>34</v>
      </c>
      <c r="C4780">
        <v>0</v>
      </c>
      <c r="D4780">
        <v>5</v>
      </c>
      <c r="E4780">
        <v>7</v>
      </c>
      <c r="F4780">
        <v>0</v>
      </c>
      <c r="G4780">
        <v>1</v>
      </c>
      <c r="H4780">
        <v>20</v>
      </c>
      <c r="I4780">
        <v>79</v>
      </c>
      <c r="J4780">
        <v>0</v>
      </c>
      <c r="K4780">
        <v>11</v>
      </c>
      <c r="L4780">
        <v>0</v>
      </c>
    </row>
    <row r="4781" spans="1:12" x14ac:dyDescent="0.2">
      <c r="A4781" t="s">
        <v>4797</v>
      </c>
      <c r="B4781" t="s">
        <v>34</v>
      </c>
      <c r="C4781">
        <v>0</v>
      </c>
      <c r="D4781">
        <v>2</v>
      </c>
      <c r="E4781">
        <v>1</v>
      </c>
      <c r="F4781">
        <v>0</v>
      </c>
      <c r="G4781">
        <v>1</v>
      </c>
      <c r="H4781">
        <v>14</v>
      </c>
      <c r="I4781">
        <v>16</v>
      </c>
      <c r="J4781">
        <v>0</v>
      </c>
      <c r="K4781">
        <v>2</v>
      </c>
      <c r="L4781">
        <v>0</v>
      </c>
    </row>
    <row r="4782" spans="1:12" x14ac:dyDescent="0.2">
      <c r="A4782" t="s">
        <v>4798</v>
      </c>
      <c r="B4782" t="s">
        <v>17</v>
      </c>
      <c r="C4782">
        <v>0</v>
      </c>
      <c r="D4782">
        <v>6</v>
      </c>
      <c r="E4782">
        <v>6</v>
      </c>
      <c r="F4782">
        <v>0</v>
      </c>
      <c r="G4782">
        <v>0.33300000000000002</v>
      </c>
      <c r="H4782">
        <v>7</v>
      </c>
      <c r="I4782">
        <v>23</v>
      </c>
      <c r="J4782">
        <v>8</v>
      </c>
      <c r="K4782">
        <v>6</v>
      </c>
      <c r="L4782">
        <v>0</v>
      </c>
    </row>
    <row r="4783" spans="1:12" x14ac:dyDescent="0.2">
      <c r="A4783" t="s">
        <v>4799</v>
      </c>
      <c r="B4783" t="s">
        <v>17</v>
      </c>
      <c r="C4783">
        <v>0</v>
      </c>
      <c r="D4783">
        <v>1</v>
      </c>
      <c r="E4783">
        <v>1</v>
      </c>
      <c r="F4783">
        <v>0</v>
      </c>
      <c r="G4783">
        <v>1</v>
      </c>
      <c r="H4783">
        <v>4</v>
      </c>
      <c r="I4783">
        <v>8</v>
      </c>
      <c r="J4783">
        <v>1</v>
      </c>
      <c r="K4783">
        <v>3</v>
      </c>
      <c r="L4783">
        <v>0</v>
      </c>
    </row>
    <row r="4784" spans="1:12" x14ac:dyDescent="0.2">
      <c r="A4784" t="s">
        <v>4800</v>
      </c>
      <c r="B4784" t="s">
        <v>17</v>
      </c>
      <c r="C4784">
        <v>0</v>
      </c>
      <c r="D4784">
        <v>6</v>
      </c>
      <c r="E4784">
        <v>6</v>
      </c>
      <c r="F4784">
        <v>0</v>
      </c>
      <c r="G4784">
        <v>0.33300000000000002</v>
      </c>
      <c r="H4784">
        <v>7</v>
      </c>
      <c r="I4784">
        <v>20</v>
      </c>
      <c r="J4784">
        <v>1</v>
      </c>
      <c r="K4784">
        <v>9</v>
      </c>
      <c r="L4784">
        <v>0</v>
      </c>
    </row>
    <row r="4785" spans="1:12" x14ac:dyDescent="0.2">
      <c r="A4785" t="s">
        <v>4801</v>
      </c>
      <c r="B4785" t="s">
        <v>17</v>
      </c>
      <c r="C4785">
        <v>1</v>
      </c>
      <c r="D4785">
        <v>17</v>
      </c>
      <c r="E4785">
        <v>76</v>
      </c>
      <c r="F4785">
        <v>1</v>
      </c>
      <c r="G4785">
        <v>0.5</v>
      </c>
      <c r="H4785">
        <v>4</v>
      </c>
      <c r="I4785">
        <v>48</v>
      </c>
      <c r="J4785">
        <v>14</v>
      </c>
      <c r="K4785">
        <v>22</v>
      </c>
      <c r="L4785">
        <v>2</v>
      </c>
    </row>
    <row r="4786" spans="1:12" x14ac:dyDescent="0.2">
      <c r="A4786" t="s">
        <v>4802</v>
      </c>
      <c r="B4786" t="s">
        <v>17</v>
      </c>
      <c r="C4786">
        <v>3</v>
      </c>
      <c r="D4786">
        <v>8</v>
      </c>
      <c r="E4786">
        <v>5</v>
      </c>
      <c r="F4786">
        <v>0</v>
      </c>
      <c r="G4786">
        <v>0.5</v>
      </c>
      <c r="H4786">
        <v>8</v>
      </c>
      <c r="I4786">
        <v>49</v>
      </c>
      <c r="J4786">
        <v>9</v>
      </c>
      <c r="K4786">
        <v>14</v>
      </c>
      <c r="L4786">
        <v>0</v>
      </c>
    </row>
    <row r="4787" spans="1:12" x14ac:dyDescent="0.2">
      <c r="A4787" t="s">
        <v>4803</v>
      </c>
      <c r="B4787" t="s">
        <v>17</v>
      </c>
      <c r="C4787">
        <v>0</v>
      </c>
      <c r="D4787">
        <v>1</v>
      </c>
      <c r="E4787">
        <v>1</v>
      </c>
      <c r="F4787">
        <v>0</v>
      </c>
      <c r="G4787">
        <v>1</v>
      </c>
      <c r="H4787">
        <v>4</v>
      </c>
      <c r="I4787">
        <v>7</v>
      </c>
      <c r="J4787">
        <v>1</v>
      </c>
      <c r="K4787">
        <v>3</v>
      </c>
      <c r="L4787">
        <v>0</v>
      </c>
    </row>
    <row r="4788" spans="1:12" x14ac:dyDescent="0.2">
      <c r="A4788" t="s">
        <v>4804</v>
      </c>
      <c r="B4788" t="s">
        <v>17</v>
      </c>
      <c r="C4788">
        <v>0</v>
      </c>
      <c r="D4788">
        <v>7</v>
      </c>
      <c r="E4788">
        <v>7</v>
      </c>
      <c r="F4788">
        <v>0</v>
      </c>
      <c r="G4788">
        <v>0.33300000000000002</v>
      </c>
      <c r="H4788">
        <v>7</v>
      </c>
      <c r="I4788">
        <v>29</v>
      </c>
      <c r="J4788">
        <v>1</v>
      </c>
      <c r="K4788">
        <v>9</v>
      </c>
      <c r="L4788">
        <v>0</v>
      </c>
    </row>
    <row r="4789" spans="1:12" x14ac:dyDescent="0.2">
      <c r="A4789" t="s">
        <v>4805</v>
      </c>
      <c r="B4789" t="s">
        <v>17</v>
      </c>
      <c r="C4789">
        <v>0</v>
      </c>
      <c r="D4789">
        <v>12</v>
      </c>
      <c r="E4789">
        <v>29</v>
      </c>
      <c r="F4789">
        <v>1</v>
      </c>
      <c r="G4789">
        <v>0.2</v>
      </c>
      <c r="H4789">
        <v>4</v>
      </c>
      <c r="I4789">
        <v>48</v>
      </c>
      <c r="J4789">
        <v>25</v>
      </c>
      <c r="K4789">
        <v>15</v>
      </c>
      <c r="L4789">
        <v>2</v>
      </c>
    </row>
    <row r="4790" spans="1:12" x14ac:dyDescent="0.2">
      <c r="A4790" t="s">
        <v>4806</v>
      </c>
      <c r="B4790" t="s">
        <v>17</v>
      </c>
      <c r="C4790">
        <v>3</v>
      </c>
      <c r="D4790">
        <v>2</v>
      </c>
      <c r="E4790">
        <v>4</v>
      </c>
      <c r="F4790">
        <v>1</v>
      </c>
      <c r="G4790">
        <v>1</v>
      </c>
      <c r="H4790">
        <v>5</v>
      </c>
      <c r="I4790">
        <v>19</v>
      </c>
      <c r="J4790">
        <v>2</v>
      </c>
      <c r="K4790">
        <v>6</v>
      </c>
      <c r="L4790">
        <v>2</v>
      </c>
    </row>
    <row r="4791" spans="1:12" x14ac:dyDescent="0.2">
      <c r="A4791" t="s">
        <v>4807</v>
      </c>
      <c r="B4791" t="s">
        <v>34</v>
      </c>
      <c r="C4791">
        <v>0</v>
      </c>
      <c r="D4791">
        <v>4</v>
      </c>
      <c r="E4791">
        <v>0</v>
      </c>
      <c r="F4791">
        <v>0</v>
      </c>
      <c r="G4791">
        <v>1</v>
      </c>
      <c r="H4791">
        <v>21</v>
      </c>
      <c r="I4791">
        <v>37</v>
      </c>
      <c r="J4791">
        <v>0</v>
      </c>
      <c r="K4791">
        <v>4</v>
      </c>
      <c r="L4791">
        <v>0</v>
      </c>
    </row>
    <row r="4792" spans="1:12" x14ac:dyDescent="0.2">
      <c r="A4792" t="s">
        <v>4808</v>
      </c>
      <c r="B4792" t="s">
        <v>17</v>
      </c>
      <c r="C4792">
        <v>1</v>
      </c>
      <c r="D4792">
        <v>13</v>
      </c>
      <c r="E4792">
        <v>28</v>
      </c>
      <c r="F4792">
        <v>1</v>
      </c>
      <c r="G4792">
        <v>0.33300000000000002</v>
      </c>
      <c r="H4792">
        <v>7</v>
      </c>
      <c r="I4792">
        <v>34</v>
      </c>
      <c r="J4792">
        <v>24</v>
      </c>
      <c r="K4792">
        <v>13</v>
      </c>
      <c r="L4792">
        <v>0</v>
      </c>
    </row>
    <row r="4793" spans="1:12" x14ac:dyDescent="0.2">
      <c r="A4793" t="s">
        <v>4809</v>
      </c>
      <c r="B4793" t="s">
        <v>17</v>
      </c>
      <c r="C4793">
        <v>2</v>
      </c>
      <c r="D4793">
        <v>2</v>
      </c>
      <c r="E4793">
        <v>15</v>
      </c>
      <c r="F4793">
        <v>1</v>
      </c>
      <c r="G4793">
        <v>0.33300000000000002</v>
      </c>
      <c r="H4793">
        <v>5</v>
      </c>
      <c r="I4793">
        <v>44</v>
      </c>
      <c r="J4793">
        <v>8</v>
      </c>
      <c r="K4793">
        <v>6</v>
      </c>
      <c r="L4793">
        <v>0</v>
      </c>
    </row>
    <row r="4794" spans="1:12" x14ac:dyDescent="0.2">
      <c r="A4794" t="s">
        <v>4810</v>
      </c>
      <c r="B4794" t="s">
        <v>34</v>
      </c>
      <c r="C4794">
        <v>0</v>
      </c>
      <c r="D4794">
        <v>2</v>
      </c>
      <c r="E4794">
        <v>0</v>
      </c>
      <c r="F4794">
        <v>0</v>
      </c>
      <c r="G4794">
        <v>1</v>
      </c>
      <c r="H4794">
        <v>7</v>
      </c>
      <c r="I4794">
        <v>16</v>
      </c>
      <c r="J4794">
        <v>0</v>
      </c>
      <c r="K4794">
        <v>2</v>
      </c>
      <c r="L4794">
        <v>0</v>
      </c>
    </row>
    <row r="4795" spans="1:12" x14ac:dyDescent="0.2">
      <c r="A4795" t="s">
        <v>4811</v>
      </c>
      <c r="B4795" t="s">
        <v>17</v>
      </c>
      <c r="C4795">
        <v>8</v>
      </c>
      <c r="D4795">
        <v>9</v>
      </c>
      <c r="E4795">
        <v>23</v>
      </c>
      <c r="F4795">
        <v>1</v>
      </c>
      <c r="G4795">
        <v>0.14299999999999999</v>
      </c>
      <c r="H4795">
        <v>9</v>
      </c>
      <c r="I4795">
        <v>30</v>
      </c>
      <c r="J4795">
        <v>25</v>
      </c>
      <c r="K4795">
        <v>11</v>
      </c>
      <c r="L4795">
        <v>8</v>
      </c>
    </row>
    <row r="4796" spans="1:12" x14ac:dyDescent="0.2">
      <c r="A4796" t="s">
        <v>4812</v>
      </c>
      <c r="B4796" t="s">
        <v>17</v>
      </c>
      <c r="C4796">
        <v>0</v>
      </c>
      <c r="D4796">
        <v>1</v>
      </c>
      <c r="E4796">
        <v>1</v>
      </c>
      <c r="F4796">
        <v>0</v>
      </c>
      <c r="G4796">
        <v>1</v>
      </c>
      <c r="H4796">
        <v>4</v>
      </c>
      <c r="I4796">
        <v>6</v>
      </c>
      <c r="J4796">
        <v>1</v>
      </c>
      <c r="K4796">
        <v>2</v>
      </c>
      <c r="L4796">
        <v>0</v>
      </c>
    </row>
    <row r="4797" spans="1:12" x14ac:dyDescent="0.2">
      <c r="A4797" t="s">
        <v>4813</v>
      </c>
      <c r="B4797" t="s">
        <v>17</v>
      </c>
      <c r="C4797">
        <v>0</v>
      </c>
      <c r="D4797">
        <v>1</v>
      </c>
      <c r="E4797">
        <v>1</v>
      </c>
      <c r="F4797">
        <v>0</v>
      </c>
      <c r="G4797">
        <v>1</v>
      </c>
      <c r="H4797">
        <v>4</v>
      </c>
      <c r="I4797">
        <v>5</v>
      </c>
      <c r="J4797">
        <v>1</v>
      </c>
      <c r="K4797">
        <v>2</v>
      </c>
      <c r="L4797">
        <v>0</v>
      </c>
    </row>
    <row r="4798" spans="1:12" x14ac:dyDescent="0.2">
      <c r="A4798" t="s">
        <v>4814</v>
      </c>
      <c r="B4798" t="s">
        <v>17</v>
      </c>
      <c r="C4798">
        <v>0</v>
      </c>
      <c r="D4798">
        <v>1</v>
      </c>
      <c r="E4798">
        <v>1</v>
      </c>
      <c r="F4798">
        <v>0</v>
      </c>
      <c r="G4798">
        <v>1</v>
      </c>
      <c r="H4798">
        <v>3</v>
      </c>
      <c r="I4798">
        <v>5</v>
      </c>
      <c r="J4798">
        <v>1</v>
      </c>
      <c r="K4798">
        <v>2</v>
      </c>
      <c r="L4798">
        <v>0</v>
      </c>
    </row>
    <row r="4799" spans="1:12" x14ac:dyDescent="0.2">
      <c r="A4799" t="s">
        <v>4815</v>
      </c>
      <c r="B4799" t="s">
        <v>17</v>
      </c>
      <c r="C4799">
        <v>0</v>
      </c>
      <c r="D4799">
        <v>1</v>
      </c>
      <c r="E4799">
        <v>1</v>
      </c>
      <c r="F4799">
        <v>0</v>
      </c>
      <c r="G4799">
        <v>1</v>
      </c>
      <c r="H4799">
        <v>3</v>
      </c>
      <c r="I4799">
        <v>5</v>
      </c>
      <c r="J4799">
        <v>1</v>
      </c>
      <c r="K4799">
        <v>2</v>
      </c>
      <c r="L4799">
        <v>0</v>
      </c>
    </row>
    <row r="4800" spans="1:12" x14ac:dyDescent="0.2">
      <c r="A4800" t="s">
        <v>4816</v>
      </c>
      <c r="B4800" t="s">
        <v>17</v>
      </c>
      <c r="C4800">
        <v>0</v>
      </c>
      <c r="D4800">
        <v>1</v>
      </c>
      <c r="E4800">
        <v>1</v>
      </c>
      <c r="F4800">
        <v>0</v>
      </c>
      <c r="G4800">
        <v>1</v>
      </c>
      <c r="H4800">
        <v>2</v>
      </c>
      <c r="I4800">
        <v>4</v>
      </c>
      <c r="J4800">
        <v>1</v>
      </c>
      <c r="K4800">
        <v>2</v>
      </c>
      <c r="L4800">
        <v>0</v>
      </c>
    </row>
    <row r="4801" spans="1:12" x14ac:dyDescent="0.2">
      <c r="A4801" t="s">
        <v>4817</v>
      </c>
      <c r="B4801" t="s">
        <v>17</v>
      </c>
      <c r="C4801">
        <v>0</v>
      </c>
      <c r="D4801">
        <v>1</v>
      </c>
      <c r="E4801">
        <v>1</v>
      </c>
      <c r="F4801">
        <v>0</v>
      </c>
      <c r="G4801">
        <v>1</v>
      </c>
      <c r="H4801">
        <v>3</v>
      </c>
      <c r="I4801">
        <v>5</v>
      </c>
      <c r="J4801">
        <v>1</v>
      </c>
      <c r="K4801">
        <v>2</v>
      </c>
      <c r="L4801">
        <v>0</v>
      </c>
    </row>
    <row r="4802" spans="1:12" x14ac:dyDescent="0.2">
      <c r="A4802" t="s">
        <v>4818</v>
      </c>
      <c r="B4802" t="s">
        <v>17</v>
      </c>
      <c r="C4802">
        <v>0</v>
      </c>
      <c r="D4802">
        <v>1</v>
      </c>
      <c r="E4802">
        <v>1</v>
      </c>
      <c r="F4802">
        <v>0</v>
      </c>
      <c r="G4802">
        <v>1</v>
      </c>
      <c r="H4802">
        <v>3</v>
      </c>
      <c r="I4802">
        <v>5</v>
      </c>
      <c r="J4802">
        <v>1</v>
      </c>
      <c r="K4802">
        <v>2</v>
      </c>
      <c r="L4802">
        <v>0</v>
      </c>
    </row>
    <row r="4803" spans="1:12" x14ac:dyDescent="0.2">
      <c r="A4803" t="s">
        <v>4819</v>
      </c>
      <c r="B4803" t="s">
        <v>17</v>
      </c>
      <c r="C4803">
        <v>0</v>
      </c>
      <c r="D4803">
        <v>1</v>
      </c>
      <c r="E4803">
        <v>1</v>
      </c>
      <c r="F4803">
        <v>0</v>
      </c>
      <c r="G4803">
        <v>1</v>
      </c>
      <c r="H4803">
        <v>3</v>
      </c>
      <c r="I4803">
        <v>6</v>
      </c>
      <c r="J4803">
        <v>1</v>
      </c>
      <c r="K4803">
        <v>2</v>
      </c>
      <c r="L4803">
        <v>0</v>
      </c>
    </row>
    <row r="4804" spans="1:12" x14ac:dyDescent="0.2">
      <c r="A4804" t="s">
        <v>4820</v>
      </c>
      <c r="B4804" t="s">
        <v>17</v>
      </c>
      <c r="C4804">
        <v>0</v>
      </c>
      <c r="D4804">
        <v>1</v>
      </c>
      <c r="E4804">
        <v>0</v>
      </c>
      <c r="F4804">
        <v>5</v>
      </c>
      <c r="G4804">
        <v>1</v>
      </c>
      <c r="H4804">
        <v>1</v>
      </c>
      <c r="I4804">
        <v>3</v>
      </c>
      <c r="J4804">
        <v>3</v>
      </c>
      <c r="K4804">
        <v>1</v>
      </c>
      <c r="L4804">
        <v>0</v>
      </c>
    </row>
    <row r="4805" spans="1:12" x14ac:dyDescent="0.2">
      <c r="A4805" t="s">
        <v>4821</v>
      </c>
      <c r="B4805" t="s">
        <v>34</v>
      </c>
      <c r="C4805">
        <v>0</v>
      </c>
      <c r="D4805">
        <v>2</v>
      </c>
      <c r="E4805">
        <v>0</v>
      </c>
      <c r="F4805">
        <v>0</v>
      </c>
      <c r="G4805">
        <v>1</v>
      </c>
      <c r="H4805">
        <v>12</v>
      </c>
      <c r="I4805">
        <v>23</v>
      </c>
      <c r="J4805">
        <v>3</v>
      </c>
      <c r="K4805">
        <v>6</v>
      </c>
      <c r="L4805">
        <v>0</v>
      </c>
    </row>
    <row r="4806" spans="1:12" x14ac:dyDescent="0.2">
      <c r="A4806" t="s">
        <v>4822</v>
      </c>
      <c r="B4806" t="s">
        <v>34</v>
      </c>
      <c r="C4806">
        <v>0</v>
      </c>
      <c r="D4806">
        <v>1</v>
      </c>
      <c r="E4806">
        <v>0</v>
      </c>
      <c r="F4806">
        <v>1</v>
      </c>
      <c r="G4806">
        <v>1</v>
      </c>
      <c r="H4806">
        <v>6</v>
      </c>
      <c r="I4806">
        <v>5</v>
      </c>
      <c r="J4806">
        <v>1</v>
      </c>
      <c r="K4806">
        <v>2</v>
      </c>
      <c r="L4806">
        <v>0</v>
      </c>
    </row>
    <row r="4807" spans="1:12" x14ac:dyDescent="0.2">
      <c r="A4807" t="s">
        <v>4823</v>
      </c>
      <c r="B4807" t="s">
        <v>34</v>
      </c>
      <c r="C4807">
        <v>0</v>
      </c>
      <c r="D4807">
        <v>1</v>
      </c>
      <c r="E4807">
        <v>0</v>
      </c>
      <c r="F4807">
        <v>1</v>
      </c>
      <c r="G4807">
        <v>1</v>
      </c>
      <c r="H4807">
        <v>6</v>
      </c>
      <c r="I4807">
        <v>5</v>
      </c>
      <c r="J4807">
        <v>1</v>
      </c>
      <c r="K4807">
        <v>2</v>
      </c>
      <c r="L4807">
        <v>0</v>
      </c>
    </row>
    <row r="4808" spans="1:12" x14ac:dyDescent="0.2">
      <c r="A4808" t="s">
        <v>4824</v>
      </c>
      <c r="B4808" t="s">
        <v>34</v>
      </c>
      <c r="C4808">
        <v>0</v>
      </c>
      <c r="D4808">
        <v>1</v>
      </c>
      <c r="E4808">
        <v>0</v>
      </c>
      <c r="F4808">
        <v>1</v>
      </c>
      <c r="G4808">
        <v>1</v>
      </c>
      <c r="H4808">
        <v>6</v>
      </c>
      <c r="I4808">
        <v>6</v>
      </c>
      <c r="J4808">
        <v>1</v>
      </c>
      <c r="K4808">
        <v>2</v>
      </c>
      <c r="L4808">
        <v>0</v>
      </c>
    </row>
    <row r="4809" spans="1:12" x14ac:dyDescent="0.2">
      <c r="A4809" t="s">
        <v>4825</v>
      </c>
      <c r="B4809" t="s">
        <v>13</v>
      </c>
      <c r="C4809">
        <v>0</v>
      </c>
      <c r="D4809">
        <v>1</v>
      </c>
      <c r="E4809">
        <v>0</v>
      </c>
      <c r="F4809">
        <v>1</v>
      </c>
      <c r="G4809">
        <v>1</v>
      </c>
      <c r="H4809">
        <v>1</v>
      </c>
      <c r="I4809">
        <v>1</v>
      </c>
      <c r="J4809">
        <v>4</v>
      </c>
      <c r="K4809">
        <v>1</v>
      </c>
      <c r="L4809">
        <v>0</v>
      </c>
    </row>
    <row r="4810" spans="1:12" x14ac:dyDescent="0.2">
      <c r="A4810" t="s">
        <v>4826</v>
      </c>
      <c r="B4810" t="s">
        <v>17</v>
      </c>
      <c r="C4810">
        <v>0</v>
      </c>
      <c r="D4810">
        <v>2</v>
      </c>
      <c r="E4810">
        <v>1</v>
      </c>
      <c r="F4810">
        <v>1</v>
      </c>
      <c r="G4810">
        <v>1</v>
      </c>
      <c r="H4810">
        <v>6</v>
      </c>
      <c r="I4810">
        <v>7</v>
      </c>
      <c r="J4810">
        <v>0</v>
      </c>
      <c r="K4810">
        <v>2</v>
      </c>
      <c r="L4810">
        <v>0</v>
      </c>
    </row>
    <row r="4811" spans="1:12" x14ac:dyDescent="0.2">
      <c r="A4811" t="s">
        <v>4827</v>
      </c>
      <c r="B4811" t="s">
        <v>34</v>
      </c>
      <c r="C4811">
        <v>0</v>
      </c>
      <c r="D4811">
        <v>3</v>
      </c>
      <c r="E4811">
        <v>16</v>
      </c>
      <c r="F4811">
        <v>0</v>
      </c>
      <c r="G4811">
        <v>0.5</v>
      </c>
      <c r="H4811">
        <v>39</v>
      </c>
      <c r="I4811">
        <v>56</v>
      </c>
      <c r="J4811">
        <v>1</v>
      </c>
      <c r="K4811">
        <v>8</v>
      </c>
      <c r="L4811">
        <v>0</v>
      </c>
    </row>
    <row r="4812" spans="1:12" x14ac:dyDescent="0.2">
      <c r="A4812" t="s">
        <v>4828</v>
      </c>
      <c r="B4812" t="s">
        <v>17</v>
      </c>
      <c r="C4812">
        <v>5</v>
      </c>
      <c r="D4812">
        <v>0</v>
      </c>
      <c r="E4812">
        <v>1</v>
      </c>
      <c r="F4812">
        <v>1</v>
      </c>
      <c r="G4812">
        <v>1</v>
      </c>
      <c r="H4812">
        <v>0</v>
      </c>
      <c r="I4812">
        <v>3</v>
      </c>
      <c r="J4812">
        <v>3</v>
      </c>
      <c r="K4812">
        <v>2</v>
      </c>
      <c r="L4812">
        <v>0</v>
      </c>
    </row>
    <row r="4813" spans="1:12" x14ac:dyDescent="0.2">
      <c r="A4813" t="s">
        <v>4829</v>
      </c>
      <c r="B4813" t="s">
        <v>34</v>
      </c>
      <c r="C4813">
        <v>0</v>
      </c>
      <c r="D4813">
        <v>9</v>
      </c>
      <c r="E4813">
        <v>0</v>
      </c>
      <c r="F4813">
        <v>1</v>
      </c>
      <c r="G4813">
        <v>0.5</v>
      </c>
      <c r="H4813">
        <v>12</v>
      </c>
      <c r="I4813">
        <v>30</v>
      </c>
      <c r="J4813">
        <v>12</v>
      </c>
      <c r="K4813">
        <v>9</v>
      </c>
      <c r="L4813">
        <v>2</v>
      </c>
    </row>
    <row r="4814" spans="1:12" x14ac:dyDescent="0.2">
      <c r="A4814" t="s">
        <v>4830</v>
      </c>
      <c r="B4814" t="s">
        <v>34</v>
      </c>
      <c r="C4814">
        <v>0</v>
      </c>
      <c r="D4814">
        <v>3</v>
      </c>
      <c r="E4814">
        <v>47</v>
      </c>
      <c r="F4814">
        <v>0</v>
      </c>
      <c r="G4814">
        <v>0.5</v>
      </c>
      <c r="H4814">
        <v>18</v>
      </c>
      <c r="I4814">
        <v>52</v>
      </c>
      <c r="J4814">
        <v>3</v>
      </c>
      <c r="K4814">
        <v>14</v>
      </c>
      <c r="L4814">
        <v>3</v>
      </c>
    </row>
    <row r="4815" spans="1:12" x14ac:dyDescent="0.2">
      <c r="A4815" t="s">
        <v>4831</v>
      </c>
      <c r="B4815" t="s">
        <v>19</v>
      </c>
      <c r="C4815">
        <v>2</v>
      </c>
      <c r="D4815">
        <v>3</v>
      </c>
      <c r="E4815">
        <v>0</v>
      </c>
      <c r="F4815">
        <v>1</v>
      </c>
      <c r="G4815">
        <v>1</v>
      </c>
      <c r="H4815">
        <v>1</v>
      </c>
      <c r="I4815">
        <v>10</v>
      </c>
      <c r="J4815">
        <v>7</v>
      </c>
      <c r="K4815">
        <v>3</v>
      </c>
      <c r="L4815">
        <v>0</v>
      </c>
    </row>
    <row r="4816" spans="1:12" x14ac:dyDescent="0.2">
      <c r="A4816" t="s">
        <v>4832</v>
      </c>
      <c r="B4816" t="s">
        <v>19</v>
      </c>
      <c r="C4816">
        <v>2</v>
      </c>
      <c r="D4816">
        <v>3</v>
      </c>
      <c r="E4816">
        <v>0</v>
      </c>
      <c r="F4816">
        <v>1</v>
      </c>
      <c r="G4816">
        <v>1</v>
      </c>
      <c r="H4816">
        <v>1</v>
      </c>
      <c r="I4816">
        <v>15</v>
      </c>
      <c r="J4816">
        <v>6</v>
      </c>
      <c r="K4816">
        <v>3</v>
      </c>
      <c r="L4816">
        <v>0</v>
      </c>
    </row>
    <row r="4817" spans="1:12" x14ac:dyDescent="0.2">
      <c r="A4817" t="s">
        <v>4833</v>
      </c>
      <c r="B4817" t="s">
        <v>17</v>
      </c>
      <c r="C4817">
        <v>5</v>
      </c>
      <c r="D4817">
        <v>3</v>
      </c>
      <c r="E4817">
        <v>1</v>
      </c>
      <c r="F4817">
        <v>1</v>
      </c>
      <c r="G4817">
        <v>0.5</v>
      </c>
      <c r="H4817">
        <v>4</v>
      </c>
      <c r="I4817">
        <v>13</v>
      </c>
      <c r="J4817">
        <v>3</v>
      </c>
      <c r="K4817">
        <v>3</v>
      </c>
      <c r="L4817">
        <v>0</v>
      </c>
    </row>
    <row r="4818" spans="1:12" x14ac:dyDescent="0.2">
      <c r="A4818" t="s">
        <v>4834</v>
      </c>
      <c r="B4818" t="s">
        <v>17</v>
      </c>
      <c r="C4818">
        <v>0</v>
      </c>
      <c r="D4818">
        <v>2</v>
      </c>
      <c r="E4818">
        <v>1</v>
      </c>
      <c r="F4818">
        <v>0</v>
      </c>
      <c r="G4818">
        <v>1</v>
      </c>
      <c r="H4818">
        <v>5</v>
      </c>
      <c r="I4818">
        <v>19</v>
      </c>
      <c r="J4818">
        <v>1</v>
      </c>
      <c r="K4818">
        <v>3</v>
      </c>
      <c r="L4818">
        <v>0</v>
      </c>
    </row>
    <row r="4819" spans="1:12" x14ac:dyDescent="0.2">
      <c r="A4819" t="s">
        <v>4835</v>
      </c>
      <c r="B4819" t="s">
        <v>34</v>
      </c>
      <c r="C4819">
        <v>8</v>
      </c>
      <c r="D4819">
        <v>3</v>
      </c>
      <c r="E4819">
        <v>56</v>
      </c>
      <c r="F4819">
        <v>0</v>
      </c>
      <c r="G4819">
        <v>0.2</v>
      </c>
      <c r="H4819">
        <v>26</v>
      </c>
      <c r="I4819">
        <v>76</v>
      </c>
      <c r="J4819">
        <v>6</v>
      </c>
      <c r="K4819">
        <v>15</v>
      </c>
      <c r="L4819">
        <v>6</v>
      </c>
    </row>
    <row r="4820" spans="1:12" x14ac:dyDescent="0.2">
      <c r="A4820" t="s">
        <v>4836</v>
      </c>
      <c r="B4820" t="s">
        <v>34</v>
      </c>
      <c r="C4820">
        <v>0</v>
      </c>
      <c r="D4820">
        <v>3</v>
      </c>
      <c r="E4820">
        <v>3</v>
      </c>
      <c r="F4820">
        <v>0</v>
      </c>
      <c r="G4820">
        <v>0.5</v>
      </c>
      <c r="H4820">
        <v>10</v>
      </c>
      <c r="I4820">
        <v>22</v>
      </c>
      <c r="J4820">
        <v>0</v>
      </c>
      <c r="K4820">
        <v>3</v>
      </c>
      <c r="L4820">
        <v>0</v>
      </c>
    </row>
    <row r="4821" spans="1:12" x14ac:dyDescent="0.2">
      <c r="A4821" t="s">
        <v>4837</v>
      </c>
      <c r="B4821" t="s">
        <v>34</v>
      </c>
      <c r="C4821">
        <v>0</v>
      </c>
      <c r="D4821">
        <v>5</v>
      </c>
      <c r="E4821">
        <v>0</v>
      </c>
      <c r="F4821">
        <v>0</v>
      </c>
      <c r="G4821">
        <v>1</v>
      </c>
      <c r="H4821">
        <v>4</v>
      </c>
      <c r="I4821">
        <v>16</v>
      </c>
      <c r="J4821">
        <v>2</v>
      </c>
      <c r="K4821">
        <v>5</v>
      </c>
      <c r="L4821">
        <v>0</v>
      </c>
    </row>
    <row r="4822" spans="1:12" x14ac:dyDescent="0.2">
      <c r="A4822" t="s">
        <v>4838</v>
      </c>
      <c r="B4822" t="s">
        <v>34</v>
      </c>
      <c r="C4822">
        <v>0</v>
      </c>
      <c r="D4822">
        <v>3</v>
      </c>
      <c r="E4822">
        <v>4</v>
      </c>
      <c r="F4822">
        <v>0</v>
      </c>
      <c r="G4822">
        <v>1</v>
      </c>
      <c r="H4822">
        <v>2</v>
      </c>
      <c r="I4822">
        <v>14</v>
      </c>
      <c r="J4822">
        <v>1</v>
      </c>
      <c r="K4822">
        <v>4</v>
      </c>
      <c r="L4822">
        <v>0</v>
      </c>
    </row>
    <row r="4823" spans="1:12" x14ac:dyDescent="0.2">
      <c r="A4823" t="s">
        <v>4839</v>
      </c>
      <c r="B4823" t="s">
        <v>17</v>
      </c>
      <c r="C4823">
        <v>1</v>
      </c>
      <c r="D4823">
        <v>3</v>
      </c>
      <c r="E4823">
        <v>0</v>
      </c>
      <c r="F4823">
        <v>1</v>
      </c>
      <c r="G4823">
        <v>1</v>
      </c>
      <c r="H4823">
        <v>1</v>
      </c>
      <c r="I4823">
        <v>6</v>
      </c>
      <c r="J4823">
        <v>2</v>
      </c>
      <c r="K4823">
        <v>3</v>
      </c>
      <c r="L4823">
        <v>0</v>
      </c>
    </row>
    <row r="4824" spans="1:12" x14ac:dyDescent="0.2">
      <c r="A4824" t="s">
        <v>4840</v>
      </c>
      <c r="B4824" t="s">
        <v>34</v>
      </c>
      <c r="C4824">
        <v>0</v>
      </c>
      <c r="D4824">
        <v>5</v>
      </c>
      <c r="E4824">
        <v>0</v>
      </c>
      <c r="F4824">
        <v>0</v>
      </c>
      <c r="G4824">
        <v>0.5</v>
      </c>
      <c r="H4824">
        <v>7</v>
      </c>
      <c r="I4824">
        <v>19</v>
      </c>
      <c r="J4824">
        <v>2</v>
      </c>
      <c r="K4824">
        <v>8</v>
      </c>
      <c r="L4824">
        <v>0</v>
      </c>
    </row>
    <row r="4825" spans="1:12" x14ac:dyDescent="0.2">
      <c r="A4825" t="s">
        <v>4841</v>
      </c>
      <c r="B4825" t="s">
        <v>34</v>
      </c>
      <c r="C4825">
        <v>0</v>
      </c>
      <c r="D4825">
        <v>3</v>
      </c>
      <c r="E4825">
        <v>2</v>
      </c>
      <c r="F4825">
        <v>0</v>
      </c>
      <c r="G4825">
        <v>1</v>
      </c>
      <c r="H4825">
        <v>9</v>
      </c>
      <c r="I4825">
        <v>23</v>
      </c>
      <c r="J4825">
        <v>1</v>
      </c>
      <c r="K4825">
        <v>4</v>
      </c>
      <c r="L4825">
        <v>0</v>
      </c>
    </row>
    <row r="4826" spans="1:12" x14ac:dyDescent="0.2">
      <c r="A4826" t="s">
        <v>4842</v>
      </c>
      <c r="B4826" t="s">
        <v>34</v>
      </c>
      <c r="C4826">
        <v>0</v>
      </c>
      <c r="D4826">
        <v>2</v>
      </c>
      <c r="E4826">
        <v>0</v>
      </c>
      <c r="F4826">
        <v>1</v>
      </c>
      <c r="G4826">
        <v>1</v>
      </c>
      <c r="H4826">
        <v>8</v>
      </c>
      <c r="I4826">
        <v>28</v>
      </c>
      <c r="J4826">
        <v>4</v>
      </c>
      <c r="K4826">
        <v>3</v>
      </c>
      <c r="L4826">
        <v>1</v>
      </c>
    </row>
    <row r="4827" spans="1:12" x14ac:dyDescent="0.2">
      <c r="A4827" t="s">
        <v>4843</v>
      </c>
      <c r="B4827" t="s">
        <v>34</v>
      </c>
      <c r="C4827">
        <v>0</v>
      </c>
      <c r="D4827">
        <v>2</v>
      </c>
      <c r="E4827">
        <v>0</v>
      </c>
      <c r="F4827">
        <v>0</v>
      </c>
      <c r="G4827">
        <v>1</v>
      </c>
      <c r="H4827">
        <v>7</v>
      </c>
      <c r="I4827">
        <v>7</v>
      </c>
      <c r="J4827">
        <v>2</v>
      </c>
      <c r="K4827">
        <v>2</v>
      </c>
      <c r="L4827">
        <v>0</v>
      </c>
    </row>
    <row r="4828" spans="1:12" x14ac:dyDescent="0.2">
      <c r="A4828" t="s">
        <v>4844</v>
      </c>
      <c r="B4828" t="s">
        <v>34</v>
      </c>
      <c r="C4828">
        <v>0</v>
      </c>
      <c r="D4828">
        <v>1</v>
      </c>
      <c r="E4828">
        <v>0</v>
      </c>
      <c r="F4828">
        <v>0</v>
      </c>
      <c r="G4828">
        <v>1</v>
      </c>
      <c r="H4828">
        <v>4</v>
      </c>
      <c r="I4828">
        <v>4</v>
      </c>
      <c r="J4828">
        <v>1</v>
      </c>
      <c r="K4828">
        <v>2</v>
      </c>
      <c r="L4828">
        <v>0</v>
      </c>
    </row>
    <row r="4829" spans="1:12" x14ac:dyDescent="0.2">
      <c r="A4829" t="s">
        <v>4845</v>
      </c>
      <c r="B4829" t="s">
        <v>34</v>
      </c>
      <c r="C4829">
        <v>0</v>
      </c>
      <c r="D4829">
        <v>5</v>
      </c>
      <c r="E4829">
        <v>0</v>
      </c>
      <c r="F4829">
        <v>0</v>
      </c>
      <c r="G4829">
        <v>1</v>
      </c>
      <c r="H4829">
        <v>10</v>
      </c>
      <c r="I4829">
        <v>23</v>
      </c>
      <c r="J4829">
        <v>2</v>
      </c>
      <c r="K4829">
        <v>8</v>
      </c>
      <c r="L4829">
        <v>0</v>
      </c>
    </row>
    <row r="4830" spans="1:12" x14ac:dyDescent="0.2">
      <c r="A4830" t="s">
        <v>4846</v>
      </c>
      <c r="B4830" t="s">
        <v>34</v>
      </c>
      <c r="C4830">
        <v>0</v>
      </c>
      <c r="D4830">
        <v>3</v>
      </c>
      <c r="E4830">
        <v>2</v>
      </c>
      <c r="F4830">
        <v>0</v>
      </c>
      <c r="G4830">
        <v>1</v>
      </c>
      <c r="H4830">
        <v>8</v>
      </c>
      <c r="I4830">
        <v>20</v>
      </c>
      <c r="J4830">
        <v>1</v>
      </c>
      <c r="K4830">
        <v>4</v>
      </c>
      <c r="L4830">
        <v>0</v>
      </c>
    </row>
    <row r="4831" spans="1:12" x14ac:dyDescent="0.2">
      <c r="A4831" t="s">
        <v>4847</v>
      </c>
      <c r="B4831" t="s">
        <v>34</v>
      </c>
      <c r="C4831">
        <v>3</v>
      </c>
      <c r="D4831">
        <v>9</v>
      </c>
      <c r="E4831">
        <v>28</v>
      </c>
      <c r="F4831">
        <v>0</v>
      </c>
      <c r="G4831">
        <v>0.5</v>
      </c>
      <c r="H4831">
        <v>26</v>
      </c>
      <c r="I4831">
        <v>56</v>
      </c>
      <c r="J4831">
        <v>6</v>
      </c>
      <c r="K4831">
        <v>14</v>
      </c>
      <c r="L4831">
        <v>0</v>
      </c>
    </row>
    <row r="4832" spans="1:12" x14ac:dyDescent="0.2">
      <c r="A4832" t="s">
        <v>4848</v>
      </c>
      <c r="B4832" t="s">
        <v>34</v>
      </c>
      <c r="C4832">
        <v>0</v>
      </c>
      <c r="D4832">
        <v>5</v>
      </c>
      <c r="E4832">
        <v>4</v>
      </c>
      <c r="F4832">
        <v>0</v>
      </c>
      <c r="G4832">
        <v>0.5</v>
      </c>
      <c r="H4832">
        <v>11</v>
      </c>
      <c r="I4832">
        <v>17</v>
      </c>
      <c r="J4832">
        <v>0</v>
      </c>
      <c r="K4832">
        <v>5</v>
      </c>
      <c r="L4832">
        <v>0</v>
      </c>
    </row>
    <row r="4833" spans="1:12" x14ac:dyDescent="0.2">
      <c r="A4833" t="s">
        <v>4849</v>
      </c>
      <c r="B4833" t="s">
        <v>19</v>
      </c>
      <c r="C4833">
        <v>0</v>
      </c>
      <c r="D4833">
        <v>4</v>
      </c>
      <c r="E4833">
        <v>6</v>
      </c>
      <c r="F4833">
        <v>1</v>
      </c>
      <c r="G4833">
        <v>1</v>
      </c>
      <c r="H4833">
        <v>2</v>
      </c>
      <c r="I4833">
        <v>6</v>
      </c>
      <c r="J4833">
        <v>1</v>
      </c>
      <c r="K4833">
        <v>4</v>
      </c>
      <c r="L4833">
        <v>0</v>
      </c>
    </row>
    <row r="4834" spans="1:12" x14ac:dyDescent="0.2">
      <c r="A4834" t="s">
        <v>4850</v>
      </c>
      <c r="B4834" t="s">
        <v>15</v>
      </c>
      <c r="C4834">
        <v>0</v>
      </c>
      <c r="D4834">
        <v>1</v>
      </c>
      <c r="E4834">
        <v>0</v>
      </c>
      <c r="F4834">
        <v>5</v>
      </c>
      <c r="G4834">
        <v>1</v>
      </c>
      <c r="H4834">
        <v>0</v>
      </c>
      <c r="I4834">
        <v>2</v>
      </c>
      <c r="J4834">
        <v>35</v>
      </c>
      <c r="K4834">
        <v>1</v>
      </c>
      <c r="L4834">
        <v>0</v>
      </c>
    </row>
    <row r="4835" spans="1:12" x14ac:dyDescent="0.2">
      <c r="A4835" t="s">
        <v>4851</v>
      </c>
      <c r="B4835" t="s">
        <v>34</v>
      </c>
      <c r="C4835">
        <v>0</v>
      </c>
      <c r="D4835">
        <v>22</v>
      </c>
      <c r="E4835">
        <v>0</v>
      </c>
      <c r="F4835">
        <v>0</v>
      </c>
      <c r="G4835">
        <v>1</v>
      </c>
      <c r="H4835">
        <v>9</v>
      </c>
      <c r="I4835">
        <v>45</v>
      </c>
      <c r="J4835">
        <v>332</v>
      </c>
      <c r="K4835">
        <v>23</v>
      </c>
      <c r="L4835">
        <v>1</v>
      </c>
    </row>
    <row r="4836" spans="1:12" x14ac:dyDescent="0.2">
      <c r="A4836" t="s">
        <v>4852</v>
      </c>
      <c r="B4836" t="s">
        <v>15</v>
      </c>
      <c r="C4836">
        <v>2</v>
      </c>
      <c r="D4836">
        <v>18</v>
      </c>
      <c r="E4836">
        <v>4</v>
      </c>
      <c r="F4836">
        <v>0</v>
      </c>
      <c r="G4836">
        <v>0.33300000000000002</v>
      </c>
      <c r="H4836">
        <v>4</v>
      </c>
      <c r="I4836">
        <v>47</v>
      </c>
      <c r="J4836">
        <v>12</v>
      </c>
      <c r="K4836">
        <v>26</v>
      </c>
      <c r="L4836">
        <v>6</v>
      </c>
    </row>
    <row r="4837" spans="1:12" x14ac:dyDescent="0.2">
      <c r="A4837" t="s">
        <v>4853</v>
      </c>
      <c r="B4837" t="s">
        <v>19</v>
      </c>
      <c r="C4837">
        <v>1</v>
      </c>
      <c r="D4837">
        <v>9</v>
      </c>
      <c r="E4837">
        <v>0</v>
      </c>
      <c r="F4837">
        <v>0</v>
      </c>
      <c r="G4837">
        <v>1</v>
      </c>
      <c r="H4837">
        <v>1</v>
      </c>
      <c r="I4837">
        <v>18</v>
      </c>
      <c r="J4837">
        <v>3</v>
      </c>
      <c r="K4837">
        <v>11</v>
      </c>
      <c r="L4837">
        <v>3</v>
      </c>
    </row>
    <row r="4838" spans="1:12" x14ac:dyDescent="0.2">
      <c r="A4838" t="s">
        <v>4854</v>
      </c>
      <c r="B4838" t="s">
        <v>19</v>
      </c>
      <c r="C4838">
        <v>0</v>
      </c>
      <c r="D4838">
        <v>18</v>
      </c>
      <c r="E4838">
        <v>0</v>
      </c>
      <c r="F4838">
        <v>0</v>
      </c>
      <c r="G4838">
        <v>1</v>
      </c>
      <c r="H4838">
        <v>2</v>
      </c>
      <c r="I4838">
        <v>21</v>
      </c>
      <c r="J4838">
        <v>40</v>
      </c>
      <c r="K4838">
        <v>18</v>
      </c>
      <c r="L4838">
        <v>0</v>
      </c>
    </row>
    <row r="4839" spans="1:12" x14ac:dyDescent="0.2">
      <c r="A4839" t="s">
        <v>4855</v>
      </c>
      <c r="B4839" t="s">
        <v>19</v>
      </c>
      <c r="C4839">
        <v>0</v>
      </c>
      <c r="D4839">
        <v>8</v>
      </c>
      <c r="E4839">
        <v>0</v>
      </c>
      <c r="F4839">
        <v>0</v>
      </c>
      <c r="G4839">
        <v>1</v>
      </c>
      <c r="H4839">
        <v>2</v>
      </c>
      <c r="I4839">
        <v>13</v>
      </c>
      <c r="J4839">
        <v>15</v>
      </c>
      <c r="K4839">
        <v>9</v>
      </c>
      <c r="L4839">
        <v>0</v>
      </c>
    </row>
    <row r="4840" spans="1:12" x14ac:dyDescent="0.2">
      <c r="A4840" t="s">
        <v>4856</v>
      </c>
      <c r="B4840" t="s">
        <v>17</v>
      </c>
      <c r="C4840">
        <v>0</v>
      </c>
      <c r="D4840">
        <v>13</v>
      </c>
      <c r="E4840">
        <v>26</v>
      </c>
      <c r="F4840">
        <v>0</v>
      </c>
      <c r="G4840">
        <v>0.33300000000000002</v>
      </c>
      <c r="H4840">
        <v>3</v>
      </c>
      <c r="I4840">
        <v>55</v>
      </c>
      <c r="J4840">
        <v>2</v>
      </c>
      <c r="K4840">
        <v>19</v>
      </c>
      <c r="L4840">
        <v>1</v>
      </c>
    </row>
    <row r="4841" spans="1:12" x14ac:dyDescent="0.2">
      <c r="A4841" t="s">
        <v>4857</v>
      </c>
      <c r="B4841" t="s">
        <v>17</v>
      </c>
      <c r="C4841">
        <v>0</v>
      </c>
      <c r="D4841">
        <v>8</v>
      </c>
      <c r="E4841">
        <v>0</v>
      </c>
      <c r="F4841">
        <v>0</v>
      </c>
      <c r="G4841">
        <v>0.5</v>
      </c>
      <c r="H4841">
        <v>1</v>
      </c>
      <c r="I4841">
        <v>23</v>
      </c>
      <c r="J4841">
        <v>1</v>
      </c>
      <c r="K4841">
        <v>8</v>
      </c>
      <c r="L4841">
        <v>0</v>
      </c>
    </row>
    <row r="4842" spans="1:12" x14ac:dyDescent="0.2">
      <c r="A4842" t="s">
        <v>4858</v>
      </c>
      <c r="B4842" t="s">
        <v>15</v>
      </c>
      <c r="C4842">
        <v>0</v>
      </c>
      <c r="D4842">
        <v>10</v>
      </c>
      <c r="E4842">
        <v>0</v>
      </c>
      <c r="F4842">
        <v>0</v>
      </c>
      <c r="G4842">
        <v>0.5</v>
      </c>
      <c r="H4842">
        <v>1</v>
      </c>
      <c r="I4842">
        <v>23</v>
      </c>
      <c r="J4842">
        <v>1</v>
      </c>
      <c r="K4842">
        <v>10</v>
      </c>
      <c r="L4842">
        <v>0</v>
      </c>
    </row>
    <row r="4843" spans="1:12" x14ac:dyDescent="0.2">
      <c r="A4843" t="s">
        <v>4859</v>
      </c>
      <c r="B4843" t="s">
        <v>15</v>
      </c>
      <c r="C4843">
        <v>0</v>
      </c>
      <c r="D4843">
        <v>15</v>
      </c>
      <c r="E4843">
        <v>79</v>
      </c>
      <c r="F4843">
        <v>0</v>
      </c>
      <c r="G4843">
        <v>0.16700000000000001</v>
      </c>
      <c r="H4843">
        <v>15</v>
      </c>
      <c r="I4843">
        <v>70</v>
      </c>
      <c r="J4843">
        <v>16</v>
      </c>
      <c r="K4843">
        <v>19</v>
      </c>
      <c r="L4843">
        <v>0</v>
      </c>
    </row>
    <row r="4844" spans="1:12" x14ac:dyDescent="0.2">
      <c r="A4844" t="s">
        <v>4860</v>
      </c>
      <c r="B4844" t="s">
        <v>15</v>
      </c>
      <c r="C4844">
        <v>0</v>
      </c>
      <c r="D4844">
        <v>3</v>
      </c>
      <c r="E4844">
        <v>0</v>
      </c>
      <c r="F4844">
        <v>0</v>
      </c>
      <c r="G4844">
        <v>0.5</v>
      </c>
      <c r="H4844">
        <v>5</v>
      </c>
      <c r="I4844">
        <v>7</v>
      </c>
      <c r="J4844">
        <v>1</v>
      </c>
      <c r="K4844">
        <v>4</v>
      </c>
      <c r="L4844">
        <v>0</v>
      </c>
    </row>
    <row r="4845" spans="1:12" x14ac:dyDescent="0.2">
      <c r="A4845" t="s">
        <v>4861</v>
      </c>
      <c r="B4845" t="s">
        <v>15</v>
      </c>
      <c r="C4845">
        <v>0</v>
      </c>
      <c r="D4845">
        <v>1</v>
      </c>
      <c r="E4845">
        <v>0</v>
      </c>
      <c r="F4845">
        <v>1</v>
      </c>
      <c r="G4845">
        <v>1</v>
      </c>
      <c r="H4845">
        <v>0</v>
      </c>
      <c r="I4845">
        <v>2</v>
      </c>
      <c r="J4845">
        <v>2</v>
      </c>
      <c r="K4845">
        <v>1</v>
      </c>
      <c r="L4845">
        <v>0</v>
      </c>
    </row>
    <row r="4846" spans="1:12" x14ac:dyDescent="0.2">
      <c r="A4846" t="s">
        <v>4862</v>
      </c>
      <c r="B4846" t="s">
        <v>15</v>
      </c>
      <c r="C4846">
        <v>0</v>
      </c>
      <c r="D4846">
        <v>1</v>
      </c>
      <c r="E4846">
        <v>27</v>
      </c>
      <c r="F4846">
        <v>1</v>
      </c>
      <c r="G4846">
        <v>1</v>
      </c>
      <c r="H4846">
        <v>12</v>
      </c>
      <c r="I4846">
        <v>71</v>
      </c>
      <c r="J4846">
        <v>2</v>
      </c>
      <c r="K4846">
        <v>17</v>
      </c>
      <c r="L4846">
        <v>0</v>
      </c>
    </row>
    <row r="4847" spans="1:12" x14ac:dyDescent="0.2">
      <c r="A4847" t="s">
        <v>4863</v>
      </c>
      <c r="B4847" t="s">
        <v>15</v>
      </c>
      <c r="C4847">
        <v>0</v>
      </c>
      <c r="D4847">
        <v>7</v>
      </c>
      <c r="E4847">
        <v>0</v>
      </c>
      <c r="F4847">
        <v>0</v>
      </c>
      <c r="G4847">
        <v>1</v>
      </c>
      <c r="H4847">
        <v>3</v>
      </c>
      <c r="I4847">
        <v>23</v>
      </c>
      <c r="J4847">
        <v>1</v>
      </c>
      <c r="K4847">
        <v>9</v>
      </c>
      <c r="L4847">
        <v>0</v>
      </c>
    </row>
    <row r="4848" spans="1:12" x14ac:dyDescent="0.2">
      <c r="A4848" t="s">
        <v>4864</v>
      </c>
      <c r="B4848" t="s">
        <v>15</v>
      </c>
      <c r="C4848">
        <v>0</v>
      </c>
      <c r="D4848">
        <v>0</v>
      </c>
      <c r="E4848">
        <v>0</v>
      </c>
      <c r="F4848">
        <v>1</v>
      </c>
      <c r="G4848">
        <v>1</v>
      </c>
      <c r="H4848">
        <v>1</v>
      </c>
      <c r="I4848">
        <v>3</v>
      </c>
      <c r="J4848">
        <v>2</v>
      </c>
      <c r="K4848">
        <v>2</v>
      </c>
      <c r="L4848">
        <v>0</v>
      </c>
    </row>
    <row r="4849" spans="1:12" x14ac:dyDescent="0.2">
      <c r="A4849" t="s">
        <v>4865</v>
      </c>
      <c r="B4849" t="s">
        <v>15</v>
      </c>
      <c r="C4849">
        <v>0</v>
      </c>
      <c r="D4849">
        <v>14</v>
      </c>
      <c r="E4849">
        <v>55</v>
      </c>
      <c r="F4849">
        <v>1</v>
      </c>
      <c r="G4849">
        <v>0.5</v>
      </c>
      <c r="H4849">
        <v>1</v>
      </c>
      <c r="I4849">
        <v>22</v>
      </c>
      <c r="J4849">
        <v>136</v>
      </c>
      <c r="K4849">
        <v>14</v>
      </c>
      <c r="L4849">
        <v>6</v>
      </c>
    </row>
    <row r="4850" spans="1:12" x14ac:dyDescent="0.2">
      <c r="A4850" t="s">
        <v>4866</v>
      </c>
      <c r="B4850" t="s">
        <v>15</v>
      </c>
      <c r="C4850">
        <v>0</v>
      </c>
      <c r="D4850">
        <v>13</v>
      </c>
      <c r="E4850">
        <v>60</v>
      </c>
      <c r="F4850">
        <v>1</v>
      </c>
      <c r="G4850">
        <v>1</v>
      </c>
      <c r="H4850">
        <v>3</v>
      </c>
      <c r="I4850">
        <v>33</v>
      </c>
      <c r="J4850">
        <v>91</v>
      </c>
      <c r="K4850">
        <v>14</v>
      </c>
      <c r="L4850">
        <v>7</v>
      </c>
    </row>
    <row r="4851" spans="1:12" x14ac:dyDescent="0.2">
      <c r="A4851" t="s">
        <v>4867</v>
      </c>
      <c r="B4851" t="s">
        <v>15</v>
      </c>
      <c r="C4851">
        <v>0</v>
      </c>
      <c r="D4851">
        <v>17</v>
      </c>
      <c r="E4851">
        <v>39</v>
      </c>
      <c r="F4851">
        <v>1</v>
      </c>
      <c r="G4851">
        <v>0.25</v>
      </c>
      <c r="H4851">
        <v>10</v>
      </c>
      <c r="I4851">
        <v>36</v>
      </c>
      <c r="J4851">
        <v>630</v>
      </c>
      <c r="K4851">
        <v>19</v>
      </c>
      <c r="L4851">
        <v>11</v>
      </c>
    </row>
    <row r="4852" spans="1:12" x14ac:dyDescent="0.2">
      <c r="A4852" t="s">
        <v>4868</v>
      </c>
      <c r="B4852" t="s">
        <v>15</v>
      </c>
      <c r="C4852">
        <v>0</v>
      </c>
      <c r="D4852">
        <v>3</v>
      </c>
      <c r="E4852">
        <v>0</v>
      </c>
      <c r="F4852">
        <v>0</v>
      </c>
      <c r="G4852">
        <v>1</v>
      </c>
      <c r="H4852">
        <v>5</v>
      </c>
      <c r="I4852">
        <v>13</v>
      </c>
      <c r="J4852">
        <v>1</v>
      </c>
      <c r="K4852">
        <v>4</v>
      </c>
      <c r="L4852">
        <v>0</v>
      </c>
    </row>
    <row r="4853" spans="1:12" x14ac:dyDescent="0.2">
      <c r="A4853" t="s">
        <v>4869</v>
      </c>
      <c r="B4853" t="s">
        <v>15</v>
      </c>
      <c r="C4853">
        <v>0</v>
      </c>
      <c r="D4853">
        <v>3</v>
      </c>
      <c r="E4853">
        <v>0</v>
      </c>
      <c r="F4853">
        <v>1</v>
      </c>
      <c r="G4853">
        <v>1</v>
      </c>
      <c r="H4853">
        <v>2</v>
      </c>
      <c r="I4853">
        <v>4</v>
      </c>
      <c r="J4853">
        <v>18</v>
      </c>
      <c r="K4853">
        <v>3</v>
      </c>
      <c r="L4853">
        <v>6</v>
      </c>
    </row>
    <row r="4854" spans="1:12" x14ac:dyDescent="0.2">
      <c r="A4854" t="s">
        <v>4870</v>
      </c>
      <c r="B4854" t="s">
        <v>15</v>
      </c>
      <c r="C4854">
        <v>0</v>
      </c>
      <c r="D4854">
        <v>4</v>
      </c>
      <c r="E4854">
        <v>5</v>
      </c>
      <c r="F4854">
        <v>0</v>
      </c>
      <c r="G4854">
        <v>0.33300000000000002</v>
      </c>
      <c r="H4854">
        <v>2</v>
      </c>
      <c r="I4854">
        <v>20</v>
      </c>
      <c r="J4854">
        <v>1</v>
      </c>
      <c r="K4854">
        <v>8</v>
      </c>
      <c r="L4854">
        <v>0</v>
      </c>
    </row>
    <row r="4855" spans="1:12" x14ac:dyDescent="0.2">
      <c r="A4855" t="s">
        <v>4871</v>
      </c>
      <c r="B4855" t="s">
        <v>19</v>
      </c>
      <c r="C4855">
        <v>0</v>
      </c>
      <c r="D4855">
        <v>13</v>
      </c>
      <c r="E4855">
        <v>51</v>
      </c>
      <c r="F4855">
        <v>0</v>
      </c>
      <c r="G4855">
        <v>0.5</v>
      </c>
      <c r="H4855">
        <v>7</v>
      </c>
      <c r="I4855">
        <v>39</v>
      </c>
      <c r="J4855">
        <v>1</v>
      </c>
      <c r="K4855">
        <v>14</v>
      </c>
      <c r="L4855">
        <v>0</v>
      </c>
    </row>
    <row r="4856" spans="1:12" x14ac:dyDescent="0.2">
      <c r="A4856" t="s">
        <v>4872</v>
      </c>
      <c r="B4856" t="s">
        <v>15</v>
      </c>
      <c r="C4856">
        <v>2</v>
      </c>
      <c r="D4856">
        <v>4</v>
      </c>
      <c r="E4856">
        <v>0</v>
      </c>
      <c r="F4856">
        <v>1</v>
      </c>
      <c r="G4856">
        <v>1</v>
      </c>
      <c r="H4856">
        <v>0</v>
      </c>
      <c r="I4856">
        <v>11</v>
      </c>
      <c r="J4856">
        <v>6</v>
      </c>
      <c r="K4856">
        <v>4</v>
      </c>
      <c r="L4856">
        <v>0</v>
      </c>
    </row>
    <row r="4857" spans="1:12" x14ac:dyDescent="0.2">
      <c r="A4857" t="s">
        <v>4873</v>
      </c>
      <c r="B4857" t="s">
        <v>19</v>
      </c>
      <c r="C4857">
        <v>1</v>
      </c>
      <c r="D4857">
        <v>17</v>
      </c>
      <c r="E4857">
        <v>82</v>
      </c>
      <c r="F4857">
        <v>0</v>
      </c>
      <c r="G4857">
        <v>0.16700000000000001</v>
      </c>
      <c r="H4857">
        <v>14</v>
      </c>
      <c r="I4857">
        <v>80</v>
      </c>
      <c r="J4857">
        <v>26</v>
      </c>
      <c r="K4857">
        <v>23</v>
      </c>
      <c r="L4857">
        <v>5</v>
      </c>
    </row>
    <row r="4858" spans="1:12" x14ac:dyDescent="0.2">
      <c r="A4858" t="s">
        <v>4874</v>
      </c>
      <c r="B4858" t="s">
        <v>13</v>
      </c>
      <c r="C4858">
        <v>0</v>
      </c>
      <c r="D4858">
        <v>1</v>
      </c>
      <c r="E4858">
        <v>1</v>
      </c>
      <c r="F4858">
        <v>1</v>
      </c>
      <c r="G4858">
        <v>1</v>
      </c>
      <c r="H4858">
        <v>0</v>
      </c>
      <c r="I4858">
        <v>5</v>
      </c>
      <c r="J4858">
        <v>1</v>
      </c>
      <c r="K4858">
        <v>2</v>
      </c>
      <c r="L4858">
        <v>0</v>
      </c>
    </row>
    <row r="4859" spans="1:12" x14ac:dyDescent="0.2">
      <c r="A4859" t="s">
        <v>4875</v>
      </c>
      <c r="B4859" t="s">
        <v>19</v>
      </c>
      <c r="C4859">
        <v>0</v>
      </c>
      <c r="D4859">
        <v>4</v>
      </c>
      <c r="E4859">
        <v>2</v>
      </c>
      <c r="F4859">
        <v>0</v>
      </c>
      <c r="G4859">
        <v>0.33300000000000002</v>
      </c>
      <c r="H4859">
        <v>2</v>
      </c>
      <c r="I4859">
        <v>14</v>
      </c>
      <c r="J4859">
        <v>2</v>
      </c>
      <c r="K4859">
        <v>7</v>
      </c>
      <c r="L4859">
        <v>2</v>
      </c>
    </row>
    <row r="4860" spans="1:12" x14ac:dyDescent="0.2">
      <c r="A4860" t="s">
        <v>4876</v>
      </c>
      <c r="B4860" t="s">
        <v>19</v>
      </c>
      <c r="C4860">
        <v>0</v>
      </c>
      <c r="D4860">
        <v>6</v>
      </c>
      <c r="E4860">
        <v>0</v>
      </c>
      <c r="F4860">
        <v>0</v>
      </c>
      <c r="G4860">
        <v>1</v>
      </c>
      <c r="H4860">
        <v>2</v>
      </c>
      <c r="I4860">
        <v>21</v>
      </c>
      <c r="J4860">
        <v>1</v>
      </c>
      <c r="K4860">
        <v>8</v>
      </c>
      <c r="L4860">
        <v>0</v>
      </c>
    </row>
    <row r="4861" spans="1:12" x14ac:dyDescent="0.2">
      <c r="A4861" t="s">
        <v>4877</v>
      </c>
      <c r="B4861" t="s">
        <v>19</v>
      </c>
      <c r="C4861">
        <v>0</v>
      </c>
      <c r="D4861">
        <v>2</v>
      </c>
      <c r="E4861">
        <v>0</v>
      </c>
      <c r="F4861">
        <v>0</v>
      </c>
      <c r="G4861">
        <v>1</v>
      </c>
      <c r="H4861">
        <v>1</v>
      </c>
      <c r="I4861">
        <v>5</v>
      </c>
      <c r="J4861">
        <v>4</v>
      </c>
      <c r="K4861">
        <v>3</v>
      </c>
      <c r="L4861">
        <v>2</v>
      </c>
    </row>
    <row r="4862" spans="1:12" x14ac:dyDescent="0.2">
      <c r="A4862" t="s">
        <v>4878</v>
      </c>
      <c r="B4862" t="s">
        <v>15</v>
      </c>
      <c r="C4862">
        <v>0</v>
      </c>
      <c r="D4862">
        <v>7</v>
      </c>
      <c r="E4862">
        <v>1</v>
      </c>
      <c r="F4862">
        <v>1</v>
      </c>
      <c r="G4862">
        <v>0.5</v>
      </c>
      <c r="H4862">
        <v>1</v>
      </c>
      <c r="I4862">
        <v>10</v>
      </c>
      <c r="J4862">
        <v>190</v>
      </c>
      <c r="K4862">
        <v>8</v>
      </c>
      <c r="L4862">
        <v>10</v>
      </c>
    </row>
    <row r="4863" spans="1:12" x14ac:dyDescent="0.2">
      <c r="A4863" t="s">
        <v>4879</v>
      </c>
      <c r="B4863" t="s">
        <v>15</v>
      </c>
      <c r="C4863">
        <v>0</v>
      </c>
      <c r="D4863">
        <v>7</v>
      </c>
      <c r="E4863">
        <v>1</v>
      </c>
      <c r="F4863">
        <v>1</v>
      </c>
      <c r="G4863">
        <v>1</v>
      </c>
      <c r="H4863">
        <v>1</v>
      </c>
      <c r="I4863">
        <v>8</v>
      </c>
      <c r="J4863">
        <v>117</v>
      </c>
      <c r="K4863">
        <v>7</v>
      </c>
      <c r="L4863">
        <v>8</v>
      </c>
    </row>
    <row r="4864" spans="1:12" x14ac:dyDescent="0.2">
      <c r="A4864" t="s">
        <v>4880</v>
      </c>
      <c r="B4864" t="s">
        <v>19</v>
      </c>
      <c r="C4864">
        <v>0</v>
      </c>
      <c r="D4864">
        <v>4</v>
      </c>
      <c r="E4864">
        <v>0</v>
      </c>
      <c r="F4864">
        <v>1</v>
      </c>
      <c r="G4864">
        <v>1</v>
      </c>
      <c r="H4864">
        <v>1</v>
      </c>
      <c r="I4864">
        <v>9</v>
      </c>
      <c r="J4864">
        <v>8</v>
      </c>
      <c r="K4864">
        <v>4</v>
      </c>
      <c r="L4864">
        <v>0</v>
      </c>
    </row>
    <row r="4865" spans="1:12" x14ac:dyDescent="0.2">
      <c r="A4865" t="s">
        <v>4881</v>
      </c>
      <c r="B4865" t="s">
        <v>15</v>
      </c>
      <c r="C4865">
        <v>7</v>
      </c>
      <c r="D4865">
        <v>8</v>
      </c>
      <c r="E4865">
        <v>0</v>
      </c>
      <c r="F4865">
        <v>1</v>
      </c>
      <c r="G4865">
        <v>1</v>
      </c>
      <c r="H4865">
        <v>3</v>
      </c>
      <c r="I4865">
        <v>26</v>
      </c>
      <c r="J4865">
        <v>214</v>
      </c>
      <c r="K4865">
        <v>11</v>
      </c>
      <c r="L4865">
        <v>0</v>
      </c>
    </row>
    <row r="4866" spans="1:12" x14ac:dyDescent="0.2">
      <c r="A4866" t="s">
        <v>4882</v>
      </c>
      <c r="B4866" t="s">
        <v>15</v>
      </c>
      <c r="C4866">
        <v>4</v>
      </c>
      <c r="D4866">
        <v>2</v>
      </c>
      <c r="E4866">
        <v>4</v>
      </c>
      <c r="F4866">
        <v>2</v>
      </c>
      <c r="G4866">
        <v>0.5</v>
      </c>
      <c r="H4866">
        <v>0</v>
      </c>
      <c r="I4866">
        <v>7</v>
      </c>
      <c r="J4866">
        <v>6</v>
      </c>
      <c r="K4866">
        <v>4</v>
      </c>
      <c r="L4866">
        <v>0</v>
      </c>
    </row>
    <row r="4867" spans="1:12" x14ac:dyDescent="0.2">
      <c r="A4867" t="s">
        <v>4883</v>
      </c>
      <c r="B4867" t="s">
        <v>15</v>
      </c>
      <c r="C4867">
        <v>2</v>
      </c>
      <c r="D4867">
        <v>5</v>
      </c>
      <c r="E4867">
        <v>1</v>
      </c>
      <c r="F4867">
        <v>1</v>
      </c>
      <c r="G4867">
        <v>1</v>
      </c>
      <c r="H4867">
        <v>2</v>
      </c>
      <c r="I4867">
        <v>19</v>
      </c>
      <c r="J4867">
        <v>30</v>
      </c>
      <c r="K4867">
        <v>6</v>
      </c>
      <c r="L4867">
        <v>8</v>
      </c>
    </row>
    <row r="4868" spans="1:12" x14ac:dyDescent="0.2">
      <c r="A4868" t="s">
        <v>4884</v>
      </c>
      <c r="B4868" t="s">
        <v>17</v>
      </c>
      <c r="C4868">
        <v>0</v>
      </c>
      <c r="D4868">
        <v>2</v>
      </c>
      <c r="E4868">
        <v>0</v>
      </c>
      <c r="F4868">
        <v>1</v>
      </c>
      <c r="G4868">
        <v>1</v>
      </c>
      <c r="H4868">
        <v>1</v>
      </c>
      <c r="I4868">
        <v>6</v>
      </c>
      <c r="J4868">
        <v>0</v>
      </c>
      <c r="K4868">
        <v>3</v>
      </c>
      <c r="L4868">
        <v>0</v>
      </c>
    </row>
    <row r="4869" spans="1:12" x14ac:dyDescent="0.2">
      <c r="A4869" t="s">
        <v>4885</v>
      </c>
      <c r="B4869" t="s">
        <v>15</v>
      </c>
      <c r="C4869">
        <v>0</v>
      </c>
      <c r="D4869">
        <v>5</v>
      </c>
      <c r="E4869">
        <v>0</v>
      </c>
      <c r="F4869">
        <v>1</v>
      </c>
      <c r="G4869">
        <v>1</v>
      </c>
      <c r="H4869">
        <v>1</v>
      </c>
      <c r="I4869">
        <v>6</v>
      </c>
      <c r="J4869">
        <v>35</v>
      </c>
      <c r="K4869">
        <v>5</v>
      </c>
      <c r="L4869">
        <v>6</v>
      </c>
    </row>
    <row r="4870" spans="1:12" x14ac:dyDescent="0.2">
      <c r="A4870" t="s">
        <v>4886</v>
      </c>
      <c r="B4870" t="s">
        <v>15</v>
      </c>
      <c r="C4870">
        <v>0</v>
      </c>
      <c r="D4870">
        <v>1</v>
      </c>
      <c r="E4870">
        <v>0</v>
      </c>
      <c r="F4870">
        <v>4</v>
      </c>
      <c r="G4870">
        <v>1</v>
      </c>
      <c r="H4870">
        <v>0</v>
      </c>
      <c r="I4870">
        <v>2</v>
      </c>
      <c r="J4870">
        <v>9</v>
      </c>
      <c r="K4870">
        <v>1</v>
      </c>
      <c r="L4870">
        <v>0</v>
      </c>
    </row>
    <row r="4871" spans="1:12" x14ac:dyDescent="0.2">
      <c r="A4871" t="s">
        <v>4887</v>
      </c>
      <c r="B4871" t="s">
        <v>17</v>
      </c>
      <c r="C4871">
        <v>0</v>
      </c>
      <c r="D4871">
        <v>1</v>
      </c>
      <c r="E4871">
        <v>0</v>
      </c>
      <c r="F4871">
        <v>4</v>
      </c>
      <c r="G4871">
        <v>1</v>
      </c>
      <c r="H4871">
        <v>0</v>
      </c>
      <c r="I4871">
        <v>2</v>
      </c>
      <c r="J4871">
        <v>3</v>
      </c>
      <c r="K4871">
        <v>1</v>
      </c>
      <c r="L4871">
        <v>0</v>
      </c>
    </row>
    <row r="4872" spans="1:12" x14ac:dyDescent="0.2">
      <c r="A4872" t="s">
        <v>4888</v>
      </c>
      <c r="B4872" t="s">
        <v>19</v>
      </c>
      <c r="C4872">
        <v>0</v>
      </c>
      <c r="D4872">
        <v>2</v>
      </c>
      <c r="E4872">
        <v>1</v>
      </c>
      <c r="F4872">
        <v>1</v>
      </c>
      <c r="G4872">
        <v>1</v>
      </c>
      <c r="H4872">
        <v>5</v>
      </c>
      <c r="I4872">
        <v>22</v>
      </c>
      <c r="J4872">
        <v>0</v>
      </c>
      <c r="K4872">
        <v>2</v>
      </c>
      <c r="L4872">
        <v>0</v>
      </c>
    </row>
    <row r="4873" spans="1:12" x14ac:dyDescent="0.2">
      <c r="A4873" t="s">
        <v>4889</v>
      </c>
      <c r="B4873" t="s">
        <v>13</v>
      </c>
      <c r="C4873">
        <v>0</v>
      </c>
      <c r="D4873">
        <v>2</v>
      </c>
      <c r="E4873">
        <v>3</v>
      </c>
      <c r="F4873">
        <v>1</v>
      </c>
      <c r="G4873">
        <v>1</v>
      </c>
      <c r="H4873">
        <v>0</v>
      </c>
      <c r="I4873">
        <v>26</v>
      </c>
      <c r="J4873">
        <v>0</v>
      </c>
      <c r="K4873">
        <v>3</v>
      </c>
      <c r="L4873">
        <v>0</v>
      </c>
    </row>
    <row r="4874" spans="1:12" x14ac:dyDescent="0.2">
      <c r="A4874" t="s">
        <v>4890</v>
      </c>
      <c r="B4874" t="s">
        <v>15</v>
      </c>
      <c r="C4874">
        <v>4</v>
      </c>
      <c r="D4874">
        <v>4</v>
      </c>
      <c r="E4874">
        <v>0</v>
      </c>
      <c r="F4874">
        <v>1</v>
      </c>
      <c r="G4874">
        <v>1</v>
      </c>
      <c r="H4874">
        <v>0</v>
      </c>
      <c r="I4874">
        <v>12</v>
      </c>
      <c r="J4874">
        <v>6</v>
      </c>
      <c r="K4874">
        <v>4</v>
      </c>
      <c r="L4874">
        <v>0</v>
      </c>
    </row>
    <row r="4875" spans="1:12" x14ac:dyDescent="0.2">
      <c r="A4875" t="s">
        <v>4891</v>
      </c>
      <c r="B4875" t="s">
        <v>19</v>
      </c>
      <c r="C4875">
        <v>2</v>
      </c>
      <c r="D4875">
        <v>8</v>
      </c>
      <c r="E4875">
        <v>12</v>
      </c>
      <c r="F4875">
        <v>0</v>
      </c>
      <c r="G4875">
        <v>0.33300000000000002</v>
      </c>
      <c r="H4875">
        <v>9</v>
      </c>
      <c r="I4875">
        <v>31</v>
      </c>
      <c r="J4875">
        <v>9</v>
      </c>
      <c r="K4875">
        <v>10</v>
      </c>
      <c r="L4875">
        <v>0</v>
      </c>
    </row>
    <row r="4876" spans="1:12" x14ac:dyDescent="0.2">
      <c r="A4876" t="s">
        <v>4892</v>
      </c>
      <c r="B4876" t="s">
        <v>19</v>
      </c>
      <c r="C4876">
        <v>0</v>
      </c>
      <c r="D4876">
        <v>3</v>
      </c>
      <c r="E4876">
        <v>0</v>
      </c>
      <c r="F4876">
        <v>0</v>
      </c>
      <c r="G4876">
        <v>1</v>
      </c>
      <c r="H4876">
        <v>6</v>
      </c>
      <c r="I4876">
        <v>9</v>
      </c>
      <c r="J4876">
        <v>1</v>
      </c>
      <c r="K4876">
        <v>4</v>
      </c>
      <c r="L4876">
        <v>0</v>
      </c>
    </row>
    <row r="4877" spans="1:12" x14ac:dyDescent="0.2">
      <c r="A4877" t="s">
        <v>4893</v>
      </c>
      <c r="B4877" t="s">
        <v>19</v>
      </c>
      <c r="C4877">
        <v>0</v>
      </c>
      <c r="D4877">
        <v>0</v>
      </c>
      <c r="E4877">
        <v>0</v>
      </c>
      <c r="F4877">
        <v>0</v>
      </c>
      <c r="G4877">
        <v>1</v>
      </c>
      <c r="H4877">
        <v>3</v>
      </c>
      <c r="I4877">
        <v>11</v>
      </c>
      <c r="J4877">
        <v>3</v>
      </c>
      <c r="K4877">
        <v>2</v>
      </c>
      <c r="L4877">
        <v>0</v>
      </c>
    </row>
    <row r="4878" spans="1:12" x14ac:dyDescent="0.2">
      <c r="A4878" t="s">
        <v>4894</v>
      </c>
      <c r="B4878" t="s">
        <v>17</v>
      </c>
      <c r="C4878">
        <v>0</v>
      </c>
      <c r="D4878">
        <v>2</v>
      </c>
      <c r="E4878">
        <v>1</v>
      </c>
      <c r="F4878">
        <v>1</v>
      </c>
      <c r="G4878">
        <v>1</v>
      </c>
      <c r="H4878">
        <v>1</v>
      </c>
      <c r="I4878">
        <v>7</v>
      </c>
      <c r="J4878">
        <v>1</v>
      </c>
      <c r="K4878">
        <v>3</v>
      </c>
      <c r="L4878">
        <v>0</v>
      </c>
    </row>
    <row r="4879" spans="1:12" x14ac:dyDescent="0.2">
      <c r="A4879" t="s">
        <v>4895</v>
      </c>
      <c r="B4879" t="s">
        <v>34</v>
      </c>
      <c r="C4879">
        <v>0</v>
      </c>
      <c r="D4879">
        <v>43</v>
      </c>
      <c r="E4879">
        <v>763</v>
      </c>
      <c r="F4879">
        <v>0</v>
      </c>
      <c r="G4879">
        <v>0.2</v>
      </c>
      <c r="H4879">
        <v>34</v>
      </c>
      <c r="I4879">
        <v>182</v>
      </c>
      <c r="J4879">
        <v>80</v>
      </c>
      <c r="K4879">
        <v>54</v>
      </c>
      <c r="L4879">
        <v>3</v>
      </c>
    </row>
    <row r="4880" spans="1:12" x14ac:dyDescent="0.2">
      <c r="A4880" t="s">
        <v>4896</v>
      </c>
      <c r="B4880" t="s">
        <v>34</v>
      </c>
      <c r="C4880">
        <v>0</v>
      </c>
      <c r="D4880">
        <v>3</v>
      </c>
      <c r="E4880">
        <v>0</v>
      </c>
      <c r="F4880">
        <v>0</v>
      </c>
      <c r="G4880">
        <v>1</v>
      </c>
      <c r="H4880">
        <v>6</v>
      </c>
      <c r="I4880">
        <v>12</v>
      </c>
      <c r="J4880">
        <v>1</v>
      </c>
      <c r="K4880">
        <v>4</v>
      </c>
      <c r="L4880">
        <v>0</v>
      </c>
    </row>
    <row r="4881" spans="1:12" x14ac:dyDescent="0.2">
      <c r="A4881" t="s">
        <v>4897</v>
      </c>
      <c r="B4881" t="s">
        <v>19</v>
      </c>
      <c r="C4881">
        <v>0</v>
      </c>
      <c r="D4881">
        <v>5</v>
      </c>
      <c r="E4881">
        <v>0</v>
      </c>
      <c r="F4881">
        <v>0</v>
      </c>
      <c r="G4881">
        <v>1</v>
      </c>
      <c r="H4881">
        <v>3</v>
      </c>
      <c r="I4881">
        <v>14</v>
      </c>
      <c r="J4881">
        <v>1</v>
      </c>
      <c r="K4881">
        <v>6</v>
      </c>
      <c r="L4881">
        <v>0</v>
      </c>
    </row>
    <row r="4882" spans="1:12" x14ac:dyDescent="0.2">
      <c r="A4882" t="s">
        <v>4898</v>
      </c>
      <c r="B4882" t="s">
        <v>17</v>
      </c>
      <c r="C4882">
        <v>0</v>
      </c>
      <c r="D4882">
        <v>5</v>
      </c>
      <c r="E4882">
        <v>8</v>
      </c>
      <c r="F4882">
        <v>1</v>
      </c>
      <c r="G4882">
        <v>0.33300000000000002</v>
      </c>
      <c r="H4882">
        <v>1</v>
      </c>
      <c r="I4882">
        <v>6</v>
      </c>
      <c r="J4882">
        <v>20</v>
      </c>
      <c r="K4882">
        <v>5</v>
      </c>
      <c r="L4882">
        <v>12</v>
      </c>
    </row>
    <row r="4883" spans="1:12" x14ac:dyDescent="0.2">
      <c r="A4883" t="s">
        <v>4899</v>
      </c>
      <c r="B4883" t="s">
        <v>17</v>
      </c>
      <c r="C4883">
        <v>3</v>
      </c>
      <c r="D4883">
        <v>2</v>
      </c>
      <c r="E4883">
        <v>4</v>
      </c>
      <c r="F4883">
        <v>2</v>
      </c>
      <c r="G4883">
        <v>0.5</v>
      </c>
      <c r="H4883">
        <v>0</v>
      </c>
      <c r="I4883">
        <v>7</v>
      </c>
      <c r="J4883">
        <v>2</v>
      </c>
      <c r="K4883">
        <v>4</v>
      </c>
      <c r="L4883">
        <v>0</v>
      </c>
    </row>
    <row r="4884" spans="1:12" x14ac:dyDescent="0.2">
      <c r="A4884" t="s">
        <v>4900</v>
      </c>
      <c r="B4884" t="s">
        <v>17</v>
      </c>
      <c r="C4884">
        <v>3</v>
      </c>
      <c r="D4884">
        <v>2</v>
      </c>
      <c r="E4884">
        <v>4</v>
      </c>
      <c r="F4884">
        <v>2</v>
      </c>
      <c r="G4884">
        <v>0.5</v>
      </c>
      <c r="H4884">
        <v>0</v>
      </c>
      <c r="I4884">
        <v>7</v>
      </c>
      <c r="J4884">
        <v>16</v>
      </c>
      <c r="K4884">
        <v>4</v>
      </c>
      <c r="L4884">
        <v>0</v>
      </c>
    </row>
    <row r="4885" spans="1:12" x14ac:dyDescent="0.2">
      <c r="A4885" t="s">
        <v>4901</v>
      </c>
      <c r="B4885" t="s">
        <v>34</v>
      </c>
      <c r="C4885">
        <v>0</v>
      </c>
      <c r="D4885">
        <v>18</v>
      </c>
      <c r="E4885">
        <v>0</v>
      </c>
      <c r="F4885">
        <v>0</v>
      </c>
      <c r="G4885">
        <v>0.5</v>
      </c>
      <c r="H4885">
        <v>2</v>
      </c>
      <c r="I4885">
        <v>41</v>
      </c>
      <c r="J4885">
        <v>4</v>
      </c>
      <c r="K4885">
        <v>19</v>
      </c>
      <c r="L4885">
        <v>2</v>
      </c>
    </row>
    <row r="4886" spans="1:12" x14ac:dyDescent="0.2">
      <c r="A4886" t="s">
        <v>4902</v>
      </c>
      <c r="B4886" t="s">
        <v>34</v>
      </c>
      <c r="C4886">
        <v>0</v>
      </c>
      <c r="D4886">
        <v>11</v>
      </c>
      <c r="E4886">
        <v>0</v>
      </c>
      <c r="F4886">
        <v>0</v>
      </c>
      <c r="G4886">
        <v>1</v>
      </c>
      <c r="H4886">
        <v>4</v>
      </c>
      <c r="I4886">
        <v>40</v>
      </c>
      <c r="J4886">
        <v>1</v>
      </c>
      <c r="K4886">
        <v>11</v>
      </c>
      <c r="L4886">
        <v>0</v>
      </c>
    </row>
    <row r="4887" spans="1:12" x14ac:dyDescent="0.2">
      <c r="A4887" t="s">
        <v>4903</v>
      </c>
      <c r="B4887" t="s">
        <v>34</v>
      </c>
      <c r="C4887">
        <v>0</v>
      </c>
      <c r="D4887">
        <v>6</v>
      </c>
      <c r="E4887">
        <v>0</v>
      </c>
      <c r="F4887">
        <v>0</v>
      </c>
      <c r="G4887">
        <v>1</v>
      </c>
      <c r="H4887">
        <v>4</v>
      </c>
      <c r="I4887">
        <v>17</v>
      </c>
      <c r="J4887">
        <v>2</v>
      </c>
      <c r="K4887">
        <v>6</v>
      </c>
      <c r="L4887">
        <v>0</v>
      </c>
    </row>
    <row r="4888" spans="1:12" x14ac:dyDescent="0.2">
      <c r="A4888" t="s">
        <v>4904</v>
      </c>
      <c r="B4888" t="s">
        <v>34</v>
      </c>
      <c r="C4888">
        <v>0</v>
      </c>
      <c r="D4888">
        <v>3</v>
      </c>
      <c r="E4888">
        <v>0</v>
      </c>
      <c r="F4888">
        <v>0</v>
      </c>
      <c r="G4888">
        <v>1</v>
      </c>
      <c r="H4888">
        <v>3</v>
      </c>
      <c r="I4888">
        <v>10</v>
      </c>
      <c r="J4888">
        <v>1</v>
      </c>
      <c r="K4888">
        <v>4</v>
      </c>
      <c r="L4888">
        <v>0</v>
      </c>
    </row>
    <row r="4889" spans="1:12" x14ac:dyDescent="0.2">
      <c r="A4889" t="s">
        <v>4905</v>
      </c>
      <c r="B4889" t="s">
        <v>19</v>
      </c>
      <c r="C4889">
        <v>0</v>
      </c>
      <c r="D4889">
        <v>5</v>
      </c>
      <c r="E4889">
        <v>0</v>
      </c>
      <c r="F4889">
        <v>0</v>
      </c>
      <c r="G4889">
        <v>1</v>
      </c>
      <c r="H4889">
        <v>2</v>
      </c>
      <c r="I4889">
        <v>31</v>
      </c>
      <c r="J4889">
        <v>1</v>
      </c>
      <c r="K4889">
        <v>7</v>
      </c>
      <c r="L4889">
        <v>0</v>
      </c>
    </row>
    <row r="4890" spans="1:12" x14ac:dyDescent="0.2">
      <c r="A4890" t="s">
        <v>4906</v>
      </c>
      <c r="B4890" t="s">
        <v>19</v>
      </c>
      <c r="C4890">
        <v>0</v>
      </c>
      <c r="D4890">
        <v>5</v>
      </c>
      <c r="E4890">
        <v>1</v>
      </c>
      <c r="F4890">
        <v>0</v>
      </c>
      <c r="G4890">
        <v>1</v>
      </c>
      <c r="H4890">
        <v>3</v>
      </c>
      <c r="I4890">
        <v>17</v>
      </c>
      <c r="J4890">
        <v>2</v>
      </c>
      <c r="K4890">
        <v>5</v>
      </c>
      <c r="L4890">
        <v>0</v>
      </c>
    </row>
    <row r="4891" spans="1:12" x14ac:dyDescent="0.2">
      <c r="A4891" t="s">
        <v>4907</v>
      </c>
      <c r="B4891" t="s">
        <v>17</v>
      </c>
      <c r="C4891">
        <v>6</v>
      </c>
      <c r="D4891">
        <v>6</v>
      </c>
      <c r="E4891">
        <v>3</v>
      </c>
      <c r="F4891">
        <v>1</v>
      </c>
      <c r="G4891">
        <v>1</v>
      </c>
      <c r="H4891">
        <v>0</v>
      </c>
      <c r="I4891">
        <v>14</v>
      </c>
      <c r="J4891">
        <v>2</v>
      </c>
      <c r="K4891">
        <v>8</v>
      </c>
      <c r="L4891">
        <v>0</v>
      </c>
    </row>
    <row r="4892" spans="1:12" x14ac:dyDescent="0.2">
      <c r="A4892" t="s">
        <v>4908</v>
      </c>
      <c r="B4892" t="s">
        <v>17</v>
      </c>
      <c r="C4892">
        <v>2</v>
      </c>
      <c r="D4892">
        <v>4</v>
      </c>
      <c r="E4892">
        <v>1</v>
      </c>
      <c r="F4892">
        <v>0</v>
      </c>
      <c r="G4892">
        <v>1</v>
      </c>
      <c r="H4892">
        <v>10</v>
      </c>
      <c r="I4892">
        <v>20</v>
      </c>
      <c r="J4892">
        <v>0</v>
      </c>
      <c r="K4892">
        <v>4</v>
      </c>
      <c r="L4892">
        <v>0</v>
      </c>
    </row>
    <row r="4893" spans="1:12" x14ac:dyDescent="0.2">
      <c r="A4893" t="s">
        <v>4909</v>
      </c>
      <c r="B4893" t="s">
        <v>17</v>
      </c>
      <c r="C4893">
        <v>0</v>
      </c>
      <c r="D4893">
        <v>10</v>
      </c>
      <c r="E4893">
        <v>1</v>
      </c>
      <c r="F4893">
        <v>0</v>
      </c>
      <c r="G4893">
        <v>0.5</v>
      </c>
      <c r="H4893">
        <v>2</v>
      </c>
      <c r="I4893">
        <v>42</v>
      </c>
      <c r="J4893">
        <v>1</v>
      </c>
      <c r="K4893">
        <v>12</v>
      </c>
      <c r="L4893">
        <v>0</v>
      </c>
    </row>
    <row r="4894" spans="1:12" x14ac:dyDescent="0.2">
      <c r="A4894" t="s">
        <v>4910</v>
      </c>
      <c r="B4894" t="s">
        <v>17</v>
      </c>
      <c r="C4894">
        <v>0</v>
      </c>
      <c r="D4894">
        <v>8</v>
      </c>
      <c r="E4894">
        <v>0</v>
      </c>
      <c r="F4894">
        <v>0</v>
      </c>
      <c r="G4894">
        <v>0.5</v>
      </c>
      <c r="H4894">
        <v>2</v>
      </c>
      <c r="I4894">
        <v>38</v>
      </c>
      <c r="J4894">
        <v>1</v>
      </c>
      <c r="K4894">
        <v>10</v>
      </c>
      <c r="L4894">
        <v>0</v>
      </c>
    </row>
    <row r="4895" spans="1:12" x14ac:dyDescent="0.2">
      <c r="A4895" t="s">
        <v>4911</v>
      </c>
      <c r="B4895" t="s">
        <v>19</v>
      </c>
      <c r="C4895">
        <v>0</v>
      </c>
      <c r="D4895">
        <v>4</v>
      </c>
      <c r="E4895">
        <v>3</v>
      </c>
      <c r="F4895">
        <v>0</v>
      </c>
      <c r="G4895">
        <v>1</v>
      </c>
      <c r="H4895">
        <v>8</v>
      </c>
      <c r="I4895">
        <v>12</v>
      </c>
      <c r="J4895">
        <v>4</v>
      </c>
      <c r="K4895">
        <v>4</v>
      </c>
      <c r="L4895">
        <v>0</v>
      </c>
    </row>
    <row r="4896" spans="1:12" x14ac:dyDescent="0.2">
      <c r="A4896" t="s">
        <v>4912</v>
      </c>
      <c r="B4896" t="s">
        <v>19</v>
      </c>
      <c r="C4896">
        <v>0</v>
      </c>
      <c r="D4896">
        <v>3</v>
      </c>
      <c r="E4896">
        <v>0</v>
      </c>
      <c r="F4896">
        <v>0</v>
      </c>
      <c r="G4896">
        <v>1</v>
      </c>
      <c r="H4896">
        <v>7</v>
      </c>
      <c r="I4896">
        <v>12</v>
      </c>
      <c r="J4896">
        <v>1</v>
      </c>
      <c r="K4896">
        <v>4</v>
      </c>
      <c r="L4896">
        <v>0</v>
      </c>
    </row>
    <row r="4897" spans="1:12" x14ac:dyDescent="0.2">
      <c r="A4897" t="s">
        <v>4913</v>
      </c>
      <c r="B4897" t="s">
        <v>19</v>
      </c>
      <c r="C4897">
        <v>0</v>
      </c>
      <c r="D4897">
        <v>2</v>
      </c>
      <c r="E4897">
        <v>4</v>
      </c>
      <c r="F4897">
        <v>0</v>
      </c>
      <c r="G4897">
        <v>0.5</v>
      </c>
      <c r="H4897">
        <v>2</v>
      </c>
      <c r="I4897">
        <v>32</v>
      </c>
      <c r="J4897">
        <v>3</v>
      </c>
      <c r="K4897">
        <v>6</v>
      </c>
      <c r="L4897">
        <v>0</v>
      </c>
    </row>
    <row r="4898" spans="1:12" x14ac:dyDescent="0.2">
      <c r="A4898" t="s">
        <v>4914</v>
      </c>
      <c r="B4898" t="s">
        <v>19</v>
      </c>
      <c r="C4898">
        <v>0</v>
      </c>
      <c r="D4898">
        <v>4</v>
      </c>
      <c r="E4898">
        <v>10</v>
      </c>
      <c r="F4898">
        <v>0</v>
      </c>
      <c r="G4898">
        <v>0.25</v>
      </c>
      <c r="H4898">
        <v>1</v>
      </c>
      <c r="I4898">
        <v>6</v>
      </c>
      <c r="J4898">
        <v>1</v>
      </c>
      <c r="K4898">
        <v>5</v>
      </c>
      <c r="L4898">
        <v>0</v>
      </c>
    </row>
    <row r="4899" spans="1:12" x14ac:dyDescent="0.2">
      <c r="A4899" t="s">
        <v>4915</v>
      </c>
      <c r="B4899" t="s">
        <v>19</v>
      </c>
      <c r="C4899">
        <v>0</v>
      </c>
      <c r="D4899">
        <v>3</v>
      </c>
      <c r="E4899">
        <v>6</v>
      </c>
      <c r="F4899">
        <v>0</v>
      </c>
      <c r="G4899">
        <v>0.33300000000000002</v>
      </c>
      <c r="H4899">
        <v>3</v>
      </c>
      <c r="I4899">
        <v>7</v>
      </c>
      <c r="J4899">
        <v>4</v>
      </c>
      <c r="K4899">
        <v>5</v>
      </c>
      <c r="L4899">
        <v>0</v>
      </c>
    </row>
    <row r="4900" spans="1:12" x14ac:dyDescent="0.2">
      <c r="A4900" t="s">
        <v>4916</v>
      </c>
      <c r="B4900" t="s">
        <v>17</v>
      </c>
      <c r="C4900">
        <v>0</v>
      </c>
      <c r="D4900">
        <v>1</v>
      </c>
      <c r="E4900">
        <v>0</v>
      </c>
      <c r="F4900">
        <v>5</v>
      </c>
      <c r="G4900">
        <v>1</v>
      </c>
      <c r="H4900">
        <v>0</v>
      </c>
      <c r="I4900">
        <v>2</v>
      </c>
      <c r="J4900">
        <v>9</v>
      </c>
      <c r="K4900">
        <v>1</v>
      </c>
      <c r="L4900">
        <v>0</v>
      </c>
    </row>
    <row r="4901" spans="1:12" x14ac:dyDescent="0.2">
      <c r="A4901" t="s">
        <v>4917</v>
      </c>
      <c r="B4901" t="s">
        <v>19</v>
      </c>
      <c r="C4901">
        <v>0</v>
      </c>
      <c r="D4901">
        <v>19</v>
      </c>
      <c r="E4901">
        <v>0</v>
      </c>
      <c r="F4901">
        <v>0</v>
      </c>
      <c r="G4901">
        <v>1</v>
      </c>
      <c r="H4901">
        <v>13</v>
      </c>
      <c r="I4901">
        <v>69</v>
      </c>
      <c r="J4901">
        <v>3</v>
      </c>
      <c r="K4901">
        <v>22</v>
      </c>
      <c r="L4901">
        <v>0</v>
      </c>
    </row>
    <row r="4902" spans="1:12" x14ac:dyDescent="0.2">
      <c r="A4902" t="s">
        <v>4918</v>
      </c>
      <c r="B4902" t="s">
        <v>19</v>
      </c>
      <c r="C4902">
        <v>0</v>
      </c>
      <c r="D4902">
        <v>4</v>
      </c>
      <c r="E4902">
        <v>0</v>
      </c>
      <c r="F4902">
        <v>1</v>
      </c>
      <c r="G4902">
        <v>1</v>
      </c>
      <c r="H4902">
        <v>1</v>
      </c>
      <c r="I4902">
        <v>8</v>
      </c>
      <c r="J4902">
        <v>7</v>
      </c>
      <c r="K4902">
        <v>4</v>
      </c>
      <c r="L4902">
        <v>0</v>
      </c>
    </row>
    <row r="4903" spans="1:12" x14ac:dyDescent="0.2">
      <c r="A4903" t="s">
        <v>4919</v>
      </c>
      <c r="B4903" t="s">
        <v>15</v>
      </c>
      <c r="C4903">
        <v>0</v>
      </c>
      <c r="D4903">
        <v>11</v>
      </c>
      <c r="E4903">
        <v>9</v>
      </c>
      <c r="F4903">
        <v>0</v>
      </c>
      <c r="G4903">
        <v>0.33300000000000002</v>
      </c>
      <c r="H4903">
        <v>9</v>
      </c>
      <c r="I4903">
        <v>43</v>
      </c>
      <c r="J4903">
        <v>52</v>
      </c>
      <c r="K4903">
        <v>13</v>
      </c>
      <c r="L4903">
        <v>2</v>
      </c>
    </row>
    <row r="4904" spans="1:12" x14ac:dyDescent="0.2">
      <c r="A4904" t="s">
        <v>4920</v>
      </c>
      <c r="B4904" t="s">
        <v>15</v>
      </c>
      <c r="C4904">
        <v>0</v>
      </c>
      <c r="D4904">
        <v>3</v>
      </c>
      <c r="E4904">
        <v>12</v>
      </c>
      <c r="F4904">
        <v>1</v>
      </c>
      <c r="G4904">
        <v>0.33300000000000002</v>
      </c>
      <c r="H4904">
        <v>1</v>
      </c>
      <c r="I4904">
        <v>15</v>
      </c>
      <c r="J4904">
        <v>9</v>
      </c>
      <c r="K4904">
        <v>9</v>
      </c>
      <c r="L4904">
        <v>1</v>
      </c>
    </row>
    <row r="4905" spans="1:12" x14ac:dyDescent="0.2">
      <c r="A4905" t="s">
        <v>4921</v>
      </c>
      <c r="B4905" t="s">
        <v>15</v>
      </c>
      <c r="C4905">
        <v>0</v>
      </c>
      <c r="D4905">
        <v>7</v>
      </c>
      <c r="E4905">
        <v>0</v>
      </c>
      <c r="F4905">
        <v>1</v>
      </c>
      <c r="G4905">
        <v>0.5</v>
      </c>
      <c r="H4905">
        <v>2</v>
      </c>
      <c r="I4905">
        <v>19</v>
      </c>
      <c r="J4905">
        <v>3</v>
      </c>
      <c r="K4905">
        <v>8</v>
      </c>
      <c r="L4905">
        <v>0</v>
      </c>
    </row>
    <row r="4906" spans="1:12" x14ac:dyDescent="0.2">
      <c r="A4906" t="s">
        <v>4922</v>
      </c>
      <c r="B4906" t="s">
        <v>15</v>
      </c>
      <c r="C4906">
        <v>0</v>
      </c>
      <c r="D4906">
        <v>13</v>
      </c>
      <c r="E4906">
        <v>3</v>
      </c>
      <c r="F4906">
        <v>0</v>
      </c>
      <c r="G4906">
        <v>1</v>
      </c>
      <c r="H4906">
        <v>2</v>
      </c>
      <c r="I4906">
        <v>26</v>
      </c>
      <c r="J4906">
        <v>16</v>
      </c>
      <c r="K4906">
        <v>16</v>
      </c>
      <c r="L4906">
        <v>0</v>
      </c>
    </row>
    <row r="4907" spans="1:12" x14ac:dyDescent="0.2">
      <c r="A4907" t="s">
        <v>4923</v>
      </c>
      <c r="B4907" t="s">
        <v>19</v>
      </c>
      <c r="C4907">
        <v>0</v>
      </c>
      <c r="D4907">
        <v>21</v>
      </c>
      <c r="E4907">
        <v>0</v>
      </c>
      <c r="F4907">
        <v>0</v>
      </c>
      <c r="G4907">
        <v>1</v>
      </c>
      <c r="H4907">
        <v>11</v>
      </c>
      <c r="I4907">
        <v>55</v>
      </c>
      <c r="J4907">
        <v>2</v>
      </c>
      <c r="K4907">
        <v>23</v>
      </c>
      <c r="L4907">
        <v>0</v>
      </c>
    </row>
    <row r="4908" spans="1:12" x14ac:dyDescent="0.2">
      <c r="A4908" t="s">
        <v>4924</v>
      </c>
      <c r="B4908" t="s">
        <v>19</v>
      </c>
      <c r="C4908">
        <v>0</v>
      </c>
      <c r="D4908">
        <v>4</v>
      </c>
      <c r="E4908">
        <v>0</v>
      </c>
      <c r="F4908">
        <v>0</v>
      </c>
      <c r="G4908">
        <v>1</v>
      </c>
      <c r="H4908">
        <v>3</v>
      </c>
      <c r="I4908">
        <v>16</v>
      </c>
      <c r="J4908">
        <v>1</v>
      </c>
      <c r="K4908">
        <v>6</v>
      </c>
      <c r="L4908">
        <v>0</v>
      </c>
    </row>
    <row r="4909" spans="1:12" x14ac:dyDescent="0.2">
      <c r="A4909" t="s">
        <v>4925</v>
      </c>
      <c r="B4909" t="s">
        <v>17</v>
      </c>
      <c r="C4909">
        <v>0</v>
      </c>
      <c r="D4909">
        <v>4</v>
      </c>
      <c r="E4909">
        <v>0</v>
      </c>
      <c r="F4909">
        <v>1</v>
      </c>
      <c r="G4909">
        <v>1</v>
      </c>
      <c r="H4909">
        <v>0</v>
      </c>
      <c r="I4909">
        <v>5</v>
      </c>
      <c r="J4909">
        <v>3</v>
      </c>
      <c r="K4909">
        <v>4</v>
      </c>
      <c r="L4909">
        <v>1</v>
      </c>
    </row>
    <row r="4910" spans="1:12" x14ac:dyDescent="0.2">
      <c r="A4910" t="s">
        <v>4926</v>
      </c>
      <c r="B4910" t="s">
        <v>19</v>
      </c>
      <c r="C4910">
        <v>0</v>
      </c>
      <c r="D4910">
        <v>4</v>
      </c>
      <c r="E4910">
        <v>2</v>
      </c>
      <c r="F4910">
        <v>0</v>
      </c>
      <c r="G4910">
        <v>1</v>
      </c>
      <c r="H4910">
        <v>2</v>
      </c>
      <c r="I4910">
        <v>8</v>
      </c>
      <c r="J4910">
        <v>1</v>
      </c>
      <c r="K4910">
        <v>4</v>
      </c>
      <c r="L4910">
        <v>0</v>
      </c>
    </row>
    <row r="4911" spans="1:12" x14ac:dyDescent="0.2">
      <c r="A4911" t="s">
        <v>4927</v>
      </c>
      <c r="B4911" t="s">
        <v>19</v>
      </c>
      <c r="C4911">
        <v>0</v>
      </c>
      <c r="D4911">
        <v>4</v>
      </c>
      <c r="E4911">
        <v>3</v>
      </c>
      <c r="F4911">
        <v>0</v>
      </c>
      <c r="G4911">
        <v>1</v>
      </c>
      <c r="H4911">
        <v>8</v>
      </c>
      <c r="I4911">
        <v>16</v>
      </c>
      <c r="J4911">
        <v>7</v>
      </c>
      <c r="K4911">
        <v>4</v>
      </c>
      <c r="L4911">
        <v>0</v>
      </c>
    </row>
    <row r="4912" spans="1:12" x14ac:dyDescent="0.2">
      <c r="A4912" t="s">
        <v>4928</v>
      </c>
      <c r="B4912" t="s">
        <v>19</v>
      </c>
      <c r="C4912">
        <v>0</v>
      </c>
      <c r="D4912">
        <v>3</v>
      </c>
      <c r="E4912">
        <v>0</v>
      </c>
      <c r="F4912">
        <v>0</v>
      </c>
      <c r="G4912">
        <v>1</v>
      </c>
      <c r="H4912">
        <v>7</v>
      </c>
      <c r="I4912">
        <v>16</v>
      </c>
      <c r="J4912">
        <v>1</v>
      </c>
      <c r="K4912">
        <v>4</v>
      </c>
      <c r="L4912">
        <v>0</v>
      </c>
    </row>
    <row r="4913" spans="1:12" x14ac:dyDescent="0.2">
      <c r="A4913" t="s">
        <v>4929</v>
      </c>
      <c r="B4913" t="s">
        <v>19</v>
      </c>
      <c r="C4913">
        <v>0</v>
      </c>
      <c r="D4913">
        <v>2</v>
      </c>
      <c r="E4913">
        <v>3</v>
      </c>
      <c r="F4913">
        <v>0</v>
      </c>
      <c r="G4913">
        <v>0.5</v>
      </c>
      <c r="H4913">
        <v>2</v>
      </c>
      <c r="I4913">
        <v>20</v>
      </c>
      <c r="J4913">
        <v>4</v>
      </c>
      <c r="K4913">
        <v>4</v>
      </c>
      <c r="L4913">
        <v>0</v>
      </c>
    </row>
    <row r="4914" spans="1:12" x14ac:dyDescent="0.2">
      <c r="A4914" t="s">
        <v>4930</v>
      </c>
      <c r="B4914" t="s">
        <v>19</v>
      </c>
      <c r="C4914">
        <v>0</v>
      </c>
      <c r="D4914">
        <v>5</v>
      </c>
      <c r="E4914">
        <v>0</v>
      </c>
      <c r="F4914">
        <v>0</v>
      </c>
      <c r="G4914">
        <v>1</v>
      </c>
      <c r="H4914">
        <v>2</v>
      </c>
      <c r="I4914">
        <v>19</v>
      </c>
      <c r="J4914">
        <v>1</v>
      </c>
      <c r="K4914">
        <v>5</v>
      </c>
      <c r="L4914">
        <v>0</v>
      </c>
    </row>
    <row r="4915" spans="1:12" x14ac:dyDescent="0.2">
      <c r="A4915" t="s">
        <v>4931</v>
      </c>
      <c r="B4915" t="s">
        <v>19</v>
      </c>
      <c r="C4915">
        <v>0</v>
      </c>
      <c r="D4915">
        <v>5</v>
      </c>
      <c r="E4915">
        <v>1</v>
      </c>
      <c r="F4915">
        <v>0</v>
      </c>
      <c r="G4915">
        <v>1</v>
      </c>
      <c r="H4915">
        <v>3</v>
      </c>
      <c r="I4915">
        <v>18</v>
      </c>
      <c r="J4915">
        <v>2</v>
      </c>
      <c r="K4915">
        <v>5</v>
      </c>
      <c r="L4915">
        <v>0</v>
      </c>
    </row>
    <row r="4916" spans="1:12" x14ac:dyDescent="0.2">
      <c r="A4916" t="s">
        <v>4932</v>
      </c>
      <c r="B4916" t="s">
        <v>19</v>
      </c>
      <c r="C4916">
        <v>0</v>
      </c>
      <c r="D4916">
        <v>5</v>
      </c>
      <c r="E4916">
        <v>0</v>
      </c>
      <c r="F4916">
        <v>0</v>
      </c>
      <c r="G4916">
        <v>1</v>
      </c>
      <c r="H4916">
        <v>1</v>
      </c>
      <c r="I4916">
        <v>14</v>
      </c>
      <c r="J4916">
        <v>1</v>
      </c>
      <c r="K4916">
        <v>5</v>
      </c>
      <c r="L4916">
        <v>0</v>
      </c>
    </row>
    <row r="4917" spans="1:12" x14ac:dyDescent="0.2">
      <c r="A4917" t="s">
        <v>4933</v>
      </c>
      <c r="B4917" t="s">
        <v>19</v>
      </c>
      <c r="C4917">
        <v>0</v>
      </c>
      <c r="D4917">
        <v>3</v>
      </c>
      <c r="E4917">
        <v>0</v>
      </c>
      <c r="F4917">
        <v>0</v>
      </c>
      <c r="G4917">
        <v>1</v>
      </c>
      <c r="H4917">
        <v>3</v>
      </c>
      <c r="I4917">
        <v>8</v>
      </c>
      <c r="J4917">
        <v>3</v>
      </c>
      <c r="K4917">
        <v>3</v>
      </c>
      <c r="L4917">
        <v>0</v>
      </c>
    </row>
    <row r="4918" spans="1:12" x14ac:dyDescent="0.2">
      <c r="A4918" t="s">
        <v>4934</v>
      </c>
      <c r="B4918" t="s">
        <v>34</v>
      </c>
      <c r="C4918">
        <v>0</v>
      </c>
      <c r="D4918">
        <v>2</v>
      </c>
      <c r="E4918">
        <v>1</v>
      </c>
      <c r="F4918">
        <v>0</v>
      </c>
      <c r="G4918">
        <v>1</v>
      </c>
      <c r="H4918">
        <v>4</v>
      </c>
      <c r="I4918">
        <v>6</v>
      </c>
      <c r="J4918">
        <v>1</v>
      </c>
      <c r="K4918">
        <v>2</v>
      </c>
      <c r="L4918">
        <v>0</v>
      </c>
    </row>
    <row r="4919" spans="1:12" x14ac:dyDescent="0.2">
      <c r="A4919" t="s">
        <v>4935</v>
      </c>
      <c r="B4919" t="s">
        <v>34</v>
      </c>
      <c r="C4919">
        <v>0</v>
      </c>
      <c r="D4919">
        <v>1</v>
      </c>
      <c r="E4919">
        <v>0</v>
      </c>
      <c r="F4919">
        <v>0</v>
      </c>
      <c r="G4919">
        <v>1</v>
      </c>
      <c r="H4919">
        <v>4</v>
      </c>
      <c r="I4919">
        <v>5</v>
      </c>
      <c r="J4919">
        <v>1</v>
      </c>
      <c r="K4919">
        <v>1</v>
      </c>
      <c r="L4919">
        <v>0</v>
      </c>
    </row>
    <row r="4920" spans="1:12" x14ac:dyDescent="0.2">
      <c r="A4920" t="s">
        <v>4936</v>
      </c>
      <c r="B4920" t="s">
        <v>34</v>
      </c>
      <c r="C4920">
        <v>0</v>
      </c>
      <c r="D4920">
        <v>5</v>
      </c>
      <c r="E4920">
        <v>43</v>
      </c>
      <c r="F4920">
        <v>0</v>
      </c>
      <c r="G4920">
        <v>1</v>
      </c>
      <c r="H4920">
        <v>31</v>
      </c>
      <c r="I4920">
        <v>65</v>
      </c>
      <c r="J4920">
        <v>1</v>
      </c>
      <c r="K4920">
        <v>11</v>
      </c>
      <c r="L4920">
        <v>0</v>
      </c>
    </row>
    <row r="4921" spans="1:12" x14ac:dyDescent="0.2">
      <c r="A4921" t="s">
        <v>4937</v>
      </c>
      <c r="B4921" t="s">
        <v>19</v>
      </c>
      <c r="C4921">
        <v>0</v>
      </c>
      <c r="D4921">
        <v>10</v>
      </c>
      <c r="E4921">
        <v>0</v>
      </c>
      <c r="F4921">
        <v>0</v>
      </c>
      <c r="G4921">
        <v>1</v>
      </c>
      <c r="H4921">
        <v>8</v>
      </c>
      <c r="I4921">
        <v>29</v>
      </c>
      <c r="J4921">
        <v>1</v>
      </c>
      <c r="K4921">
        <v>10</v>
      </c>
      <c r="L4921">
        <v>0</v>
      </c>
    </row>
    <row r="4922" spans="1:12" x14ac:dyDescent="0.2">
      <c r="A4922" t="s">
        <v>4938</v>
      </c>
      <c r="B4922" t="s">
        <v>34</v>
      </c>
      <c r="C4922">
        <v>0</v>
      </c>
      <c r="D4922">
        <v>4</v>
      </c>
      <c r="E4922">
        <v>8</v>
      </c>
      <c r="F4922">
        <v>0</v>
      </c>
      <c r="G4922">
        <v>0.33300000000000002</v>
      </c>
      <c r="H4922">
        <v>2</v>
      </c>
      <c r="I4922">
        <v>12</v>
      </c>
      <c r="J4922">
        <v>1</v>
      </c>
      <c r="K4922">
        <v>6</v>
      </c>
      <c r="L4922">
        <v>0</v>
      </c>
    </row>
    <row r="4923" spans="1:12" x14ac:dyDescent="0.2">
      <c r="A4923" t="s">
        <v>4939</v>
      </c>
      <c r="B4923" t="s">
        <v>34</v>
      </c>
      <c r="C4923">
        <v>0</v>
      </c>
      <c r="D4923">
        <v>2</v>
      </c>
      <c r="E4923">
        <v>1</v>
      </c>
      <c r="F4923">
        <v>0</v>
      </c>
      <c r="G4923">
        <v>1</v>
      </c>
      <c r="H4923">
        <v>2</v>
      </c>
      <c r="I4923">
        <v>7</v>
      </c>
      <c r="J4923">
        <v>0</v>
      </c>
      <c r="K4923">
        <v>2</v>
      </c>
      <c r="L4923">
        <v>0</v>
      </c>
    </row>
    <row r="4924" spans="1:12" x14ac:dyDescent="0.2">
      <c r="A4924" t="s">
        <v>4940</v>
      </c>
      <c r="B4924" t="s">
        <v>34</v>
      </c>
      <c r="C4924">
        <v>0</v>
      </c>
      <c r="D4924">
        <v>3</v>
      </c>
      <c r="E4924">
        <v>6</v>
      </c>
      <c r="F4924">
        <v>0</v>
      </c>
      <c r="G4924">
        <v>0.5</v>
      </c>
      <c r="H4924">
        <v>9</v>
      </c>
      <c r="I4924">
        <v>39</v>
      </c>
      <c r="J4924">
        <v>0</v>
      </c>
      <c r="K4924">
        <v>4</v>
      </c>
      <c r="L4924">
        <v>0</v>
      </c>
    </row>
    <row r="4925" spans="1:12" x14ac:dyDescent="0.2">
      <c r="A4925" t="s">
        <v>4941</v>
      </c>
      <c r="B4925" t="s">
        <v>19</v>
      </c>
      <c r="C4925">
        <v>0</v>
      </c>
      <c r="D4925">
        <v>1</v>
      </c>
      <c r="E4925">
        <v>0</v>
      </c>
      <c r="F4925">
        <v>2</v>
      </c>
      <c r="G4925">
        <v>1</v>
      </c>
      <c r="H4925">
        <v>3</v>
      </c>
      <c r="I4925">
        <v>7</v>
      </c>
      <c r="J4925">
        <v>1</v>
      </c>
      <c r="K4925">
        <v>2</v>
      </c>
      <c r="L4925">
        <v>0</v>
      </c>
    </row>
    <row r="4926" spans="1:12" x14ac:dyDescent="0.2">
      <c r="A4926" t="s">
        <v>4942</v>
      </c>
      <c r="B4926" t="s">
        <v>34</v>
      </c>
      <c r="C4926">
        <v>0</v>
      </c>
      <c r="D4926">
        <v>9</v>
      </c>
      <c r="E4926">
        <v>43</v>
      </c>
      <c r="F4926">
        <v>0</v>
      </c>
      <c r="G4926">
        <v>0.5</v>
      </c>
      <c r="H4926">
        <v>20</v>
      </c>
      <c r="I4926">
        <v>64</v>
      </c>
      <c r="J4926">
        <v>2</v>
      </c>
      <c r="K4926">
        <v>10</v>
      </c>
      <c r="L4926">
        <v>0</v>
      </c>
    </row>
    <row r="4927" spans="1:12" x14ac:dyDescent="0.2">
      <c r="A4927" t="s">
        <v>4943</v>
      </c>
      <c r="B4927" t="s">
        <v>34</v>
      </c>
      <c r="C4927">
        <v>0</v>
      </c>
      <c r="D4927">
        <v>2</v>
      </c>
      <c r="E4927">
        <v>0</v>
      </c>
      <c r="F4927">
        <v>2</v>
      </c>
      <c r="G4927">
        <v>1</v>
      </c>
      <c r="H4927">
        <v>4</v>
      </c>
      <c r="I4927">
        <v>14</v>
      </c>
      <c r="J4927">
        <v>1</v>
      </c>
      <c r="K4927">
        <v>2</v>
      </c>
      <c r="L4927">
        <v>0</v>
      </c>
    </row>
    <row r="4928" spans="1:12" x14ac:dyDescent="0.2">
      <c r="A4928" t="s">
        <v>4944</v>
      </c>
      <c r="B4928" t="s">
        <v>34</v>
      </c>
      <c r="C4928">
        <v>0</v>
      </c>
      <c r="D4928">
        <v>2</v>
      </c>
      <c r="E4928">
        <v>0</v>
      </c>
      <c r="F4928">
        <v>2</v>
      </c>
      <c r="G4928">
        <v>1</v>
      </c>
      <c r="H4928">
        <v>4</v>
      </c>
      <c r="I4928">
        <v>12</v>
      </c>
      <c r="J4928">
        <v>1</v>
      </c>
      <c r="K4928">
        <v>2</v>
      </c>
      <c r="L4928">
        <v>0</v>
      </c>
    </row>
    <row r="4929" spans="1:12" x14ac:dyDescent="0.2">
      <c r="A4929" t="s">
        <v>4945</v>
      </c>
      <c r="B4929" t="s">
        <v>34</v>
      </c>
      <c r="C4929">
        <v>0</v>
      </c>
      <c r="D4929">
        <v>5</v>
      </c>
      <c r="E4929">
        <v>21</v>
      </c>
      <c r="F4929">
        <v>0</v>
      </c>
      <c r="G4929">
        <v>1</v>
      </c>
      <c r="H4929">
        <v>22</v>
      </c>
      <c r="I4929">
        <v>61</v>
      </c>
      <c r="J4929">
        <v>0</v>
      </c>
      <c r="K4929">
        <v>8</v>
      </c>
      <c r="L4929">
        <v>0</v>
      </c>
    </row>
    <row r="4930" spans="1:12" x14ac:dyDescent="0.2">
      <c r="A4930" t="s">
        <v>4946</v>
      </c>
      <c r="B4930" t="s">
        <v>34</v>
      </c>
      <c r="C4930">
        <v>0</v>
      </c>
      <c r="D4930">
        <v>2</v>
      </c>
      <c r="E4930">
        <v>1</v>
      </c>
      <c r="F4930">
        <v>0</v>
      </c>
      <c r="G4930">
        <v>1</v>
      </c>
      <c r="H4930">
        <v>5</v>
      </c>
      <c r="I4930">
        <v>18</v>
      </c>
      <c r="J4930">
        <v>0</v>
      </c>
      <c r="K4930">
        <v>2</v>
      </c>
      <c r="L4930">
        <v>0</v>
      </c>
    </row>
    <row r="4931" spans="1:12" x14ac:dyDescent="0.2">
      <c r="A4931" t="s">
        <v>4947</v>
      </c>
      <c r="B4931" t="s">
        <v>17</v>
      </c>
      <c r="C4931">
        <v>0</v>
      </c>
      <c r="D4931">
        <v>0</v>
      </c>
      <c r="E4931">
        <v>1</v>
      </c>
      <c r="F4931">
        <v>0</v>
      </c>
      <c r="G4931">
        <v>1</v>
      </c>
      <c r="H4931">
        <v>1</v>
      </c>
      <c r="I4931">
        <v>8</v>
      </c>
      <c r="J4931">
        <v>1</v>
      </c>
      <c r="K4931">
        <v>3</v>
      </c>
      <c r="L4931">
        <v>0</v>
      </c>
    </row>
    <row r="4932" spans="1:12" x14ac:dyDescent="0.2">
      <c r="A4932" t="s">
        <v>4948</v>
      </c>
      <c r="B4932" t="s">
        <v>34</v>
      </c>
      <c r="C4932">
        <v>0</v>
      </c>
      <c r="D4932">
        <v>2</v>
      </c>
      <c r="E4932">
        <v>1</v>
      </c>
      <c r="F4932">
        <v>0</v>
      </c>
      <c r="G4932">
        <v>1</v>
      </c>
      <c r="H4932">
        <v>3</v>
      </c>
      <c r="I4932">
        <v>7</v>
      </c>
      <c r="J4932">
        <v>1</v>
      </c>
      <c r="K4932">
        <v>2</v>
      </c>
      <c r="L4932">
        <v>0</v>
      </c>
    </row>
    <row r="4933" spans="1:12" x14ac:dyDescent="0.2">
      <c r="A4933" t="s">
        <v>4949</v>
      </c>
      <c r="B4933" t="s">
        <v>17</v>
      </c>
      <c r="C4933">
        <v>1</v>
      </c>
      <c r="D4933">
        <v>3</v>
      </c>
      <c r="E4933">
        <v>6</v>
      </c>
      <c r="F4933">
        <v>0</v>
      </c>
      <c r="G4933">
        <v>0.33300000000000002</v>
      </c>
      <c r="H4933">
        <v>2</v>
      </c>
      <c r="I4933">
        <v>6</v>
      </c>
      <c r="J4933">
        <v>1</v>
      </c>
      <c r="K4933">
        <v>5</v>
      </c>
      <c r="L4933">
        <v>0</v>
      </c>
    </row>
    <row r="4934" spans="1:12" x14ac:dyDescent="0.2">
      <c r="A4934" t="s">
        <v>4950</v>
      </c>
      <c r="B4934" t="s">
        <v>34</v>
      </c>
      <c r="C4934">
        <v>0</v>
      </c>
      <c r="D4934">
        <v>13</v>
      </c>
      <c r="E4934">
        <v>73</v>
      </c>
      <c r="F4934">
        <v>0</v>
      </c>
      <c r="G4934">
        <v>0.33300000000000002</v>
      </c>
      <c r="H4934">
        <v>29</v>
      </c>
      <c r="I4934">
        <v>81</v>
      </c>
      <c r="J4934">
        <v>3</v>
      </c>
      <c r="K4934">
        <v>15</v>
      </c>
      <c r="L4934">
        <v>0</v>
      </c>
    </row>
    <row r="4935" spans="1:12" x14ac:dyDescent="0.2">
      <c r="A4935" t="s">
        <v>4951</v>
      </c>
      <c r="B4935" t="s">
        <v>19</v>
      </c>
      <c r="C4935">
        <v>3</v>
      </c>
      <c r="D4935">
        <v>4</v>
      </c>
      <c r="E4935">
        <v>4</v>
      </c>
      <c r="F4935">
        <v>0</v>
      </c>
      <c r="G4935">
        <v>0.33300000000000002</v>
      </c>
      <c r="H4935">
        <v>4</v>
      </c>
      <c r="I4935">
        <v>10</v>
      </c>
      <c r="J4935">
        <v>2</v>
      </c>
      <c r="K4935">
        <v>4</v>
      </c>
      <c r="L4935">
        <v>0</v>
      </c>
    </row>
    <row r="4936" spans="1:12" x14ac:dyDescent="0.2">
      <c r="A4936" t="s">
        <v>4952</v>
      </c>
      <c r="B4936" t="s">
        <v>19</v>
      </c>
      <c r="C4936">
        <v>1</v>
      </c>
      <c r="D4936">
        <v>4</v>
      </c>
      <c r="E4936">
        <v>6</v>
      </c>
      <c r="F4936">
        <v>0</v>
      </c>
      <c r="G4936">
        <v>0.33300000000000002</v>
      </c>
      <c r="H4936">
        <v>2</v>
      </c>
      <c r="I4936">
        <v>5</v>
      </c>
      <c r="J4936">
        <v>2</v>
      </c>
      <c r="K4936">
        <v>4</v>
      </c>
      <c r="L4936">
        <v>0</v>
      </c>
    </row>
    <row r="4937" spans="1:12" x14ac:dyDescent="0.2">
      <c r="A4937" t="s">
        <v>4953</v>
      </c>
      <c r="B4937" t="s">
        <v>34</v>
      </c>
      <c r="C4937">
        <v>1</v>
      </c>
      <c r="D4937">
        <v>2</v>
      </c>
      <c r="E4937">
        <v>0</v>
      </c>
      <c r="F4937">
        <v>2</v>
      </c>
      <c r="G4937">
        <v>1</v>
      </c>
      <c r="H4937">
        <v>10</v>
      </c>
      <c r="I4937">
        <v>17</v>
      </c>
      <c r="J4937">
        <v>1</v>
      </c>
      <c r="K4937">
        <v>2</v>
      </c>
      <c r="L4937">
        <v>0</v>
      </c>
    </row>
    <row r="4938" spans="1:12" x14ac:dyDescent="0.2">
      <c r="A4938" t="s">
        <v>4954</v>
      </c>
      <c r="B4938" t="s">
        <v>34</v>
      </c>
      <c r="C4938">
        <v>1</v>
      </c>
      <c r="D4938">
        <v>2</v>
      </c>
      <c r="E4938">
        <v>0</v>
      </c>
      <c r="F4938">
        <v>2</v>
      </c>
      <c r="G4938">
        <v>1</v>
      </c>
      <c r="H4938">
        <v>8</v>
      </c>
      <c r="I4938">
        <v>19</v>
      </c>
      <c r="J4938">
        <v>1</v>
      </c>
      <c r="K4938">
        <v>2</v>
      </c>
      <c r="L4938">
        <v>0</v>
      </c>
    </row>
    <row r="4939" spans="1:12" x14ac:dyDescent="0.2">
      <c r="A4939" t="s">
        <v>4955</v>
      </c>
      <c r="B4939" t="s">
        <v>34</v>
      </c>
      <c r="C4939">
        <v>0</v>
      </c>
      <c r="D4939">
        <v>3</v>
      </c>
      <c r="E4939">
        <v>1</v>
      </c>
      <c r="F4939">
        <v>0</v>
      </c>
      <c r="G4939">
        <v>1</v>
      </c>
      <c r="H4939">
        <v>9</v>
      </c>
      <c r="I4939">
        <v>15</v>
      </c>
      <c r="J4939">
        <v>0</v>
      </c>
      <c r="K4939">
        <v>3</v>
      </c>
      <c r="L4939">
        <v>0</v>
      </c>
    </row>
    <row r="4940" spans="1:12" x14ac:dyDescent="0.2">
      <c r="A4940" t="s">
        <v>4956</v>
      </c>
      <c r="B4940" t="s">
        <v>34</v>
      </c>
      <c r="C4940">
        <v>0</v>
      </c>
      <c r="D4940">
        <v>13</v>
      </c>
      <c r="E4940">
        <v>89</v>
      </c>
      <c r="F4940">
        <v>0</v>
      </c>
      <c r="G4940">
        <v>1</v>
      </c>
      <c r="H4940">
        <v>25</v>
      </c>
      <c r="I4940">
        <v>73</v>
      </c>
      <c r="J4940">
        <v>0</v>
      </c>
      <c r="K4940">
        <v>14</v>
      </c>
      <c r="L4940">
        <v>0</v>
      </c>
    </row>
    <row r="4941" spans="1:12" x14ac:dyDescent="0.2">
      <c r="A4941" t="s">
        <v>4957</v>
      </c>
      <c r="B4941" t="s">
        <v>34</v>
      </c>
      <c r="C4941">
        <v>0</v>
      </c>
      <c r="D4941">
        <v>7</v>
      </c>
      <c r="E4941">
        <v>26</v>
      </c>
      <c r="F4941">
        <v>0</v>
      </c>
      <c r="G4941">
        <v>1</v>
      </c>
      <c r="H4941">
        <v>26</v>
      </c>
      <c r="I4941">
        <v>75</v>
      </c>
      <c r="J4941">
        <v>0</v>
      </c>
      <c r="K4941">
        <v>8</v>
      </c>
      <c r="L4941">
        <v>0</v>
      </c>
    </row>
    <row r="4942" spans="1:12" x14ac:dyDescent="0.2">
      <c r="A4942" t="s">
        <v>4958</v>
      </c>
      <c r="B4942" t="s">
        <v>34</v>
      </c>
      <c r="C4942">
        <v>0</v>
      </c>
      <c r="D4942">
        <v>7</v>
      </c>
      <c r="E4942">
        <v>8</v>
      </c>
      <c r="F4942">
        <v>0</v>
      </c>
      <c r="G4942">
        <v>0.5</v>
      </c>
      <c r="H4942">
        <v>24</v>
      </c>
      <c r="I4942">
        <v>56</v>
      </c>
      <c r="J4942">
        <v>1</v>
      </c>
      <c r="K4942">
        <v>8</v>
      </c>
      <c r="L4942">
        <v>0</v>
      </c>
    </row>
    <row r="4943" spans="1:12" x14ac:dyDescent="0.2">
      <c r="A4943" t="s">
        <v>4959</v>
      </c>
      <c r="B4943" t="s">
        <v>34</v>
      </c>
      <c r="C4943">
        <v>0</v>
      </c>
      <c r="D4943">
        <v>1</v>
      </c>
      <c r="E4943">
        <v>0</v>
      </c>
      <c r="F4943">
        <v>2</v>
      </c>
      <c r="G4943">
        <v>1</v>
      </c>
      <c r="H4943">
        <v>7</v>
      </c>
      <c r="I4943">
        <v>10</v>
      </c>
      <c r="J4943">
        <v>1</v>
      </c>
      <c r="K4943">
        <v>2</v>
      </c>
      <c r="L4943">
        <v>0</v>
      </c>
    </row>
    <row r="4944" spans="1:12" x14ac:dyDescent="0.2">
      <c r="A4944" t="s">
        <v>4960</v>
      </c>
      <c r="B4944" t="s">
        <v>34</v>
      </c>
      <c r="C4944">
        <v>0</v>
      </c>
      <c r="D4944">
        <v>3</v>
      </c>
      <c r="E4944">
        <v>15</v>
      </c>
      <c r="F4944">
        <v>0</v>
      </c>
      <c r="G4944">
        <v>0.5</v>
      </c>
      <c r="H4944">
        <v>18</v>
      </c>
      <c r="I4944">
        <v>33</v>
      </c>
      <c r="J4944">
        <v>0</v>
      </c>
      <c r="K4944">
        <v>6</v>
      </c>
      <c r="L4944">
        <v>0</v>
      </c>
    </row>
    <row r="4945" spans="1:12" x14ac:dyDescent="0.2">
      <c r="A4945" t="s">
        <v>4961</v>
      </c>
      <c r="B4945" t="s">
        <v>15</v>
      </c>
      <c r="C4945">
        <v>0</v>
      </c>
      <c r="D4945">
        <v>18</v>
      </c>
      <c r="E4945">
        <v>0</v>
      </c>
      <c r="F4945">
        <v>1</v>
      </c>
      <c r="G4945">
        <v>1</v>
      </c>
      <c r="H4945">
        <v>7</v>
      </c>
      <c r="I4945">
        <v>42</v>
      </c>
      <c r="J4945">
        <v>7</v>
      </c>
      <c r="K4945">
        <v>18</v>
      </c>
      <c r="L4945">
        <v>0</v>
      </c>
    </row>
    <row r="4946" spans="1:12" x14ac:dyDescent="0.2">
      <c r="A4946" t="s">
        <v>4962</v>
      </c>
      <c r="B4946" t="s">
        <v>17</v>
      </c>
      <c r="C4946">
        <v>0</v>
      </c>
      <c r="D4946">
        <v>3</v>
      </c>
      <c r="E4946">
        <v>0</v>
      </c>
      <c r="F4946">
        <v>0</v>
      </c>
      <c r="G4946">
        <v>1</v>
      </c>
      <c r="H4946">
        <v>3</v>
      </c>
      <c r="I4946">
        <v>7</v>
      </c>
      <c r="J4946">
        <v>2</v>
      </c>
      <c r="K4946">
        <v>3</v>
      </c>
      <c r="L4946">
        <v>0</v>
      </c>
    </row>
    <row r="4947" spans="1:12" x14ac:dyDescent="0.2">
      <c r="A4947" t="s">
        <v>4963</v>
      </c>
      <c r="B4947" t="s">
        <v>17</v>
      </c>
      <c r="C4947">
        <v>0</v>
      </c>
      <c r="D4947">
        <v>5</v>
      </c>
      <c r="E4947">
        <v>0</v>
      </c>
      <c r="F4947">
        <v>0</v>
      </c>
      <c r="G4947">
        <v>1</v>
      </c>
      <c r="H4947">
        <v>2</v>
      </c>
      <c r="I4947">
        <v>21</v>
      </c>
      <c r="J4947">
        <v>1</v>
      </c>
      <c r="K4947">
        <v>6</v>
      </c>
      <c r="L4947">
        <v>0</v>
      </c>
    </row>
    <row r="4948" spans="1:12" x14ac:dyDescent="0.2">
      <c r="A4948" t="s">
        <v>4964</v>
      </c>
      <c r="B4948" t="s">
        <v>19</v>
      </c>
      <c r="C4948">
        <v>0</v>
      </c>
      <c r="D4948">
        <v>3</v>
      </c>
      <c r="E4948">
        <v>3</v>
      </c>
      <c r="F4948">
        <v>0</v>
      </c>
      <c r="G4948">
        <v>1</v>
      </c>
      <c r="H4948">
        <v>6</v>
      </c>
      <c r="I4948">
        <v>20</v>
      </c>
      <c r="J4948">
        <v>1</v>
      </c>
      <c r="K4948">
        <v>12</v>
      </c>
      <c r="L4948">
        <v>0</v>
      </c>
    </row>
    <row r="4949" spans="1:12" x14ac:dyDescent="0.2">
      <c r="A4949" t="s">
        <v>4965</v>
      </c>
      <c r="B4949" t="s">
        <v>19</v>
      </c>
      <c r="C4949">
        <v>0</v>
      </c>
      <c r="D4949">
        <v>5</v>
      </c>
      <c r="E4949">
        <v>7</v>
      </c>
      <c r="F4949">
        <v>0</v>
      </c>
      <c r="G4949">
        <v>0.25</v>
      </c>
      <c r="H4949">
        <v>2</v>
      </c>
      <c r="I4949">
        <v>22</v>
      </c>
      <c r="J4949">
        <v>1</v>
      </c>
      <c r="K4949">
        <v>7</v>
      </c>
      <c r="L4949">
        <v>0</v>
      </c>
    </row>
    <row r="4950" spans="1:12" x14ac:dyDescent="0.2">
      <c r="A4950" t="s">
        <v>4966</v>
      </c>
      <c r="B4950" t="s">
        <v>34</v>
      </c>
      <c r="C4950">
        <v>0</v>
      </c>
      <c r="D4950">
        <v>2</v>
      </c>
      <c r="E4950">
        <v>1</v>
      </c>
      <c r="F4950">
        <v>0</v>
      </c>
      <c r="G4950">
        <v>1</v>
      </c>
      <c r="H4950">
        <v>4</v>
      </c>
      <c r="I4950">
        <v>7</v>
      </c>
      <c r="J4950">
        <v>0</v>
      </c>
      <c r="K4950">
        <v>2</v>
      </c>
      <c r="L4950">
        <v>0</v>
      </c>
    </row>
    <row r="4951" spans="1:12" x14ac:dyDescent="0.2">
      <c r="A4951" t="s">
        <v>4967</v>
      </c>
      <c r="B4951" t="s">
        <v>19</v>
      </c>
      <c r="C4951">
        <v>0</v>
      </c>
      <c r="D4951">
        <v>1</v>
      </c>
      <c r="E4951">
        <v>1</v>
      </c>
      <c r="F4951">
        <v>0</v>
      </c>
      <c r="G4951">
        <v>1</v>
      </c>
      <c r="H4951">
        <v>1</v>
      </c>
      <c r="I4951">
        <v>3</v>
      </c>
      <c r="J4951">
        <v>1</v>
      </c>
      <c r="K4951">
        <v>2</v>
      </c>
      <c r="L4951">
        <v>0</v>
      </c>
    </row>
    <row r="4952" spans="1:12" x14ac:dyDescent="0.2">
      <c r="A4952" t="s">
        <v>4968</v>
      </c>
      <c r="B4952" t="s">
        <v>19</v>
      </c>
      <c r="C4952">
        <v>0</v>
      </c>
      <c r="D4952">
        <v>1</v>
      </c>
      <c r="E4952">
        <v>1</v>
      </c>
      <c r="F4952">
        <v>0</v>
      </c>
      <c r="G4952">
        <v>1</v>
      </c>
      <c r="H4952">
        <v>1</v>
      </c>
      <c r="I4952">
        <v>3</v>
      </c>
      <c r="J4952">
        <v>1</v>
      </c>
      <c r="K4952">
        <v>2</v>
      </c>
      <c r="L4952">
        <v>0</v>
      </c>
    </row>
    <row r="4953" spans="1:12" x14ac:dyDescent="0.2">
      <c r="A4953" t="s">
        <v>4969</v>
      </c>
      <c r="B4953" t="s">
        <v>19</v>
      </c>
      <c r="C4953">
        <v>0</v>
      </c>
      <c r="D4953">
        <v>1</v>
      </c>
      <c r="E4953">
        <v>1</v>
      </c>
      <c r="F4953">
        <v>0</v>
      </c>
      <c r="G4953">
        <v>1</v>
      </c>
      <c r="H4953">
        <v>1</v>
      </c>
      <c r="I4953">
        <v>3</v>
      </c>
      <c r="J4953">
        <v>1</v>
      </c>
      <c r="K4953">
        <v>2</v>
      </c>
      <c r="L4953">
        <v>0</v>
      </c>
    </row>
    <row r="4954" spans="1:12" x14ac:dyDescent="0.2">
      <c r="A4954" t="s">
        <v>4970</v>
      </c>
      <c r="B4954" t="s">
        <v>34</v>
      </c>
      <c r="C4954">
        <v>0</v>
      </c>
      <c r="D4954">
        <v>2</v>
      </c>
      <c r="E4954">
        <v>1</v>
      </c>
      <c r="F4954">
        <v>0</v>
      </c>
      <c r="G4954">
        <v>1</v>
      </c>
      <c r="H4954">
        <v>20</v>
      </c>
      <c r="I4954">
        <v>29</v>
      </c>
      <c r="J4954">
        <v>0</v>
      </c>
      <c r="K4954">
        <v>2</v>
      </c>
      <c r="L4954">
        <v>0</v>
      </c>
    </row>
    <row r="4955" spans="1:12" x14ac:dyDescent="0.2">
      <c r="A4955" t="s">
        <v>4971</v>
      </c>
      <c r="B4955" t="s">
        <v>34</v>
      </c>
      <c r="C4955">
        <v>0</v>
      </c>
      <c r="D4955">
        <v>2</v>
      </c>
      <c r="E4955">
        <v>1</v>
      </c>
      <c r="F4955">
        <v>0</v>
      </c>
      <c r="G4955">
        <v>1</v>
      </c>
      <c r="H4955">
        <v>23</v>
      </c>
      <c r="I4955">
        <v>39</v>
      </c>
      <c r="J4955">
        <v>0</v>
      </c>
      <c r="K4955">
        <v>2</v>
      </c>
      <c r="L4955">
        <v>0</v>
      </c>
    </row>
    <row r="4956" spans="1:12" x14ac:dyDescent="0.2">
      <c r="A4956" t="s">
        <v>4972</v>
      </c>
      <c r="B4956" t="s">
        <v>17</v>
      </c>
      <c r="C4956">
        <v>0</v>
      </c>
      <c r="D4956">
        <v>1</v>
      </c>
      <c r="E4956">
        <v>1</v>
      </c>
      <c r="F4956">
        <v>0</v>
      </c>
      <c r="G4956">
        <v>1</v>
      </c>
      <c r="H4956">
        <v>2</v>
      </c>
      <c r="I4956">
        <v>6</v>
      </c>
      <c r="J4956">
        <v>1</v>
      </c>
      <c r="K4956">
        <v>3</v>
      </c>
      <c r="L4956">
        <v>0</v>
      </c>
    </row>
    <row r="4957" spans="1:12" x14ac:dyDescent="0.2">
      <c r="A4957" t="s">
        <v>4973</v>
      </c>
      <c r="B4957" t="s">
        <v>34</v>
      </c>
      <c r="C4957">
        <v>0</v>
      </c>
      <c r="D4957">
        <v>3</v>
      </c>
      <c r="E4957">
        <v>1</v>
      </c>
      <c r="F4957">
        <v>0</v>
      </c>
      <c r="G4957">
        <v>1</v>
      </c>
      <c r="H4957">
        <v>21</v>
      </c>
      <c r="I4957">
        <v>35</v>
      </c>
      <c r="J4957">
        <v>3</v>
      </c>
      <c r="K4957">
        <v>3</v>
      </c>
      <c r="L4957">
        <v>0</v>
      </c>
    </row>
    <row r="4958" spans="1:12" x14ac:dyDescent="0.2">
      <c r="A4958" t="s">
        <v>4974</v>
      </c>
      <c r="B4958" t="s">
        <v>17</v>
      </c>
      <c r="C4958">
        <v>0</v>
      </c>
      <c r="D4958">
        <v>1</v>
      </c>
      <c r="E4958">
        <v>1</v>
      </c>
      <c r="F4958">
        <v>0</v>
      </c>
      <c r="G4958">
        <v>1</v>
      </c>
      <c r="H4958">
        <v>2</v>
      </c>
      <c r="I4958">
        <v>9</v>
      </c>
      <c r="J4958">
        <v>1</v>
      </c>
      <c r="K4958">
        <v>3</v>
      </c>
      <c r="L4958">
        <v>0</v>
      </c>
    </row>
    <row r="4959" spans="1:12" x14ac:dyDescent="0.2">
      <c r="A4959" t="s">
        <v>4975</v>
      </c>
      <c r="B4959" t="s">
        <v>34</v>
      </c>
      <c r="C4959">
        <v>0</v>
      </c>
      <c r="D4959">
        <v>0</v>
      </c>
      <c r="E4959">
        <v>4</v>
      </c>
      <c r="F4959">
        <v>0</v>
      </c>
      <c r="G4959">
        <v>0.5</v>
      </c>
      <c r="H4959">
        <v>6</v>
      </c>
      <c r="I4959">
        <v>13</v>
      </c>
      <c r="J4959">
        <v>2</v>
      </c>
      <c r="K4959">
        <v>6</v>
      </c>
      <c r="L4959">
        <v>0</v>
      </c>
    </row>
    <row r="4960" spans="1:12" x14ac:dyDescent="0.2">
      <c r="A4960" t="s">
        <v>4976</v>
      </c>
      <c r="B4960" t="s">
        <v>34</v>
      </c>
      <c r="C4960">
        <v>0</v>
      </c>
      <c r="D4960">
        <v>1</v>
      </c>
      <c r="E4960">
        <v>0</v>
      </c>
      <c r="F4960">
        <v>0</v>
      </c>
      <c r="G4960">
        <v>1</v>
      </c>
      <c r="H4960">
        <v>6</v>
      </c>
      <c r="I4960">
        <v>3</v>
      </c>
      <c r="J4960">
        <v>1</v>
      </c>
      <c r="K4960">
        <v>1</v>
      </c>
      <c r="L4960">
        <v>0</v>
      </c>
    </row>
    <row r="4961" spans="1:12" x14ac:dyDescent="0.2">
      <c r="A4961" t="s">
        <v>4977</v>
      </c>
      <c r="B4961" t="s">
        <v>34</v>
      </c>
      <c r="C4961">
        <v>0</v>
      </c>
      <c r="D4961">
        <v>2</v>
      </c>
      <c r="E4961">
        <v>3</v>
      </c>
      <c r="F4961">
        <v>0</v>
      </c>
      <c r="G4961">
        <v>0.5</v>
      </c>
      <c r="H4961">
        <v>5</v>
      </c>
      <c r="I4961">
        <v>13</v>
      </c>
      <c r="J4961">
        <v>1</v>
      </c>
      <c r="K4961">
        <v>4</v>
      </c>
      <c r="L4961">
        <v>0</v>
      </c>
    </row>
    <row r="4962" spans="1:12" x14ac:dyDescent="0.2">
      <c r="A4962" t="s">
        <v>4978</v>
      </c>
      <c r="B4962" t="s">
        <v>34</v>
      </c>
      <c r="C4962">
        <v>0</v>
      </c>
      <c r="D4962">
        <v>3</v>
      </c>
      <c r="E4962">
        <v>8</v>
      </c>
      <c r="F4962">
        <v>0</v>
      </c>
      <c r="G4962">
        <v>0.5</v>
      </c>
      <c r="H4962">
        <v>31</v>
      </c>
      <c r="I4962">
        <v>67</v>
      </c>
      <c r="J4962">
        <v>0</v>
      </c>
      <c r="K4962">
        <v>5</v>
      </c>
      <c r="L4962">
        <v>0</v>
      </c>
    </row>
    <row r="4963" spans="1:12" x14ac:dyDescent="0.2">
      <c r="A4963" t="s">
        <v>4979</v>
      </c>
      <c r="B4963" t="s">
        <v>34</v>
      </c>
      <c r="C4963">
        <v>0</v>
      </c>
      <c r="D4963">
        <v>2</v>
      </c>
      <c r="E4963">
        <v>10</v>
      </c>
      <c r="F4963">
        <v>0</v>
      </c>
      <c r="G4963">
        <v>1</v>
      </c>
      <c r="H4963">
        <v>28</v>
      </c>
      <c r="I4963">
        <v>52</v>
      </c>
      <c r="J4963">
        <v>0</v>
      </c>
      <c r="K4963">
        <v>5</v>
      </c>
      <c r="L4963">
        <v>0</v>
      </c>
    </row>
    <row r="4964" spans="1:12" x14ac:dyDescent="0.2">
      <c r="A4964" t="s">
        <v>4980</v>
      </c>
      <c r="B4964" t="s">
        <v>34</v>
      </c>
      <c r="C4964">
        <v>0</v>
      </c>
      <c r="D4964">
        <v>7</v>
      </c>
      <c r="E4964">
        <v>21</v>
      </c>
      <c r="F4964">
        <v>0</v>
      </c>
      <c r="G4964">
        <v>0.16700000000000001</v>
      </c>
      <c r="H4964">
        <v>4</v>
      </c>
      <c r="I4964">
        <v>23</v>
      </c>
      <c r="J4964">
        <v>2</v>
      </c>
      <c r="K4964">
        <v>7</v>
      </c>
      <c r="L4964">
        <v>0</v>
      </c>
    </row>
    <row r="4965" spans="1:12" x14ac:dyDescent="0.2">
      <c r="A4965" t="s">
        <v>4981</v>
      </c>
      <c r="B4965" t="s">
        <v>17</v>
      </c>
      <c r="C4965">
        <v>0</v>
      </c>
      <c r="D4965">
        <v>1</v>
      </c>
      <c r="E4965">
        <v>1</v>
      </c>
      <c r="F4965">
        <v>2</v>
      </c>
      <c r="G4965">
        <v>1</v>
      </c>
      <c r="H4965">
        <v>1</v>
      </c>
      <c r="I4965">
        <v>4</v>
      </c>
      <c r="J4965">
        <v>1</v>
      </c>
      <c r="K4965">
        <v>2</v>
      </c>
      <c r="L4965">
        <v>0</v>
      </c>
    </row>
    <row r="4966" spans="1:12" x14ac:dyDescent="0.2">
      <c r="A4966" t="s">
        <v>4982</v>
      </c>
      <c r="B4966" t="s">
        <v>17</v>
      </c>
      <c r="C4966">
        <v>0</v>
      </c>
      <c r="D4966">
        <v>1</v>
      </c>
      <c r="E4966">
        <v>1</v>
      </c>
      <c r="F4966">
        <v>2</v>
      </c>
      <c r="G4966">
        <v>1</v>
      </c>
      <c r="H4966">
        <v>1</v>
      </c>
      <c r="I4966">
        <v>4</v>
      </c>
      <c r="J4966">
        <v>1</v>
      </c>
      <c r="K4966">
        <v>2</v>
      </c>
      <c r="L4966">
        <v>0</v>
      </c>
    </row>
    <row r="4967" spans="1:12" x14ac:dyDescent="0.2">
      <c r="A4967" t="s">
        <v>4983</v>
      </c>
      <c r="B4967" t="s">
        <v>34</v>
      </c>
      <c r="C4967">
        <v>1</v>
      </c>
      <c r="D4967">
        <v>47</v>
      </c>
      <c r="E4967">
        <v>768</v>
      </c>
      <c r="F4967">
        <v>1</v>
      </c>
      <c r="G4967">
        <v>4.4999999999999998E-2</v>
      </c>
      <c r="H4967">
        <v>64</v>
      </c>
      <c r="I4967">
        <v>223</v>
      </c>
      <c r="J4967">
        <v>267</v>
      </c>
      <c r="K4967">
        <v>50</v>
      </c>
      <c r="L4967">
        <v>0</v>
      </c>
    </row>
    <row r="4968" spans="1:12" x14ac:dyDescent="0.2">
      <c r="A4968" t="s">
        <v>4984</v>
      </c>
      <c r="B4968" t="s">
        <v>34</v>
      </c>
      <c r="C4968">
        <v>0</v>
      </c>
      <c r="D4968">
        <v>1</v>
      </c>
      <c r="E4968">
        <v>0</v>
      </c>
      <c r="F4968">
        <v>0</v>
      </c>
      <c r="G4968">
        <v>1</v>
      </c>
      <c r="H4968">
        <v>2</v>
      </c>
      <c r="I4968">
        <v>3</v>
      </c>
      <c r="J4968">
        <v>1</v>
      </c>
      <c r="K4968">
        <v>2</v>
      </c>
      <c r="L4968">
        <v>0</v>
      </c>
    </row>
    <row r="4969" spans="1:12" x14ac:dyDescent="0.2">
      <c r="A4969" t="s">
        <v>4985</v>
      </c>
      <c r="B4969" t="s">
        <v>34</v>
      </c>
      <c r="C4969">
        <v>0</v>
      </c>
      <c r="D4969">
        <v>1</v>
      </c>
      <c r="E4969">
        <v>0</v>
      </c>
      <c r="F4969">
        <v>0</v>
      </c>
      <c r="G4969">
        <v>1</v>
      </c>
      <c r="H4969">
        <v>2</v>
      </c>
      <c r="I4969">
        <v>3</v>
      </c>
      <c r="J4969">
        <v>1</v>
      </c>
      <c r="K4969">
        <v>2</v>
      </c>
      <c r="L4969">
        <v>0</v>
      </c>
    </row>
    <row r="4970" spans="1:12" x14ac:dyDescent="0.2">
      <c r="A4970" t="s">
        <v>4986</v>
      </c>
      <c r="B4970" t="s">
        <v>17</v>
      </c>
      <c r="C4970">
        <v>0</v>
      </c>
      <c r="D4970">
        <v>1</v>
      </c>
      <c r="E4970">
        <v>0</v>
      </c>
      <c r="F4970">
        <v>1</v>
      </c>
      <c r="G4970">
        <v>1</v>
      </c>
      <c r="H4970">
        <v>1</v>
      </c>
      <c r="I4970">
        <v>10</v>
      </c>
      <c r="J4970">
        <v>1</v>
      </c>
      <c r="K4970">
        <v>2</v>
      </c>
      <c r="L4970">
        <v>0</v>
      </c>
    </row>
    <row r="4971" spans="1:12" x14ac:dyDescent="0.2">
      <c r="A4971" t="s">
        <v>4987</v>
      </c>
      <c r="B4971" t="s">
        <v>34</v>
      </c>
      <c r="C4971">
        <v>0</v>
      </c>
      <c r="D4971">
        <v>0</v>
      </c>
      <c r="E4971">
        <v>1</v>
      </c>
      <c r="F4971">
        <v>0</v>
      </c>
      <c r="G4971">
        <v>1</v>
      </c>
      <c r="H4971">
        <v>3</v>
      </c>
      <c r="I4971">
        <v>5</v>
      </c>
      <c r="J4971">
        <v>1</v>
      </c>
      <c r="K4971">
        <v>2</v>
      </c>
      <c r="L4971">
        <v>0</v>
      </c>
    </row>
    <row r="4972" spans="1:12" x14ac:dyDescent="0.2">
      <c r="A4972" t="s">
        <v>4988</v>
      </c>
      <c r="B4972" t="s">
        <v>17</v>
      </c>
      <c r="C4972">
        <v>0</v>
      </c>
      <c r="D4972">
        <v>1</v>
      </c>
      <c r="E4972">
        <v>6</v>
      </c>
      <c r="F4972">
        <v>1</v>
      </c>
      <c r="G4972">
        <v>0.33300000000000002</v>
      </c>
      <c r="H4972">
        <v>4</v>
      </c>
      <c r="I4972">
        <v>6</v>
      </c>
      <c r="J4972">
        <v>3</v>
      </c>
      <c r="K4972">
        <v>4</v>
      </c>
      <c r="L4972">
        <v>2</v>
      </c>
    </row>
    <row r="4973" spans="1:12" x14ac:dyDescent="0.2">
      <c r="A4973" t="s">
        <v>4989</v>
      </c>
      <c r="B4973" t="s">
        <v>17</v>
      </c>
      <c r="C4973">
        <v>0</v>
      </c>
      <c r="D4973">
        <v>1</v>
      </c>
      <c r="E4973">
        <v>0</v>
      </c>
      <c r="F4973">
        <v>0</v>
      </c>
      <c r="G4973">
        <v>1</v>
      </c>
      <c r="H4973">
        <v>3</v>
      </c>
      <c r="I4973">
        <v>9</v>
      </c>
      <c r="J4973">
        <v>1</v>
      </c>
      <c r="K4973">
        <v>2</v>
      </c>
      <c r="L4973">
        <v>0</v>
      </c>
    </row>
    <row r="4974" spans="1:12" x14ac:dyDescent="0.2">
      <c r="A4974" t="s">
        <v>4990</v>
      </c>
      <c r="B4974" t="s">
        <v>15</v>
      </c>
      <c r="C4974">
        <v>0</v>
      </c>
      <c r="D4974">
        <v>51</v>
      </c>
      <c r="E4974">
        <v>99</v>
      </c>
      <c r="F4974">
        <v>1</v>
      </c>
      <c r="G4974">
        <v>0.1</v>
      </c>
      <c r="H4974">
        <v>5</v>
      </c>
      <c r="I4974">
        <v>79</v>
      </c>
      <c r="J4974">
        <v>133</v>
      </c>
      <c r="K4974">
        <v>56</v>
      </c>
      <c r="L4974">
        <v>0</v>
      </c>
    </row>
    <row r="4975" spans="1:12" x14ac:dyDescent="0.2">
      <c r="A4975" t="s">
        <v>4991</v>
      </c>
      <c r="B4975" t="s">
        <v>17</v>
      </c>
      <c r="C4975">
        <v>0</v>
      </c>
      <c r="D4975">
        <v>0</v>
      </c>
      <c r="E4975">
        <v>0</v>
      </c>
      <c r="F4975">
        <v>0</v>
      </c>
      <c r="G4975">
        <v>1</v>
      </c>
      <c r="H4975">
        <v>1</v>
      </c>
      <c r="I4975">
        <v>7</v>
      </c>
      <c r="J4975">
        <v>1</v>
      </c>
      <c r="K4975">
        <v>5</v>
      </c>
      <c r="L4975">
        <v>0</v>
      </c>
    </row>
    <row r="4976" spans="1:12" x14ac:dyDescent="0.2">
      <c r="A4976" t="s">
        <v>4992</v>
      </c>
      <c r="B4976" t="s">
        <v>15</v>
      </c>
      <c r="C4976">
        <v>0</v>
      </c>
      <c r="D4976">
        <v>0</v>
      </c>
      <c r="E4976">
        <v>0</v>
      </c>
      <c r="F4976">
        <v>0</v>
      </c>
      <c r="G4976">
        <v>1</v>
      </c>
      <c r="H4976">
        <v>1</v>
      </c>
      <c r="I4976">
        <v>7</v>
      </c>
      <c r="J4976">
        <v>1</v>
      </c>
      <c r="K4976">
        <v>5</v>
      </c>
      <c r="L4976">
        <v>0</v>
      </c>
    </row>
    <row r="4977" spans="1:12" x14ac:dyDescent="0.2">
      <c r="A4977" t="s">
        <v>4993</v>
      </c>
      <c r="B4977" t="s">
        <v>13</v>
      </c>
      <c r="C4977">
        <v>0</v>
      </c>
      <c r="D4977">
        <v>0</v>
      </c>
      <c r="E4977">
        <v>0</v>
      </c>
      <c r="F4977">
        <v>1</v>
      </c>
      <c r="G4977">
        <v>1</v>
      </c>
      <c r="H4977">
        <v>0</v>
      </c>
      <c r="I4977">
        <v>0</v>
      </c>
      <c r="J4977">
        <v>317</v>
      </c>
      <c r="K4977">
        <v>0</v>
      </c>
      <c r="L4977">
        <v>0</v>
      </c>
    </row>
    <row r="4978" spans="1:12" x14ac:dyDescent="0.2">
      <c r="A4978" t="s">
        <v>4994</v>
      </c>
      <c r="B4978" t="s">
        <v>15</v>
      </c>
      <c r="C4978">
        <v>0</v>
      </c>
      <c r="D4978">
        <v>7</v>
      </c>
      <c r="E4978">
        <v>6</v>
      </c>
      <c r="F4978">
        <v>1</v>
      </c>
      <c r="G4978">
        <v>0.5</v>
      </c>
      <c r="H4978">
        <v>4</v>
      </c>
      <c r="I4978">
        <v>29</v>
      </c>
      <c r="J4978">
        <v>49</v>
      </c>
      <c r="K4978">
        <v>7</v>
      </c>
      <c r="L4978">
        <v>27</v>
      </c>
    </row>
    <row r="4979" spans="1:12" x14ac:dyDescent="0.2">
      <c r="A4979" t="s">
        <v>4995</v>
      </c>
      <c r="B4979" t="s">
        <v>15</v>
      </c>
      <c r="C4979">
        <v>0</v>
      </c>
      <c r="D4979">
        <v>1</v>
      </c>
      <c r="E4979">
        <v>0</v>
      </c>
      <c r="F4979">
        <v>1</v>
      </c>
      <c r="G4979">
        <v>1</v>
      </c>
      <c r="H4979">
        <v>2</v>
      </c>
      <c r="I4979">
        <v>8</v>
      </c>
      <c r="J4979">
        <v>1</v>
      </c>
      <c r="K4979">
        <v>2</v>
      </c>
      <c r="L4979">
        <v>0</v>
      </c>
    </row>
    <row r="4980" spans="1:12" x14ac:dyDescent="0.2">
      <c r="A4980" t="s">
        <v>4996</v>
      </c>
      <c r="B4980" t="s">
        <v>13</v>
      </c>
      <c r="C4980">
        <v>0</v>
      </c>
      <c r="D4980">
        <v>1</v>
      </c>
      <c r="E4980">
        <v>0</v>
      </c>
      <c r="F4980">
        <v>1</v>
      </c>
      <c r="G4980">
        <v>1</v>
      </c>
      <c r="H4980">
        <v>0</v>
      </c>
      <c r="I4980">
        <v>1</v>
      </c>
      <c r="J4980">
        <v>14</v>
      </c>
      <c r="K4980">
        <v>1</v>
      </c>
      <c r="L4980">
        <v>0</v>
      </c>
    </row>
    <row r="4981" spans="1:12" x14ac:dyDescent="0.2">
      <c r="A4981" t="s">
        <v>4997</v>
      </c>
      <c r="B4981" t="s">
        <v>15</v>
      </c>
      <c r="C4981">
        <v>0</v>
      </c>
      <c r="D4981">
        <v>20</v>
      </c>
      <c r="E4981">
        <v>108</v>
      </c>
      <c r="F4981">
        <v>1</v>
      </c>
      <c r="G4981">
        <v>0.5</v>
      </c>
      <c r="H4981">
        <v>8</v>
      </c>
      <c r="I4981">
        <v>75</v>
      </c>
      <c r="J4981">
        <v>80</v>
      </c>
      <c r="K4981">
        <v>23</v>
      </c>
      <c r="L4981">
        <v>1</v>
      </c>
    </row>
    <row r="4982" spans="1:12" x14ac:dyDescent="0.2">
      <c r="A4982" t="s">
        <v>4998</v>
      </c>
      <c r="B4982" t="s">
        <v>15</v>
      </c>
      <c r="C4982">
        <v>0</v>
      </c>
      <c r="D4982">
        <v>4</v>
      </c>
      <c r="E4982">
        <v>4</v>
      </c>
      <c r="F4982">
        <v>1</v>
      </c>
      <c r="G4982">
        <v>0.33300000000000002</v>
      </c>
      <c r="H4982">
        <v>3</v>
      </c>
      <c r="I4982">
        <v>7</v>
      </c>
      <c r="J4982">
        <v>1</v>
      </c>
      <c r="K4982">
        <v>5</v>
      </c>
      <c r="L4982">
        <v>0</v>
      </c>
    </row>
    <row r="4983" spans="1:12" x14ac:dyDescent="0.2">
      <c r="A4983" t="s">
        <v>4999</v>
      </c>
      <c r="B4983" t="s">
        <v>15</v>
      </c>
      <c r="C4983">
        <v>0</v>
      </c>
      <c r="D4983">
        <v>1</v>
      </c>
      <c r="E4983">
        <v>0</v>
      </c>
      <c r="F4983">
        <v>1</v>
      </c>
      <c r="G4983">
        <v>1</v>
      </c>
      <c r="H4983">
        <v>2</v>
      </c>
      <c r="I4983">
        <v>8</v>
      </c>
      <c r="J4983">
        <v>1</v>
      </c>
      <c r="K4983">
        <v>2</v>
      </c>
      <c r="L4983">
        <v>0</v>
      </c>
    </row>
    <row r="4984" spans="1:12" x14ac:dyDescent="0.2">
      <c r="A4984" t="s">
        <v>5000</v>
      </c>
      <c r="B4984" t="s">
        <v>15</v>
      </c>
      <c r="C4984">
        <v>1</v>
      </c>
      <c r="D4984">
        <v>2</v>
      </c>
      <c r="E4984">
        <v>1</v>
      </c>
      <c r="F4984">
        <v>1</v>
      </c>
      <c r="G4984">
        <v>1</v>
      </c>
      <c r="H4984">
        <v>2</v>
      </c>
      <c r="I4984">
        <v>5</v>
      </c>
      <c r="J4984">
        <v>42</v>
      </c>
      <c r="K4984">
        <v>3</v>
      </c>
      <c r="L4984">
        <v>7</v>
      </c>
    </row>
    <row r="4985" spans="1:12" x14ac:dyDescent="0.2">
      <c r="A4985" t="s">
        <v>5001</v>
      </c>
      <c r="B4985" t="s">
        <v>15</v>
      </c>
      <c r="C4985">
        <v>0</v>
      </c>
      <c r="D4985">
        <v>1</v>
      </c>
      <c r="E4985">
        <v>4</v>
      </c>
      <c r="F4985">
        <v>0</v>
      </c>
      <c r="G4985">
        <v>1</v>
      </c>
      <c r="H4985">
        <v>3</v>
      </c>
      <c r="I4985">
        <v>21</v>
      </c>
      <c r="J4985">
        <v>1</v>
      </c>
      <c r="K4985">
        <v>5</v>
      </c>
      <c r="L4985">
        <v>0</v>
      </c>
    </row>
    <row r="4986" spans="1:12" x14ac:dyDescent="0.2">
      <c r="A4986" t="s">
        <v>5002</v>
      </c>
      <c r="B4986" t="s">
        <v>15</v>
      </c>
      <c r="C4986">
        <v>0</v>
      </c>
      <c r="D4986">
        <v>3</v>
      </c>
      <c r="E4986">
        <v>1</v>
      </c>
      <c r="F4986">
        <v>1</v>
      </c>
      <c r="G4986">
        <v>1</v>
      </c>
      <c r="H4986">
        <v>1</v>
      </c>
      <c r="I4986">
        <v>4</v>
      </c>
      <c r="J4986">
        <v>22</v>
      </c>
      <c r="K4986">
        <v>3</v>
      </c>
      <c r="L4986">
        <v>0</v>
      </c>
    </row>
    <row r="4987" spans="1:12" x14ac:dyDescent="0.2">
      <c r="A4987" t="s">
        <v>5003</v>
      </c>
      <c r="B4987" t="s">
        <v>15</v>
      </c>
      <c r="C4987">
        <v>1</v>
      </c>
      <c r="D4987">
        <v>44</v>
      </c>
      <c r="E4987">
        <v>975</v>
      </c>
      <c r="F4987">
        <v>1</v>
      </c>
      <c r="G4987">
        <v>5.8999999999999997E-2</v>
      </c>
      <c r="H4987">
        <v>6</v>
      </c>
      <c r="I4987">
        <v>124</v>
      </c>
      <c r="J4987">
        <v>55</v>
      </c>
      <c r="K4987">
        <v>54</v>
      </c>
      <c r="L4987">
        <v>0</v>
      </c>
    </row>
    <row r="4988" spans="1:12" x14ac:dyDescent="0.2">
      <c r="A4988" t="s">
        <v>5004</v>
      </c>
      <c r="B4988" t="s">
        <v>13</v>
      </c>
      <c r="C4988">
        <v>0</v>
      </c>
      <c r="D4988">
        <v>1</v>
      </c>
      <c r="E4988">
        <v>0</v>
      </c>
      <c r="F4988">
        <v>1</v>
      </c>
      <c r="G4988">
        <v>1</v>
      </c>
      <c r="H4988">
        <v>1</v>
      </c>
      <c r="I4988">
        <v>1</v>
      </c>
      <c r="J4988">
        <v>5</v>
      </c>
      <c r="K4988">
        <v>1</v>
      </c>
      <c r="L4988">
        <v>0</v>
      </c>
    </row>
    <row r="4989" spans="1:12" x14ac:dyDescent="0.2">
      <c r="A4989" t="s">
        <v>5005</v>
      </c>
      <c r="B4989" t="s">
        <v>34</v>
      </c>
      <c r="C4989">
        <v>0</v>
      </c>
      <c r="D4989">
        <v>8</v>
      </c>
      <c r="E4989">
        <v>39</v>
      </c>
      <c r="F4989">
        <v>1</v>
      </c>
      <c r="G4989">
        <v>0.2</v>
      </c>
      <c r="H4989">
        <v>8</v>
      </c>
      <c r="I4989">
        <v>61</v>
      </c>
      <c r="J4989">
        <v>12</v>
      </c>
      <c r="K4989">
        <v>13</v>
      </c>
      <c r="L4989">
        <v>0</v>
      </c>
    </row>
    <row r="4990" spans="1:12" x14ac:dyDescent="0.2">
      <c r="A4990" t="s">
        <v>5006</v>
      </c>
      <c r="B4990" t="s">
        <v>34</v>
      </c>
      <c r="C4990">
        <v>0</v>
      </c>
      <c r="D4990">
        <v>2</v>
      </c>
      <c r="E4990">
        <v>0</v>
      </c>
      <c r="F4990">
        <v>1</v>
      </c>
      <c r="G4990">
        <v>1</v>
      </c>
      <c r="H4990">
        <v>6</v>
      </c>
      <c r="I4990">
        <v>34</v>
      </c>
      <c r="J4990">
        <v>2</v>
      </c>
      <c r="K4990">
        <v>2</v>
      </c>
      <c r="L4990">
        <v>0</v>
      </c>
    </row>
    <row r="4991" spans="1:12" x14ac:dyDescent="0.2">
      <c r="A4991" t="s">
        <v>5007</v>
      </c>
      <c r="B4991" t="s">
        <v>17</v>
      </c>
      <c r="C4991">
        <v>0</v>
      </c>
      <c r="D4991">
        <v>1</v>
      </c>
      <c r="E4991">
        <v>0</v>
      </c>
      <c r="F4991">
        <v>1</v>
      </c>
      <c r="G4991">
        <v>1</v>
      </c>
      <c r="H4991">
        <v>2</v>
      </c>
      <c r="I4991">
        <v>2</v>
      </c>
      <c r="J4991">
        <v>1</v>
      </c>
      <c r="K4991">
        <v>1</v>
      </c>
      <c r="L4991">
        <v>0</v>
      </c>
    </row>
    <row r="4992" spans="1:12" x14ac:dyDescent="0.2">
      <c r="A4992" t="s">
        <v>5008</v>
      </c>
      <c r="B4992" t="s">
        <v>15</v>
      </c>
      <c r="C4992">
        <v>0</v>
      </c>
      <c r="D4992">
        <v>10</v>
      </c>
      <c r="E4992">
        <v>91</v>
      </c>
      <c r="F4992">
        <v>1</v>
      </c>
      <c r="G4992">
        <v>0.14299999999999999</v>
      </c>
      <c r="H4992">
        <v>6</v>
      </c>
      <c r="I4992">
        <v>44</v>
      </c>
      <c r="J4992">
        <v>24</v>
      </c>
      <c r="K4992">
        <v>15</v>
      </c>
      <c r="L4992">
        <v>0</v>
      </c>
    </row>
    <row r="4993" spans="1:12" x14ac:dyDescent="0.2">
      <c r="A4993" t="s">
        <v>5009</v>
      </c>
      <c r="B4993" t="s">
        <v>15</v>
      </c>
      <c r="C4993">
        <v>0</v>
      </c>
      <c r="D4993">
        <v>19</v>
      </c>
      <c r="E4993">
        <v>134</v>
      </c>
      <c r="F4993">
        <v>1</v>
      </c>
      <c r="G4993">
        <v>0.14299999999999999</v>
      </c>
      <c r="H4993">
        <v>12</v>
      </c>
      <c r="I4993">
        <v>125</v>
      </c>
      <c r="J4993">
        <v>23</v>
      </c>
      <c r="K4993">
        <v>21</v>
      </c>
      <c r="L4993">
        <v>0</v>
      </c>
    </row>
    <row r="4994" spans="1:12" x14ac:dyDescent="0.2">
      <c r="A4994" t="s">
        <v>5010</v>
      </c>
      <c r="B4994" t="s">
        <v>15</v>
      </c>
      <c r="C4994">
        <v>0</v>
      </c>
      <c r="D4994">
        <v>5</v>
      </c>
      <c r="E4994">
        <v>4</v>
      </c>
      <c r="F4994">
        <v>1</v>
      </c>
      <c r="G4994">
        <v>0.5</v>
      </c>
      <c r="H4994">
        <v>1</v>
      </c>
      <c r="I4994">
        <v>9</v>
      </c>
      <c r="J4994">
        <v>2</v>
      </c>
      <c r="K4994">
        <v>7</v>
      </c>
      <c r="L4994">
        <v>0</v>
      </c>
    </row>
    <row r="4995" spans="1:12" x14ac:dyDescent="0.2">
      <c r="A4995" t="s">
        <v>5011</v>
      </c>
      <c r="B4995" t="s">
        <v>15</v>
      </c>
      <c r="C4995">
        <v>0</v>
      </c>
      <c r="D4995">
        <v>4</v>
      </c>
      <c r="E4995">
        <v>6</v>
      </c>
      <c r="F4995">
        <v>1</v>
      </c>
      <c r="G4995">
        <v>1</v>
      </c>
      <c r="H4995">
        <v>5</v>
      </c>
      <c r="I4995">
        <v>28</v>
      </c>
      <c r="J4995">
        <v>1</v>
      </c>
      <c r="K4995">
        <v>9</v>
      </c>
      <c r="L4995">
        <v>0</v>
      </c>
    </row>
    <row r="4996" spans="1:12" x14ac:dyDescent="0.2">
      <c r="A4996" t="s">
        <v>5012</v>
      </c>
      <c r="B4996" t="s">
        <v>15</v>
      </c>
      <c r="C4996">
        <v>0</v>
      </c>
      <c r="D4996">
        <v>1</v>
      </c>
      <c r="E4996">
        <v>1</v>
      </c>
      <c r="F4996">
        <v>1</v>
      </c>
      <c r="G4996">
        <v>1</v>
      </c>
      <c r="H4996">
        <v>3</v>
      </c>
      <c r="I4996">
        <v>6</v>
      </c>
      <c r="J4996">
        <v>3</v>
      </c>
      <c r="K4996">
        <v>3</v>
      </c>
      <c r="L4996">
        <v>0</v>
      </c>
    </row>
    <row r="4997" spans="1:12" x14ac:dyDescent="0.2">
      <c r="A4997" t="s">
        <v>5013</v>
      </c>
      <c r="B4997" t="s">
        <v>15</v>
      </c>
      <c r="C4997">
        <v>0</v>
      </c>
      <c r="D4997">
        <v>3</v>
      </c>
      <c r="E4997">
        <v>1</v>
      </c>
      <c r="F4997">
        <v>0</v>
      </c>
      <c r="G4997">
        <v>1</v>
      </c>
      <c r="H4997">
        <v>3</v>
      </c>
      <c r="I4997">
        <v>7</v>
      </c>
      <c r="J4997">
        <v>8</v>
      </c>
      <c r="K4997">
        <v>3</v>
      </c>
      <c r="L4997">
        <v>0</v>
      </c>
    </row>
    <row r="4998" spans="1:12" x14ac:dyDescent="0.2">
      <c r="A4998" t="s">
        <v>5014</v>
      </c>
      <c r="B4998" t="s">
        <v>19</v>
      </c>
      <c r="C4998">
        <v>0</v>
      </c>
      <c r="D4998">
        <v>3</v>
      </c>
      <c r="E4998">
        <v>1</v>
      </c>
      <c r="F4998">
        <v>0</v>
      </c>
      <c r="G4998">
        <v>1</v>
      </c>
      <c r="H4998">
        <v>2</v>
      </c>
      <c r="I4998">
        <v>9</v>
      </c>
      <c r="J4998">
        <v>341</v>
      </c>
      <c r="K4998">
        <v>3</v>
      </c>
      <c r="L4998">
        <v>0</v>
      </c>
    </row>
    <row r="4999" spans="1:12" x14ac:dyDescent="0.2">
      <c r="A4999" t="s">
        <v>5015</v>
      </c>
      <c r="B4999" t="s">
        <v>15</v>
      </c>
      <c r="C4999">
        <v>6</v>
      </c>
      <c r="D4999">
        <v>4</v>
      </c>
      <c r="E4999">
        <v>3</v>
      </c>
      <c r="F4999">
        <v>1</v>
      </c>
      <c r="G4999">
        <v>0.5</v>
      </c>
      <c r="H4999">
        <v>14</v>
      </c>
      <c r="I4999">
        <v>46</v>
      </c>
      <c r="J4999">
        <v>21</v>
      </c>
      <c r="K4999">
        <v>7</v>
      </c>
      <c r="L4999">
        <v>0</v>
      </c>
    </row>
    <row r="5000" spans="1:12" x14ac:dyDescent="0.2">
      <c r="A5000" t="s">
        <v>5016</v>
      </c>
      <c r="B5000" t="s">
        <v>15</v>
      </c>
      <c r="C5000">
        <v>5</v>
      </c>
      <c r="D5000">
        <v>2</v>
      </c>
      <c r="E5000">
        <v>4</v>
      </c>
      <c r="F5000">
        <v>2</v>
      </c>
      <c r="G5000">
        <v>0.5</v>
      </c>
      <c r="H5000">
        <v>0</v>
      </c>
      <c r="I5000">
        <v>7</v>
      </c>
      <c r="J5000">
        <v>5</v>
      </c>
      <c r="K5000">
        <v>4</v>
      </c>
      <c r="L5000">
        <v>0</v>
      </c>
    </row>
    <row r="5001" spans="1:12" x14ac:dyDescent="0.2">
      <c r="A5001" t="s">
        <v>5017</v>
      </c>
      <c r="B5001" t="s">
        <v>15</v>
      </c>
      <c r="C5001">
        <v>0</v>
      </c>
      <c r="D5001">
        <v>3</v>
      </c>
      <c r="E5001">
        <v>20</v>
      </c>
      <c r="F5001">
        <v>1</v>
      </c>
      <c r="G5001">
        <v>1</v>
      </c>
      <c r="H5001">
        <v>7</v>
      </c>
      <c r="I5001">
        <v>47</v>
      </c>
      <c r="J5001">
        <v>2</v>
      </c>
      <c r="K5001">
        <v>9</v>
      </c>
      <c r="L5001">
        <v>0</v>
      </c>
    </row>
    <row r="5002" spans="1:12" x14ac:dyDescent="0.2">
      <c r="A5002" t="s">
        <v>5018</v>
      </c>
      <c r="B5002" t="s">
        <v>15</v>
      </c>
      <c r="C5002">
        <v>0</v>
      </c>
      <c r="D5002">
        <v>2</v>
      </c>
      <c r="E5002">
        <v>0</v>
      </c>
      <c r="F5002">
        <v>1</v>
      </c>
      <c r="G5002">
        <v>0.5</v>
      </c>
      <c r="H5002">
        <v>0</v>
      </c>
      <c r="I5002">
        <v>24</v>
      </c>
      <c r="J5002">
        <v>1</v>
      </c>
      <c r="K5002">
        <v>12</v>
      </c>
      <c r="L5002">
        <v>0</v>
      </c>
    </row>
    <row r="5003" spans="1:12" x14ac:dyDescent="0.2">
      <c r="A5003" t="s">
        <v>5019</v>
      </c>
      <c r="B5003" t="s">
        <v>17</v>
      </c>
      <c r="C5003">
        <v>0</v>
      </c>
      <c r="D5003">
        <v>1</v>
      </c>
      <c r="E5003">
        <v>1</v>
      </c>
      <c r="F5003">
        <v>0</v>
      </c>
      <c r="G5003">
        <v>1</v>
      </c>
      <c r="H5003">
        <v>1</v>
      </c>
      <c r="I5003">
        <v>7</v>
      </c>
      <c r="J5003">
        <v>1</v>
      </c>
      <c r="K5003">
        <v>3</v>
      </c>
      <c r="L5003">
        <v>0</v>
      </c>
    </row>
    <row r="5004" spans="1:12" x14ac:dyDescent="0.2">
      <c r="A5004" t="s">
        <v>5020</v>
      </c>
      <c r="B5004" t="s">
        <v>17</v>
      </c>
      <c r="C5004">
        <v>0</v>
      </c>
      <c r="D5004">
        <v>1</v>
      </c>
      <c r="E5004">
        <v>1</v>
      </c>
      <c r="F5004">
        <v>0</v>
      </c>
      <c r="G5004">
        <v>1</v>
      </c>
      <c r="H5004">
        <v>1</v>
      </c>
      <c r="I5004">
        <v>7</v>
      </c>
      <c r="J5004">
        <v>1</v>
      </c>
      <c r="K5004">
        <v>3</v>
      </c>
      <c r="L5004">
        <v>0</v>
      </c>
    </row>
    <row r="5005" spans="1:12" x14ac:dyDescent="0.2">
      <c r="A5005" t="s">
        <v>5021</v>
      </c>
      <c r="B5005" t="s">
        <v>17</v>
      </c>
      <c r="C5005">
        <v>0</v>
      </c>
      <c r="D5005">
        <v>1</v>
      </c>
      <c r="E5005">
        <v>1</v>
      </c>
      <c r="F5005">
        <v>0</v>
      </c>
      <c r="G5005">
        <v>1</v>
      </c>
      <c r="H5005">
        <v>1</v>
      </c>
      <c r="I5005">
        <v>7</v>
      </c>
      <c r="J5005">
        <v>1</v>
      </c>
      <c r="K5005">
        <v>3</v>
      </c>
      <c r="L5005">
        <v>0</v>
      </c>
    </row>
    <row r="5006" spans="1:12" x14ac:dyDescent="0.2">
      <c r="A5006" t="s">
        <v>5022</v>
      </c>
      <c r="B5006" t="s">
        <v>17</v>
      </c>
      <c r="C5006">
        <v>0</v>
      </c>
      <c r="D5006">
        <v>1</v>
      </c>
      <c r="E5006">
        <v>1</v>
      </c>
      <c r="F5006">
        <v>0</v>
      </c>
      <c r="G5006">
        <v>1</v>
      </c>
      <c r="H5006">
        <v>1</v>
      </c>
      <c r="I5006">
        <v>7</v>
      </c>
      <c r="J5006">
        <v>1</v>
      </c>
      <c r="K5006">
        <v>3</v>
      </c>
      <c r="L5006">
        <v>0</v>
      </c>
    </row>
    <row r="5007" spans="1:12" x14ac:dyDescent="0.2">
      <c r="A5007" t="s">
        <v>5023</v>
      </c>
      <c r="B5007" t="s">
        <v>19</v>
      </c>
      <c r="C5007">
        <v>1</v>
      </c>
      <c r="D5007">
        <v>3</v>
      </c>
      <c r="E5007">
        <v>0</v>
      </c>
      <c r="F5007">
        <v>1</v>
      </c>
      <c r="G5007">
        <v>0.5</v>
      </c>
      <c r="H5007">
        <v>9</v>
      </c>
      <c r="I5007">
        <v>40</v>
      </c>
      <c r="J5007">
        <v>3</v>
      </c>
      <c r="K5007">
        <v>5</v>
      </c>
      <c r="L5007">
        <v>0</v>
      </c>
    </row>
    <row r="5008" spans="1:12" x14ac:dyDescent="0.2">
      <c r="A5008" t="s">
        <v>5024</v>
      </c>
      <c r="B5008" t="s">
        <v>17</v>
      </c>
      <c r="C5008">
        <v>0</v>
      </c>
      <c r="D5008">
        <v>0</v>
      </c>
      <c r="E5008">
        <v>0</v>
      </c>
      <c r="F5008">
        <v>1</v>
      </c>
      <c r="G5008">
        <v>0.5</v>
      </c>
      <c r="H5008">
        <v>0</v>
      </c>
      <c r="I5008">
        <v>10</v>
      </c>
      <c r="J5008">
        <v>5</v>
      </c>
      <c r="K5008">
        <v>7</v>
      </c>
      <c r="L5008">
        <v>4</v>
      </c>
    </row>
    <row r="5009" spans="1:12" x14ac:dyDescent="0.2">
      <c r="A5009" t="s">
        <v>5025</v>
      </c>
      <c r="B5009" t="s">
        <v>15</v>
      </c>
      <c r="C5009">
        <v>0</v>
      </c>
      <c r="D5009">
        <v>2</v>
      </c>
      <c r="E5009">
        <v>3</v>
      </c>
      <c r="F5009">
        <v>1</v>
      </c>
      <c r="G5009">
        <v>1</v>
      </c>
      <c r="H5009">
        <v>6</v>
      </c>
      <c r="I5009">
        <v>43</v>
      </c>
      <c r="J5009">
        <v>5</v>
      </c>
      <c r="K5009">
        <v>3</v>
      </c>
      <c r="L5009">
        <v>0</v>
      </c>
    </row>
    <row r="5010" spans="1:12" x14ac:dyDescent="0.2">
      <c r="A5010" t="s">
        <v>5026</v>
      </c>
      <c r="B5010" t="s">
        <v>15</v>
      </c>
      <c r="C5010">
        <v>0</v>
      </c>
      <c r="D5010">
        <v>0</v>
      </c>
      <c r="E5010">
        <v>0</v>
      </c>
      <c r="F5010">
        <v>1</v>
      </c>
      <c r="G5010">
        <v>1</v>
      </c>
      <c r="H5010">
        <v>0</v>
      </c>
      <c r="I5010">
        <v>2</v>
      </c>
      <c r="J5010">
        <v>1</v>
      </c>
      <c r="K5010">
        <v>1</v>
      </c>
      <c r="L5010">
        <v>0</v>
      </c>
    </row>
    <row r="5011" spans="1:12" x14ac:dyDescent="0.2">
      <c r="A5011" t="s">
        <v>5027</v>
      </c>
      <c r="B5011" t="s">
        <v>15</v>
      </c>
      <c r="C5011">
        <v>0</v>
      </c>
      <c r="D5011">
        <v>0</v>
      </c>
      <c r="E5011">
        <v>1</v>
      </c>
      <c r="F5011">
        <v>1</v>
      </c>
      <c r="G5011">
        <v>1</v>
      </c>
      <c r="H5011">
        <v>2</v>
      </c>
      <c r="I5011">
        <v>4</v>
      </c>
      <c r="J5011">
        <v>2</v>
      </c>
      <c r="K5011">
        <v>2</v>
      </c>
      <c r="L5011">
        <v>0</v>
      </c>
    </row>
    <row r="5012" spans="1:12" x14ac:dyDescent="0.2">
      <c r="A5012" t="s">
        <v>5028</v>
      </c>
      <c r="B5012" t="s">
        <v>15</v>
      </c>
      <c r="C5012">
        <v>0</v>
      </c>
      <c r="D5012">
        <v>0</v>
      </c>
      <c r="E5012">
        <v>0</v>
      </c>
      <c r="F5012">
        <v>1</v>
      </c>
      <c r="G5012">
        <v>1</v>
      </c>
      <c r="H5012">
        <v>2</v>
      </c>
      <c r="I5012">
        <v>3</v>
      </c>
      <c r="J5012">
        <v>2</v>
      </c>
      <c r="K5012">
        <v>2</v>
      </c>
      <c r="L5012">
        <v>0</v>
      </c>
    </row>
    <row r="5013" spans="1:12" x14ac:dyDescent="0.2">
      <c r="A5013" t="s">
        <v>5029</v>
      </c>
      <c r="B5013" t="s">
        <v>19</v>
      </c>
      <c r="C5013">
        <v>8</v>
      </c>
      <c r="D5013">
        <v>8</v>
      </c>
      <c r="E5013">
        <v>335</v>
      </c>
      <c r="F5013">
        <v>1</v>
      </c>
      <c r="G5013">
        <v>1</v>
      </c>
      <c r="H5013">
        <v>6</v>
      </c>
      <c r="I5013">
        <v>93</v>
      </c>
      <c r="J5013">
        <v>19</v>
      </c>
      <c r="K5013">
        <v>48</v>
      </c>
      <c r="L5013">
        <v>0</v>
      </c>
    </row>
    <row r="5014" spans="1:12" x14ac:dyDescent="0.2">
      <c r="A5014" t="s">
        <v>5030</v>
      </c>
      <c r="B5014" t="s">
        <v>17</v>
      </c>
      <c r="C5014">
        <v>16</v>
      </c>
      <c r="D5014">
        <v>2</v>
      </c>
      <c r="E5014">
        <v>4</v>
      </c>
      <c r="F5014">
        <v>2</v>
      </c>
      <c r="G5014">
        <v>0.5</v>
      </c>
      <c r="H5014">
        <v>0</v>
      </c>
      <c r="I5014">
        <v>7</v>
      </c>
      <c r="J5014">
        <v>1</v>
      </c>
      <c r="K5014">
        <v>4</v>
      </c>
      <c r="L5014">
        <v>0</v>
      </c>
    </row>
    <row r="5015" spans="1:12" x14ac:dyDescent="0.2">
      <c r="A5015" t="s">
        <v>5031</v>
      </c>
      <c r="B5015" t="s">
        <v>15</v>
      </c>
      <c r="C5015">
        <v>0</v>
      </c>
      <c r="D5015">
        <v>7</v>
      </c>
      <c r="E5015">
        <v>0</v>
      </c>
      <c r="F5015">
        <v>1</v>
      </c>
      <c r="G5015">
        <v>1</v>
      </c>
      <c r="H5015">
        <v>4</v>
      </c>
      <c r="I5015">
        <v>21</v>
      </c>
      <c r="J5015">
        <v>5</v>
      </c>
      <c r="K5015">
        <v>8</v>
      </c>
      <c r="L5015">
        <v>2</v>
      </c>
    </row>
    <row r="5016" spans="1:12" x14ac:dyDescent="0.2">
      <c r="A5016" t="s">
        <v>5032</v>
      </c>
      <c r="B5016" t="s">
        <v>15</v>
      </c>
      <c r="C5016">
        <v>0</v>
      </c>
      <c r="D5016">
        <v>8</v>
      </c>
      <c r="E5016">
        <v>0</v>
      </c>
      <c r="F5016">
        <v>1</v>
      </c>
      <c r="G5016">
        <v>1</v>
      </c>
      <c r="H5016">
        <v>3</v>
      </c>
      <c r="I5016">
        <v>32</v>
      </c>
      <c r="J5016">
        <v>2</v>
      </c>
      <c r="K5016">
        <v>10</v>
      </c>
      <c r="L5016">
        <v>0</v>
      </c>
    </row>
    <row r="5017" spans="1:12" x14ac:dyDescent="0.2">
      <c r="A5017" t="s">
        <v>5033</v>
      </c>
      <c r="B5017" t="s">
        <v>15</v>
      </c>
      <c r="C5017">
        <v>0</v>
      </c>
      <c r="D5017">
        <v>5</v>
      </c>
      <c r="E5017">
        <v>0</v>
      </c>
      <c r="F5017">
        <v>1</v>
      </c>
      <c r="G5017">
        <v>1</v>
      </c>
      <c r="H5017">
        <v>2</v>
      </c>
      <c r="I5017">
        <v>11</v>
      </c>
      <c r="J5017">
        <v>2</v>
      </c>
      <c r="K5017">
        <v>5</v>
      </c>
      <c r="L5017">
        <v>0</v>
      </c>
    </row>
    <row r="5018" spans="1:12" x14ac:dyDescent="0.2">
      <c r="A5018" t="s">
        <v>5034</v>
      </c>
      <c r="B5018" t="s">
        <v>15</v>
      </c>
      <c r="C5018">
        <v>0</v>
      </c>
      <c r="D5018">
        <v>7</v>
      </c>
      <c r="E5018">
        <v>45</v>
      </c>
      <c r="F5018">
        <v>1</v>
      </c>
      <c r="G5018">
        <v>0.25</v>
      </c>
      <c r="H5018">
        <v>6</v>
      </c>
      <c r="I5018">
        <v>58</v>
      </c>
      <c r="J5018">
        <v>9</v>
      </c>
      <c r="K5018">
        <v>12</v>
      </c>
      <c r="L5018">
        <v>0</v>
      </c>
    </row>
    <row r="5019" spans="1:12" x14ac:dyDescent="0.2">
      <c r="A5019" t="s">
        <v>5035</v>
      </c>
      <c r="B5019" t="s">
        <v>15</v>
      </c>
      <c r="C5019">
        <v>2</v>
      </c>
      <c r="D5019">
        <v>17</v>
      </c>
      <c r="E5019">
        <v>81</v>
      </c>
      <c r="F5019">
        <v>1</v>
      </c>
      <c r="G5019">
        <v>0.25</v>
      </c>
      <c r="H5019">
        <v>4</v>
      </c>
      <c r="I5019">
        <v>37</v>
      </c>
      <c r="J5019">
        <v>32</v>
      </c>
      <c r="K5019">
        <v>20</v>
      </c>
      <c r="L5019">
        <v>0</v>
      </c>
    </row>
    <row r="5020" spans="1:12" x14ac:dyDescent="0.2">
      <c r="A5020" t="s">
        <v>5036</v>
      </c>
      <c r="B5020" t="s">
        <v>15</v>
      </c>
      <c r="C5020">
        <v>0</v>
      </c>
      <c r="D5020">
        <v>1</v>
      </c>
      <c r="E5020">
        <v>1</v>
      </c>
      <c r="F5020">
        <v>1</v>
      </c>
      <c r="G5020">
        <v>1</v>
      </c>
      <c r="H5020">
        <v>2</v>
      </c>
      <c r="I5020">
        <v>6</v>
      </c>
      <c r="J5020">
        <v>2</v>
      </c>
      <c r="K5020">
        <v>4</v>
      </c>
      <c r="L5020">
        <v>0</v>
      </c>
    </row>
    <row r="5021" spans="1:12" x14ac:dyDescent="0.2">
      <c r="A5021" t="s">
        <v>5037</v>
      </c>
      <c r="B5021" t="s">
        <v>15</v>
      </c>
      <c r="C5021">
        <v>0</v>
      </c>
      <c r="D5021">
        <v>4</v>
      </c>
      <c r="E5021">
        <v>4</v>
      </c>
      <c r="F5021">
        <v>1</v>
      </c>
      <c r="G5021">
        <v>0.33300000000000002</v>
      </c>
      <c r="H5021">
        <v>3</v>
      </c>
      <c r="I5021">
        <v>7</v>
      </c>
      <c r="J5021">
        <v>1</v>
      </c>
      <c r="K5021">
        <v>5</v>
      </c>
      <c r="L5021">
        <v>0</v>
      </c>
    </row>
    <row r="5022" spans="1:12" x14ac:dyDescent="0.2">
      <c r="A5022" t="s">
        <v>5038</v>
      </c>
      <c r="B5022" t="s">
        <v>15</v>
      </c>
      <c r="C5022">
        <v>0</v>
      </c>
      <c r="D5022">
        <v>5</v>
      </c>
      <c r="E5022">
        <v>0</v>
      </c>
      <c r="F5022">
        <v>1</v>
      </c>
      <c r="G5022">
        <v>1</v>
      </c>
      <c r="H5022">
        <v>1</v>
      </c>
      <c r="I5022">
        <v>8</v>
      </c>
      <c r="J5022">
        <v>2</v>
      </c>
      <c r="K5022">
        <v>6</v>
      </c>
      <c r="L5022">
        <v>0</v>
      </c>
    </row>
    <row r="5023" spans="1:12" x14ac:dyDescent="0.2">
      <c r="A5023" t="s">
        <v>5039</v>
      </c>
      <c r="B5023" t="s">
        <v>34</v>
      </c>
      <c r="C5023">
        <v>0</v>
      </c>
      <c r="D5023">
        <v>9</v>
      </c>
      <c r="E5023">
        <v>45</v>
      </c>
      <c r="F5023">
        <v>0</v>
      </c>
      <c r="G5023">
        <v>0.5</v>
      </c>
      <c r="H5023">
        <v>11</v>
      </c>
      <c r="I5023">
        <v>52</v>
      </c>
      <c r="J5023">
        <v>0</v>
      </c>
      <c r="K5023">
        <v>10</v>
      </c>
      <c r="L5023">
        <v>0</v>
      </c>
    </row>
    <row r="5024" spans="1:12" x14ac:dyDescent="0.2">
      <c r="A5024" t="s">
        <v>5040</v>
      </c>
      <c r="B5024" t="s">
        <v>34</v>
      </c>
      <c r="C5024">
        <v>0</v>
      </c>
      <c r="D5024">
        <v>3</v>
      </c>
      <c r="E5024">
        <v>21</v>
      </c>
      <c r="F5024">
        <v>0</v>
      </c>
      <c r="G5024">
        <v>1</v>
      </c>
      <c r="H5024">
        <v>6</v>
      </c>
      <c r="I5024">
        <v>34</v>
      </c>
      <c r="J5024">
        <v>0</v>
      </c>
      <c r="K5024">
        <v>7</v>
      </c>
      <c r="L5024">
        <v>0</v>
      </c>
    </row>
    <row r="5025" spans="1:12" x14ac:dyDescent="0.2">
      <c r="A5025" t="s">
        <v>5041</v>
      </c>
      <c r="B5025" t="s">
        <v>34</v>
      </c>
      <c r="C5025">
        <v>0</v>
      </c>
      <c r="D5025">
        <v>3</v>
      </c>
      <c r="E5025">
        <v>6</v>
      </c>
      <c r="F5025">
        <v>0</v>
      </c>
      <c r="G5025">
        <v>1</v>
      </c>
      <c r="H5025">
        <v>6</v>
      </c>
      <c r="I5025">
        <v>24</v>
      </c>
      <c r="J5025">
        <v>0</v>
      </c>
      <c r="K5025">
        <v>4</v>
      </c>
      <c r="L5025">
        <v>0</v>
      </c>
    </row>
    <row r="5026" spans="1:12" x14ac:dyDescent="0.2">
      <c r="A5026" t="s">
        <v>5042</v>
      </c>
      <c r="B5026" t="s">
        <v>34</v>
      </c>
      <c r="C5026">
        <v>0</v>
      </c>
      <c r="D5026">
        <v>3</v>
      </c>
      <c r="E5026">
        <v>0</v>
      </c>
      <c r="F5026">
        <v>0</v>
      </c>
      <c r="G5026">
        <v>1</v>
      </c>
      <c r="H5026">
        <v>7</v>
      </c>
      <c r="I5026">
        <v>23</v>
      </c>
      <c r="J5026">
        <v>0</v>
      </c>
      <c r="K5026">
        <v>3</v>
      </c>
      <c r="L5026">
        <v>0</v>
      </c>
    </row>
    <row r="5027" spans="1:12" x14ac:dyDescent="0.2">
      <c r="A5027" t="s">
        <v>5043</v>
      </c>
      <c r="B5027" t="s">
        <v>34</v>
      </c>
      <c r="C5027">
        <v>0</v>
      </c>
      <c r="D5027">
        <v>5</v>
      </c>
      <c r="E5027">
        <v>136</v>
      </c>
      <c r="F5027">
        <v>0</v>
      </c>
      <c r="G5027">
        <v>0.33300000000000002</v>
      </c>
      <c r="H5027">
        <v>9</v>
      </c>
      <c r="I5027">
        <v>55</v>
      </c>
      <c r="J5027">
        <v>0</v>
      </c>
      <c r="K5027">
        <v>17</v>
      </c>
      <c r="L5027">
        <v>0</v>
      </c>
    </row>
    <row r="5028" spans="1:12" x14ac:dyDescent="0.2">
      <c r="A5028" t="s">
        <v>5044</v>
      </c>
      <c r="B5028" t="s">
        <v>34</v>
      </c>
      <c r="C5028">
        <v>0</v>
      </c>
      <c r="D5028">
        <v>4</v>
      </c>
      <c r="E5028">
        <v>6</v>
      </c>
      <c r="F5028">
        <v>0</v>
      </c>
      <c r="G5028">
        <v>0.5</v>
      </c>
      <c r="H5028">
        <v>6</v>
      </c>
      <c r="I5028">
        <v>18</v>
      </c>
      <c r="J5028">
        <v>0</v>
      </c>
      <c r="K5028">
        <v>4</v>
      </c>
      <c r="L5028">
        <v>0</v>
      </c>
    </row>
    <row r="5029" spans="1:12" x14ac:dyDescent="0.2">
      <c r="A5029" t="s">
        <v>5045</v>
      </c>
      <c r="B5029" t="s">
        <v>34</v>
      </c>
      <c r="C5029">
        <v>0</v>
      </c>
      <c r="D5029">
        <v>3</v>
      </c>
      <c r="E5029">
        <v>3</v>
      </c>
      <c r="F5029">
        <v>0</v>
      </c>
      <c r="G5029">
        <v>0.5</v>
      </c>
      <c r="H5029">
        <v>10</v>
      </c>
      <c r="I5029">
        <v>23</v>
      </c>
      <c r="J5029">
        <v>0</v>
      </c>
      <c r="K5029">
        <v>3</v>
      </c>
      <c r="L5029">
        <v>0</v>
      </c>
    </row>
    <row r="5030" spans="1:12" x14ac:dyDescent="0.2">
      <c r="A5030" t="s">
        <v>5046</v>
      </c>
      <c r="B5030" t="s">
        <v>34</v>
      </c>
      <c r="C5030">
        <v>0</v>
      </c>
      <c r="D5030">
        <v>7</v>
      </c>
      <c r="E5030">
        <v>74</v>
      </c>
      <c r="F5030">
        <v>0</v>
      </c>
      <c r="G5030">
        <v>0.25</v>
      </c>
      <c r="H5030">
        <v>12</v>
      </c>
      <c r="I5030">
        <v>63</v>
      </c>
      <c r="J5030">
        <v>0</v>
      </c>
      <c r="K5030">
        <v>13</v>
      </c>
      <c r="L5030">
        <v>0</v>
      </c>
    </row>
    <row r="5031" spans="1:12" x14ac:dyDescent="0.2">
      <c r="A5031" t="s">
        <v>5047</v>
      </c>
      <c r="B5031" t="s">
        <v>15</v>
      </c>
      <c r="C5031">
        <v>2</v>
      </c>
      <c r="D5031">
        <v>10</v>
      </c>
      <c r="E5031">
        <v>5</v>
      </c>
      <c r="F5031">
        <v>1</v>
      </c>
      <c r="G5031">
        <v>0.33300000000000002</v>
      </c>
      <c r="H5031">
        <v>3</v>
      </c>
      <c r="I5031">
        <v>25</v>
      </c>
      <c r="J5031">
        <v>29</v>
      </c>
      <c r="K5031">
        <v>13</v>
      </c>
      <c r="L5031">
        <v>0</v>
      </c>
    </row>
    <row r="5032" spans="1:12" x14ac:dyDescent="0.2">
      <c r="A5032" t="s">
        <v>5048</v>
      </c>
      <c r="B5032" t="s">
        <v>15</v>
      </c>
      <c r="C5032">
        <v>0</v>
      </c>
      <c r="D5032">
        <v>2</v>
      </c>
      <c r="E5032">
        <v>1</v>
      </c>
      <c r="F5032">
        <v>1</v>
      </c>
      <c r="G5032">
        <v>1</v>
      </c>
      <c r="H5032">
        <v>2</v>
      </c>
      <c r="I5032">
        <v>5</v>
      </c>
      <c r="J5032">
        <v>1</v>
      </c>
      <c r="K5032">
        <v>4</v>
      </c>
      <c r="L5032">
        <v>0</v>
      </c>
    </row>
    <row r="5033" spans="1:12" x14ac:dyDescent="0.2">
      <c r="A5033" t="s">
        <v>5049</v>
      </c>
      <c r="B5033" t="s">
        <v>15</v>
      </c>
      <c r="C5033">
        <v>0</v>
      </c>
      <c r="D5033">
        <v>2</v>
      </c>
      <c r="E5033">
        <v>1</v>
      </c>
      <c r="F5033">
        <v>1</v>
      </c>
      <c r="G5033">
        <v>1</v>
      </c>
      <c r="H5033">
        <v>2</v>
      </c>
      <c r="I5033">
        <v>5</v>
      </c>
      <c r="J5033">
        <v>1</v>
      </c>
      <c r="K5033">
        <v>4</v>
      </c>
      <c r="L5033">
        <v>0</v>
      </c>
    </row>
    <row r="5034" spans="1:12" x14ac:dyDescent="0.2">
      <c r="A5034" t="s">
        <v>5050</v>
      </c>
      <c r="B5034" t="s">
        <v>15</v>
      </c>
      <c r="C5034">
        <v>0</v>
      </c>
      <c r="D5034">
        <v>2</v>
      </c>
      <c r="E5034">
        <v>22</v>
      </c>
      <c r="F5034">
        <v>1</v>
      </c>
      <c r="G5034">
        <v>1</v>
      </c>
      <c r="H5034">
        <v>6</v>
      </c>
      <c r="I5034">
        <v>36</v>
      </c>
      <c r="J5034">
        <v>3</v>
      </c>
      <c r="K5034">
        <v>9</v>
      </c>
      <c r="L5034">
        <v>0</v>
      </c>
    </row>
    <row r="5035" spans="1:12" x14ac:dyDescent="0.2">
      <c r="A5035" t="s">
        <v>5051</v>
      </c>
      <c r="B5035" t="s">
        <v>15</v>
      </c>
      <c r="C5035">
        <v>0</v>
      </c>
      <c r="D5035">
        <v>0</v>
      </c>
      <c r="E5035">
        <v>0</v>
      </c>
      <c r="F5035">
        <v>1</v>
      </c>
      <c r="G5035">
        <v>1</v>
      </c>
      <c r="H5035">
        <v>0</v>
      </c>
      <c r="I5035">
        <v>3</v>
      </c>
      <c r="J5035">
        <v>1</v>
      </c>
      <c r="K5035">
        <v>2</v>
      </c>
      <c r="L5035">
        <v>0</v>
      </c>
    </row>
    <row r="5036" spans="1:12" x14ac:dyDescent="0.2">
      <c r="A5036" t="s">
        <v>5052</v>
      </c>
      <c r="B5036" t="s">
        <v>15</v>
      </c>
      <c r="C5036">
        <v>0</v>
      </c>
      <c r="D5036">
        <v>4</v>
      </c>
      <c r="E5036">
        <v>0</v>
      </c>
      <c r="F5036">
        <v>1</v>
      </c>
      <c r="G5036">
        <v>1</v>
      </c>
      <c r="H5036">
        <v>2</v>
      </c>
      <c r="I5036">
        <v>15</v>
      </c>
      <c r="J5036">
        <v>1</v>
      </c>
      <c r="K5036">
        <v>8</v>
      </c>
      <c r="L5036">
        <v>0</v>
      </c>
    </row>
    <row r="5037" spans="1:12" x14ac:dyDescent="0.2">
      <c r="A5037" t="s">
        <v>5053</v>
      </c>
      <c r="B5037" t="s">
        <v>13</v>
      </c>
      <c r="C5037">
        <v>1</v>
      </c>
      <c r="D5037">
        <v>2</v>
      </c>
      <c r="E5037">
        <v>0</v>
      </c>
      <c r="F5037">
        <v>1</v>
      </c>
      <c r="G5037">
        <v>1</v>
      </c>
      <c r="H5037">
        <v>0</v>
      </c>
      <c r="I5037">
        <v>3</v>
      </c>
      <c r="J5037">
        <v>377</v>
      </c>
      <c r="K5037">
        <v>3</v>
      </c>
      <c r="L5037">
        <v>0</v>
      </c>
    </row>
    <row r="5038" spans="1:12" x14ac:dyDescent="0.2">
      <c r="A5038" t="s">
        <v>5054</v>
      </c>
      <c r="B5038" t="s">
        <v>17</v>
      </c>
      <c r="C5038">
        <v>0</v>
      </c>
      <c r="D5038">
        <v>3</v>
      </c>
      <c r="E5038">
        <v>1</v>
      </c>
      <c r="F5038">
        <v>1</v>
      </c>
      <c r="G5038">
        <v>0.5</v>
      </c>
      <c r="H5038">
        <v>1</v>
      </c>
      <c r="I5038">
        <v>4</v>
      </c>
      <c r="J5038">
        <v>7</v>
      </c>
      <c r="K5038">
        <v>3</v>
      </c>
      <c r="L5038">
        <v>0</v>
      </c>
    </row>
    <row r="5039" spans="1:12" x14ac:dyDescent="0.2">
      <c r="A5039" t="s">
        <v>5055</v>
      </c>
      <c r="B5039" t="s">
        <v>17</v>
      </c>
      <c r="C5039">
        <v>0</v>
      </c>
      <c r="D5039">
        <v>3</v>
      </c>
      <c r="E5039">
        <v>1</v>
      </c>
      <c r="F5039">
        <v>1</v>
      </c>
      <c r="G5039">
        <v>0.5</v>
      </c>
      <c r="H5039">
        <v>1</v>
      </c>
      <c r="I5039">
        <v>4</v>
      </c>
      <c r="J5039">
        <v>5</v>
      </c>
      <c r="K5039">
        <v>3</v>
      </c>
      <c r="L5039">
        <v>0</v>
      </c>
    </row>
    <row r="5040" spans="1:12" x14ac:dyDescent="0.2">
      <c r="A5040" t="s">
        <v>5056</v>
      </c>
      <c r="B5040" t="s">
        <v>15</v>
      </c>
      <c r="C5040">
        <v>0</v>
      </c>
      <c r="D5040">
        <v>7</v>
      </c>
      <c r="E5040">
        <v>21</v>
      </c>
      <c r="F5040">
        <v>1</v>
      </c>
      <c r="G5040">
        <v>0.16700000000000001</v>
      </c>
      <c r="H5040">
        <v>0</v>
      </c>
      <c r="I5040">
        <v>10</v>
      </c>
      <c r="J5040">
        <v>3</v>
      </c>
      <c r="K5040">
        <v>8</v>
      </c>
      <c r="L5040">
        <v>0</v>
      </c>
    </row>
    <row r="5041" spans="1:12" x14ac:dyDescent="0.2">
      <c r="A5041" t="s">
        <v>5057</v>
      </c>
      <c r="B5041" t="s">
        <v>15</v>
      </c>
      <c r="C5041">
        <v>10</v>
      </c>
      <c r="D5041">
        <v>9</v>
      </c>
      <c r="E5041">
        <v>0</v>
      </c>
      <c r="F5041">
        <v>1</v>
      </c>
      <c r="G5041">
        <v>1</v>
      </c>
      <c r="H5041">
        <v>4</v>
      </c>
      <c r="I5041">
        <v>20</v>
      </c>
      <c r="J5041">
        <v>19</v>
      </c>
      <c r="K5041">
        <v>10</v>
      </c>
      <c r="L5041">
        <v>0</v>
      </c>
    </row>
    <row r="5042" spans="1:12" x14ac:dyDescent="0.2">
      <c r="A5042" t="s">
        <v>5058</v>
      </c>
      <c r="B5042" t="s">
        <v>15</v>
      </c>
      <c r="C5042">
        <v>0</v>
      </c>
      <c r="D5042">
        <v>4</v>
      </c>
      <c r="E5042">
        <v>1</v>
      </c>
      <c r="F5042">
        <v>1</v>
      </c>
      <c r="G5042">
        <v>0.5</v>
      </c>
      <c r="H5042">
        <v>0</v>
      </c>
      <c r="I5042">
        <v>7</v>
      </c>
      <c r="J5042">
        <v>18</v>
      </c>
      <c r="K5042">
        <v>4</v>
      </c>
      <c r="L5042">
        <v>3</v>
      </c>
    </row>
    <row r="5043" spans="1:12" x14ac:dyDescent="0.2">
      <c r="A5043" t="s">
        <v>5059</v>
      </c>
      <c r="B5043" t="s">
        <v>19</v>
      </c>
      <c r="C5043">
        <v>0</v>
      </c>
      <c r="D5043">
        <v>3</v>
      </c>
      <c r="E5043">
        <v>1</v>
      </c>
      <c r="F5043">
        <v>0</v>
      </c>
      <c r="G5043">
        <v>1</v>
      </c>
      <c r="H5043">
        <v>1</v>
      </c>
      <c r="I5043">
        <v>4</v>
      </c>
      <c r="J5043">
        <v>4</v>
      </c>
      <c r="K5043">
        <v>3</v>
      </c>
      <c r="L5043">
        <v>0</v>
      </c>
    </row>
    <row r="5044" spans="1:12" x14ac:dyDescent="0.2">
      <c r="A5044" t="s">
        <v>5060</v>
      </c>
      <c r="B5044" t="s">
        <v>15</v>
      </c>
      <c r="C5044">
        <v>0</v>
      </c>
      <c r="D5044">
        <v>4</v>
      </c>
      <c r="E5044">
        <v>0</v>
      </c>
      <c r="F5044">
        <v>0</v>
      </c>
      <c r="G5044">
        <v>1</v>
      </c>
      <c r="H5044">
        <v>2</v>
      </c>
      <c r="I5044">
        <v>6</v>
      </c>
      <c r="J5044">
        <v>6</v>
      </c>
      <c r="K5044">
        <v>4</v>
      </c>
      <c r="L5044">
        <v>0</v>
      </c>
    </row>
    <row r="5045" spans="1:12" x14ac:dyDescent="0.2">
      <c r="A5045" t="s">
        <v>5061</v>
      </c>
      <c r="B5045" t="s">
        <v>15</v>
      </c>
      <c r="C5045">
        <v>4</v>
      </c>
      <c r="D5045">
        <v>22</v>
      </c>
      <c r="E5045">
        <v>54</v>
      </c>
      <c r="F5045">
        <v>1</v>
      </c>
      <c r="G5045">
        <v>0.2</v>
      </c>
      <c r="H5045">
        <v>5</v>
      </c>
      <c r="I5045">
        <v>43</v>
      </c>
      <c r="J5045">
        <v>821</v>
      </c>
      <c r="K5045">
        <v>23</v>
      </c>
      <c r="L5045">
        <v>0</v>
      </c>
    </row>
    <row r="5046" spans="1:12" x14ac:dyDescent="0.2">
      <c r="A5046" t="s">
        <v>5062</v>
      </c>
      <c r="B5046" t="s">
        <v>15</v>
      </c>
      <c r="C5046">
        <v>0</v>
      </c>
      <c r="D5046">
        <v>2</v>
      </c>
      <c r="E5046">
        <v>1</v>
      </c>
      <c r="F5046">
        <v>1</v>
      </c>
      <c r="G5046">
        <v>1</v>
      </c>
      <c r="H5046">
        <v>1</v>
      </c>
      <c r="I5046">
        <v>6</v>
      </c>
      <c r="J5046">
        <v>1</v>
      </c>
      <c r="K5046">
        <v>4</v>
      </c>
      <c r="L5046">
        <v>0</v>
      </c>
    </row>
    <row r="5047" spans="1:12" x14ac:dyDescent="0.2">
      <c r="A5047" t="s">
        <v>5063</v>
      </c>
      <c r="B5047" t="s">
        <v>15</v>
      </c>
      <c r="C5047">
        <v>0</v>
      </c>
      <c r="D5047">
        <v>2</v>
      </c>
      <c r="E5047">
        <v>1</v>
      </c>
      <c r="F5047">
        <v>1</v>
      </c>
      <c r="G5047">
        <v>1</v>
      </c>
      <c r="H5047">
        <v>1</v>
      </c>
      <c r="I5047">
        <v>5</v>
      </c>
      <c r="J5047">
        <v>1</v>
      </c>
      <c r="K5047">
        <v>4</v>
      </c>
      <c r="L5047">
        <v>0</v>
      </c>
    </row>
    <row r="5048" spans="1:12" x14ac:dyDescent="0.2">
      <c r="A5048" t="s">
        <v>5064</v>
      </c>
      <c r="B5048" t="s">
        <v>15</v>
      </c>
      <c r="C5048">
        <v>1</v>
      </c>
      <c r="D5048">
        <v>14</v>
      </c>
      <c r="E5048">
        <v>0</v>
      </c>
      <c r="F5048">
        <v>1</v>
      </c>
      <c r="G5048">
        <v>1</v>
      </c>
      <c r="H5048">
        <v>9</v>
      </c>
      <c r="I5048">
        <v>48</v>
      </c>
      <c r="J5048">
        <v>38</v>
      </c>
      <c r="K5048">
        <v>19</v>
      </c>
      <c r="L5048">
        <v>0</v>
      </c>
    </row>
    <row r="5049" spans="1:12" x14ac:dyDescent="0.2">
      <c r="A5049" t="s">
        <v>5065</v>
      </c>
      <c r="B5049" t="s">
        <v>15</v>
      </c>
      <c r="C5049">
        <v>0</v>
      </c>
      <c r="D5049">
        <v>0</v>
      </c>
      <c r="E5049">
        <v>0</v>
      </c>
      <c r="F5049">
        <v>0</v>
      </c>
      <c r="G5049">
        <v>1</v>
      </c>
      <c r="H5049">
        <v>4</v>
      </c>
      <c r="I5049">
        <v>10</v>
      </c>
      <c r="J5049">
        <v>1</v>
      </c>
      <c r="K5049">
        <v>5</v>
      </c>
      <c r="L5049">
        <v>0</v>
      </c>
    </row>
    <row r="5050" spans="1:12" x14ac:dyDescent="0.2">
      <c r="A5050" t="s">
        <v>5066</v>
      </c>
      <c r="B5050" t="s">
        <v>15</v>
      </c>
      <c r="C5050">
        <v>0</v>
      </c>
      <c r="D5050">
        <v>5</v>
      </c>
      <c r="E5050">
        <v>0</v>
      </c>
      <c r="F5050">
        <v>1</v>
      </c>
      <c r="G5050">
        <v>1</v>
      </c>
      <c r="H5050">
        <v>1</v>
      </c>
      <c r="I5050">
        <v>6</v>
      </c>
      <c r="J5050">
        <v>10</v>
      </c>
      <c r="K5050">
        <v>5</v>
      </c>
      <c r="L5050">
        <v>2</v>
      </c>
    </row>
    <row r="5051" spans="1:12" x14ac:dyDescent="0.2">
      <c r="A5051" t="s">
        <v>5067</v>
      </c>
      <c r="B5051" t="s">
        <v>15</v>
      </c>
      <c r="C5051">
        <v>0</v>
      </c>
      <c r="D5051">
        <v>6</v>
      </c>
      <c r="E5051">
        <v>7</v>
      </c>
      <c r="F5051">
        <v>0</v>
      </c>
      <c r="G5051">
        <v>0.5</v>
      </c>
      <c r="H5051">
        <v>3</v>
      </c>
      <c r="I5051">
        <v>13</v>
      </c>
      <c r="J5051">
        <v>7</v>
      </c>
      <c r="K5051">
        <v>7</v>
      </c>
      <c r="L5051">
        <v>3</v>
      </c>
    </row>
    <row r="5052" spans="1:12" x14ac:dyDescent="0.2">
      <c r="A5052" t="s">
        <v>5068</v>
      </c>
      <c r="B5052" t="s">
        <v>15</v>
      </c>
      <c r="C5052">
        <v>0</v>
      </c>
      <c r="D5052">
        <v>0</v>
      </c>
      <c r="E5052">
        <v>0</v>
      </c>
      <c r="F5052">
        <v>4</v>
      </c>
      <c r="G5052">
        <v>1</v>
      </c>
      <c r="H5052">
        <v>0</v>
      </c>
      <c r="I5052">
        <v>2</v>
      </c>
      <c r="J5052">
        <v>3</v>
      </c>
      <c r="K5052">
        <v>1</v>
      </c>
      <c r="L5052">
        <v>0</v>
      </c>
    </row>
    <row r="5053" spans="1:12" x14ac:dyDescent="0.2">
      <c r="A5053" t="s">
        <v>5069</v>
      </c>
      <c r="B5053" t="s">
        <v>17</v>
      </c>
      <c r="C5053">
        <v>1</v>
      </c>
      <c r="D5053">
        <v>2</v>
      </c>
      <c r="E5053">
        <v>0</v>
      </c>
      <c r="F5053">
        <v>1</v>
      </c>
      <c r="G5053">
        <v>1</v>
      </c>
      <c r="H5053">
        <v>2</v>
      </c>
      <c r="I5053">
        <v>4</v>
      </c>
      <c r="J5053">
        <v>24</v>
      </c>
      <c r="K5053">
        <v>3</v>
      </c>
      <c r="L5053">
        <v>0</v>
      </c>
    </row>
    <row r="5054" spans="1:12" x14ac:dyDescent="0.2">
      <c r="A5054" t="s">
        <v>5070</v>
      </c>
      <c r="B5054" t="s">
        <v>17</v>
      </c>
      <c r="C5054">
        <v>0</v>
      </c>
      <c r="D5054">
        <v>2</v>
      </c>
      <c r="E5054">
        <v>3</v>
      </c>
      <c r="F5054">
        <v>1</v>
      </c>
      <c r="G5054">
        <v>0.5</v>
      </c>
      <c r="H5054">
        <v>2</v>
      </c>
      <c r="I5054">
        <v>4</v>
      </c>
      <c r="J5054">
        <v>1</v>
      </c>
      <c r="K5054">
        <v>3</v>
      </c>
      <c r="L5054">
        <v>0</v>
      </c>
    </row>
    <row r="5055" spans="1:12" x14ac:dyDescent="0.2">
      <c r="A5055" t="s">
        <v>5071</v>
      </c>
      <c r="B5055" t="s">
        <v>15</v>
      </c>
      <c r="C5055">
        <v>4</v>
      </c>
      <c r="D5055">
        <v>22</v>
      </c>
      <c r="E5055">
        <v>24</v>
      </c>
      <c r="F5055">
        <v>1</v>
      </c>
      <c r="G5055">
        <v>0.25</v>
      </c>
      <c r="H5055">
        <v>2</v>
      </c>
      <c r="I5055">
        <v>37</v>
      </c>
      <c r="J5055">
        <v>43</v>
      </c>
      <c r="K5055">
        <v>23</v>
      </c>
      <c r="L5055">
        <v>0</v>
      </c>
    </row>
    <row r="5056" spans="1:12" x14ac:dyDescent="0.2">
      <c r="A5056" t="s">
        <v>5072</v>
      </c>
      <c r="B5056" t="s">
        <v>15</v>
      </c>
      <c r="C5056">
        <v>0</v>
      </c>
      <c r="D5056">
        <v>2</v>
      </c>
      <c r="E5056">
        <v>1</v>
      </c>
      <c r="F5056">
        <v>1</v>
      </c>
      <c r="G5056">
        <v>1</v>
      </c>
      <c r="H5056">
        <v>1</v>
      </c>
      <c r="I5056">
        <v>6</v>
      </c>
      <c r="J5056">
        <v>1</v>
      </c>
      <c r="K5056">
        <v>4</v>
      </c>
      <c r="L5056">
        <v>0</v>
      </c>
    </row>
    <row r="5057" spans="1:12" x14ac:dyDescent="0.2">
      <c r="A5057" t="s">
        <v>5073</v>
      </c>
      <c r="B5057" t="s">
        <v>34</v>
      </c>
      <c r="C5057">
        <v>0</v>
      </c>
      <c r="D5057">
        <v>2</v>
      </c>
      <c r="E5057">
        <v>0</v>
      </c>
      <c r="F5057">
        <v>1</v>
      </c>
      <c r="G5057">
        <v>1</v>
      </c>
      <c r="H5057">
        <v>3</v>
      </c>
      <c r="I5057">
        <v>9</v>
      </c>
      <c r="J5057">
        <v>1</v>
      </c>
      <c r="K5057">
        <v>2</v>
      </c>
      <c r="L5057">
        <v>0</v>
      </c>
    </row>
    <row r="5058" spans="1:12" x14ac:dyDescent="0.2">
      <c r="A5058" t="s">
        <v>5074</v>
      </c>
      <c r="B5058" t="s">
        <v>34</v>
      </c>
      <c r="C5058">
        <v>0</v>
      </c>
      <c r="D5058">
        <v>2</v>
      </c>
      <c r="E5058">
        <v>0</v>
      </c>
      <c r="F5058">
        <v>1</v>
      </c>
      <c r="G5058">
        <v>1</v>
      </c>
      <c r="H5058">
        <v>2</v>
      </c>
      <c r="I5058">
        <v>11</v>
      </c>
      <c r="J5058">
        <v>1</v>
      </c>
      <c r="K5058">
        <v>2</v>
      </c>
      <c r="L5058">
        <v>0</v>
      </c>
    </row>
    <row r="5059" spans="1:12" x14ac:dyDescent="0.2">
      <c r="A5059" t="s">
        <v>5075</v>
      </c>
      <c r="B5059" t="s">
        <v>15</v>
      </c>
      <c r="C5059">
        <v>0</v>
      </c>
      <c r="D5059">
        <v>4</v>
      </c>
      <c r="E5059">
        <v>2</v>
      </c>
      <c r="F5059">
        <v>1</v>
      </c>
      <c r="G5059">
        <v>1</v>
      </c>
      <c r="H5059">
        <v>0</v>
      </c>
      <c r="I5059">
        <v>27</v>
      </c>
      <c r="J5059">
        <v>10</v>
      </c>
      <c r="K5059">
        <v>8</v>
      </c>
      <c r="L5059">
        <v>5</v>
      </c>
    </row>
    <row r="5060" spans="1:12" x14ac:dyDescent="0.2">
      <c r="A5060" t="s">
        <v>5076</v>
      </c>
      <c r="B5060" t="s">
        <v>15</v>
      </c>
      <c r="C5060">
        <v>0</v>
      </c>
      <c r="D5060">
        <v>6</v>
      </c>
      <c r="E5060">
        <v>10</v>
      </c>
      <c r="F5060">
        <v>1</v>
      </c>
      <c r="G5060">
        <v>1</v>
      </c>
      <c r="H5060">
        <v>3</v>
      </c>
      <c r="I5060">
        <v>17</v>
      </c>
      <c r="J5060">
        <v>5</v>
      </c>
      <c r="K5060">
        <v>9</v>
      </c>
      <c r="L5060">
        <v>0</v>
      </c>
    </row>
    <row r="5061" spans="1:12" x14ac:dyDescent="0.2">
      <c r="A5061" t="s">
        <v>5077</v>
      </c>
      <c r="B5061" t="s">
        <v>17</v>
      </c>
      <c r="C5061">
        <v>0</v>
      </c>
      <c r="D5061">
        <v>0</v>
      </c>
      <c r="E5061">
        <v>0</v>
      </c>
      <c r="F5061">
        <v>0</v>
      </c>
      <c r="G5061">
        <v>1</v>
      </c>
      <c r="H5061">
        <v>1</v>
      </c>
      <c r="I5061">
        <v>9</v>
      </c>
      <c r="J5061">
        <v>1</v>
      </c>
      <c r="K5061">
        <v>5</v>
      </c>
      <c r="L5061">
        <v>0</v>
      </c>
    </row>
    <row r="5062" spans="1:12" x14ac:dyDescent="0.2">
      <c r="A5062" t="s">
        <v>5078</v>
      </c>
      <c r="B5062" t="s">
        <v>15</v>
      </c>
      <c r="C5062">
        <v>0</v>
      </c>
      <c r="D5062">
        <v>0</v>
      </c>
      <c r="E5062">
        <v>0</v>
      </c>
      <c r="F5062">
        <v>0</v>
      </c>
      <c r="G5062">
        <v>1</v>
      </c>
      <c r="H5062">
        <v>1</v>
      </c>
      <c r="I5062">
        <v>9</v>
      </c>
      <c r="J5062">
        <v>1</v>
      </c>
      <c r="K5062">
        <v>5</v>
      </c>
      <c r="L5062">
        <v>0</v>
      </c>
    </row>
    <row r="5063" spans="1:12" x14ac:dyDescent="0.2">
      <c r="A5063" t="s">
        <v>5079</v>
      </c>
      <c r="B5063" t="s">
        <v>17</v>
      </c>
      <c r="C5063">
        <v>0</v>
      </c>
      <c r="D5063">
        <v>4</v>
      </c>
      <c r="E5063">
        <v>10</v>
      </c>
      <c r="F5063">
        <v>1</v>
      </c>
      <c r="G5063">
        <v>0.5</v>
      </c>
      <c r="H5063">
        <v>1</v>
      </c>
      <c r="I5063">
        <v>23</v>
      </c>
      <c r="J5063">
        <v>4</v>
      </c>
      <c r="K5063">
        <v>6</v>
      </c>
      <c r="L5063">
        <v>0</v>
      </c>
    </row>
    <row r="5064" spans="1:12" x14ac:dyDescent="0.2">
      <c r="A5064" t="s">
        <v>5080</v>
      </c>
      <c r="B5064" t="s">
        <v>15</v>
      </c>
      <c r="C5064">
        <v>18</v>
      </c>
      <c r="D5064">
        <v>0</v>
      </c>
      <c r="E5064">
        <v>3</v>
      </c>
      <c r="F5064">
        <v>1</v>
      </c>
      <c r="G5064">
        <v>1</v>
      </c>
      <c r="H5064">
        <v>1</v>
      </c>
      <c r="I5064">
        <v>27</v>
      </c>
      <c r="J5064">
        <v>21</v>
      </c>
      <c r="K5064">
        <v>3</v>
      </c>
      <c r="L5064">
        <v>0</v>
      </c>
    </row>
    <row r="5065" spans="1:12" x14ac:dyDescent="0.2">
      <c r="A5065" t="s">
        <v>5081</v>
      </c>
      <c r="B5065" t="s">
        <v>15</v>
      </c>
      <c r="C5065">
        <v>0</v>
      </c>
      <c r="D5065">
        <v>5</v>
      </c>
      <c r="E5065">
        <v>1</v>
      </c>
      <c r="F5065">
        <v>1</v>
      </c>
      <c r="G5065">
        <v>1</v>
      </c>
      <c r="H5065">
        <v>2</v>
      </c>
      <c r="I5065">
        <v>8</v>
      </c>
      <c r="J5065">
        <v>37</v>
      </c>
      <c r="K5065">
        <v>5</v>
      </c>
      <c r="L5065">
        <v>2</v>
      </c>
    </row>
    <row r="5066" spans="1:12" x14ac:dyDescent="0.2">
      <c r="A5066" t="s">
        <v>5082</v>
      </c>
      <c r="B5066" t="s">
        <v>15</v>
      </c>
      <c r="C5066">
        <v>0</v>
      </c>
      <c r="D5066">
        <v>2</v>
      </c>
      <c r="E5066">
        <v>1</v>
      </c>
      <c r="F5066">
        <v>0</v>
      </c>
      <c r="G5066">
        <v>1</v>
      </c>
      <c r="H5066">
        <v>1</v>
      </c>
      <c r="I5066">
        <v>8</v>
      </c>
      <c r="J5066">
        <v>1</v>
      </c>
      <c r="K5066">
        <v>4</v>
      </c>
      <c r="L5066">
        <v>0</v>
      </c>
    </row>
    <row r="5067" spans="1:12" x14ac:dyDescent="0.2">
      <c r="A5067" t="s">
        <v>5083</v>
      </c>
      <c r="B5067" t="s">
        <v>15</v>
      </c>
      <c r="C5067">
        <v>0</v>
      </c>
      <c r="D5067">
        <v>2</v>
      </c>
      <c r="E5067">
        <v>1</v>
      </c>
      <c r="F5067">
        <v>0</v>
      </c>
      <c r="G5067">
        <v>1</v>
      </c>
      <c r="H5067">
        <v>1</v>
      </c>
      <c r="I5067">
        <v>5</v>
      </c>
      <c r="J5067">
        <v>1</v>
      </c>
      <c r="K5067">
        <v>4</v>
      </c>
      <c r="L5067">
        <v>0</v>
      </c>
    </row>
    <row r="5068" spans="1:12" x14ac:dyDescent="0.2">
      <c r="A5068" t="s">
        <v>5084</v>
      </c>
      <c r="B5068" t="s">
        <v>19</v>
      </c>
      <c r="C5068">
        <v>0</v>
      </c>
      <c r="D5068">
        <v>7</v>
      </c>
      <c r="E5068">
        <v>1</v>
      </c>
      <c r="F5068">
        <v>0</v>
      </c>
      <c r="G5068">
        <v>0.33300000000000002</v>
      </c>
      <c r="H5068">
        <v>4</v>
      </c>
      <c r="I5068">
        <v>11</v>
      </c>
      <c r="J5068">
        <v>3</v>
      </c>
      <c r="K5068">
        <v>7</v>
      </c>
      <c r="L5068">
        <v>0</v>
      </c>
    </row>
    <row r="5069" spans="1:12" x14ac:dyDescent="0.2">
      <c r="A5069" t="s">
        <v>5085</v>
      </c>
      <c r="B5069" t="s">
        <v>19</v>
      </c>
      <c r="C5069">
        <v>0</v>
      </c>
      <c r="D5069">
        <v>3</v>
      </c>
      <c r="E5069">
        <v>0</v>
      </c>
      <c r="F5069">
        <v>0</v>
      </c>
      <c r="G5069">
        <v>1</v>
      </c>
      <c r="H5069">
        <v>1</v>
      </c>
      <c r="I5069">
        <v>6</v>
      </c>
      <c r="J5069">
        <v>1</v>
      </c>
      <c r="K5069">
        <v>4</v>
      </c>
      <c r="L5069">
        <v>0</v>
      </c>
    </row>
    <row r="5070" spans="1:12" x14ac:dyDescent="0.2">
      <c r="A5070" t="s">
        <v>5086</v>
      </c>
      <c r="B5070" t="s">
        <v>15</v>
      </c>
      <c r="C5070">
        <v>0</v>
      </c>
      <c r="D5070">
        <v>3</v>
      </c>
      <c r="E5070">
        <v>0</v>
      </c>
      <c r="F5070">
        <v>1</v>
      </c>
      <c r="G5070">
        <v>1</v>
      </c>
      <c r="H5070">
        <v>1</v>
      </c>
      <c r="I5070">
        <v>12</v>
      </c>
      <c r="J5070">
        <v>5</v>
      </c>
      <c r="K5070">
        <v>3</v>
      </c>
      <c r="L5070">
        <v>0</v>
      </c>
    </row>
    <row r="5071" spans="1:12" x14ac:dyDescent="0.2">
      <c r="A5071" t="s">
        <v>5087</v>
      </c>
      <c r="B5071" t="s">
        <v>15</v>
      </c>
      <c r="C5071">
        <v>0</v>
      </c>
      <c r="D5071">
        <v>3</v>
      </c>
      <c r="E5071">
        <v>1</v>
      </c>
      <c r="F5071">
        <v>1</v>
      </c>
      <c r="G5071">
        <v>1</v>
      </c>
      <c r="H5071">
        <v>0</v>
      </c>
      <c r="I5071">
        <v>3</v>
      </c>
      <c r="J5071">
        <v>9</v>
      </c>
      <c r="K5071">
        <v>3</v>
      </c>
      <c r="L5071">
        <v>4</v>
      </c>
    </row>
    <row r="5072" spans="1:12" x14ac:dyDescent="0.2">
      <c r="A5072" t="s">
        <v>5088</v>
      </c>
      <c r="B5072" t="s">
        <v>17</v>
      </c>
      <c r="C5072">
        <v>0</v>
      </c>
      <c r="D5072">
        <v>4</v>
      </c>
      <c r="E5072">
        <v>3</v>
      </c>
      <c r="F5072">
        <v>1</v>
      </c>
      <c r="G5072">
        <v>1</v>
      </c>
      <c r="H5072">
        <v>0</v>
      </c>
      <c r="I5072">
        <v>9</v>
      </c>
      <c r="J5072">
        <v>26</v>
      </c>
      <c r="K5072">
        <v>5</v>
      </c>
      <c r="L5072">
        <v>0</v>
      </c>
    </row>
    <row r="5073" spans="1:12" x14ac:dyDescent="0.2">
      <c r="A5073" t="s">
        <v>5089</v>
      </c>
      <c r="B5073" t="s">
        <v>19</v>
      </c>
      <c r="C5073">
        <v>0</v>
      </c>
      <c r="D5073">
        <v>4</v>
      </c>
      <c r="E5073">
        <v>8</v>
      </c>
      <c r="F5073">
        <v>0</v>
      </c>
      <c r="G5073">
        <v>0.33300000000000002</v>
      </c>
      <c r="H5073">
        <v>1</v>
      </c>
      <c r="I5073">
        <v>9</v>
      </c>
      <c r="J5073">
        <v>2</v>
      </c>
      <c r="K5073">
        <v>5</v>
      </c>
      <c r="L5073">
        <v>0</v>
      </c>
    </row>
    <row r="5074" spans="1:12" x14ac:dyDescent="0.2">
      <c r="A5074" t="s">
        <v>5090</v>
      </c>
      <c r="B5074" t="s">
        <v>34</v>
      </c>
      <c r="C5074">
        <v>0</v>
      </c>
      <c r="D5074">
        <v>5</v>
      </c>
      <c r="E5074">
        <v>19</v>
      </c>
      <c r="F5074">
        <v>1</v>
      </c>
      <c r="G5074">
        <v>0.33300000000000002</v>
      </c>
      <c r="H5074">
        <v>11</v>
      </c>
      <c r="I5074">
        <v>52</v>
      </c>
      <c r="J5074">
        <v>3</v>
      </c>
      <c r="K5074">
        <v>8</v>
      </c>
      <c r="L5074">
        <v>0</v>
      </c>
    </row>
    <row r="5075" spans="1:12" x14ac:dyDescent="0.2">
      <c r="A5075" t="s">
        <v>5091</v>
      </c>
      <c r="B5075" t="s">
        <v>19</v>
      </c>
      <c r="C5075">
        <v>0</v>
      </c>
      <c r="D5075">
        <v>5</v>
      </c>
      <c r="E5075">
        <v>4</v>
      </c>
      <c r="F5075">
        <v>1</v>
      </c>
      <c r="G5075">
        <v>1</v>
      </c>
      <c r="H5075">
        <v>2</v>
      </c>
      <c r="I5075">
        <v>13</v>
      </c>
      <c r="J5075">
        <v>4</v>
      </c>
      <c r="K5075">
        <v>5</v>
      </c>
      <c r="L5075">
        <v>0</v>
      </c>
    </row>
    <row r="5076" spans="1:12" x14ac:dyDescent="0.2">
      <c r="A5076" t="s">
        <v>5092</v>
      </c>
      <c r="B5076" t="s">
        <v>17</v>
      </c>
      <c r="C5076">
        <v>3</v>
      </c>
      <c r="D5076">
        <v>1</v>
      </c>
      <c r="E5076">
        <v>1</v>
      </c>
      <c r="F5076">
        <v>1</v>
      </c>
      <c r="G5076">
        <v>1</v>
      </c>
      <c r="H5076">
        <v>0</v>
      </c>
      <c r="I5076">
        <v>4</v>
      </c>
      <c r="J5076">
        <v>3</v>
      </c>
      <c r="K5076">
        <v>3</v>
      </c>
      <c r="L5076">
        <v>0</v>
      </c>
    </row>
    <row r="5077" spans="1:12" x14ac:dyDescent="0.2">
      <c r="A5077" t="s">
        <v>5093</v>
      </c>
      <c r="B5077" t="s">
        <v>17</v>
      </c>
      <c r="C5077">
        <v>2</v>
      </c>
      <c r="D5077">
        <v>4</v>
      </c>
      <c r="E5077">
        <v>0</v>
      </c>
      <c r="F5077">
        <v>1</v>
      </c>
      <c r="G5077">
        <v>1</v>
      </c>
      <c r="H5077">
        <v>0</v>
      </c>
      <c r="I5077">
        <v>13</v>
      </c>
      <c r="J5077">
        <v>1</v>
      </c>
      <c r="K5077">
        <v>4</v>
      </c>
      <c r="L5077">
        <v>0</v>
      </c>
    </row>
    <row r="5078" spans="1:12" x14ac:dyDescent="0.2">
      <c r="A5078" t="s">
        <v>5094</v>
      </c>
      <c r="B5078" t="s">
        <v>17</v>
      </c>
      <c r="C5078">
        <v>0</v>
      </c>
      <c r="D5078">
        <v>4</v>
      </c>
      <c r="E5078">
        <v>1</v>
      </c>
      <c r="F5078">
        <v>1</v>
      </c>
      <c r="G5078">
        <v>0.5</v>
      </c>
      <c r="H5078">
        <v>0</v>
      </c>
      <c r="I5078">
        <v>14</v>
      </c>
      <c r="J5078">
        <v>9</v>
      </c>
      <c r="K5078">
        <v>7</v>
      </c>
      <c r="L5078">
        <v>9</v>
      </c>
    </row>
    <row r="5079" spans="1:12" x14ac:dyDescent="0.2">
      <c r="A5079" t="s">
        <v>5095</v>
      </c>
      <c r="B5079" t="s">
        <v>15</v>
      </c>
      <c r="C5079">
        <v>0</v>
      </c>
      <c r="D5079">
        <v>30</v>
      </c>
      <c r="E5079">
        <v>0</v>
      </c>
      <c r="F5079">
        <v>0</v>
      </c>
      <c r="G5079">
        <v>0.2</v>
      </c>
      <c r="H5079">
        <v>5</v>
      </c>
      <c r="I5079">
        <v>54</v>
      </c>
      <c r="J5079">
        <v>70</v>
      </c>
      <c r="K5079">
        <v>34</v>
      </c>
      <c r="L5079">
        <v>0</v>
      </c>
    </row>
    <row r="5080" spans="1:12" x14ac:dyDescent="0.2">
      <c r="A5080" t="s">
        <v>5096</v>
      </c>
      <c r="B5080" t="s">
        <v>19</v>
      </c>
      <c r="C5080">
        <v>0</v>
      </c>
      <c r="D5080">
        <v>8</v>
      </c>
      <c r="E5080">
        <v>2</v>
      </c>
      <c r="F5080">
        <v>1</v>
      </c>
      <c r="G5080">
        <v>1</v>
      </c>
      <c r="H5080">
        <v>14</v>
      </c>
      <c r="I5080">
        <v>57</v>
      </c>
      <c r="J5080">
        <v>22</v>
      </c>
      <c r="K5080">
        <v>16</v>
      </c>
      <c r="L5080">
        <v>0</v>
      </c>
    </row>
    <row r="5081" spans="1:12" x14ac:dyDescent="0.2">
      <c r="A5081" t="s">
        <v>5097</v>
      </c>
      <c r="B5081" t="s">
        <v>17</v>
      </c>
      <c r="C5081">
        <v>5</v>
      </c>
      <c r="D5081">
        <v>1</v>
      </c>
      <c r="E5081">
        <v>0</v>
      </c>
      <c r="F5081">
        <v>1</v>
      </c>
      <c r="G5081">
        <v>1</v>
      </c>
      <c r="H5081">
        <v>1</v>
      </c>
      <c r="I5081">
        <v>2</v>
      </c>
      <c r="J5081">
        <v>6</v>
      </c>
      <c r="K5081">
        <v>1</v>
      </c>
      <c r="L5081">
        <v>0</v>
      </c>
    </row>
    <row r="5082" spans="1:12" x14ac:dyDescent="0.2">
      <c r="A5082" t="s">
        <v>5098</v>
      </c>
      <c r="B5082" t="s">
        <v>17</v>
      </c>
      <c r="C5082">
        <v>0</v>
      </c>
      <c r="D5082">
        <v>1</v>
      </c>
      <c r="E5082">
        <v>1</v>
      </c>
      <c r="F5082">
        <v>1</v>
      </c>
      <c r="G5082">
        <v>1</v>
      </c>
      <c r="H5082">
        <v>1</v>
      </c>
      <c r="I5082">
        <v>3</v>
      </c>
      <c r="J5082">
        <v>4</v>
      </c>
      <c r="K5082">
        <v>2</v>
      </c>
      <c r="L5082">
        <v>0</v>
      </c>
    </row>
    <row r="5083" spans="1:12" x14ac:dyDescent="0.2">
      <c r="A5083" t="s">
        <v>5099</v>
      </c>
      <c r="B5083" t="s">
        <v>17</v>
      </c>
      <c r="C5083">
        <v>0</v>
      </c>
      <c r="D5083">
        <v>2</v>
      </c>
      <c r="E5083">
        <v>0</v>
      </c>
      <c r="F5083">
        <v>1</v>
      </c>
      <c r="G5083">
        <v>1</v>
      </c>
      <c r="H5083">
        <v>2</v>
      </c>
      <c r="I5083">
        <v>3</v>
      </c>
      <c r="J5083">
        <v>11</v>
      </c>
      <c r="K5083">
        <v>2</v>
      </c>
      <c r="L5083">
        <v>1</v>
      </c>
    </row>
    <row r="5084" spans="1:12" x14ac:dyDescent="0.2">
      <c r="A5084" t="s">
        <v>5100</v>
      </c>
      <c r="B5084" t="s">
        <v>13</v>
      </c>
      <c r="C5084">
        <v>0</v>
      </c>
      <c r="D5084">
        <v>1</v>
      </c>
      <c r="E5084">
        <v>0</v>
      </c>
      <c r="F5084">
        <v>1</v>
      </c>
      <c r="G5084">
        <v>1</v>
      </c>
      <c r="H5084">
        <v>0</v>
      </c>
      <c r="I5084">
        <v>1</v>
      </c>
      <c r="J5084">
        <v>8</v>
      </c>
      <c r="K5084">
        <v>1</v>
      </c>
      <c r="L5084">
        <v>0</v>
      </c>
    </row>
    <row r="5085" spans="1:12" x14ac:dyDescent="0.2">
      <c r="A5085" t="s">
        <v>5101</v>
      </c>
      <c r="B5085" t="s">
        <v>19</v>
      </c>
      <c r="C5085">
        <v>6</v>
      </c>
      <c r="D5085">
        <v>9</v>
      </c>
      <c r="E5085">
        <v>0</v>
      </c>
      <c r="F5085">
        <v>1</v>
      </c>
      <c r="G5085">
        <v>0.5</v>
      </c>
      <c r="H5085">
        <v>7</v>
      </c>
      <c r="I5085">
        <v>25</v>
      </c>
      <c r="J5085">
        <v>6</v>
      </c>
      <c r="K5085">
        <v>10</v>
      </c>
      <c r="L5085">
        <v>0</v>
      </c>
    </row>
    <row r="5086" spans="1:12" x14ac:dyDescent="0.2">
      <c r="A5086" t="s">
        <v>5102</v>
      </c>
      <c r="B5086" t="s">
        <v>19</v>
      </c>
      <c r="C5086">
        <v>0</v>
      </c>
      <c r="D5086">
        <v>15</v>
      </c>
      <c r="E5086">
        <v>43</v>
      </c>
      <c r="F5086">
        <v>0</v>
      </c>
      <c r="G5086">
        <v>0.125</v>
      </c>
      <c r="H5086">
        <v>4</v>
      </c>
      <c r="I5086">
        <v>33</v>
      </c>
      <c r="J5086">
        <v>9</v>
      </c>
      <c r="K5086">
        <v>17</v>
      </c>
      <c r="L5086">
        <v>0</v>
      </c>
    </row>
    <row r="5087" spans="1:12" x14ac:dyDescent="0.2">
      <c r="A5087" t="s">
        <v>5103</v>
      </c>
      <c r="B5087" t="s">
        <v>19</v>
      </c>
      <c r="C5087">
        <v>0</v>
      </c>
      <c r="D5087">
        <v>6</v>
      </c>
      <c r="E5087">
        <v>12</v>
      </c>
      <c r="F5087">
        <v>0</v>
      </c>
      <c r="G5087">
        <v>1</v>
      </c>
      <c r="H5087">
        <v>5</v>
      </c>
      <c r="I5087">
        <v>22</v>
      </c>
      <c r="J5087">
        <v>9</v>
      </c>
      <c r="K5087">
        <v>12</v>
      </c>
      <c r="L5087">
        <v>0</v>
      </c>
    </row>
    <row r="5088" spans="1:12" x14ac:dyDescent="0.2">
      <c r="A5088" t="s">
        <v>5104</v>
      </c>
      <c r="B5088" t="s">
        <v>17</v>
      </c>
      <c r="C5088">
        <v>2</v>
      </c>
      <c r="D5088">
        <v>1</v>
      </c>
      <c r="E5088">
        <v>0</v>
      </c>
      <c r="F5088">
        <v>1</v>
      </c>
      <c r="G5088">
        <v>1</v>
      </c>
      <c r="H5088">
        <v>1</v>
      </c>
      <c r="I5088">
        <v>2</v>
      </c>
      <c r="J5088">
        <v>9</v>
      </c>
      <c r="K5088">
        <v>1</v>
      </c>
      <c r="L5088">
        <v>0</v>
      </c>
    </row>
    <row r="5089" spans="1:12" x14ac:dyDescent="0.2">
      <c r="A5089" t="s">
        <v>5105</v>
      </c>
      <c r="B5089" t="s">
        <v>19</v>
      </c>
      <c r="C5089">
        <v>0</v>
      </c>
      <c r="D5089">
        <v>15</v>
      </c>
      <c r="E5089">
        <v>0</v>
      </c>
      <c r="F5089">
        <v>0</v>
      </c>
      <c r="G5089">
        <v>1</v>
      </c>
      <c r="H5089">
        <v>7</v>
      </c>
      <c r="I5089">
        <v>50</v>
      </c>
      <c r="J5089">
        <v>5</v>
      </c>
      <c r="K5089">
        <v>23</v>
      </c>
      <c r="L5089">
        <v>0</v>
      </c>
    </row>
    <row r="5090" spans="1:12" x14ac:dyDescent="0.2">
      <c r="A5090" t="s">
        <v>5106</v>
      </c>
      <c r="B5090" t="s">
        <v>19</v>
      </c>
      <c r="C5090">
        <v>0</v>
      </c>
      <c r="D5090">
        <v>6</v>
      </c>
      <c r="E5090">
        <v>1</v>
      </c>
      <c r="F5090">
        <v>0</v>
      </c>
      <c r="G5090">
        <v>0.5</v>
      </c>
      <c r="H5090">
        <v>2</v>
      </c>
      <c r="I5090">
        <v>15</v>
      </c>
      <c r="J5090">
        <v>1</v>
      </c>
      <c r="K5090">
        <v>7</v>
      </c>
      <c r="L5090">
        <v>0</v>
      </c>
    </row>
    <row r="5091" spans="1:12" x14ac:dyDescent="0.2">
      <c r="A5091" t="s">
        <v>5107</v>
      </c>
      <c r="B5091" t="s">
        <v>19</v>
      </c>
      <c r="C5091">
        <v>0</v>
      </c>
      <c r="D5091">
        <v>6</v>
      </c>
      <c r="E5091">
        <v>9</v>
      </c>
      <c r="F5091">
        <v>0</v>
      </c>
      <c r="G5091">
        <v>0.5</v>
      </c>
      <c r="H5091">
        <v>2</v>
      </c>
      <c r="I5091">
        <v>19</v>
      </c>
      <c r="J5091">
        <v>1</v>
      </c>
      <c r="K5091">
        <v>7</v>
      </c>
      <c r="L5091">
        <v>0</v>
      </c>
    </row>
    <row r="5092" spans="1:12" x14ac:dyDescent="0.2">
      <c r="A5092" t="s">
        <v>5108</v>
      </c>
      <c r="B5092" t="s">
        <v>19</v>
      </c>
      <c r="C5092">
        <v>0</v>
      </c>
      <c r="D5092">
        <v>15</v>
      </c>
      <c r="E5092">
        <v>43</v>
      </c>
      <c r="F5092">
        <v>0</v>
      </c>
      <c r="G5092">
        <v>0.125</v>
      </c>
      <c r="H5092">
        <v>4</v>
      </c>
      <c r="I5092">
        <v>31</v>
      </c>
      <c r="J5092">
        <v>2</v>
      </c>
      <c r="K5092">
        <v>17</v>
      </c>
      <c r="L5092">
        <v>0</v>
      </c>
    </row>
    <row r="5093" spans="1:12" x14ac:dyDescent="0.2">
      <c r="A5093" t="s">
        <v>5109</v>
      </c>
      <c r="B5093" t="s">
        <v>19</v>
      </c>
      <c r="C5093">
        <v>0</v>
      </c>
      <c r="D5093">
        <v>7</v>
      </c>
      <c r="E5093">
        <v>0</v>
      </c>
      <c r="F5093">
        <v>0</v>
      </c>
      <c r="G5093">
        <v>0.5</v>
      </c>
      <c r="H5093">
        <v>1</v>
      </c>
      <c r="I5093">
        <v>9</v>
      </c>
      <c r="J5093">
        <v>1</v>
      </c>
      <c r="K5093">
        <v>7</v>
      </c>
      <c r="L5093">
        <v>0</v>
      </c>
    </row>
    <row r="5094" spans="1:12" x14ac:dyDescent="0.2">
      <c r="A5094" t="s">
        <v>5110</v>
      </c>
      <c r="B5094" t="s">
        <v>19</v>
      </c>
      <c r="C5094">
        <v>7</v>
      </c>
      <c r="D5094">
        <v>21</v>
      </c>
      <c r="E5094">
        <v>286</v>
      </c>
      <c r="F5094">
        <v>1</v>
      </c>
      <c r="G5094">
        <v>0.33300000000000002</v>
      </c>
      <c r="H5094">
        <v>25</v>
      </c>
      <c r="I5094">
        <v>150</v>
      </c>
      <c r="J5094">
        <v>59</v>
      </c>
      <c r="K5094">
        <v>38</v>
      </c>
      <c r="L5094">
        <v>0</v>
      </c>
    </row>
    <row r="5095" spans="1:12" x14ac:dyDescent="0.2">
      <c r="A5095" t="s">
        <v>5111</v>
      </c>
      <c r="B5095" t="s">
        <v>19</v>
      </c>
      <c r="C5095">
        <v>4</v>
      </c>
      <c r="D5095">
        <v>5</v>
      </c>
      <c r="E5095">
        <v>11</v>
      </c>
      <c r="F5095">
        <v>1</v>
      </c>
      <c r="G5095">
        <v>1</v>
      </c>
      <c r="H5095">
        <v>1</v>
      </c>
      <c r="I5095">
        <v>15</v>
      </c>
      <c r="J5095">
        <v>28</v>
      </c>
      <c r="K5095">
        <v>6</v>
      </c>
      <c r="L5095">
        <v>0</v>
      </c>
    </row>
    <row r="5096" spans="1:12" x14ac:dyDescent="0.2">
      <c r="A5096" t="s">
        <v>5112</v>
      </c>
      <c r="B5096" t="s">
        <v>13</v>
      </c>
      <c r="C5096">
        <v>0</v>
      </c>
      <c r="D5096">
        <v>1</v>
      </c>
      <c r="E5096">
        <v>0</v>
      </c>
      <c r="F5096">
        <v>1</v>
      </c>
      <c r="G5096">
        <v>1</v>
      </c>
      <c r="H5096">
        <v>2</v>
      </c>
      <c r="I5096">
        <v>2</v>
      </c>
      <c r="J5096">
        <v>0</v>
      </c>
      <c r="K5096">
        <v>1</v>
      </c>
      <c r="L5096">
        <v>0</v>
      </c>
    </row>
    <row r="5097" spans="1:12" x14ac:dyDescent="0.2">
      <c r="A5097" t="s">
        <v>5113</v>
      </c>
      <c r="B5097" t="s">
        <v>19</v>
      </c>
      <c r="C5097">
        <v>0</v>
      </c>
      <c r="D5097">
        <v>5</v>
      </c>
      <c r="E5097">
        <v>0</v>
      </c>
      <c r="F5097">
        <v>0</v>
      </c>
      <c r="G5097">
        <v>1</v>
      </c>
      <c r="H5097">
        <v>1</v>
      </c>
      <c r="I5097">
        <v>6</v>
      </c>
      <c r="J5097">
        <v>30</v>
      </c>
      <c r="K5097">
        <v>5</v>
      </c>
      <c r="L5097">
        <v>4</v>
      </c>
    </row>
    <row r="5098" spans="1:12" x14ac:dyDescent="0.2">
      <c r="A5098" t="s">
        <v>5114</v>
      </c>
      <c r="B5098" t="s">
        <v>17</v>
      </c>
      <c r="C5098">
        <v>3</v>
      </c>
      <c r="D5098">
        <v>2</v>
      </c>
      <c r="E5098">
        <v>4</v>
      </c>
      <c r="F5098">
        <v>2</v>
      </c>
      <c r="G5098">
        <v>0.5</v>
      </c>
      <c r="H5098">
        <v>0</v>
      </c>
      <c r="I5098">
        <v>7</v>
      </c>
      <c r="J5098">
        <v>23</v>
      </c>
      <c r="K5098">
        <v>4</v>
      </c>
      <c r="L5098">
        <v>0</v>
      </c>
    </row>
    <row r="5099" spans="1:12" x14ac:dyDescent="0.2">
      <c r="A5099" t="s">
        <v>5115</v>
      </c>
      <c r="B5099" t="s">
        <v>17</v>
      </c>
      <c r="C5099">
        <v>0</v>
      </c>
      <c r="D5099">
        <v>3</v>
      </c>
      <c r="E5099">
        <v>1</v>
      </c>
      <c r="F5099">
        <v>1</v>
      </c>
      <c r="G5099">
        <v>1</v>
      </c>
      <c r="H5099">
        <v>0</v>
      </c>
      <c r="I5099">
        <v>4</v>
      </c>
      <c r="J5099">
        <v>2</v>
      </c>
      <c r="K5099">
        <v>3</v>
      </c>
      <c r="L5099">
        <v>0</v>
      </c>
    </row>
    <row r="5100" spans="1:12" x14ac:dyDescent="0.2">
      <c r="A5100" t="s">
        <v>5116</v>
      </c>
      <c r="B5100" t="s">
        <v>19</v>
      </c>
      <c r="C5100">
        <v>0</v>
      </c>
      <c r="D5100">
        <v>3</v>
      </c>
      <c r="E5100">
        <v>3</v>
      </c>
      <c r="F5100">
        <v>0</v>
      </c>
      <c r="G5100">
        <v>1</v>
      </c>
      <c r="H5100">
        <v>2</v>
      </c>
      <c r="I5100">
        <v>8</v>
      </c>
      <c r="J5100">
        <v>1</v>
      </c>
      <c r="K5100">
        <v>4</v>
      </c>
      <c r="L5100">
        <v>0</v>
      </c>
    </row>
    <row r="5101" spans="1:12" x14ac:dyDescent="0.2">
      <c r="A5101" t="s">
        <v>5117</v>
      </c>
      <c r="B5101" t="s">
        <v>19</v>
      </c>
      <c r="C5101">
        <v>0</v>
      </c>
      <c r="D5101">
        <v>0</v>
      </c>
      <c r="E5101">
        <v>0</v>
      </c>
      <c r="F5101">
        <v>1</v>
      </c>
      <c r="G5101">
        <v>1</v>
      </c>
      <c r="H5101">
        <v>7</v>
      </c>
      <c r="I5101">
        <v>40</v>
      </c>
      <c r="J5101">
        <v>2</v>
      </c>
      <c r="K5101">
        <v>15</v>
      </c>
      <c r="L5101">
        <v>2</v>
      </c>
    </row>
    <row r="5102" spans="1:12" x14ac:dyDescent="0.2">
      <c r="A5102" t="s">
        <v>5118</v>
      </c>
      <c r="B5102" t="s">
        <v>34</v>
      </c>
      <c r="C5102">
        <v>0</v>
      </c>
      <c r="D5102">
        <v>2</v>
      </c>
      <c r="E5102">
        <v>55</v>
      </c>
      <c r="F5102">
        <v>1</v>
      </c>
      <c r="G5102">
        <v>0.33300000000000002</v>
      </c>
      <c r="H5102">
        <v>24</v>
      </c>
      <c r="I5102">
        <v>126</v>
      </c>
      <c r="J5102">
        <v>4</v>
      </c>
      <c r="K5102">
        <v>18</v>
      </c>
      <c r="L5102">
        <v>1</v>
      </c>
    </row>
    <row r="5103" spans="1:12" x14ac:dyDescent="0.2">
      <c r="A5103" t="s">
        <v>5119</v>
      </c>
      <c r="B5103" t="s">
        <v>17</v>
      </c>
      <c r="C5103">
        <v>0</v>
      </c>
      <c r="D5103">
        <v>0</v>
      </c>
      <c r="E5103">
        <v>0</v>
      </c>
      <c r="F5103">
        <v>1</v>
      </c>
      <c r="G5103">
        <v>1</v>
      </c>
      <c r="H5103">
        <v>0</v>
      </c>
      <c r="I5103">
        <v>3</v>
      </c>
      <c r="J5103">
        <v>1</v>
      </c>
      <c r="K5103">
        <v>2</v>
      </c>
      <c r="L5103">
        <v>0</v>
      </c>
    </row>
    <row r="5104" spans="1:12" x14ac:dyDescent="0.2">
      <c r="A5104" t="s">
        <v>5120</v>
      </c>
      <c r="B5104" t="s">
        <v>17</v>
      </c>
      <c r="C5104">
        <v>2</v>
      </c>
      <c r="D5104">
        <v>3</v>
      </c>
      <c r="E5104">
        <v>1</v>
      </c>
      <c r="F5104">
        <v>1</v>
      </c>
      <c r="G5104">
        <v>1</v>
      </c>
      <c r="H5104">
        <v>1</v>
      </c>
      <c r="I5104">
        <v>6</v>
      </c>
      <c r="J5104">
        <v>3</v>
      </c>
      <c r="K5104">
        <v>3</v>
      </c>
      <c r="L5104">
        <v>0</v>
      </c>
    </row>
    <row r="5105" spans="1:12" x14ac:dyDescent="0.2">
      <c r="A5105" t="s">
        <v>5121</v>
      </c>
      <c r="B5105" t="s">
        <v>19</v>
      </c>
      <c r="C5105">
        <v>0</v>
      </c>
      <c r="D5105">
        <v>15</v>
      </c>
      <c r="E5105">
        <v>43</v>
      </c>
      <c r="F5105">
        <v>0</v>
      </c>
      <c r="G5105">
        <v>0.125</v>
      </c>
      <c r="H5105">
        <v>4</v>
      </c>
      <c r="I5105">
        <v>31</v>
      </c>
      <c r="J5105">
        <v>1</v>
      </c>
      <c r="K5105">
        <v>17</v>
      </c>
      <c r="L5105">
        <v>0</v>
      </c>
    </row>
    <row r="5106" spans="1:12" x14ac:dyDescent="0.2">
      <c r="A5106" t="s">
        <v>5122</v>
      </c>
      <c r="B5106" t="s">
        <v>19</v>
      </c>
      <c r="C5106">
        <v>0</v>
      </c>
      <c r="D5106">
        <v>6</v>
      </c>
      <c r="E5106">
        <v>12</v>
      </c>
      <c r="F5106">
        <v>0</v>
      </c>
      <c r="G5106">
        <v>1</v>
      </c>
      <c r="H5106">
        <v>5</v>
      </c>
      <c r="I5106">
        <v>22</v>
      </c>
      <c r="J5106">
        <v>3</v>
      </c>
      <c r="K5106">
        <v>12</v>
      </c>
      <c r="L5106">
        <v>0</v>
      </c>
    </row>
    <row r="5107" spans="1:12" x14ac:dyDescent="0.2">
      <c r="A5107" t="s">
        <v>5123</v>
      </c>
      <c r="B5107" t="s">
        <v>17</v>
      </c>
      <c r="C5107">
        <v>2</v>
      </c>
      <c r="D5107">
        <v>1</v>
      </c>
      <c r="E5107">
        <v>0</v>
      </c>
      <c r="F5107">
        <v>1</v>
      </c>
      <c r="G5107">
        <v>1</v>
      </c>
      <c r="H5107">
        <v>1</v>
      </c>
      <c r="I5107">
        <v>2</v>
      </c>
      <c r="J5107">
        <v>4</v>
      </c>
      <c r="K5107">
        <v>1</v>
      </c>
      <c r="L5107">
        <v>0</v>
      </c>
    </row>
    <row r="5108" spans="1:12" x14ac:dyDescent="0.2">
      <c r="A5108" t="s">
        <v>5124</v>
      </c>
      <c r="B5108" t="s">
        <v>19</v>
      </c>
      <c r="C5108">
        <v>0</v>
      </c>
      <c r="D5108">
        <v>13</v>
      </c>
      <c r="E5108">
        <v>0</v>
      </c>
      <c r="F5108">
        <v>0</v>
      </c>
      <c r="G5108">
        <v>0.33300000000000002</v>
      </c>
      <c r="H5108">
        <v>3</v>
      </c>
      <c r="I5108">
        <v>41</v>
      </c>
      <c r="J5108">
        <v>1</v>
      </c>
      <c r="K5108">
        <v>14</v>
      </c>
      <c r="L5108">
        <v>0</v>
      </c>
    </row>
    <row r="5109" spans="1:12" x14ac:dyDescent="0.2">
      <c r="A5109" t="s">
        <v>5125</v>
      </c>
      <c r="B5109" t="s">
        <v>19</v>
      </c>
      <c r="C5109">
        <v>0</v>
      </c>
      <c r="D5109">
        <v>3</v>
      </c>
      <c r="E5109">
        <v>2</v>
      </c>
      <c r="F5109">
        <v>1</v>
      </c>
      <c r="G5109">
        <v>1</v>
      </c>
      <c r="H5109">
        <v>8</v>
      </c>
      <c r="I5109">
        <v>30</v>
      </c>
      <c r="J5109">
        <v>1</v>
      </c>
      <c r="K5109">
        <v>9</v>
      </c>
      <c r="L5109">
        <v>0</v>
      </c>
    </row>
    <row r="5110" spans="1:12" x14ac:dyDescent="0.2">
      <c r="A5110" t="s">
        <v>5126</v>
      </c>
      <c r="B5110" t="s">
        <v>17</v>
      </c>
      <c r="C5110">
        <v>0</v>
      </c>
      <c r="D5110">
        <v>8</v>
      </c>
      <c r="E5110">
        <v>13</v>
      </c>
      <c r="F5110">
        <v>0</v>
      </c>
      <c r="G5110">
        <v>0.25</v>
      </c>
      <c r="H5110">
        <v>4</v>
      </c>
      <c r="I5110">
        <v>18</v>
      </c>
      <c r="J5110">
        <v>6</v>
      </c>
      <c r="K5110">
        <v>10</v>
      </c>
      <c r="L5110">
        <v>0</v>
      </c>
    </row>
    <row r="5111" spans="1:12" x14ac:dyDescent="0.2">
      <c r="A5111" t="s">
        <v>5127</v>
      </c>
      <c r="B5111" t="s">
        <v>17</v>
      </c>
      <c r="C5111">
        <v>0</v>
      </c>
      <c r="D5111">
        <v>2</v>
      </c>
      <c r="E5111">
        <v>3</v>
      </c>
      <c r="F5111">
        <v>1</v>
      </c>
      <c r="G5111">
        <v>0.5</v>
      </c>
      <c r="H5111">
        <v>0</v>
      </c>
      <c r="I5111">
        <v>4</v>
      </c>
      <c r="J5111">
        <v>1</v>
      </c>
      <c r="K5111">
        <v>3</v>
      </c>
      <c r="L5111">
        <v>0</v>
      </c>
    </row>
    <row r="5112" spans="1:12" x14ac:dyDescent="0.2">
      <c r="A5112" t="s">
        <v>5128</v>
      </c>
      <c r="B5112" t="s">
        <v>17</v>
      </c>
      <c r="C5112">
        <v>0</v>
      </c>
      <c r="D5112">
        <v>11</v>
      </c>
      <c r="E5112">
        <v>6</v>
      </c>
      <c r="F5112">
        <v>1</v>
      </c>
      <c r="G5112">
        <v>0.33300000000000002</v>
      </c>
      <c r="H5112">
        <v>2</v>
      </c>
      <c r="I5112">
        <v>13</v>
      </c>
      <c r="J5112">
        <v>51</v>
      </c>
      <c r="K5112">
        <v>11</v>
      </c>
      <c r="L5112">
        <v>8</v>
      </c>
    </row>
    <row r="5113" spans="1:12" x14ac:dyDescent="0.2">
      <c r="A5113" t="s">
        <v>5129</v>
      </c>
      <c r="B5113" t="s">
        <v>17</v>
      </c>
      <c r="C5113">
        <v>0</v>
      </c>
      <c r="D5113">
        <v>17</v>
      </c>
      <c r="E5113">
        <v>52</v>
      </c>
      <c r="F5113">
        <v>0</v>
      </c>
      <c r="G5113">
        <v>0.125</v>
      </c>
      <c r="H5113">
        <v>4</v>
      </c>
      <c r="I5113">
        <v>33</v>
      </c>
      <c r="J5113">
        <v>4</v>
      </c>
      <c r="K5113">
        <v>19</v>
      </c>
      <c r="L5113">
        <v>0</v>
      </c>
    </row>
    <row r="5114" spans="1:12" x14ac:dyDescent="0.2">
      <c r="A5114" t="s">
        <v>5130</v>
      </c>
      <c r="B5114" t="s">
        <v>17</v>
      </c>
      <c r="C5114">
        <v>2</v>
      </c>
      <c r="D5114">
        <v>2</v>
      </c>
      <c r="E5114">
        <v>1</v>
      </c>
      <c r="F5114">
        <v>1</v>
      </c>
      <c r="G5114">
        <v>1</v>
      </c>
      <c r="H5114">
        <v>0</v>
      </c>
      <c r="I5114">
        <v>7</v>
      </c>
      <c r="J5114">
        <v>9</v>
      </c>
      <c r="K5114">
        <v>4</v>
      </c>
      <c r="L5114">
        <v>0</v>
      </c>
    </row>
    <row r="5115" spans="1:12" x14ac:dyDescent="0.2">
      <c r="A5115" t="s">
        <v>5131</v>
      </c>
      <c r="B5115" t="s">
        <v>17</v>
      </c>
      <c r="C5115">
        <v>0</v>
      </c>
      <c r="D5115">
        <v>17</v>
      </c>
      <c r="E5115">
        <v>60</v>
      </c>
      <c r="F5115">
        <v>0</v>
      </c>
      <c r="G5115">
        <v>0.1</v>
      </c>
      <c r="H5115">
        <v>3</v>
      </c>
      <c r="I5115">
        <v>35</v>
      </c>
      <c r="J5115">
        <v>14</v>
      </c>
      <c r="K5115">
        <v>20</v>
      </c>
      <c r="L5115">
        <v>0</v>
      </c>
    </row>
    <row r="5116" spans="1:12" x14ac:dyDescent="0.2">
      <c r="A5116" t="s">
        <v>5132</v>
      </c>
      <c r="B5116" t="s">
        <v>19</v>
      </c>
      <c r="C5116">
        <v>0</v>
      </c>
      <c r="D5116">
        <v>7</v>
      </c>
      <c r="E5116">
        <v>0</v>
      </c>
      <c r="F5116">
        <v>0</v>
      </c>
      <c r="G5116">
        <v>0.5</v>
      </c>
      <c r="H5116">
        <v>1</v>
      </c>
      <c r="I5116">
        <v>8</v>
      </c>
      <c r="J5116">
        <v>1</v>
      </c>
      <c r="K5116">
        <v>7</v>
      </c>
      <c r="L5116">
        <v>0</v>
      </c>
    </row>
    <row r="5117" spans="1:12" x14ac:dyDescent="0.2">
      <c r="A5117" t="s">
        <v>5133</v>
      </c>
      <c r="B5117" t="s">
        <v>34</v>
      </c>
      <c r="C5117">
        <v>0</v>
      </c>
      <c r="D5117">
        <v>2</v>
      </c>
      <c r="E5117">
        <v>4</v>
      </c>
      <c r="F5117">
        <v>0</v>
      </c>
      <c r="G5117">
        <v>1</v>
      </c>
      <c r="H5117">
        <v>22</v>
      </c>
      <c r="I5117">
        <v>51</v>
      </c>
      <c r="J5117">
        <v>0</v>
      </c>
      <c r="K5117">
        <v>4</v>
      </c>
      <c r="L5117">
        <v>0</v>
      </c>
    </row>
    <row r="5118" spans="1:12" x14ac:dyDescent="0.2">
      <c r="A5118" t="s">
        <v>5134</v>
      </c>
      <c r="B5118" t="s">
        <v>34</v>
      </c>
      <c r="C5118">
        <v>0</v>
      </c>
      <c r="D5118">
        <v>2</v>
      </c>
      <c r="E5118">
        <v>1</v>
      </c>
      <c r="F5118">
        <v>0</v>
      </c>
      <c r="G5118">
        <v>1</v>
      </c>
      <c r="H5118">
        <v>11</v>
      </c>
      <c r="I5118">
        <v>52</v>
      </c>
      <c r="J5118">
        <v>0</v>
      </c>
      <c r="K5118">
        <v>3</v>
      </c>
      <c r="L5118">
        <v>0</v>
      </c>
    </row>
    <row r="5119" spans="1:12" x14ac:dyDescent="0.2">
      <c r="A5119" t="s">
        <v>5135</v>
      </c>
      <c r="B5119" t="s">
        <v>34</v>
      </c>
      <c r="C5119">
        <v>0</v>
      </c>
      <c r="D5119">
        <v>21</v>
      </c>
      <c r="E5119">
        <v>281</v>
      </c>
      <c r="F5119">
        <v>0</v>
      </c>
      <c r="G5119">
        <v>0.5</v>
      </c>
      <c r="H5119">
        <v>70</v>
      </c>
      <c r="I5119">
        <v>242</v>
      </c>
      <c r="J5119">
        <v>2</v>
      </c>
      <c r="K5119">
        <v>27</v>
      </c>
      <c r="L5119">
        <v>0</v>
      </c>
    </row>
    <row r="5120" spans="1:12" x14ac:dyDescent="0.2">
      <c r="A5120" t="s">
        <v>5136</v>
      </c>
      <c r="B5120" t="s">
        <v>17</v>
      </c>
      <c r="C5120">
        <v>0</v>
      </c>
      <c r="D5120">
        <v>2</v>
      </c>
      <c r="E5120">
        <v>1</v>
      </c>
      <c r="F5120">
        <v>1</v>
      </c>
      <c r="G5120">
        <v>1</v>
      </c>
      <c r="H5120">
        <v>0</v>
      </c>
      <c r="I5120">
        <v>5</v>
      </c>
      <c r="J5120">
        <v>1</v>
      </c>
      <c r="K5120">
        <v>3</v>
      </c>
      <c r="L5120">
        <v>0</v>
      </c>
    </row>
    <row r="5121" spans="1:12" x14ac:dyDescent="0.2">
      <c r="A5121" t="s">
        <v>5137</v>
      </c>
      <c r="B5121" t="s">
        <v>34</v>
      </c>
      <c r="C5121">
        <v>0</v>
      </c>
      <c r="D5121">
        <v>1</v>
      </c>
      <c r="E5121">
        <v>6</v>
      </c>
      <c r="F5121">
        <v>1</v>
      </c>
      <c r="G5121">
        <v>0.33300000000000002</v>
      </c>
      <c r="H5121">
        <v>11</v>
      </c>
      <c r="I5121">
        <v>34</v>
      </c>
      <c r="J5121">
        <v>1</v>
      </c>
      <c r="K5121">
        <v>4</v>
      </c>
      <c r="L5121">
        <v>0</v>
      </c>
    </row>
    <row r="5122" spans="1:12" x14ac:dyDescent="0.2">
      <c r="A5122" t="s">
        <v>5138</v>
      </c>
      <c r="B5122" t="s">
        <v>17</v>
      </c>
      <c r="C5122">
        <v>0</v>
      </c>
      <c r="D5122">
        <v>2</v>
      </c>
      <c r="E5122">
        <v>1</v>
      </c>
      <c r="F5122">
        <v>1</v>
      </c>
      <c r="G5122">
        <v>1</v>
      </c>
      <c r="H5122">
        <v>1</v>
      </c>
      <c r="I5122">
        <v>5</v>
      </c>
      <c r="J5122">
        <v>1</v>
      </c>
      <c r="K5122">
        <v>3</v>
      </c>
      <c r="L5122">
        <v>0</v>
      </c>
    </row>
    <row r="5123" spans="1:12" x14ac:dyDescent="0.2">
      <c r="A5123" t="s">
        <v>5139</v>
      </c>
      <c r="B5123" t="s">
        <v>34</v>
      </c>
      <c r="C5123">
        <v>0</v>
      </c>
      <c r="D5123">
        <v>2</v>
      </c>
      <c r="E5123">
        <v>1</v>
      </c>
      <c r="F5123">
        <v>0</v>
      </c>
      <c r="G5123">
        <v>1</v>
      </c>
      <c r="H5123">
        <v>6</v>
      </c>
      <c r="I5123">
        <v>7</v>
      </c>
      <c r="J5123">
        <v>1</v>
      </c>
      <c r="K5123">
        <v>3</v>
      </c>
      <c r="L5123">
        <v>0</v>
      </c>
    </row>
    <row r="5124" spans="1:12" x14ac:dyDescent="0.2">
      <c r="A5124" t="s">
        <v>5140</v>
      </c>
      <c r="B5124" t="s">
        <v>34</v>
      </c>
      <c r="C5124">
        <v>0</v>
      </c>
      <c r="D5124">
        <v>2</v>
      </c>
      <c r="E5124">
        <v>1</v>
      </c>
      <c r="F5124">
        <v>0</v>
      </c>
      <c r="G5124">
        <v>1</v>
      </c>
      <c r="H5124">
        <v>3</v>
      </c>
      <c r="I5124">
        <v>4</v>
      </c>
      <c r="J5124">
        <v>1</v>
      </c>
      <c r="K5124">
        <v>3</v>
      </c>
      <c r="L5124">
        <v>0</v>
      </c>
    </row>
    <row r="5125" spans="1:12" x14ac:dyDescent="0.2">
      <c r="A5125" t="s">
        <v>5141</v>
      </c>
      <c r="B5125" t="s">
        <v>34</v>
      </c>
      <c r="C5125">
        <v>0</v>
      </c>
      <c r="D5125">
        <v>2</v>
      </c>
      <c r="E5125">
        <v>1</v>
      </c>
      <c r="F5125">
        <v>0</v>
      </c>
      <c r="G5125">
        <v>1</v>
      </c>
      <c r="H5125">
        <v>4</v>
      </c>
      <c r="I5125">
        <v>6</v>
      </c>
      <c r="J5125">
        <v>1</v>
      </c>
      <c r="K5125">
        <v>3</v>
      </c>
      <c r="L5125">
        <v>0</v>
      </c>
    </row>
    <row r="5126" spans="1:12" x14ac:dyDescent="0.2">
      <c r="A5126" t="s">
        <v>5142</v>
      </c>
      <c r="B5126" t="s">
        <v>34</v>
      </c>
      <c r="C5126">
        <v>0</v>
      </c>
      <c r="D5126">
        <v>1</v>
      </c>
      <c r="E5126">
        <v>0</v>
      </c>
      <c r="F5126">
        <v>0</v>
      </c>
      <c r="G5126">
        <v>1</v>
      </c>
      <c r="H5126">
        <v>3</v>
      </c>
      <c r="I5126">
        <v>3</v>
      </c>
      <c r="J5126">
        <v>1</v>
      </c>
      <c r="K5126">
        <v>2</v>
      </c>
      <c r="L5126">
        <v>0</v>
      </c>
    </row>
    <row r="5127" spans="1:12" x14ac:dyDescent="0.2">
      <c r="A5127" t="s">
        <v>5143</v>
      </c>
      <c r="B5127" t="s">
        <v>17</v>
      </c>
      <c r="C5127">
        <v>0</v>
      </c>
      <c r="D5127">
        <v>3</v>
      </c>
      <c r="E5127">
        <v>1</v>
      </c>
      <c r="F5127">
        <v>1</v>
      </c>
      <c r="G5127">
        <v>1</v>
      </c>
      <c r="H5127">
        <v>2</v>
      </c>
      <c r="I5127">
        <v>6</v>
      </c>
      <c r="J5127">
        <v>1</v>
      </c>
      <c r="K5127">
        <v>3</v>
      </c>
      <c r="L5127">
        <v>0</v>
      </c>
    </row>
    <row r="5128" spans="1:12" x14ac:dyDescent="0.2">
      <c r="A5128" t="s">
        <v>5144</v>
      </c>
      <c r="B5128" t="s">
        <v>17</v>
      </c>
      <c r="C5128">
        <v>0</v>
      </c>
      <c r="D5128">
        <v>0</v>
      </c>
      <c r="E5128">
        <v>0</v>
      </c>
      <c r="F5128">
        <v>1</v>
      </c>
      <c r="G5128">
        <v>1</v>
      </c>
      <c r="H5128">
        <v>1</v>
      </c>
      <c r="I5128">
        <v>2</v>
      </c>
      <c r="J5128">
        <v>1</v>
      </c>
      <c r="K5128">
        <v>1</v>
      </c>
      <c r="L5128">
        <v>0</v>
      </c>
    </row>
    <row r="5129" spans="1:12" x14ac:dyDescent="0.2">
      <c r="A5129" t="s">
        <v>5145</v>
      </c>
      <c r="B5129" t="s">
        <v>34</v>
      </c>
      <c r="C5129">
        <v>0</v>
      </c>
      <c r="D5129">
        <v>2</v>
      </c>
      <c r="E5129">
        <v>0</v>
      </c>
      <c r="F5129">
        <v>1</v>
      </c>
      <c r="G5129">
        <v>1</v>
      </c>
      <c r="H5129">
        <v>13</v>
      </c>
      <c r="I5129">
        <v>53</v>
      </c>
      <c r="J5129">
        <v>4</v>
      </c>
      <c r="K5129">
        <v>4</v>
      </c>
      <c r="L5129">
        <v>4</v>
      </c>
    </row>
    <row r="5130" spans="1:12" x14ac:dyDescent="0.2">
      <c r="A5130" t="s">
        <v>5146</v>
      </c>
      <c r="B5130" t="s">
        <v>34</v>
      </c>
      <c r="C5130">
        <v>0</v>
      </c>
      <c r="D5130">
        <v>6</v>
      </c>
      <c r="E5130">
        <v>13</v>
      </c>
      <c r="F5130">
        <v>0</v>
      </c>
      <c r="G5130">
        <v>0.5</v>
      </c>
      <c r="H5130">
        <v>17</v>
      </c>
      <c r="I5130">
        <v>57</v>
      </c>
      <c r="J5130">
        <v>1</v>
      </c>
      <c r="K5130">
        <v>8</v>
      </c>
      <c r="L5130">
        <v>0</v>
      </c>
    </row>
    <row r="5131" spans="1:12" x14ac:dyDescent="0.2">
      <c r="A5131" t="s">
        <v>5147</v>
      </c>
      <c r="B5131" t="s">
        <v>34</v>
      </c>
      <c r="C5131">
        <v>0</v>
      </c>
      <c r="D5131">
        <v>0</v>
      </c>
      <c r="E5131">
        <v>1</v>
      </c>
      <c r="F5131">
        <v>0</v>
      </c>
      <c r="G5131">
        <v>1</v>
      </c>
      <c r="H5131">
        <v>5</v>
      </c>
      <c r="I5131">
        <v>7</v>
      </c>
      <c r="J5131">
        <v>1</v>
      </c>
      <c r="K5131">
        <v>2</v>
      </c>
      <c r="L5131">
        <v>0</v>
      </c>
    </row>
    <row r="5132" spans="1:12" x14ac:dyDescent="0.2">
      <c r="A5132" t="s">
        <v>5148</v>
      </c>
      <c r="B5132" t="s">
        <v>19</v>
      </c>
      <c r="C5132">
        <v>0</v>
      </c>
      <c r="D5132">
        <v>13</v>
      </c>
      <c r="E5132">
        <v>46</v>
      </c>
      <c r="F5132">
        <v>0</v>
      </c>
      <c r="G5132">
        <v>0.16700000000000001</v>
      </c>
      <c r="H5132">
        <v>4</v>
      </c>
      <c r="I5132">
        <v>27</v>
      </c>
      <c r="J5132">
        <v>1</v>
      </c>
      <c r="K5132">
        <v>17</v>
      </c>
      <c r="L5132">
        <v>0</v>
      </c>
    </row>
    <row r="5133" spans="1:12" x14ac:dyDescent="0.2">
      <c r="A5133" t="s">
        <v>5149</v>
      </c>
      <c r="B5133" t="s">
        <v>17</v>
      </c>
      <c r="C5133">
        <v>2</v>
      </c>
      <c r="D5133">
        <v>4</v>
      </c>
      <c r="E5133">
        <v>0</v>
      </c>
      <c r="F5133">
        <v>1</v>
      </c>
      <c r="G5133">
        <v>1</v>
      </c>
      <c r="H5133">
        <v>0</v>
      </c>
      <c r="I5133">
        <v>12</v>
      </c>
      <c r="J5133">
        <v>2</v>
      </c>
      <c r="K5133">
        <v>5</v>
      </c>
      <c r="L5133">
        <v>0</v>
      </c>
    </row>
    <row r="5134" spans="1:12" x14ac:dyDescent="0.2">
      <c r="A5134" t="s">
        <v>5150</v>
      </c>
      <c r="B5134" t="s">
        <v>19</v>
      </c>
      <c r="C5134">
        <v>0</v>
      </c>
      <c r="D5134">
        <v>12</v>
      </c>
      <c r="E5134">
        <v>66</v>
      </c>
      <c r="F5134">
        <v>1</v>
      </c>
      <c r="G5134">
        <v>0.125</v>
      </c>
      <c r="H5134">
        <v>10</v>
      </c>
      <c r="I5134">
        <v>80</v>
      </c>
      <c r="J5134">
        <v>25</v>
      </c>
      <c r="K5134">
        <v>16</v>
      </c>
      <c r="L5134">
        <v>0</v>
      </c>
    </row>
    <row r="5135" spans="1:12" x14ac:dyDescent="0.2">
      <c r="A5135" t="s">
        <v>5151</v>
      </c>
      <c r="B5135" t="s">
        <v>19</v>
      </c>
      <c r="C5135">
        <v>3</v>
      </c>
      <c r="D5135">
        <v>2</v>
      </c>
      <c r="E5135">
        <v>0</v>
      </c>
      <c r="F5135">
        <v>1</v>
      </c>
      <c r="G5135">
        <v>1</v>
      </c>
      <c r="H5135">
        <v>2</v>
      </c>
      <c r="I5135">
        <v>9</v>
      </c>
      <c r="J5135">
        <v>2</v>
      </c>
      <c r="K5135">
        <v>2</v>
      </c>
      <c r="L5135">
        <v>0</v>
      </c>
    </row>
    <row r="5136" spans="1:12" x14ac:dyDescent="0.2">
      <c r="A5136" t="s">
        <v>5152</v>
      </c>
      <c r="B5136" t="s">
        <v>17</v>
      </c>
      <c r="C5136">
        <v>2</v>
      </c>
      <c r="D5136">
        <v>1</v>
      </c>
      <c r="E5136">
        <v>0</v>
      </c>
      <c r="F5136">
        <v>1</v>
      </c>
      <c r="G5136">
        <v>1</v>
      </c>
      <c r="H5136">
        <v>1</v>
      </c>
      <c r="I5136">
        <v>2</v>
      </c>
      <c r="J5136">
        <v>6</v>
      </c>
      <c r="K5136">
        <v>1</v>
      </c>
      <c r="L5136">
        <v>0</v>
      </c>
    </row>
    <row r="5137" spans="1:12" x14ac:dyDescent="0.2">
      <c r="A5137" t="s">
        <v>5153</v>
      </c>
      <c r="B5137" t="s">
        <v>17</v>
      </c>
      <c r="C5137">
        <v>0</v>
      </c>
      <c r="D5137">
        <v>3</v>
      </c>
      <c r="E5137">
        <v>1</v>
      </c>
      <c r="F5137">
        <v>1</v>
      </c>
      <c r="G5137">
        <v>1</v>
      </c>
      <c r="H5137">
        <v>2</v>
      </c>
      <c r="I5137">
        <v>6</v>
      </c>
      <c r="J5137">
        <v>1</v>
      </c>
      <c r="K5137">
        <v>3</v>
      </c>
      <c r="L5137">
        <v>0</v>
      </c>
    </row>
    <row r="5138" spans="1:12" x14ac:dyDescent="0.2">
      <c r="A5138" t="s">
        <v>5154</v>
      </c>
      <c r="B5138" t="s">
        <v>19</v>
      </c>
      <c r="C5138">
        <v>0</v>
      </c>
      <c r="D5138">
        <v>3</v>
      </c>
      <c r="E5138">
        <v>0</v>
      </c>
      <c r="F5138">
        <v>1</v>
      </c>
      <c r="G5138">
        <v>1</v>
      </c>
      <c r="H5138">
        <v>8</v>
      </c>
      <c r="I5138">
        <v>41</v>
      </c>
      <c r="J5138">
        <v>3</v>
      </c>
      <c r="K5138">
        <v>6</v>
      </c>
      <c r="L5138">
        <v>1</v>
      </c>
    </row>
    <row r="5139" spans="1:12" x14ac:dyDescent="0.2">
      <c r="A5139" t="s">
        <v>5155</v>
      </c>
      <c r="B5139" t="s">
        <v>17</v>
      </c>
      <c r="C5139">
        <v>0</v>
      </c>
      <c r="D5139">
        <v>4</v>
      </c>
      <c r="E5139">
        <v>9</v>
      </c>
      <c r="F5139">
        <v>1</v>
      </c>
      <c r="G5139">
        <v>0.5</v>
      </c>
      <c r="H5139">
        <v>1</v>
      </c>
      <c r="I5139">
        <v>11</v>
      </c>
      <c r="J5139">
        <v>4</v>
      </c>
      <c r="K5139">
        <v>6</v>
      </c>
      <c r="L5139">
        <v>0</v>
      </c>
    </row>
    <row r="5140" spans="1:12" x14ac:dyDescent="0.2">
      <c r="A5140" t="s">
        <v>5156</v>
      </c>
      <c r="B5140" t="s">
        <v>17</v>
      </c>
      <c r="C5140">
        <v>0</v>
      </c>
      <c r="D5140">
        <v>0</v>
      </c>
      <c r="E5140">
        <v>0</v>
      </c>
      <c r="F5140">
        <v>1</v>
      </c>
      <c r="G5140">
        <v>1</v>
      </c>
      <c r="H5140">
        <v>0</v>
      </c>
      <c r="I5140">
        <v>3</v>
      </c>
      <c r="J5140">
        <v>1</v>
      </c>
      <c r="K5140">
        <v>2</v>
      </c>
      <c r="L5140">
        <v>0</v>
      </c>
    </row>
    <row r="5141" spans="1:12" x14ac:dyDescent="0.2">
      <c r="A5141" t="s">
        <v>5157</v>
      </c>
      <c r="B5141" t="s">
        <v>15</v>
      </c>
      <c r="C5141">
        <v>1</v>
      </c>
      <c r="D5141">
        <v>5</v>
      </c>
      <c r="E5141">
        <v>0</v>
      </c>
      <c r="F5141">
        <v>1</v>
      </c>
      <c r="G5141">
        <v>1</v>
      </c>
      <c r="H5141">
        <v>1</v>
      </c>
      <c r="I5141">
        <v>9</v>
      </c>
      <c r="J5141">
        <v>38</v>
      </c>
      <c r="K5141">
        <v>6</v>
      </c>
      <c r="L5141">
        <v>5</v>
      </c>
    </row>
    <row r="5142" spans="1:12" x14ac:dyDescent="0.2">
      <c r="A5142" t="s">
        <v>5158</v>
      </c>
      <c r="B5142" t="s">
        <v>15</v>
      </c>
      <c r="C5142">
        <v>0</v>
      </c>
      <c r="D5142">
        <v>3</v>
      </c>
      <c r="E5142">
        <v>8</v>
      </c>
      <c r="F5142">
        <v>0</v>
      </c>
      <c r="G5142">
        <v>0.33300000000000002</v>
      </c>
      <c r="H5142">
        <v>1</v>
      </c>
      <c r="I5142">
        <v>9</v>
      </c>
      <c r="J5142">
        <v>1</v>
      </c>
      <c r="K5142">
        <v>6</v>
      </c>
      <c r="L5142">
        <v>0</v>
      </c>
    </row>
    <row r="5143" spans="1:12" x14ac:dyDescent="0.2">
      <c r="A5143" t="s">
        <v>5159</v>
      </c>
      <c r="B5143" t="s">
        <v>15</v>
      </c>
      <c r="C5143">
        <v>7</v>
      </c>
      <c r="D5143">
        <v>5</v>
      </c>
      <c r="E5143">
        <v>0</v>
      </c>
      <c r="F5143">
        <v>1</v>
      </c>
      <c r="G5143">
        <v>1</v>
      </c>
      <c r="H5143">
        <v>2</v>
      </c>
      <c r="I5143">
        <v>24</v>
      </c>
      <c r="J5143">
        <v>7</v>
      </c>
      <c r="K5143">
        <v>14</v>
      </c>
      <c r="L5143">
        <v>0</v>
      </c>
    </row>
    <row r="5144" spans="1:12" x14ac:dyDescent="0.2">
      <c r="A5144" t="s">
        <v>5160</v>
      </c>
      <c r="B5144" t="s">
        <v>15</v>
      </c>
      <c r="C5144">
        <v>0</v>
      </c>
      <c r="D5144">
        <v>3</v>
      </c>
      <c r="E5144">
        <v>0</v>
      </c>
      <c r="F5144">
        <v>1</v>
      </c>
      <c r="G5144">
        <v>1</v>
      </c>
      <c r="H5144">
        <v>0</v>
      </c>
      <c r="I5144">
        <v>4</v>
      </c>
      <c r="J5144">
        <v>9</v>
      </c>
      <c r="K5144">
        <v>3</v>
      </c>
      <c r="L5144">
        <v>4</v>
      </c>
    </row>
    <row r="5145" spans="1:12" x14ac:dyDescent="0.2">
      <c r="A5145" t="s">
        <v>5161</v>
      </c>
      <c r="B5145" t="s">
        <v>17</v>
      </c>
      <c r="C5145">
        <v>0</v>
      </c>
      <c r="D5145">
        <v>2</v>
      </c>
      <c r="E5145">
        <v>1</v>
      </c>
      <c r="F5145">
        <v>0</v>
      </c>
      <c r="G5145">
        <v>1</v>
      </c>
      <c r="H5145">
        <v>1</v>
      </c>
      <c r="I5145">
        <v>3</v>
      </c>
      <c r="J5145">
        <v>1</v>
      </c>
      <c r="K5145">
        <v>2</v>
      </c>
      <c r="L5145">
        <v>0</v>
      </c>
    </row>
    <row r="5146" spans="1:12" x14ac:dyDescent="0.2">
      <c r="A5146" t="s">
        <v>5162</v>
      </c>
      <c r="B5146" t="s">
        <v>19</v>
      </c>
      <c r="C5146">
        <v>0</v>
      </c>
      <c r="D5146">
        <v>4</v>
      </c>
      <c r="E5146">
        <v>0</v>
      </c>
      <c r="F5146">
        <v>1</v>
      </c>
      <c r="G5146">
        <v>1</v>
      </c>
      <c r="H5146">
        <v>1</v>
      </c>
      <c r="I5146">
        <v>11</v>
      </c>
      <c r="J5146">
        <v>3</v>
      </c>
      <c r="K5146">
        <v>6</v>
      </c>
      <c r="L5146">
        <v>0</v>
      </c>
    </row>
    <row r="5147" spans="1:12" x14ac:dyDescent="0.2">
      <c r="A5147" t="s">
        <v>5163</v>
      </c>
      <c r="B5147" t="s">
        <v>19</v>
      </c>
      <c r="C5147">
        <v>0</v>
      </c>
      <c r="D5147">
        <v>5</v>
      </c>
      <c r="E5147">
        <v>0</v>
      </c>
      <c r="F5147">
        <v>1</v>
      </c>
      <c r="G5147">
        <v>1</v>
      </c>
      <c r="H5147">
        <v>1</v>
      </c>
      <c r="I5147">
        <v>12</v>
      </c>
      <c r="J5147">
        <v>2</v>
      </c>
      <c r="K5147">
        <v>6</v>
      </c>
      <c r="L5147">
        <v>0</v>
      </c>
    </row>
    <row r="5148" spans="1:12" x14ac:dyDescent="0.2">
      <c r="A5148" t="s">
        <v>5164</v>
      </c>
      <c r="B5148" t="s">
        <v>15</v>
      </c>
      <c r="C5148">
        <v>4</v>
      </c>
      <c r="D5148">
        <v>15</v>
      </c>
      <c r="E5148">
        <v>20</v>
      </c>
      <c r="F5148">
        <v>1</v>
      </c>
      <c r="G5148">
        <v>0.33300000000000002</v>
      </c>
      <c r="H5148">
        <v>1</v>
      </c>
      <c r="I5148">
        <v>29</v>
      </c>
      <c r="J5148">
        <v>102</v>
      </c>
      <c r="K5148">
        <v>16</v>
      </c>
      <c r="L5148">
        <v>0</v>
      </c>
    </row>
    <row r="5149" spans="1:12" x14ac:dyDescent="0.2">
      <c r="A5149" t="s">
        <v>5165</v>
      </c>
      <c r="B5149" t="s">
        <v>15</v>
      </c>
      <c r="C5149">
        <v>2</v>
      </c>
      <c r="D5149">
        <v>11</v>
      </c>
      <c r="E5149">
        <v>26</v>
      </c>
      <c r="F5149">
        <v>1</v>
      </c>
      <c r="G5149">
        <v>0.25</v>
      </c>
      <c r="H5149">
        <v>1</v>
      </c>
      <c r="I5149">
        <v>34</v>
      </c>
      <c r="J5149">
        <v>193</v>
      </c>
      <c r="K5149">
        <v>14</v>
      </c>
      <c r="L5149">
        <v>0</v>
      </c>
    </row>
    <row r="5150" spans="1:12" x14ac:dyDescent="0.2">
      <c r="A5150" t="s">
        <v>5166</v>
      </c>
      <c r="B5150" t="s">
        <v>17</v>
      </c>
      <c r="C5150">
        <v>7</v>
      </c>
      <c r="D5150">
        <v>2</v>
      </c>
      <c r="E5150">
        <v>4</v>
      </c>
      <c r="F5150">
        <v>2</v>
      </c>
      <c r="G5150">
        <v>0.5</v>
      </c>
      <c r="H5150">
        <v>0</v>
      </c>
      <c r="I5150">
        <v>7</v>
      </c>
      <c r="J5150">
        <v>3</v>
      </c>
      <c r="K5150">
        <v>4</v>
      </c>
      <c r="L5150">
        <v>0</v>
      </c>
    </row>
    <row r="5151" spans="1:12" x14ac:dyDescent="0.2">
      <c r="A5151" t="s">
        <v>5167</v>
      </c>
      <c r="B5151" t="s">
        <v>17</v>
      </c>
      <c r="C5151">
        <v>3</v>
      </c>
      <c r="D5151">
        <v>2</v>
      </c>
      <c r="E5151">
        <v>4</v>
      </c>
      <c r="F5151">
        <v>2</v>
      </c>
      <c r="G5151">
        <v>0.5</v>
      </c>
      <c r="H5151">
        <v>0</v>
      </c>
      <c r="I5151">
        <v>7</v>
      </c>
      <c r="J5151">
        <v>2</v>
      </c>
      <c r="K5151">
        <v>4</v>
      </c>
      <c r="L5151">
        <v>0</v>
      </c>
    </row>
    <row r="5152" spans="1:12" x14ac:dyDescent="0.2">
      <c r="A5152" t="s">
        <v>5168</v>
      </c>
      <c r="B5152" t="s">
        <v>17</v>
      </c>
      <c r="C5152">
        <v>0</v>
      </c>
      <c r="D5152">
        <v>3</v>
      </c>
      <c r="E5152">
        <v>3</v>
      </c>
      <c r="F5152">
        <v>0</v>
      </c>
      <c r="G5152">
        <v>0.5</v>
      </c>
      <c r="H5152">
        <v>5</v>
      </c>
      <c r="I5152">
        <v>12</v>
      </c>
      <c r="J5152">
        <v>0</v>
      </c>
      <c r="K5152">
        <v>3</v>
      </c>
      <c r="L5152">
        <v>0</v>
      </c>
    </row>
    <row r="5153" spans="1:12" x14ac:dyDescent="0.2">
      <c r="A5153" t="s">
        <v>5169</v>
      </c>
      <c r="B5153" t="s">
        <v>34</v>
      </c>
      <c r="C5153">
        <v>0</v>
      </c>
      <c r="D5153">
        <v>3</v>
      </c>
      <c r="E5153">
        <v>3</v>
      </c>
      <c r="F5153">
        <v>0</v>
      </c>
      <c r="G5153">
        <v>0.5</v>
      </c>
      <c r="H5153">
        <v>1</v>
      </c>
      <c r="I5153">
        <v>4</v>
      </c>
      <c r="J5153">
        <v>0</v>
      </c>
      <c r="K5153">
        <v>3</v>
      </c>
      <c r="L5153">
        <v>0</v>
      </c>
    </row>
    <row r="5154" spans="1:12" x14ac:dyDescent="0.2">
      <c r="A5154" t="s">
        <v>5170</v>
      </c>
      <c r="B5154" t="s">
        <v>34</v>
      </c>
      <c r="C5154">
        <v>0</v>
      </c>
      <c r="D5154">
        <v>1</v>
      </c>
      <c r="E5154">
        <v>0</v>
      </c>
      <c r="F5154">
        <v>0</v>
      </c>
      <c r="G5154">
        <v>1</v>
      </c>
      <c r="H5154">
        <v>1</v>
      </c>
      <c r="I5154">
        <v>2</v>
      </c>
      <c r="J5154">
        <v>0</v>
      </c>
      <c r="K5154">
        <v>1</v>
      </c>
      <c r="L5154">
        <v>0</v>
      </c>
    </row>
    <row r="5155" spans="1:12" x14ac:dyDescent="0.2">
      <c r="A5155" t="s">
        <v>5171</v>
      </c>
      <c r="B5155" t="s">
        <v>34</v>
      </c>
      <c r="C5155">
        <v>0</v>
      </c>
      <c r="D5155">
        <v>2</v>
      </c>
      <c r="E5155">
        <v>1</v>
      </c>
      <c r="F5155">
        <v>0</v>
      </c>
      <c r="G5155">
        <v>1</v>
      </c>
      <c r="H5155">
        <v>1</v>
      </c>
      <c r="I5155">
        <v>3</v>
      </c>
      <c r="J5155">
        <v>0</v>
      </c>
      <c r="K5155">
        <v>2</v>
      </c>
      <c r="L5155">
        <v>0</v>
      </c>
    </row>
    <row r="5156" spans="1:12" x14ac:dyDescent="0.2">
      <c r="A5156" t="s">
        <v>5172</v>
      </c>
      <c r="B5156" t="s">
        <v>34</v>
      </c>
      <c r="C5156">
        <v>0</v>
      </c>
      <c r="D5156">
        <v>3</v>
      </c>
      <c r="E5156">
        <v>3</v>
      </c>
      <c r="F5156">
        <v>0</v>
      </c>
      <c r="G5156">
        <v>0.5</v>
      </c>
      <c r="H5156">
        <v>1</v>
      </c>
      <c r="I5156">
        <v>4</v>
      </c>
      <c r="J5156">
        <v>2</v>
      </c>
      <c r="K5156">
        <v>3</v>
      </c>
      <c r="L5156">
        <v>2</v>
      </c>
    </row>
    <row r="5157" spans="1:12" x14ac:dyDescent="0.2">
      <c r="A5157" t="s">
        <v>5173</v>
      </c>
      <c r="B5157" t="s">
        <v>34</v>
      </c>
      <c r="C5157">
        <v>0</v>
      </c>
      <c r="D5157">
        <v>1</v>
      </c>
      <c r="E5157">
        <v>0</v>
      </c>
      <c r="F5157">
        <v>0</v>
      </c>
      <c r="G5157">
        <v>1</v>
      </c>
      <c r="H5157">
        <v>1</v>
      </c>
      <c r="I5157">
        <v>2</v>
      </c>
      <c r="J5157">
        <v>2</v>
      </c>
      <c r="K5157">
        <v>1</v>
      </c>
      <c r="L5157">
        <v>2</v>
      </c>
    </row>
    <row r="5158" spans="1:12" x14ac:dyDescent="0.2">
      <c r="A5158" t="s">
        <v>5174</v>
      </c>
      <c r="B5158" t="s">
        <v>34</v>
      </c>
      <c r="C5158">
        <v>0</v>
      </c>
      <c r="D5158">
        <v>2</v>
      </c>
      <c r="E5158">
        <v>1</v>
      </c>
      <c r="F5158">
        <v>0</v>
      </c>
      <c r="G5158">
        <v>1</v>
      </c>
      <c r="H5158">
        <v>1</v>
      </c>
      <c r="I5158">
        <v>3</v>
      </c>
      <c r="J5158">
        <v>0</v>
      </c>
      <c r="K5158">
        <v>2</v>
      </c>
      <c r="L5158">
        <v>0</v>
      </c>
    </row>
    <row r="5159" spans="1:12" x14ac:dyDescent="0.2">
      <c r="A5159" t="s">
        <v>5175</v>
      </c>
      <c r="B5159" t="s">
        <v>34</v>
      </c>
      <c r="C5159">
        <v>0</v>
      </c>
      <c r="D5159">
        <v>2</v>
      </c>
      <c r="E5159">
        <v>1</v>
      </c>
      <c r="F5159">
        <v>0</v>
      </c>
      <c r="G5159">
        <v>1</v>
      </c>
      <c r="H5159">
        <v>5</v>
      </c>
      <c r="I5159">
        <v>12</v>
      </c>
      <c r="J5159">
        <v>0</v>
      </c>
      <c r="K5159">
        <v>2</v>
      </c>
      <c r="L5159">
        <v>0</v>
      </c>
    </row>
    <row r="5160" spans="1:12" x14ac:dyDescent="0.2">
      <c r="A5160" t="s">
        <v>5176</v>
      </c>
      <c r="B5160" t="s">
        <v>34</v>
      </c>
      <c r="C5160">
        <v>1</v>
      </c>
      <c r="D5160">
        <v>2</v>
      </c>
      <c r="E5160">
        <v>1</v>
      </c>
      <c r="F5160">
        <v>0</v>
      </c>
      <c r="G5160">
        <v>1</v>
      </c>
      <c r="H5160">
        <v>2</v>
      </c>
      <c r="I5160">
        <v>6</v>
      </c>
      <c r="J5160">
        <v>1</v>
      </c>
      <c r="K5160">
        <v>2</v>
      </c>
      <c r="L5160">
        <v>0</v>
      </c>
    </row>
    <row r="5161" spans="1:12" x14ac:dyDescent="0.2">
      <c r="A5161" t="s">
        <v>5177</v>
      </c>
      <c r="B5161" t="s">
        <v>17</v>
      </c>
      <c r="C5161">
        <v>0</v>
      </c>
      <c r="D5161">
        <v>4</v>
      </c>
      <c r="E5161">
        <v>6</v>
      </c>
      <c r="F5161">
        <v>0</v>
      </c>
      <c r="G5161">
        <v>0.33300000000000002</v>
      </c>
      <c r="H5161">
        <v>5</v>
      </c>
      <c r="I5161">
        <v>27</v>
      </c>
      <c r="J5161">
        <v>0</v>
      </c>
      <c r="K5161">
        <v>4</v>
      </c>
      <c r="L5161">
        <v>0</v>
      </c>
    </row>
    <row r="5162" spans="1:12" x14ac:dyDescent="0.2">
      <c r="A5162" t="s">
        <v>5178</v>
      </c>
      <c r="B5162" t="s">
        <v>34</v>
      </c>
      <c r="C5162">
        <v>0</v>
      </c>
      <c r="D5162">
        <v>3</v>
      </c>
      <c r="E5162">
        <v>3</v>
      </c>
      <c r="F5162">
        <v>0</v>
      </c>
      <c r="G5162">
        <v>0.5</v>
      </c>
      <c r="H5162">
        <v>2</v>
      </c>
      <c r="I5162">
        <v>7</v>
      </c>
      <c r="J5162">
        <v>0</v>
      </c>
      <c r="K5162">
        <v>3</v>
      </c>
      <c r="L5162">
        <v>0</v>
      </c>
    </row>
    <row r="5163" spans="1:12" x14ac:dyDescent="0.2">
      <c r="A5163" t="s">
        <v>5179</v>
      </c>
      <c r="B5163" t="s">
        <v>17</v>
      </c>
      <c r="C5163">
        <v>0</v>
      </c>
      <c r="D5163">
        <v>1</v>
      </c>
      <c r="E5163">
        <v>1</v>
      </c>
      <c r="F5163">
        <v>2</v>
      </c>
      <c r="G5163">
        <v>1</v>
      </c>
      <c r="H5163">
        <v>0</v>
      </c>
      <c r="I5163">
        <v>4</v>
      </c>
      <c r="J5163">
        <v>1</v>
      </c>
      <c r="K5163">
        <v>2</v>
      </c>
      <c r="L5163">
        <v>0</v>
      </c>
    </row>
    <row r="5164" spans="1:12" x14ac:dyDescent="0.2">
      <c r="A5164" t="s">
        <v>5180</v>
      </c>
      <c r="B5164" t="s">
        <v>34</v>
      </c>
      <c r="C5164">
        <v>0</v>
      </c>
      <c r="D5164">
        <v>4</v>
      </c>
      <c r="E5164">
        <v>6</v>
      </c>
      <c r="F5164">
        <v>0</v>
      </c>
      <c r="G5164">
        <v>0.33300000000000002</v>
      </c>
      <c r="H5164">
        <v>4</v>
      </c>
      <c r="I5164">
        <v>10</v>
      </c>
      <c r="J5164">
        <v>3</v>
      </c>
      <c r="K5164">
        <v>4</v>
      </c>
      <c r="L5164">
        <v>0</v>
      </c>
    </row>
    <row r="5165" spans="1:12" x14ac:dyDescent="0.2">
      <c r="A5165" t="s">
        <v>5181</v>
      </c>
      <c r="B5165" t="s">
        <v>17</v>
      </c>
      <c r="C5165">
        <v>0</v>
      </c>
      <c r="D5165">
        <v>1</v>
      </c>
      <c r="E5165">
        <v>1</v>
      </c>
      <c r="F5165">
        <v>2</v>
      </c>
      <c r="G5165">
        <v>1</v>
      </c>
      <c r="H5165">
        <v>1</v>
      </c>
      <c r="I5165">
        <v>4</v>
      </c>
      <c r="J5165">
        <v>1</v>
      </c>
      <c r="K5165">
        <v>2</v>
      </c>
      <c r="L5165">
        <v>0</v>
      </c>
    </row>
    <row r="5166" spans="1:12" x14ac:dyDescent="0.2">
      <c r="A5166" t="s">
        <v>5182</v>
      </c>
      <c r="B5166" t="s">
        <v>17</v>
      </c>
      <c r="C5166">
        <v>0</v>
      </c>
      <c r="D5166">
        <v>1</v>
      </c>
      <c r="E5166">
        <v>1</v>
      </c>
      <c r="F5166">
        <v>2</v>
      </c>
      <c r="G5166">
        <v>1</v>
      </c>
      <c r="H5166">
        <v>1</v>
      </c>
      <c r="I5166">
        <v>4</v>
      </c>
      <c r="J5166">
        <v>1</v>
      </c>
      <c r="K5166">
        <v>2</v>
      </c>
      <c r="L5166">
        <v>0</v>
      </c>
    </row>
    <row r="5167" spans="1:12" x14ac:dyDescent="0.2">
      <c r="A5167" t="s">
        <v>5183</v>
      </c>
      <c r="B5167" t="s">
        <v>17</v>
      </c>
      <c r="C5167">
        <v>0</v>
      </c>
      <c r="D5167">
        <v>1</v>
      </c>
      <c r="E5167">
        <v>1</v>
      </c>
      <c r="F5167">
        <v>2</v>
      </c>
      <c r="G5167">
        <v>1</v>
      </c>
      <c r="H5167">
        <v>1</v>
      </c>
      <c r="I5167">
        <v>4</v>
      </c>
      <c r="J5167">
        <v>1</v>
      </c>
      <c r="K5167">
        <v>2</v>
      </c>
      <c r="L5167">
        <v>0</v>
      </c>
    </row>
    <row r="5168" spans="1:12" x14ac:dyDescent="0.2">
      <c r="A5168" t="s">
        <v>5184</v>
      </c>
      <c r="B5168" t="s">
        <v>34</v>
      </c>
      <c r="C5168">
        <v>0</v>
      </c>
      <c r="D5168">
        <v>3</v>
      </c>
      <c r="E5168">
        <v>3</v>
      </c>
      <c r="F5168">
        <v>0</v>
      </c>
      <c r="G5168">
        <v>0.5</v>
      </c>
      <c r="H5168">
        <v>2</v>
      </c>
      <c r="I5168">
        <v>7</v>
      </c>
      <c r="J5168">
        <v>1</v>
      </c>
      <c r="K5168">
        <v>3</v>
      </c>
      <c r="L5168">
        <v>0</v>
      </c>
    </row>
    <row r="5169" spans="1:12" x14ac:dyDescent="0.2">
      <c r="A5169" t="s">
        <v>5185</v>
      </c>
      <c r="B5169" t="s">
        <v>17</v>
      </c>
      <c r="C5169">
        <v>0</v>
      </c>
      <c r="D5169">
        <v>1</v>
      </c>
      <c r="E5169">
        <v>1</v>
      </c>
      <c r="F5169">
        <v>2</v>
      </c>
      <c r="G5169">
        <v>1</v>
      </c>
      <c r="H5169">
        <v>1</v>
      </c>
      <c r="I5169">
        <v>4</v>
      </c>
      <c r="J5169">
        <v>1</v>
      </c>
      <c r="K5169">
        <v>2</v>
      </c>
      <c r="L5169">
        <v>0</v>
      </c>
    </row>
    <row r="5170" spans="1:12" x14ac:dyDescent="0.2">
      <c r="A5170" t="s">
        <v>5186</v>
      </c>
      <c r="B5170" t="s">
        <v>17</v>
      </c>
      <c r="C5170">
        <v>0</v>
      </c>
      <c r="D5170">
        <v>2</v>
      </c>
      <c r="E5170">
        <v>1</v>
      </c>
      <c r="F5170">
        <v>0</v>
      </c>
      <c r="G5170">
        <v>1</v>
      </c>
      <c r="H5170">
        <v>5</v>
      </c>
      <c r="I5170">
        <v>18</v>
      </c>
      <c r="J5170">
        <v>0</v>
      </c>
      <c r="K5170">
        <v>2</v>
      </c>
      <c r="L5170">
        <v>0</v>
      </c>
    </row>
    <row r="5171" spans="1:12" x14ac:dyDescent="0.2">
      <c r="A5171" t="s">
        <v>5187</v>
      </c>
      <c r="B5171" t="s">
        <v>34</v>
      </c>
      <c r="C5171">
        <v>0</v>
      </c>
      <c r="D5171">
        <v>2</v>
      </c>
      <c r="E5171">
        <v>1</v>
      </c>
      <c r="F5171">
        <v>0</v>
      </c>
      <c r="G5171">
        <v>1</v>
      </c>
      <c r="H5171">
        <v>3</v>
      </c>
      <c r="I5171">
        <v>6</v>
      </c>
      <c r="J5171">
        <v>0</v>
      </c>
      <c r="K5171">
        <v>2</v>
      </c>
      <c r="L5171">
        <v>0</v>
      </c>
    </row>
    <row r="5172" spans="1:12" x14ac:dyDescent="0.2">
      <c r="A5172" t="s">
        <v>5188</v>
      </c>
      <c r="B5172" t="s">
        <v>17</v>
      </c>
      <c r="C5172">
        <v>0</v>
      </c>
      <c r="D5172">
        <v>2</v>
      </c>
      <c r="E5172">
        <v>1</v>
      </c>
      <c r="F5172">
        <v>0</v>
      </c>
      <c r="G5172">
        <v>1</v>
      </c>
      <c r="H5172">
        <v>4</v>
      </c>
      <c r="I5172">
        <v>6</v>
      </c>
      <c r="J5172">
        <v>0</v>
      </c>
      <c r="K5172">
        <v>2</v>
      </c>
      <c r="L5172">
        <v>0</v>
      </c>
    </row>
    <row r="5173" spans="1:12" x14ac:dyDescent="0.2">
      <c r="A5173" t="s">
        <v>5189</v>
      </c>
      <c r="B5173" t="s">
        <v>34</v>
      </c>
      <c r="C5173">
        <v>0</v>
      </c>
      <c r="D5173">
        <v>2</v>
      </c>
      <c r="E5173">
        <v>1</v>
      </c>
      <c r="F5173">
        <v>0</v>
      </c>
      <c r="G5173">
        <v>1</v>
      </c>
      <c r="H5173">
        <v>10</v>
      </c>
      <c r="I5173">
        <v>15</v>
      </c>
      <c r="J5173">
        <v>0</v>
      </c>
      <c r="K5173">
        <v>2</v>
      </c>
      <c r="L5173">
        <v>0</v>
      </c>
    </row>
    <row r="5174" spans="1:12" x14ac:dyDescent="0.2">
      <c r="A5174" t="s">
        <v>5190</v>
      </c>
      <c r="B5174" t="s">
        <v>17</v>
      </c>
      <c r="C5174">
        <v>0</v>
      </c>
      <c r="D5174">
        <v>2</v>
      </c>
      <c r="E5174">
        <v>1</v>
      </c>
      <c r="F5174">
        <v>0</v>
      </c>
      <c r="G5174">
        <v>1</v>
      </c>
      <c r="H5174">
        <v>5</v>
      </c>
      <c r="I5174">
        <v>11</v>
      </c>
      <c r="J5174">
        <v>0</v>
      </c>
      <c r="K5174">
        <v>2</v>
      </c>
      <c r="L5174">
        <v>0</v>
      </c>
    </row>
    <row r="5175" spans="1:12" x14ac:dyDescent="0.2">
      <c r="A5175" t="s">
        <v>5191</v>
      </c>
      <c r="B5175" t="s">
        <v>34</v>
      </c>
      <c r="C5175">
        <v>0</v>
      </c>
      <c r="D5175">
        <v>2</v>
      </c>
      <c r="E5175">
        <v>1</v>
      </c>
      <c r="F5175">
        <v>0</v>
      </c>
      <c r="G5175">
        <v>1</v>
      </c>
      <c r="H5175">
        <v>16</v>
      </c>
      <c r="I5175">
        <v>20</v>
      </c>
      <c r="J5175">
        <v>0</v>
      </c>
      <c r="K5175">
        <v>3</v>
      </c>
      <c r="L5175">
        <v>0</v>
      </c>
    </row>
    <row r="5176" spans="1:12" x14ac:dyDescent="0.2">
      <c r="A5176" t="s">
        <v>5192</v>
      </c>
      <c r="B5176" t="s">
        <v>17</v>
      </c>
      <c r="C5176">
        <v>0</v>
      </c>
      <c r="D5176">
        <v>2</v>
      </c>
      <c r="E5176">
        <v>1</v>
      </c>
      <c r="F5176">
        <v>0</v>
      </c>
      <c r="G5176">
        <v>1</v>
      </c>
      <c r="H5176">
        <v>4</v>
      </c>
      <c r="I5176">
        <v>7</v>
      </c>
      <c r="J5176">
        <v>2</v>
      </c>
      <c r="K5176">
        <v>2</v>
      </c>
      <c r="L5176">
        <v>0</v>
      </c>
    </row>
    <row r="5177" spans="1:12" x14ac:dyDescent="0.2">
      <c r="A5177" t="s">
        <v>5193</v>
      </c>
      <c r="B5177" t="s">
        <v>34</v>
      </c>
      <c r="C5177">
        <v>1</v>
      </c>
      <c r="D5177">
        <v>6</v>
      </c>
      <c r="E5177">
        <v>15</v>
      </c>
      <c r="F5177">
        <v>0</v>
      </c>
      <c r="G5177">
        <v>0.2</v>
      </c>
      <c r="H5177">
        <v>4</v>
      </c>
      <c r="I5177">
        <v>10</v>
      </c>
      <c r="J5177">
        <v>1</v>
      </c>
      <c r="K5177">
        <v>6</v>
      </c>
      <c r="L5177">
        <v>0</v>
      </c>
    </row>
    <row r="5178" spans="1:12" x14ac:dyDescent="0.2">
      <c r="A5178" t="s">
        <v>5194</v>
      </c>
      <c r="B5178" t="s">
        <v>17</v>
      </c>
      <c r="C5178">
        <v>0</v>
      </c>
      <c r="D5178">
        <v>1</v>
      </c>
      <c r="E5178">
        <v>1</v>
      </c>
      <c r="F5178">
        <v>1</v>
      </c>
      <c r="G5178">
        <v>1</v>
      </c>
      <c r="H5178">
        <v>5</v>
      </c>
      <c r="I5178">
        <v>4</v>
      </c>
      <c r="J5178">
        <v>2</v>
      </c>
      <c r="K5178">
        <v>2</v>
      </c>
      <c r="L5178">
        <v>0</v>
      </c>
    </row>
    <row r="5179" spans="1:12" x14ac:dyDescent="0.2">
      <c r="A5179" t="s">
        <v>5195</v>
      </c>
      <c r="B5179" t="s">
        <v>17</v>
      </c>
      <c r="C5179">
        <v>0</v>
      </c>
      <c r="D5179">
        <v>1</v>
      </c>
      <c r="E5179">
        <v>0</v>
      </c>
      <c r="F5179">
        <v>0</v>
      </c>
      <c r="G5179">
        <v>1</v>
      </c>
      <c r="H5179">
        <v>3</v>
      </c>
      <c r="I5179">
        <v>5</v>
      </c>
      <c r="J5179">
        <v>1</v>
      </c>
      <c r="K5179">
        <v>2</v>
      </c>
      <c r="L5179">
        <v>0</v>
      </c>
    </row>
    <row r="5180" spans="1:12" x14ac:dyDescent="0.2">
      <c r="A5180" t="s">
        <v>5196</v>
      </c>
      <c r="B5180" t="s">
        <v>34</v>
      </c>
      <c r="C5180">
        <v>0</v>
      </c>
      <c r="D5180">
        <v>2</v>
      </c>
      <c r="E5180">
        <v>1</v>
      </c>
      <c r="F5180">
        <v>0</v>
      </c>
      <c r="G5180">
        <v>1</v>
      </c>
      <c r="H5180">
        <v>5</v>
      </c>
      <c r="I5180">
        <v>9</v>
      </c>
      <c r="J5180">
        <v>0</v>
      </c>
      <c r="K5180">
        <v>2</v>
      </c>
      <c r="L5180">
        <v>0</v>
      </c>
    </row>
    <row r="5181" spans="1:12" x14ac:dyDescent="0.2">
      <c r="A5181" t="s">
        <v>5197</v>
      </c>
      <c r="B5181" t="s">
        <v>34</v>
      </c>
      <c r="C5181">
        <v>0</v>
      </c>
      <c r="D5181">
        <v>2</v>
      </c>
      <c r="E5181">
        <v>1</v>
      </c>
      <c r="F5181">
        <v>0</v>
      </c>
      <c r="G5181">
        <v>1</v>
      </c>
      <c r="H5181">
        <v>2</v>
      </c>
      <c r="I5181">
        <v>6</v>
      </c>
      <c r="J5181">
        <v>1</v>
      </c>
      <c r="K5181">
        <v>2</v>
      </c>
      <c r="L5181">
        <v>0</v>
      </c>
    </row>
    <row r="5182" spans="1:12" x14ac:dyDescent="0.2">
      <c r="A5182" t="s">
        <v>5198</v>
      </c>
      <c r="B5182" t="s">
        <v>17</v>
      </c>
      <c r="C5182">
        <v>2</v>
      </c>
      <c r="D5182">
        <v>22</v>
      </c>
      <c r="E5182">
        <v>0</v>
      </c>
      <c r="F5182">
        <v>0</v>
      </c>
      <c r="G5182">
        <v>1</v>
      </c>
      <c r="H5182">
        <v>6</v>
      </c>
      <c r="I5182">
        <v>37</v>
      </c>
      <c r="J5182">
        <v>1</v>
      </c>
      <c r="K5182">
        <v>23</v>
      </c>
      <c r="L5182">
        <v>0</v>
      </c>
    </row>
    <row r="5183" spans="1:12" x14ac:dyDescent="0.2">
      <c r="A5183" t="s">
        <v>5199</v>
      </c>
      <c r="B5183" t="s">
        <v>34</v>
      </c>
      <c r="C5183">
        <v>1</v>
      </c>
      <c r="D5183">
        <v>6</v>
      </c>
      <c r="E5183">
        <v>28</v>
      </c>
      <c r="F5183">
        <v>0</v>
      </c>
      <c r="G5183">
        <v>0.5</v>
      </c>
      <c r="H5183">
        <v>8</v>
      </c>
      <c r="I5183">
        <v>18</v>
      </c>
      <c r="J5183">
        <v>2</v>
      </c>
      <c r="K5183">
        <v>9</v>
      </c>
      <c r="L5183">
        <v>0</v>
      </c>
    </row>
    <row r="5184" spans="1:12" x14ac:dyDescent="0.2">
      <c r="A5184" t="s">
        <v>5200</v>
      </c>
      <c r="B5184" t="s">
        <v>34</v>
      </c>
      <c r="C5184">
        <v>0</v>
      </c>
      <c r="D5184">
        <v>1</v>
      </c>
      <c r="E5184">
        <v>1</v>
      </c>
      <c r="F5184">
        <v>1</v>
      </c>
      <c r="G5184">
        <v>1</v>
      </c>
      <c r="H5184">
        <v>5</v>
      </c>
      <c r="I5184">
        <v>4</v>
      </c>
      <c r="J5184">
        <v>2</v>
      </c>
      <c r="K5184">
        <v>2</v>
      </c>
      <c r="L5184">
        <v>0</v>
      </c>
    </row>
    <row r="5185" spans="1:12" x14ac:dyDescent="0.2">
      <c r="A5185" t="s">
        <v>5201</v>
      </c>
      <c r="B5185" t="s">
        <v>34</v>
      </c>
      <c r="C5185">
        <v>0</v>
      </c>
      <c r="D5185">
        <v>1</v>
      </c>
      <c r="E5185">
        <v>0</v>
      </c>
      <c r="F5185">
        <v>0</v>
      </c>
      <c r="G5185">
        <v>1</v>
      </c>
      <c r="H5185">
        <v>4</v>
      </c>
      <c r="I5185">
        <v>5</v>
      </c>
      <c r="J5185">
        <v>1</v>
      </c>
      <c r="K5185">
        <v>2</v>
      </c>
      <c r="L5185">
        <v>0</v>
      </c>
    </row>
    <row r="5186" spans="1:12" x14ac:dyDescent="0.2">
      <c r="A5186" t="s">
        <v>5202</v>
      </c>
      <c r="B5186" t="s">
        <v>34</v>
      </c>
      <c r="C5186">
        <v>2</v>
      </c>
      <c r="D5186">
        <v>2</v>
      </c>
      <c r="E5186">
        <v>3</v>
      </c>
      <c r="F5186">
        <v>0</v>
      </c>
      <c r="G5186">
        <v>1</v>
      </c>
      <c r="H5186">
        <v>8</v>
      </c>
      <c r="I5186">
        <v>13</v>
      </c>
      <c r="J5186">
        <v>0</v>
      </c>
      <c r="K5186">
        <v>3</v>
      </c>
      <c r="L5186">
        <v>0</v>
      </c>
    </row>
    <row r="5187" spans="1:12" x14ac:dyDescent="0.2">
      <c r="A5187" t="s">
        <v>5203</v>
      </c>
      <c r="B5187" t="s">
        <v>34</v>
      </c>
      <c r="C5187">
        <v>4</v>
      </c>
      <c r="D5187">
        <v>3</v>
      </c>
      <c r="E5187">
        <v>1</v>
      </c>
      <c r="F5187">
        <v>0</v>
      </c>
      <c r="G5187">
        <v>1</v>
      </c>
      <c r="H5187">
        <v>3</v>
      </c>
      <c r="I5187">
        <v>16</v>
      </c>
      <c r="J5187">
        <v>1</v>
      </c>
      <c r="K5187">
        <v>3</v>
      </c>
      <c r="L5187">
        <v>0</v>
      </c>
    </row>
    <row r="5188" spans="1:12" x14ac:dyDescent="0.2">
      <c r="A5188" t="s">
        <v>5204</v>
      </c>
      <c r="B5188" t="s">
        <v>17</v>
      </c>
      <c r="C5188">
        <v>0</v>
      </c>
      <c r="D5188">
        <v>2</v>
      </c>
      <c r="E5188">
        <v>1</v>
      </c>
      <c r="F5188">
        <v>0</v>
      </c>
      <c r="G5188">
        <v>1</v>
      </c>
      <c r="H5188">
        <v>5</v>
      </c>
      <c r="I5188">
        <v>11</v>
      </c>
      <c r="J5188">
        <v>0</v>
      </c>
      <c r="K5188">
        <v>2</v>
      </c>
      <c r="L5188">
        <v>0</v>
      </c>
    </row>
    <row r="5189" spans="1:12" x14ac:dyDescent="0.2">
      <c r="A5189" t="s">
        <v>5205</v>
      </c>
      <c r="B5189" t="s">
        <v>34</v>
      </c>
      <c r="C5189">
        <v>0</v>
      </c>
      <c r="D5189">
        <v>2</v>
      </c>
      <c r="E5189">
        <v>1</v>
      </c>
      <c r="F5189">
        <v>0</v>
      </c>
      <c r="G5189">
        <v>1</v>
      </c>
      <c r="H5189">
        <v>2</v>
      </c>
      <c r="I5189">
        <v>6</v>
      </c>
      <c r="J5189">
        <v>1</v>
      </c>
      <c r="K5189">
        <v>2</v>
      </c>
      <c r="L5189">
        <v>0</v>
      </c>
    </row>
    <row r="5190" spans="1:12" x14ac:dyDescent="0.2">
      <c r="A5190" t="s">
        <v>5206</v>
      </c>
      <c r="B5190" t="s">
        <v>17</v>
      </c>
      <c r="C5190">
        <v>0</v>
      </c>
      <c r="D5190">
        <v>1</v>
      </c>
      <c r="E5190">
        <v>1</v>
      </c>
      <c r="F5190">
        <v>2</v>
      </c>
      <c r="G5190">
        <v>1</v>
      </c>
      <c r="H5190">
        <v>1</v>
      </c>
      <c r="I5190">
        <v>4</v>
      </c>
      <c r="J5190">
        <v>1</v>
      </c>
      <c r="K5190">
        <v>2</v>
      </c>
      <c r="L5190">
        <v>0</v>
      </c>
    </row>
    <row r="5191" spans="1:12" x14ac:dyDescent="0.2">
      <c r="A5191" t="s">
        <v>5207</v>
      </c>
      <c r="B5191" t="s">
        <v>17</v>
      </c>
      <c r="C5191">
        <v>0</v>
      </c>
      <c r="D5191">
        <v>3</v>
      </c>
      <c r="E5191">
        <v>3</v>
      </c>
      <c r="F5191">
        <v>0</v>
      </c>
      <c r="G5191">
        <v>0.5</v>
      </c>
      <c r="H5191">
        <v>5</v>
      </c>
      <c r="I5191">
        <v>12</v>
      </c>
      <c r="J5191">
        <v>0</v>
      </c>
      <c r="K5191">
        <v>3</v>
      </c>
      <c r="L5191">
        <v>0</v>
      </c>
    </row>
    <row r="5192" spans="1:12" x14ac:dyDescent="0.2">
      <c r="A5192" t="s">
        <v>5208</v>
      </c>
      <c r="B5192" t="s">
        <v>34</v>
      </c>
      <c r="C5192">
        <v>0</v>
      </c>
      <c r="D5192">
        <v>3</v>
      </c>
      <c r="E5192">
        <v>3</v>
      </c>
      <c r="F5192">
        <v>0</v>
      </c>
      <c r="G5192">
        <v>0.5</v>
      </c>
      <c r="H5192">
        <v>1</v>
      </c>
      <c r="I5192">
        <v>5</v>
      </c>
      <c r="J5192">
        <v>0</v>
      </c>
      <c r="K5192">
        <v>3</v>
      </c>
      <c r="L5192">
        <v>0</v>
      </c>
    </row>
    <row r="5193" spans="1:12" x14ac:dyDescent="0.2">
      <c r="A5193" t="s">
        <v>5209</v>
      </c>
      <c r="B5193" t="s">
        <v>34</v>
      </c>
      <c r="C5193">
        <v>0</v>
      </c>
      <c r="D5193">
        <v>3</v>
      </c>
      <c r="E5193">
        <v>3</v>
      </c>
      <c r="F5193">
        <v>0</v>
      </c>
      <c r="G5193">
        <v>0.5</v>
      </c>
      <c r="H5193">
        <v>1</v>
      </c>
      <c r="I5193">
        <v>4</v>
      </c>
      <c r="J5193">
        <v>0</v>
      </c>
      <c r="K5193">
        <v>3</v>
      </c>
      <c r="L5193">
        <v>0</v>
      </c>
    </row>
    <row r="5194" spans="1:12" x14ac:dyDescent="0.2">
      <c r="A5194" t="s">
        <v>5210</v>
      </c>
      <c r="B5194" t="s">
        <v>17</v>
      </c>
      <c r="C5194">
        <v>2</v>
      </c>
      <c r="D5194">
        <v>7</v>
      </c>
      <c r="E5194">
        <v>21</v>
      </c>
      <c r="F5194">
        <v>0</v>
      </c>
      <c r="G5194">
        <v>0.16700000000000001</v>
      </c>
      <c r="H5194">
        <v>5</v>
      </c>
      <c r="I5194">
        <v>24</v>
      </c>
      <c r="J5194">
        <v>0</v>
      </c>
      <c r="K5194">
        <v>7</v>
      </c>
      <c r="L5194">
        <v>0</v>
      </c>
    </row>
    <row r="5195" spans="1:12" x14ac:dyDescent="0.2">
      <c r="A5195" t="s">
        <v>5211</v>
      </c>
      <c r="B5195" t="s">
        <v>34</v>
      </c>
      <c r="C5195">
        <v>0</v>
      </c>
      <c r="D5195">
        <v>2</v>
      </c>
      <c r="E5195">
        <v>1</v>
      </c>
      <c r="F5195">
        <v>0</v>
      </c>
      <c r="G5195">
        <v>1</v>
      </c>
      <c r="H5195">
        <v>1</v>
      </c>
      <c r="I5195">
        <v>3</v>
      </c>
      <c r="J5195">
        <v>4</v>
      </c>
      <c r="K5195">
        <v>2</v>
      </c>
      <c r="L5195">
        <v>4</v>
      </c>
    </row>
    <row r="5196" spans="1:12" x14ac:dyDescent="0.2">
      <c r="A5196" t="s">
        <v>5212</v>
      </c>
      <c r="B5196" t="s">
        <v>13</v>
      </c>
      <c r="C5196">
        <v>1</v>
      </c>
      <c r="D5196">
        <v>2</v>
      </c>
      <c r="E5196">
        <v>1</v>
      </c>
      <c r="F5196">
        <v>1</v>
      </c>
      <c r="G5196">
        <v>1</v>
      </c>
      <c r="H5196">
        <v>2</v>
      </c>
      <c r="I5196">
        <v>5</v>
      </c>
      <c r="J5196">
        <v>0</v>
      </c>
      <c r="K5196">
        <v>2</v>
      </c>
      <c r="L5196">
        <v>0</v>
      </c>
    </row>
    <row r="5197" spans="1:12" x14ac:dyDescent="0.2">
      <c r="A5197" t="s">
        <v>5213</v>
      </c>
      <c r="B5197" t="s">
        <v>34</v>
      </c>
      <c r="C5197">
        <v>0</v>
      </c>
      <c r="D5197">
        <v>2</v>
      </c>
      <c r="E5197">
        <v>1</v>
      </c>
      <c r="F5197">
        <v>0</v>
      </c>
      <c r="G5197">
        <v>1</v>
      </c>
      <c r="H5197">
        <v>1</v>
      </c>
      <c r="I5197">
        <v>4</v>
      </c>
      <c r="J5197">
        <v>0</v>
      </c>
      <c r="K5197">
        <v>2</v>
      </c>
      <c r="L5197">
        <v>0</v>
      </c>
    </row>
    <row r="5198" spans="1:12" x14ac:dyDescent="0.2">
      <c r="A5198" t="s">
        <v>5214</v>
      </c>
      <c r="B5198" t="s">
        <v>34</v>
      </c>
      <c r="C5198">
        <v>0</v>
      </c>
      <c r="D5198">
        <v>2</v>
      </c>
      <c r="E5198">
        <v>1</v>
      </c>
      <c r="F5198">
        <v>0</v>
      </c>
      <c r="G5198">
        <v>1</v>
      </c>
      <c r="H5198">
        <v>1</v>
      </c>
      <c r="I5198">
        <v>4</v>
      </c>
      <c r="J5198">
        <v>0</v>
      </c>
      <c r="K5198">
        <v>2</v>
      </c>
      <c r="L5198">
        <v>0</v>
      </c>
    </row>
    <row r="5199" spans="1:12" x14ac:dyDescent="0.2">
      <c r="A5199" t="s">
        <v>5215</v>
      </c>
      <c r="B5199" t="s">
        <v>34</v>
      </c>
      <c r="C5199">
        <v>0</v>
      </c>
      <c r="D5199">
        <v>3</v>
      </c>
      <c r="E5199">
        <v>3</v>
      </c>
      <c r="F5199">
        <v>0</v>
      </c>
      <c r="G5199">
        <v>1</v>
      </c>
      <c r="H5199">
        <v>1</v>
      </c>
      <c r="I5199">
        <v>7</v>
      </c>
      <c r="J5199">
        <v>0</v>
      </c>
      <c r="K5199">
        <v>3</v>
      </c>
      <c r="L5199">
        <v>0</v>
      </c>
    </row>
    <row r="5200" spans="1:12" x14ac:dyDescent="0.2">
      <c r="A5200" t="s">
        <v>5216</v>
      </c>
      <c r="B5200" t="s">
        <v>34</v>
      </c>
      <c r="C5200">
        <v>0</v>
      </c>
      <c r="D5200">
        <v>4</v>
      </c>
      <c r="E5200">
        <v>6</v>
      </c>
      <c r="F5200">
        <v>0</v>
      </c>
      <c r="G5200">
        <v>0.5</v>
      </c>
      <c r="H5200">
        <v>2</v>
      </c>
      <c r="I5200">
        <v>12</v>
      </c>
      <c r="J5200">
        <v>0</v>
      </c>
      <c r="K5200">
        <v>4</v>
      </c>
      <c r="L5200">
        <v>0</v>
      </c>
    </row>
    <row r="5201" spans="1:12" x14ac:dyDescent="0.2">
      <c r="A5201" t="s">
        <v>5217</v>
      </c>
      <c r="B5201" t="s">
        <v>17</v>
      </c>
      <c r="C5201">
        <v>1</v>
      </c>
      <c r="D5201">
        <v>2</v>
      </c>
      <c r="E5201">
        <v>0</v>
      </c>
      <c r="F5201">
        <v>1</v>
      </c>
      <c r="G5201">
        <v>1</v>
      </c>
      <c r="H5201">
        <v>6</v>
      </c>
      <c r="I5201">
        <v>22</v>
      </c>
      <c r="J5201">
        <v>15</v>
      </c>
      <c r="K5201">
        <v>6</v>
      </c>
      <c r="L5201">
        <v>14</v>
      </c>
    </row>
    <row r="5202" spans="1:12" x14ac:dyDescent="0.2">
      <c r="A5202" t="s">
        <v>5218</v>
      </c>
      <c r="B5202" t="s">
        <v>17</v>
      </c>
      <c r="C5202">
        <v>0</v>
      </c>
      <c r="D5202">
        <v>0</v>
      </c>
      <c r="E5202">
        <v>0</v>
      </c>
      <c r="F5202">
        <v>0</v>
      </c>
      <c r="G5202">
        <v>1</v>
      </c>
      <c r="H5202">
        <v>3</v>
      </c>
      <c r="I5202">
        <v>11</v>
      </c>
      <c r="J5202">
        <v>1</v>
      </c>
      <c r="K5202">
        <v>2</v>
      </c>
      <c r="L5202">
        <v>0</v>
      </c>
    </row>
    <row r="5203" spans="1:12" x14ac:dyDescent="0.2">
      <c r="A5203" t="s">
        <v>5219</v>
      </c>
      <c r="B5203" t="s">
        <v>34</v>
      </c>
      <c r="C5203">
        <v>0</v>
      </c>
      <c r="D5203">
        <v>1</v>
      </c>
      <c r="E5203">
        <v>1</v>
      </c>
      <c r="F5203">
        <v>0</v>
      </c>
      <c r="G5203">
        <v>1</v>
      </c>
      <c r="H5203">
        <v>3</v>
      </c>
      <c r="I5203">
        <v>4</v>
      </c>
      <c r="J5203">
        <v>18</v>
      </c>
      <c r="K5203">
        <v>2</v>
      </c>
      <c r="L5203">
        <v>18</v>
      </c>
    </row>
    <row r="5204" spans="1:12" x14ac:dyDescent="0.2">
      <c r="A5204" t="s">
        <v>5220</v>
      </c>
      <c r="B5204" t="s">
        <v>34</v>
      </c>
      <c r="C5204">
        <v>0</v>
      </c>
      <c r="D5204">
        <v>6</v>
      </c>
      <c r="E5204">
        <v>7</v>
      </c>
      <c r="F5204">
        <v>1</v>
      </c>
      <c r="G5204">
        <v>1</v>
      </c>
      <c r="H5204">
        <v>6</v>
      </c>
      <c r="I5204">
        <v>52</v>
      </c>
      <c r="J5204">
        <v>22</v>
      </c>
      <c r="K5204">
        <v>8</v>
      </c>
      <c r="L5204">
        <v>0</v>
      </c>
    </row>
    <row r="5205" spans="1:12" x14ac:dyDescent="0.2">
      <c r="A5205" t="s">
        <v>5221</v>
      </c>
      <c r="B5205" t="s">
        <v>19</v>
      </c>
      <c r="C5205">
        <v>0</v>
      </c>
      <c r="D5205">
        <v>1</v>
      </c>
      <c r="E5205">
        <v>0</v>
      </c>
      <c r="F5205">
        <v>1</v>
      </c>
      <c r="G5205">
        <v>1</v>
      </c>
      <c r="H5205">
        <v>9</v>
      </c>
      <c r="I5205">
        <v>12</v>
      </c>
      <c r="J5205">
        <v>1</v>
      </c>
      <c r="K5205">
        <v>1</v>
      </c>
      <c r="L5205">
        <v>0</v>
      </c>
    </row>
    <row r="5206" spans="1:12" x14ac:dyDescent="0.2">
      <c r="A5206" t="s">
        <v>5222</v>
      </c>
      <c r="B5206" t="s">
        <v>15</v>
      </c>
      <c r="C5206">
        <v>4</v>
      </c>
      <c r="D5206">
        <v>15</v>
      </c>
      <c r="E5206">
        <v>20</v>
      </c>
      <c r="F5206">
        <v>1</v>
      </c>
      <c r="G5206">
        <v>0.33300000000000002</v>
      </c>
      <c r="H5206">
        <v>1</v>
      </c>
      <c r="I5206">
        <v>29</v>
      </c>
      <c r="J5206">
        <v>6</v>
      </c>
      <c r="K5206">
        <v>16</v>
      </c>
      <c r="L5206">
        <v>0</v>
      </c>
    </row>
    <row r="5207" spans="1:12" x14ac:dyDescent="0.2">
      <c r="A5207" t="s">
        <v>5223</v>
      </c>
      <c r="B5207" t="s">
        <v>13</v>
      </c>
      <c r="C5207">
        <v>0</v>
      </c>
      <c r="D5207">
        <v>2</v>
      </c>
      <c r="E5207">
        <v>1</v>
      </c>
      <c r="F5207">
        <v>1</v>
      </c>
      <c r="G5207">
        <v>1</v>
      </c>
      <c r="H5207">
        <v>4</v>
      </c>
      <c r="I5207">
        <v>17</v>
      </c>
      <c r="J5207">
        <v>0</v>
      </c>
      <c r="K5207">
        <v>2</v>
      </c>
      <c r="L5207">
        <v>0</v>
      </c>
    </row>
    <row r="5208" spans="1:12" x14ac:dyDescent="0.2">
      <c r="A5208" t="s">
        <v>5224</v>
      </c>
      <c r="B5208" t="s">
        <v>34</v>
      </c>
      <c r="C5208">
        <v>26</v>
      </c>
      <c r="D5208">
        <v>57</v>
      </c>
      <c r="E5208">
        <v>898</v>
      </c>
      <c r="F5208">
        <v>0</v>
      </c>
      <c r="G5208">
        <v>6.2E-2</v>
      </c>
      <c r="H5208">
        <v>80</v>
      </c>
      <c r="I5208">
        <v>258</v>
      </c>
      <c r="J5208">
        <v>471</v>
      </c>
      <c r="K5208">
        <v>66</v>
      </c>
      <c r="L5208">
        <v>436</v>
      </c>
    </row>
    <row r="5209" spans="1:12" x14ac:dyDescent="0.2">
      <c r="A5209" t="s">
        <v>5225</v>
      </c>
      <c r="B5209" t="s">
        <v>34</v>
      </c>
      <c r="C5209">
        <v>0</v>
      </c>
      <c r="D5209">
        <v>0</v>
      </c>
      <c r="E5209">
        <v>1</v>
      </c>
      <c r="F5209">
        <v>0</v>
      </c>
      <c r="G5209">
        <v>1</v>
      </c>
      <c r="H5209">
        <v>2</v>
      </c>
      <c r="I5209">
        <v>9</v>
      </c>
      <c r="J5209">
        <v>1</v>
      </c>
      <c r="K5209">
        <v>2</v>
      </c>
      <c r="L5209">
        <v>0</v>
      </c>
    </row>
    <row r="5210" spans="1:12" x14ac:dyDescent="0.2">
      <c r="A5210" t="s">
        <v>5226</v>
      </c>
      <c r="B5210" t="s">
        <v>17</v>
      </c>
      <c r="C5210">
        <v>0</v>
      </c>
      <c r="D5210">
        <v>0</v>
      </c>
      <c r="E5210">
        <v>1</v>
      </c>
      <c r="F5210">
        <v>0</v>
      </c>
      <c r="G5210">
        <v>1</v>
      </c>
      <c r="H5210">
        <v>1</v>
      </c>
      <c r="I5210">
        <v>5</v>
      </c>
      <c r="J5210">
        <v>1</v>
      </c>
      <c r="K5210">
        <v>2</v>
      </c>
      <c r="L5210">
        <v>0</v>
      </c>
    </row>
    <row r="5211" spans="1:12" x14ac:dyDescent="0.2">
      <c r="A5211" t="s">
        <v>5227</v>
      </c>
      <c r="B5211" t="s">
        <v>34</v>
      </c>
      <c r="C5211">
        <v>0</v>
      </c>
      <c r="D5211">
        <v>1</v>
      </c>
      <c r="E5211">
        <v>0</v>
      </c>
      <c r="F5211">
        <v>1</v>
      </c>
      <c r="G5211">
        <v>1</v>
      </c>
      <c r="H5211">
        <v>3</v>
      </c>
      <c r="I5211">
        <v>4</v>
      </c>
      <c r="J5211">
        <v>1</v>
      </c>
      <c r="K5211">
        <v>2</v>
      </c>
      <c r="L5211">
        <v>0</v>
      </c>
    </row>
    <row r="5212" spans="1:12" x14ac:dyDescent="0.2">
      <c r="A5212" t="s">
        <v>5228</v>
      </c>
      <c r="B5212" t="s">
        <v>13</v>
      </c>
      <c r="C5212">
        <v>0</v>
      </c>
      <c r="D5212">
        <v>1</v>
      </c>
      <c r="E5212">
        <v>0</v>
      </c>
      <c r="F5212">
        <v>1</v>
      </c>
      <c r="G5212">
        <v>1</v>
      </c>
      <c r="H5212">
        <v>0</v>
      </c>
      <c r="I5212">
        <v>1</v>
      </c>
      <c r="J5212">
        <v>0</v>
      </c>
      <c r="K5212">
        <v>1</v>
      </c>
      <c r="L5212">
        <v>0</v>
      </c>
    </row>
    <row r="5213" spans="1:12" x14ac:dyDescent="0.2">
      <c r="A5213" t="s">
        <v>5229</v>
      </c>
      <c r="B5213" t="s">
        <v>13</v>
      </c>
      <c r="C5213">
        <v>0</v>
      </c>
      <c r="D5213">
        <v>0</v>
      </c>
      <c r="E5213">
        <v>0</v>
      </c>
      <c r="F5213">
        <v>1</v>
      </c>
      <c r="G5213">
        <v>1</v>
      </c>
      <c r="H5213">
        <v>0</v>
      </c>
      <c r="I5213">
        <v>0</v>
      </c>
      <c r="J5213">
        <v>0</v>
      </c>
      <c r="K5213">
        <v>0</v>
      </c>
      <c r="L5213">
        <v>0</v>
      </c>
    </row>
    <row r="5214" spans="1:12" x14ac:dyDescent="0.2">
      <c r="A5214" t="s">
        <v>5230</v>
      </c>
      <c r="B5214" t="s">
        <v>13</v>
      </c>
      <c r="C5214">
        <v>0</v>
      </c>
      <c r="D5214">
        <v>0</v>
      </c>
      <c r="E5214">
        <v>0</v>
      </c>
      <c r="F5214">
        <v>1</v>
      </c>
      <c r="G5214">
        <v>1</v>
      </c>
      <c r="H5214">
        <v>0</v>
      </c>
      <c r="I5214">
        <v>0</v>
      </c>
      <c r="J5214">
        <v>0</v>
      </c>
      <c r="K5214">
        <v>0</v>
      </c>
      <c r="L5214">
        <v>0</v>
      </c>
    </row>
    <row r="5215" spans="1:12" x14ac:dyDescent="0.2">
      <c r="A5215" t="s">
        <v>5231</v>
      </c>
      <c r="B5215" t="s">
        <v>13</v>
      </c>
      <c r="C5215">
        <v>0</v>
      </c>
      <c r="D5215">
        <v>0</v>
      </c>
      <c r="E5215">
        <v>0</v>
      </c>
      <c r="F5215">
        <v>1</v>
      </c>
      <c r="G5215">
        <v>1</v>
      </c>
      <c r="H5215">
        <v>0</v>
      </c>
      <c r="I5215">
        <v>0</v>
      </c>
      <c r="J5215">
        <v>0</v>
      </c>
      <c r="K5215">
        <v>0</v>
      </c>
      <c r="L5215">
        <v>0</v>
      </c>
    </row>
    <row r="5216" spans="1:12" x14ac:dyDescent="0.2">
      <c r="A5216" t="s">
        <v>5232</v>
      </c>
      <c r="B5216" t="s">
        <v>13</v>
      </c>
      <c r="C5216">
        <v>0</v>
      </c>
      <c r="D5216">
        <v>1</v>
      </c>
      <c r="E5216">
        <v>0</v>
      </c>
      <c r="F5216">
        <v>1</v>
      </c>
      <c r="G5216">
        <v>1</v>
      </c>
      <c r="H5216">
        <v>0</v>
      </c>
      <c r="I5216">
        <v>1</v>
      </c>
      <c r="J5216">
        <v>1</v>
      </c>
      <c r="K5216">
        <v>1</v>
      </c>
      <c r="L5216">
        <v>0</v>
      </c>
    </row>
    <row r="5217" spans="1:12" x14ac:dyDescent="0.2">
      <c r="A5217" t="s">
        <v>5233</v>
      </c>
      <c r="B5217" t="s">
        <v>13</v>
      </c>
      <c r="C5217">
        <v>0</v>
      </c>
      <c r="D5217">
        <v>0</v>
      </c>
      <c r="E5217">
        <v>0</v>
      </c>
      <c r="F5217">
        <v>1</v>
      </c>
      <c r="G5217">
        <v>1</v>
      </c>
      <c r="H5217">
        <v>0</v>
      </c>
      <c r="I5217">
        <v>0</v>
      </c>
      <c r="J5217">
        <v>0</v>
      </c>
      <c r="K5217">
        <v>0</v>
      </c>
      <c r="L5217">
        <v>0</v>
      </c>
    </row>
    <row r="5218" spans="1:12" x14ac:dyDescent="0.2">
      <c r="A5218" t="s">
        <v>5234</v>
      </c>
      <c r="B5218" t="s">
        <v>17</v>
      </c>
      <c r="C5218">
        <v>0</v>
      </c>
      <c r="D5218">
        <v>4</v>
      </c>
      <c r="E5218">
        <v>0</v>
      </c>
      <c r="F5218">
        <v>1</v>
      </c>
      <c r="G5218">
        <v>1</v>
      </c>
      <c r="H5218">
        <v>0</v>
      </c>
      <c r="I5218">
        <v>12</v>
      </c>
      <c r="J5218">
        <v>1</v>
      </c>
      <c r="K5218">
        <v>4</v>
      </c>
      <c r="L5218">
        <v>0</v>
      </c>
    </row>
    <row r="5219" spans="1:12" x14ac:dyDescent="0.2">
      <c r="A5219" t="s">
        <v>5235</v>
      </c>
      <c r="B5219" t="s">
        <v>15</v>
      </c>
      <c r="C5219">
        <v>0</v>
      </c>
      <c r="D5219">
        <v>1</v>
      </c>
      <c r="E5219">
        <v>1</v>
      </c>
      <c r="F5219">
        <v>1</v>
      </c>
      <c r="G5219">
        <v>1</v>
      </c>
      <c r="H5219">
        <v>0</v>
      </c>
      <c r="I5219">
        <v>4</v>
      </c>
      <c r="J5219">
        <v>3</v>
      </c>
      <c r="K5219">
        <v>2</v>
      </c>
      <c r="L5219">
        <v>0</v>
      </c>
    </row>
    <row r="5220" spans="1:12" x14ac:dyDescent="0.2">
      <c r="A5220" t="s">
        <v>5236</v>
      </c>
      <c r="B5220" t="s">
        <v>17</v>
      </c>
      <c r="C5220">
        <v>1</v>
      </c>
      <c r="D5220">
        <v>12</v>
      </c>
      <c r="E5220">
        <v>8</v>
      </c>
      <c r="F5220">
        <v>1</v>
      </c>
      <c r="G5220">
        <v>0.33300000000000002</v>
      </c>
      <c r="H5220">
        <v>0</v>
      </c>
      <c r="I5220">
        <v>18</v>
      </c>
      <c r="J5220">
        <v>31</v>
      </c>
      <c r="K5220">
        <v>12</v>
      </c>
      <c r="L5220">
        <v>6</v>
      </c>
    </row>
    <row r="5221" spans="1:12" x14ac:dyDescent="0.2">
      <c r="A5221" t="s">
        <v>5237</v>
      </c>
      <c r="B5221" t="s">
        <v>17</v>
      </c>
      <c r="C5221">
        <v>1</v>
      </c>
      <c r="D5221">
        <v>7</v>
      </c>
      <c r="E5221">
        <v>0</v>
      </c>
      <c r="F5221">
        <v>0</v>
      </c>
      <c r="G5221">
        <v>1</v>
      </c>
      <c r="H5221">
        <v>1</v>
      </c>
      <c r="I5221">
        <v>9</v>
      </c>
      <c r="J5221">
        <v>1</v>
      </c>
      <c r="K5221">
        <v>7</v>
      </c>
      <c r="L5221">
        <v>0</v>
      </c>
    </row>
    <row r="5222" spans="1:12" x14ac:dyDescent="0.2">
      <c r="A5222" t="s">
        <v>5238</v>
      </c>
      <c r="B5222" t="s">
        <v>17</v>
      </c>
      <c r="C5222">
        <v>0</v>
      </c>
      <c r="D5222">
        <v>3</v>
      </c>
      <c r="E5222">
        <v>1</v>
      </c>
      <c r="F5222">
        <v>0</v>
      </c>
      <c r="G5222">
        <v>1</v>
      </c>
      <c r="H5222">
        <v>2</v>
      </c>
      <c r="I5222">
        <v>5</v>
      </c>
      <c r="J5222">
        <v>0</v>
      </c>
      <c r="K5222">
        <v>3</v>
      </c>
      <c r="L5222">
        <v>0</v>
      </c>
    </row>
    <row r="5223" spans="1:12" x14ac:dyDescent="0.2">
      <c r="A5223" t="s">
        <v>5239</v>
      </c>
      <c r="B5223" t="s">
        <v>17</v>
      </c>
      <c r="C5223">
        <v>1</v>
      </c>
      <c r="D5223">
        <v>7</v>
      </c>
      <c r="E5223">
        <v>0</v>
      </c>
      <c r="F5223">
        <v>0</v>
      </c>
      <c r="G5223">
        <v>1</v>
      </c>
      <c r="H5223">
        <v>1</v>
      </c>
      <c r="I5223">
        <v>11</v>
      </c>
      <c r="J5223">
        <v>2</v>
      </c>
      <c r="K5223">
        <v>7</v>
      </c>
      <c r="L5223">
        <v>0</v>
      </c>
    </row>
    <row r="5224" spans="1:12" x14ac:dyDescent="0.2">
      <c r="A5224" t="s">
        <v>5240</v>
      </c>
      <c r="B5224" t="s">
        <v>17</v>
      </c>
      <c r="C5224">
        <v>1</v>
      </c>
      <c r="D5224">
        <v>7</v>
      </c>
      <c r="E5224">
        <v>0</v>
      </c>
      <c r="F5224">
        <v>0</v>
      </c>
      <c r="G5224">
        <v>1</v>
      </c>
      <c r="H5224">
        <v>1</v>
      </c>
      <c r="I5224">
        <v>11</v>
      </c>
      <c r="J5224">
        <v>4</v>
      </c>
      <c r="K5224">
        <v>7</v>
      </c>
      <c r="L5224">
        <v>0</v>
      </c>
    </row>
    <row r="5225" spans="1:12" x14ac:dyDescent="0.2">
      <c r="A5225" t="s">
        <v>5241</v>
      </c>
      <c r="B5225" t="s">
        <v>17</v>
      </c>
      <c r="C5225">
        <v>1</v>
      </c>
      <c r="D5225">
        <v>7</v>
      </c>
      <c r="E5225">
        <v>0</v>
      </c>
      <c r="F5225">
        <v>0</v>
      </c>
      <c r="G5225">
        <v>1</v>
      </c>
      <c r="H5225">
        <v>1</v>
      </c>
      <c r="I5225">
        <v>9</v>
      </c>
      <c r="J5225">
        <v>4</v>
      </c>
      <c r="K5225">
        <v>7</v>
      </c>
      <c r="L5225">
        <v>0</v>
      </c>
    </row>
    <row r="5226" spans="1:12" x14ac:dyDescent="0.2">
      <c r="A5226" t="s">
        <v>5242</v>
      </c>
      <c r="B5226" t="s">
        <v>17</v>
      </c>
      <c r="C5226">
        <v>1</v>
      </c>
      <c r="D5226">
        <v>7</v>
      </c>
      <c r="E5226">
        <v>0</v>
      </c>
      <c r="F5226">
        <v>0</v>
      </c>
      <c r="G5226">
        <v>1</v>
      </c>
      <c r="H5226">
        <v>1</v>
      </c>
      <c r="I5226">
        <v>9</v>
      </c>
      <c r="J5226">
        <v>4</v>
      </c>
      <c r="K5226">
        <v>7</v>
      </c>
      <c r="L5226">
        <v>1</v>
      </c>
    </row>
    <row r="5227" spans="1:12" x14ac:dyDescent="0.2">
      <c r="A5227" t="s">
        <v>5243</v>
      </c>
      <c r="B5227" t="s">
        <v>19</v>
      </c>
      <c r="C5227">
        <v>1</v>
      </c>
      <c r="D5227">
        <v>7</v>
      </c>
      <c r="E5227">
        <v>0</v>
      </c>
      <c r="F5227">
        <v>0</v>
      </c>
      <c r="G5227">
        <v>1</v>
      </c>
      <c r="H5227">
        <v>2</v>
      </c>
      <c r="I5227">
        <v>14</v>
      </c>
      <c r="J5227">
        <v>6</v>
      </c>
      <c r="K5227">
        <v>7</v>
      </c>
      <c r="L5227">
        <v>0</v>
      </c>
    </row>
    <row r="5228" spans="1:12" x14ac:dyDescent="0.2">
      <c r="A5228" t="s">
        <v>5244</v>
      </c>
      <c r="B5228" t="s">
        <v>13</v>
      </c>
      <c r="C5228">
        <v>0</v>
      </c>
      <c r="D5228">
        <v>1</v>
      </c>
      <c r="E5228">
        <v>0</v>
      </c>
      <c r="F5228">
        <v>1</v>
      </c>
      <c r="G5228">
        <v>1</v>
      </c>
      <c r="H5228">
        <v>1</v>
      </c>
      <c r="I5228">
        <v>1</v>
      </c>
      <c r="J5228">
        <v>10</v>
      </c>
      <c r="K5228">
        <v>1</v>
      </c>
      <c r="L5228">
        <v>0</v>
      </c>
    </row>
    <row r="5229" spans="1:12" x14ac:dyDescent="0.2">
      <c r="A5229" t="s">
        <v>5245</v>
      </c>
      <c r="B5229" t="s">
        <v>15</v>
      </c>
      <c r="C5229">
        <v>0</v>
      </c>
      <c r="D5229">
        <v>7</v>
      </c>
      <c r="E5229">
        <v>1</v>
      </c>
      <c r="F5229">
        <v>1</v>
      </c>
      <c r="G5229">
        <v>0.33300000000000002</v>
      </c>
      <c r="H5229">
        <v>2</v>
      </c>
      <c r="I5229">
        <v>34</v>
      </c>
      <c r="J5229">
        <v>3</v>
      </c>
      <c r="K5229">
        <v>8</v>
      </c>
      <c r="L5229">
        <v>0</v>
      </c>
    </row>
    <row r="5230" spans="1:12" x14ac:dyDescent="0.2">
      <c r="A5230" t="s">
        <v>5246</v>
      </c>
      <c r="B5230" t="s">
        <v>13</v>
      </c>
      <c r="C5230">
        <v>0</v>
      </c>
      <c r="D5230">
        <v>1</v>
      </c>
      <c r="E5230">
        <v>0</v>
      </c>
      <c r="F5230">
        <v>1</v>
      </c>
      <c r="G5230">
        <v>1</v>
      </c>
      <c r="H5230">
        <v>0</v>
      </c>
      <c r="I5230">
        <v>1</v>
      </c>
      <c r="J5230">
        <v>4</v>
      </c>
      <c r="K5230">
        <v>1</v>
      </c>
      <c r="L5230">
        <v>0</v>
      </c>
    </row>
    <row r="5231" spans="1:12" x14ac:dyDescent="0.2">
      <c r="A5231" t="s">
        <v>5247</v>
      </c>
      <c r="B5231" t="s">
        <v>17</v>
      </c>
      <c r="C5231">
        <v>0</v>
      </c>
      <c r="D5231">
        <v>2</v>
      </c>
      <c r="E5231">
        <v>2</v>
      </c>
      <c r="F5231">
        <v>1</v>
      </c>
      <c r="G5231">
        <v>0.5</v>
      </c>
      <c r="H5231">
        <v>0</v>
      </c>
      <c r="I5231">
        <v>17</v>
      </c>
      <c r="J5231">
        <v>6</v>
      </c>
      <c r="K5231">
        <v>4</v>
      </c>
      <c r="L5231">
        <v>0</v>
      </c>
    </row>
    <row r="5232" spans="1:12" x14ac:dyDescent="0.2">
      <c r="A5232" t="s">
        <v>5248</v>
      </c>
      <c r="B5232" t="s">
        <v>19</v>
      </c>
      <c r="C5232">
        <v>0</v>
      </c>
      <c r="D5232">
        <v>4</v>
      </c>
      <c r="E5232">
        <v>4</v>
      </c>
      <c r="F5232">
        <v>0</v>
      </c>
      <c r="G5232">
        <v>0.5</v>
      </c>
      <c r="H5232">
        <v>1</v>
      </c>
      <c r="I5232">
        <v>8</v>
      </c>
      <c r="J5232">
        <v>1</v>
      </c>
      <c r="K5232">
        <v>5</v>
      </c>
      <c r="L5232">
        <v>0</v>
      </c>
    </row>
    <row r="5233" spans="1:12" x14ac:dyDescent="0.2">
      <c r="A5233" t="s">
        <v>5249</v>
      </c>
      <c r="B5233" t="s">
        <v>15</v>
      </c>
      <c r="C5233">
        <v>5</v>
      </c>
      <c r="D5233">
        <v>16</v>
      </c>
      <c r="E5233">
        <v>171</v>
      </c>
      <c r="F5233">
        <v>1</v>
      </c>
      <c r="G5233">
        <v>8.3000000000000004E-2</v>
      </c>
      <c r="H5233">
        <v>6</v>
      </c>
      <c r="I5233">
        <v>36</v>
      </c>
      <c r="J5233">
        <v>18</v>
      </c>
      <c r="K5233">
        <v>19</v>
      </c>
      <c r="L5233">
        <v>0</v>
      </c>
    </row>
    <row r="5234" spans="1:12" x14ac:dyDescent="0.2">
      <c r="A5234" t="s">
        <v>5250</v>
      </c>
      <c r="B5234" t="s">
        <v>15</v>
      </c>
      <c r="C5234">
        <v>0</v>
      </c>
      <c r="D5234">
        <v>0</v>
      </c>
      <c r="E5234">
        <v>1</v>
      </c>
      <c r="F5234">
        <v>0</v>
      </c>
      <c r="G5234">
        <v>1</v>
      </c>
      <c r="H5234">
        <v>5</v>
      </c>
      <c r="I5234">
        <v>4</v>
      </c>
      <c r="J5234">
        <v>1</v>
      </c>
      <c r="K5234">
        <v>2</v>
      </c>
      <c r="L5234">
        <v>0</v>
      </c>
    </row>
    <row r="5235" spans="1:12" x14ac:dyDescent="0.2">
      <c r="A5235" t="s">
        <v>5251</v>
      </c>
      <c r="B5235" t="s">
        <v>15</v>
      </c>
      <c r="C5235">
        <v>0</v>
      </c>
      <c r="D5235">
        <v>0</v>
      </c>
      <c r="E5235">
        <v>1</v>
      </c>
      <c r="F5235">
        <v>0</v>
      </c>
      <c r="G5235">
        <v>1</v>
      </c>
      <c r="H5235">
        <v>5</v>
      </c>
      <c r="I5235">
        <v>4</v>
      </c>
      <c r="J5235">
        <v>1</v>
      </c>
      <c r="K5235">
        <v>2</v>
      </c>
      <c r="L5235">
        <v>0</v>
      </c>
    </row>
    <row r="5236" spans="1:12" x14ac:dyDescent="0.2">
      <c r="A5236" t="s">
        <v>5252</v>
      </c>
      <c r="B5236" t="s">
        <v>15</v>
      </c>
      <c r="C5236">
        <v>0</v>
      </c>
      <c r="D5236">
        <v>3</v>
      </c>
      <c r="E5236">
        <v>1</v>
      </c>
      <c r="F5236">
        <v>1</v>
      </c>
      <c r="G5236">
        <v>1</v>
      </c>
      <c r="H5236">
        <v>2</v>
      </c>
      <c r="I5236">
        <v>7</v>
      </c>
      <c r="J5236">
        <v>5</v>
      </c>
      <c r="K5236">
        <v>3</v>
      </c>
      <c r="L5236">
        <v>2</v>
      </c>
    </row>
    <row r="5237" spans="1:12" x14ac:dyDescent="0.2">
      <c r="A5237" t="s">
        <v>5253</v>
      </c>
      <c r="B5237" t="s">
        <v>15</v>
      </c>
      <c r="C5237">
        <v>0</v>
      </c>
      <c r="D5237">
        <v>3</v>
      </c>
      <c r="E5237">
        <v>1</v>
      </c>
      <c r="F5237">
        <v>1</v>
      </c>
      <c r="G5237">
        <v>1</v>
      </c>
      <c r="H5237">
        <v>2</v>
      </c>
      <c r="I5237">
        <v>7</v>
      </c>
      <c r="J5237">
        <v>5</v>
      </c>
      <c r="K5237">
        <v>3</v>
      </c>
      <c r="L5237">
        <v>2</v>
      </c>
    </row>
    <row r="5238" spans="1:12" x14ac:dyDescent="0.2">
      <c r="A5238" t="s">
        <v>5254</v>
      </c>
      <c r="B5238" t="s">
        <v>15</v>
      </c>
      <c r="C5238">
        <v>0</v>
      </c>
      <c r="D5238">
        <v>61</v>
      </c>
      <c r="E5238">
        <v>0</v>
      </c>
      <c r="F5238">
        <v>0</v>
      </c>
      <c r="G5238">
        <v>0.25</v>
      </c>
      <c r="H5238">
        <v>6</v>
      </c>
      <c r="I5238">
        <v>81</v>
      </c>
      <c r="J5238">
        <v>22</v>
      </c>
      <c r="K5238">
        <v>63</v>
      </c>
      <c r="L5238">
        <v>1</v>
      </c>
    </row>
    <row r="5239" spans="1:12" x14ac:dyDescent="0.2">
      <c r="A5239" t="s">
        <v>5255</v>
      </c>
      <c r="B5239" t="s">
        <v>19</v>
      </c>
      <c r="C5239">
        <v>0</v>
      </c>
      <c r="D5239">
        <v>6</v>
      </c>
      <c r="E5239">
        <v>10</v>
      </c>
      <c r="F5239">
        <v>0</v>
      </c>
      <c r="G5239">
        <v>1</v>
      </c>
      <c r="H5239">
        <v>2</v>
      </c>
      <c r="I5239">
        <v>16</v>
      </c>
      <c r="J5239">
        <v>2</v>
      </c>
      <c r="K5239">
        <v>6</v>
      </c>
      <c r="L5239">
        <v>0</v>
      </c>
    </row>
    <row r="5240" spans="1:12" x14ac:dyDescent="0.2">
      <c r="A5240" t="s">
        <v>5256</v>
      </c>
      <c r="B5240" t="s">
        <v>15</v>
      </c>
      <c r="C5240">
        <v>0</v>
      </c>
      <c r="D5240">
        <v>5</v>
      </c>
      <c r="E5240">
        <v>0</v>
      </c>
      <c r="F5240">
        <v>0</v>
      </c>
      <c r="G5240">
        <v>1</v>
      </c>
      <c r="H5240">
        <v>2</v>
      </c>
      <c r="I5240">
        <v>10</v>
      </c>
      <c r="J5240">
        <v>3</v>
      </c>
      <c r="K5240">
        <v>7</v>
      </c>
      <c r="L5240">
        <v>0</v>
      </c>
    </row>
    <row r="5241" spans="1:12" x14ac:dyDescent="0.2">
      <c r="A5241" t="s">
        <v>5257</v>
      </c>
      <c r="B5241" t="s">
        <v>15</v>
      </c>
      <c r="C5241">
        <v>0</v>
      </c>
      <c r="D5241">
        <v>4</v>
      </c>
      <c r="E5241">
        <v>5</v>
      </c>
      <c r="F5241">
        <v>1</v>
      </c>
      <c r="G5241">
        <v>0.5</v>
      </c>
      <c r="H5241">
        <v>4</v>
      </c>
      <c r="I5241">
        <v>21</v>
      </c>
      <c r="J5241">
        <v>6</v>
      </c>
      <c r="K5241">
        <v>10</v>
      </c>
      <c r="L5241">
        <v>2</v>
      </c>
    </row>
    <row r="5242" spans="1:12" x14ac:dyDescent="0.2">
      <c r="A5242" t="s">
        <v>5258</v>
      </c>
      <c r="B5242" t="s">
        <v>19</v>
      </c>
      <c r="C5242">
        <v>0</v>
      </c>
      <c r="D5242">
        <v>2</v>
      </c>
      <c r="E5242">
        <v>0</v>
      </c>
      <c r="F5242">
        <v>1</v>
      </c>
      <c r="G5242">
        <v>1</v>
      </c>
      <c r="H5242">
        <v>1</v>
      </c>
      <c r="I5242">
        <v>8</v>
      </c>
      <c r="J5242">
        <v>6</v>
      </c>
      <c r="K5242">
        <v>5</v>
      </c>
      <c r="L5242">
        <v>2</v>
      </c>
    </row>
    <row r="5243" spans="1:12" x14ac:dyDescent="0.2">
      <c r="A5243" t="s">
        <v>5259</v>
      </c>
      <c r="B5243" t="s">
        <v>19</v>
      </c>
      <c r="C5243">
        <v>0</v>
      </c>
      <c r="D5243">
        <v>5</v>
      </c>
      <c r="E5243">
        <v>28</v>
      </c>
      <c r="F5243">
        <v>1</v>
      </c>
      <c r="G5243">
        <v>0.25</v>
      </c>
      <c r="H5243">
        <v>4</v>
      </c>
      <c r="I5243">
        <v>31</v>
      </c>
      <c r="J5243">
        <v>5</v>
      </c>
      <c r="K5243">
        <v>13</v>
      </c>
      <c r="L5243">
        <v>2</v>
      </c>
    </row>
    <row r="5244" spans="1:12" x14ac:dyDescent="0.2">
      <c r="A5244" t="s">
        <v>5260</v>
      </c>
      <c r="B5244" t="s">
        <v>15</v>
      </c>
      <c r="C5244">
        <v>0</v>
      </c>
      <c r="D5244">
        <v>4</v>
      </c>
      <c r="E5244">
        <v>11</v>
      </c>
      <c r="F5244">
        <v>0</v>
      </c>
      <c r="G5244">
        <v>0.33300000000000002</v>
      </c>
      <c r="H5244">
        <v>6</v>
      </c>
      <c r="I5244">
        <v>17</v>
      </c>
      <c r="J5244">
        <v>12</v>
      </c>
      <c r="K5244">
        <v>7</v>
      </c>
      <c r="L5244">
        <v>0</v>
      </c>
    </row>
    <row r="5245" spans="1:12" x14ac:dyDescent="0.2">
      <c r="A5245" t="s">
        <v>5261</v>
      </c>
      <c r="B5245" t="s">
        <v>17</v>
      </c>
      <c r="C5245">
        <v>0</v>
      </c>
      <c r="D5245">
        <v>0</v>
      </c>
      <c r="E5245">
        <v>1</v>
      </c>
      <c r="F5245">
        <v>0</v>
      </c>
      <c r="G5245">
        <v>1</v>
      </c>
      <c r="H5245">
        <v>4</v>
      </c>
      <c r="I5245">
        <v>6</v>
      </c>
      <c r="J5245">
        <v>6</v>
      </c>
      <c r="K5245">
        <v>3</v>
      </c>
      <c r="L5245">
        <v>0</v>
      </c>
    </row>
    <row r="5246" spans="1:12" x14ac:dyDescent="0.2">
      <c r="A5246" t="s">
        <v>5262</v>
      </c>
      <c r="B5246" t="s">
        <v>19</v>
      </c>
      <c r="C5246">
        <v>0</v>
      </c>
      <c r="D5246">
        <v>2</v>
      </c>
      <c r="E5246">
        <v>0</v>
      </c>
      <c r="F5246">
        <v>1</v>
      </c>
      <c r="G5246">
        <v>1</v>
      </c>
      <c r="H5246">
        <v>8</v>
      </c>
      <c r="I5246">
        <v>21</v>
      </c>
      <c r="J5246">
        <v>8</v>
      </c>
      <c r="K5246">
        <v>3</v>
      </c>
      <c r="L5246">
        <v>0</v>
      </c>
    </row>
    <row r="5247" spans="1:12" x14ac:dyDescent="0.2">
      <c r="A5247" t="s">
        <v>5263</v>
      </c>
      <c r="B5247" t="s">
        <v>19</v>
      </c>
      <c r="C5247">
        <v>0</v>
      </c>
      <c r="D5247">
        <v>6</v>
      </c>
      <c r="E5247">
        <v>0</v>
      </c>
      <c r="F5247">
        <v>1</v>
      </c>
      <c r="G5247">
        <v>1</v>
      </c>
      <c r="H5247">
        <v>7</v>
      </c>
      <c r="I5247">
        <v>30</v>
      </c>
      <c r="J5247">
        <v>4</v>
      </c>
      <c r="K5247">
        <v>11</v>
      </c>
      <c r="L5247">
        <v>0</v>
      </c>
    </row>
    <row r="5248" spans="1:12" x14ac:dyDescent="0.2">
      <c r="A5248" t="s">
        <v>5264</v>
      </c>
      <c r="B5248" t="s">
        <v>19</v>
      </c>
      <c r="C5248">
        <v>0</v>
      </c>
      <c r="D5248">
        <v>5</v>
      </c>
      <c r="E5248">
        <v>19</v>
      </c>
      <c r="F5248">
        <v>0</v>
      </c>
      <c r="G5248">
        <v>0.2</v>
      </c>
      <c r="H5248">
        <v>3</v>
      </c>
      <c r="I5248">
        <v>22</v>
      </c>
      <c r="J5248">
        <v>4</v>
      </c>
      <c r="K5248">
        <v>7</v>
      </c>
      <c r="L5248">
        <v>0</v>
      </c>
    </row>
    <row r="5249" spans="1:12" x14ac:dyDescent="0.2">
      <c r="A5249" t="s">
        <v>5265</v>
      </c>
      <c r="B5249" t="s">
        <v>15</v>
      </c>
      <c r="C5249">
        <v>0</v>
      </c>
      <c r="D5249">
        <v>2</v>
      </c>
      <c r="E5249">
        <v>13</v>
      </c>
      <c r="F5249">
        <v>1</v>
      </c>
      <c r="G5249">
        <v>0.33300000000000002</v>
      </c>
      <c r="H5249">
        <v>29</v>
      </c>
      <c r="I5249">
        <v>40</v>
      </c>
      <c r="J5249">
        <v>7</v>
      </c>
      <c r="K5249">
        <v>6</v>
      </c>
      <c r="L5249">
        <v>2</v>
      </c>
    </row>
    <row r="5250" spans="1:12" x14ac:dyDescent="0.2">
      <c r="A5250" t="s">
        <v>5266</v>
      </c>
      <c r="B5250" t="s">
        <v>15</v>
      </c>
      <c r="C5250">
        <v>0</v>
      </c>
      <c r="D5250">
        <v>13</v>
      </c>
      <c r="E5250">
        <v>4</v>
      </c>
      <c r="F5250">
        <v>0</v>
      </c>
      <c r="G5250">
        <v>0.33300000000000002</v>
      </c>
      <c r="H5250">
        <v>2</v>
      </c>
      <c r="I5250">
        <v>23</v>
      </c>
      <c r="J5250">
        <v>25</v>
      </c>
      <c r="K5250">
        <v>14</v>
      </c>
      <c r="L5250">
        <v>24</v>
      </c>
    </row>
    <row r="5251" spans="1:12" x14ac:dyDescent="0.2">
      <c r="A5251" t="s">
        <v>5267</v>
      </c>
      <c r="B5251" t="s">
        <v>15</v>
      </c>
      <c r="C5251">
        <v>0</v>
      </c>
      <c r="D5251">
        <v>5</v>
      </c>
      <c r="E5251">
        <v>1</v>
      </c>
      <c r="F5251">
        <v>0</v>
      </c>
      <c r="G5251">
        <v>1</v>
      </c>
      <c r="H5251">
        <v>1</v>
      </c>
      <c r="I5251">
        <v>6</v>
      </c>
      <c r="J5251">
        <v>1</v>
      </c>
      <c r="K5251">
        <v>5</v>
      </c>
      <c r="L5251">
        <v>0</v>
      </c>
    </row>
    <row r="5252" spans="1:12" x14ac:dyDescent="0.2">
      <c r="A5252" t="s">
        <v>5268</v>
      </c>
      <c r="B5252" t="s">
        <v>15</v>
      </c>
      <c r="C5252">
        <v>0</v>
      </c>
      <c r="D5252">
        <v>5</v>
      </c>
      <c r="E5252">
        <v>1</v>
      </c>
      <c r="F5252">
        <v>0</v>
      </c>
      <c r="G5252">
        <v>1</v>
      </c>
      <c r="H5252">
        <v>1</v>
      </c>
      <c r="I5252">
        <v>6</v>
      </c>
      <c r="J5252">
        <v>1</v>
      </c>
      <c r="K5252">
        <v>5</v>
      </c>
      <c r="L5252">
        <v>0</v>
      </c>
    </row>
    <row r="5253" spans="1:12" x14ac:dyDescent="0.2">
      <c r="A5253" t="s">
        <v>5269</v>
      </c>
      <c r="B5253" t="s">
        <v>15</v>
      </c>
      <c r="C5253">
        <v>0</v>
      </c>
      <c r="D5253">
        <v>5</v>
      </c>
      <c r="E5253">
        <v>1</v>
      </c>
      <c r="F5253">
        <v>0</v>
      </c>
      <c r="G5253">
        <v>1</v>
      </c>
      <c r="H5253">
        <v>1</v>
      </c>
      <c r="I5253">
        <v>6</v>
      </c>
      <c r="J5253">
        <v>1</v>
      </c>
      <c r="K5253">
        <v>5</v>
      </c>
      <c r="L5253">
        <v>0</v>
      </c>
    </row>
    <row r="5254" spans="1:12" x14ac:dyDescent="0.2">
      <c r="A5254" t="s">
        <v>5270</v>
      </c>
      <c r="B5254" t="s">
        <v>15</v>
      </c>
      <c r="C5254">
        <v>0</v>
      </c>
      <c r="D5254">
        <v>5</v>
      </c>
      <c r="E5254">
        <v>1</v>
      </c>
      <c r="F5254">
        <v>0</v>
      </c>
      <c r="G5254">
        <v>1</v>
      </c>
      <c r="H5254">
        <v>1</v>
      </c>
      <c r="I5254">
        <v>6</v>
      </c>
      <c r="J5254">
        <v>1</v>
      </c>
      <c r="K5254">
        <v>5</v>
      </c>
      <c r="L5254">
        <v>0</v>
      </c>
    </row>
    <row r="5255" spans="1:12" x14ac:dyDescent="0.2">
      <c r="A5255" t="s">
        <v>5271</v>
      </c>
      <c r="B5255" t="s">
        <v>15</v>
      </c>
      <c r="C5255">
        <v>0</v>
      </c>
      <c r="D5255">
        <v>5</v>
      </c>
      <c r="E5255">
        <v>1</v>
      </c>
      <c r="F5255">
        <v>0</v>
      </c>
      <c r="G5255">
        <v>1</v>
      </c>
      <c r="H5255">
        <v>1</v>
      </c>
      <c r="I5255">
        <v>6</v>
      </c>
      <c r="J5255">
        <v>1</v>
      </c>
      <c r="K5255">
        <v>5</v>
      </c>
      <c r="L5255">
        <v>0</v>
      </c>
    </row>
    <row r="5256" spans="1:12" x14ac:dyDescent="0.2">
      <c r="A5256" t="s">
        <v>5272</v>
      </c>
      <c r="B5256" t="s">
        <v>15</v>
      </c>
      <c r="C5256">
        <v>0</v>
      </c>
      <c r="D5256">
        <v>5</v>
      </c>
      <c r="E5256">
        <v>1</v>
      </c>
      <c r="F5256">
        <v>0</v>
      </c>
      <c r="G5256">
        <v>1</v>
      </c>
      <c r="H5256">
        <v>1</v>
      </c>
      <c r="I5256">
        <v>6</v>
      </c>
      <c r="J5256">
        <v>1</v>
      </c>
      <c r="K5256">
        <v>5</v>
      </c>
      <c r="L5256">
        <v>0</v>
      </c>
    </row>
    <row r="5257" spans="1:12" x14ac:dyDescent="0.2">
      <c r="A5257" t="s">
        <v>5273</v>
      </c>
      <c r="B5257" t="s">
        <v>15</v>
      </c>
      <c r="C5257">
        <v>0</v>
      </c>
      <c r="D5257">
        <v>5</v>
      </c>
      <c r="E5257">
        <v>1</v>
      </c>
      <c r="F5257">
        <v>0</v>
      </c>
      <c r="G5257">
        <v>1</v>
      </c>
      <c r="H5257">
        <v>1</v>
      </c>
      <c r="I5257">
        <v>6</v>
      </c>
      <c r="J5257">
        <v>1</v>
      </c>
      <c r="K5257">
        <v>5</v>
      </c>
      <c r="L5257">
        <v>0</v>
      </c>
    </row>
    <row r="5258" spans="1:12" x14ac:dyDescent="0.2">
      <c r="A5258" t="s">
        <v>5274</v>
      </c>
      <c r="B5258" t="s">
        <v>15</v>
      </c>
      <c r="C5258">
        <v>0</v>
      </c>
      <c r="D5258">
        <v>5</v>
      </c>
      <c r="E5258">
        <v>1</v>
      </c>
      <c r="F5258">
        <v>0</v>
      </c>
      <c r="G5258">
        <v>1</v>
      </c>
      <c r="H5258">
        <v>1</v>
      </c>
      <c r="I5258">
        <v>6</v>
      </c>
      <c r="J5258">
        <v>1</v>
      </c>
      <c r="K5258">
        <v>5</v>
      </c>
      <c r="L5258">
        <v>0</v>
      </c>
    </row>
    <row r="5259" spans="1:12" x14ac:dyDescent="0.2">
      <c r="A5259" t="s">
        <v>5275</v>
      </c>
      <c r="B5259" t="s">
        <v>15</v>
      </c>
      <c r="C5259">
        <v>0</v>
      </c>
      <c r="D5259">
        <v>5</v>
      </c>
      <c r="E5259">
        <v>1</v>
      </c>
      <c r="F5259">
        <v>0</v>
      </c>
      <c r="G5259">
        <v>1</v>
      </c>
      <c r="H5259">
        <v>1</v>
      </c>
      <c r="I5259">
        <v>6</v>
      </c>
      <c r="J5259">
        <v>1</v>
      </c>
      <c r="K5259">
        <v>5</v>
      </c>
      <c r="L5259">
        <v>0</v>
      </c>
    </row>
    <row r="5260" spans="1:12" x14ac:dyDescent="0.2">
      <c r="A5260" t="s">
        <v>5276</v>
      </c>
      <c r="B5260" t="s">
        <v>15</v>
      </c>
      <c r="C5260">
        <v>0</v>
      </c>
      <c r="D5260">
        <v>5</v>
      </c>
      <c r="E5260">
        <v>1</v>
      </c>
      <c r="F5260">
        <v>0</v>
      </c>
      <c r="G5260">
        <v>1</v>
      </c>
      <c r="H5260">
        <v>1</v>
      </c>
      <c r="I5260">
        <v>6</v>
      </c>
      <c r="J5260">
        <v>1</v>
      </c>
      <c r="K5260">
        <v>5</v>
      </c>
      <c r="L5260">
        <v>0</v>
      </c>
    </row>
    <row r="5261" spans="1:12" x14ac:dyDescent="0.2">
      <c r="A5261" t="s">
        <v>5277</v>
      </c>
      <c r="B5261" t="s">
        <v>15</v>
      </c>
      <c r="C5261">
        <v>0</v>
      </c>
      <c r="D5261">
        <v>5</v>
      </c>
      <c r="E5261">
        <v>1</v>
      </c>
      <c r="F5261">
        <v>0</v>
      </c>
      <c r="G5261">
        <v>1</v>
      </c>
      <c r="H5261">
        <v>1</v>
      </c>
      <c r="I5261">
        <v>6</v>
      </c>
      <c r="J5261">
        <v>1</v>
      </c>
      <c r="K5261">
        <v>5</v>
      </c>
      <c r="L5261">
        <v>0</v>
      </c>
    </row>
    <row r="5262" spans="1:12" x14ac:dyDescent="0.2">
      <c r="A5262" t="s">
        <v>5278</v>
      </c>
      <c r="B5262" t="s">
        <v>15</v>
      </c>
      <c r="C5262">
        <v>0</v>
      </c>
      <c r="D5262">
        <v>5</v>
      </c>
      <c r="E5262">
        <v>1</v>
      </c>
      <c r="F5262">
        <v>0</v>
      </c>
      <c r="G5262">
        <v>1</v>
      </c>
      <c r="H5262">
        <v>1</v>
      </c>
      <c r="I5262">
        <v>6</v>
      </c>
      <c r="J5262">
        <v>1</v>
      </c>
      <c r="K5262">
        <v>5</v>
      </c>
      <c r="L5262">
        <v>0</v>
      </c>
    </row>
    <row r="5263" spans="1:12" x14ac:dyDescent="0.2">
      <c r="A5263" t="s">
        <v>5279</v>
      </c>
      <c r="B5263" t="s">
        <v>15</v>
      </c>
      <c r="C5263">
        <v>0</v>
      </c>
      <c r="D5263">
        <v>5</v>
      </c>
      <c r="E5263">
        <v>1</v>
      </c>
      <c r="F5263">
        <v>0</v>
      </c>
      <c r="G5263">
        <v>1</v>
      </c>
      <c r="H5263">
        <v>1</v>
      </c>
      <c r="I5263">
        <v>6</v>
      </c>
      <c r="J5263">
        <v>1</v>
      </c>
      <c r="K5263">
        <v>5</v>
      </c>
      <c r="L5263">
        <v>0</v>
      </c>
    </row>
    <row r="5264" spans="1:12" x14ac:dyDescent="0.2">
      <c r="A5264" t="s">
        <v>5280</v>
      </c>
      <c r="B5264" t="s">
        <v>15</v>
      </c>
      <c r="C5264">
        <v>0</v>
      </c>
      <c r="D5264">
        <v>5</v>
      </c>
      <c r="E5264">
        <v>1</v>
      </c>
      <c r="F5264">
        <v>0</v>
      </c>
      <c r="G5264">
        <v>1</v>
      </c>
      <c r="H5264">
        <v>1</v>
      </c>
      <c r="I5264">
        <v>6</v>
      </c>
      <c r="J5264">
        <v>1</v>
      </c>
      <c r="K5264">
        <v>5</v>
      </c>
      <c r="L5264">
        <v>0</v>
      </c>
    </row>
    <row r="5265" spans="1:12" x14ac:dyDescent="0.2">
      <c r="A5265" t="s">
        <v>5281</v>
      </c>
      <c r="B5265" t="s">
        <v>15</v>
      </c>
      <c r="C5265">
        <v>0</v>
      </c>
      <c r="D5265">
        <v>5</v>
      </c>
      <c r="E5265">
        <v>1</v>
      </c>
      <c r="F5265">
        <v>0</v>
      </c>
      <c r="G5265">
        <v>1</v>
      </c>
      <c r="H5265">
        <v>1</v>
      </c>
      <c r="I5265">
        <v>6</v>
      </c>
      <c r="J5265">
        <v>1</v>
      </c>
      <c r="K5265">
        <v>5</v>
      </c>
      <c r="L5265">
        <v>0</v>
      </c>
    </row>
    <row r="5266" spans="1:12" x14ac:dyDescent="0.2">
      <c r="A5266" t="s">
        <v>5282</v>
      </c>
      <c r="B5266" t="s">
        <v>15</v>
      </c>
      <c r="C5266">
        <v>0</v>
      </c>
      <c r="D5266">
        <v>5</v>
      </c>
      <c r="E5266">
        <v>1</v>
      </c>
      <c r="F5266">
        <v>0</v>
      </c>
      <c r="G5266">
        <v>1</v>
      </c>
      <c r="H5266">
        <v>1</v>
      </c>
      <c r="I5266">
        <v>6</v>
      </c>
      <c r="J5266">
        <v>1</v>
      </c>
      <c r="K5266">
        <v>5</v>
      </c>
      <c r="L5266">
        <v>0</v>
      </c>
    </row>
    <row r="5267" spans="1:12" x14ac:dyDescent="0.2">
      <c r="A5267" t="s">
        <v>5283</v>
      </c>
      <c r="B5267" t="s">
        <v>15</v>
      </c>
      <c r="C5267">
        <v>0</v>
      </c>
      <c r="D5267">
        <v>5</v>
      </c>
      <c r="E5267">
        <v>1</v>
      </c>
      <c r="F5267">
        <v>0</v>
      </c>
      <c r="G5267">
        <v>1</v>
      </c>
      <c r="H5267">
        <v>1</v>
      </c>
      <c r="I5267">
        <v>6</v>
      </c>
      <c r="J5267">
        <v>1</v>
      </c>
      <c r="K5267">
        <v>5</v>
      </c>
      <c r="L5267">
        <v>0</v>
      </c>
    </row>
    <row r="5268" spans="1:12" x14ac:dyDescent="0.2">
      <c r="A5268" t="s">
        <v>5284</v>
      </c>
      <c r="B5268" t="s">
        <v>15</v>
      </c>
      <c r="C5268">
        <v>0</v>
      </c>
      <c r="D5268">
        <v>5</v>
      </c>
      <c r="E5268">
        <v>1</v>
      </c>
      <c r="F5268">
        <v>0</v>
      </c>
      <c r="G5268">
        <v>1</v>
      </c>
      <c r="H5268">
        <v>1</v>
      </c>
      <c r="I5268">
        <v>6</v>
      </c>
      <c r="J5268">
        <v>1</v>
      </c>
      <c r="K5268">
        <v>5</v>
      </c>
      <c r="L5268">
        <v>0</v>
      </c>
    </row>
    <row r="5269" spans="1:12" x14ac:dyDescent="0.2">
      <c r="A5269" t="s">
        <v>5285</v>
      </c>
      <c r="B5269" t="s">
        <v>15</v>
      </c>
      <c r="C5269">
        <v>0</v>
      </c>
      <c r="D5269">
        <v>5</v>
      </c>
      <c r="E5269">
        <v>1</v>
      </c>
      <c r="F5269">
        <v>0</v>
      </c>
      <c r="G5269">
        <v>1</v>
      </c>
      <c r="H5269">
        <v>1</v>
      </c>
      <c r="I5269">
        <v>6</v>
      </c>
      <c r="J5269">
        <v>1</v>
      </c>
      <c r="K5269">
        <v>5</v>
      </c>
      <c r="L5269">
        <v>0</v>
      </c>
    </row>
    <row r="5270" spans="1:12" x14ac:dyDescent="0.2">
      <c r="A5270" t="s">
        <v>5286</v>
      </c>
      <c r="B5270" t="s">
        <v>15</v>
      </c>
      <c r="C5270">
        <v>0</v>
      </c>
      <c r="D5270">
        <v>5</v>
      </c>
      <c r="E5270">
        <v>1</v>
      </c>
      <c r="F5270">
        <v>0</v>
      </c>
      <c r="G5270">
        <v>1</v>
      </c>
      <c r="H5270">
        <v>1</v>
      </c>
      <c r="I5270">
        <v>6</v>
      </c>
      <c r="J5270">
        <v>1</v>
      </c>
      <c r="K5270">
        <v>5</v>
      </c>
      <c r="L5270">
        <v>0</v>
      </c>
    </row>
    <row r="5271" spans="1:12" x14ac:dyDescent="0.2">
      <c r="A5271" t="s">
        <v>5287</v>
      </c>
      <c r="B5271" t="s">
        <v>15</v>
      </c>
      <c r="C5271">
        <v>0</v>
      </c>
      <c r="D5271">
        <v>5</v>
      </c>
      <c r="E5271">
        <v>1</v>
      </c>
      <c r="F5271">
        <v>0</v>
      </c>
      <c r="G5271">
        <v>1</v>
      </c>
      <c r="H5271">
        <v>1</v>
      </c>
      <c r="I5271">
        <v>6</v>
      </c>
      <c r="J5271">
        <v>1</v>
      </c>
      <c r="K5271">
        <v>5</v>
      </c>
      <c r="L5271">
        <v>0</v>
      </c>
    </row>
    <row r="5272" spans="1:12" x14ac:dyDescent="0.2">
      <c r="A5272" t="s">
        <v>5288</v>
      </c>
      <c r="B5272" t="s">
        <v>15</v>
      </c>
      <c r="C5272">
        <v>0</v>
      </c>
      <c r="D5272">
        <v>5</v>
      </c>
      <c r="E5272">
        <v>1</v>
      </c>
      <c r="F5272">
        <v>0</v>
      </c>
      <c r="G5272">
        <v>1</v>
      </c>
      <c r="H5272">
        <v>1</v>
      </c>
      <c r="I5272">
        <v>6</v>
      </c>
      <c r="J5272">
        <v>1</v>
      </c>
      <c r="K5272">
        <v>5</v>
      </c>
      <c r="L5272">
        <v>0</v>
      </c>
    </row>
    <row r="5273" spans="1:12" x14ac:dyDescent="0.2">
      <c r="A5273" t="s">
        <v>5289</v>
      </c>
      <c r="B5273" t="s">
        <v>15</v>
      </c>
      <c r="C5273">
        <v>0</v>
      </c>
      <c r="D5273">
        <v>5</v>
      </c>
      <c r="E5273">
        <v>1</v>
      </c>
      <c r="F5273">
        <v>0</v>
      </c>
      <c r="G5273">
        <v>1</v>
      </c>
      <c r="H5273">
        <v>1</v>
      </c>
      <c r="I5273">
        <v>6</v>
      </c>
      <c r="J5273">
        <v>1</v>
      </c>
      <c r="K5273">
        <v>5</v>
      </c>
      <c r="L5273">
        <v>0</v>
      </c>
    </row>
    <row r="5274" spans="1:12" x14ac:dyDescent="0.2">
      <c r="A5274" t="s">
        <v>5290</v>
      </c>
      <c r="B5274" t="s">
        <v>15</v>
      </c>
      <c r="C5274">
        <v>0</v>
      </c>
      <c r="D5274">
        <v>5</v>
      </c>
      <c r="E5274">
        <v>1</v>
      </c>
      <c r="F5274">
        <v>0</v>
      </c>
      <c r="G5274">
        <v>1</v>
      </c>
      <c r="H5274">
        <v>1</v>
      </c>
      <c r="I5274">
        <v>6</v>
      </c>
      <c r="J5274">
        <v>1</v>
      </c>
      <c r="K5274">
        <v>5</v>
      </c>
      <c r="L5274">
        <v>0</v>
      </c>
    </row>
    <row r="5275" spans="1:12" x14ac:dyDescent="0.2">
      <c r="A5275" t="s">
        <v>5291</v>
      </c>
      <c r="B5275" t="s">
        <v>15</v>
      </c>
      <c r="C5275">
        <v>0</v>
      </c>
      <c r="D5275">
        <v>13</v>
      </c>
      <c r="E5275">
        <v>14</v>
      </c>
      <c r="F5275">
        <v>0</v>
      </c>
      <c r="G5275">
        <v>0.25</v>
      </c>
      <c r="H5275">
        <v>1</v>
      </c>
      <c r="I5275">
        <v>25</v>
      </c>
      <c r="J5275">
        <v>1</v>
      </c>
      <c r="K5275">
        <v>18</v>
      </c>
      <c r="L5275">
        <v>0</v>
      </c>
    </row>
    <row r="5276" spans="1:12" x14ac:dyDescent="0.2">
      <c r="A5276" t="s">
        <v>5292</v>
      </c>
      <c r="B5276" t="s">
        <v>15</v>
      </c>
      <c r="C5276">
        <v>0</v>
      </c>
      <c r="D5276">
        <v>9</v>
      </c>
      <c r="E5276">
        <v>0</v>
      </c>
      <c r="F5276">
        <v>0</v>
      </c>
      <c r="G5276">
        <v>0.5</v>
      </c>
      <c r="H5276">
        <v>4</v>
      </c>
      <c r="I5276">
        <v>28</v>
      </c>
      <c r="J5276">
        <v>2</v>
      </c>
      <c r="K5276">
        <v>12</v>
      </c>
      <c r="L5276">
        <v>0</v>
      </c>
    </row>
    <row r="5277" spans="1:12" x14ac:dyDescent="0.2">
      <c r="A5277" t="s">
        <v>5293</v>
      </c>
      <c r="B5277" t="s">
        <v>15</v>
      </c>
      <c r="C5277">
        <v>0</v>
      </c>
      <c r="D5277">
        <v>9</v>
      </c>
      <c r="E5277">
        <v>0</v>
      </c>
      <c r="F5277">
        <v>0</v>
      </c>
      <c r="G5277">
        <v>0.5</v>
      </c>
      <c r="H5277">
        <v>4</v>
      </c>
      <c r="I5277">
        <v>28</v>
      </c>
      <c r="J5277">
        <v>2</v>
      </c>
      <c r="K5277">
        <v>12</v>
      </c>
      <c r="L5277">
        <v>0</v>
      </c>
    </row>
    <row r="5278" spans="1:12" x14ac:dyDescent="0.2">
      <c r="A5278" t="s">
        <v>5294</v>
      </c>
      <c r="B5278" t="s">
        <v>15</v>
      </c>
      <c r="C5278">
        <v>0</v>
      </c>
      <c r="D5278">
        <v>9</v>
      </c>
      <c r="E5278">
        <v>0</v>
      </c>
      <c r="F5278">
        <v>0</v>
      </c>
      <c r="G5278">
        <v>0.5</v>
      </c>
      <c r="H5278">
        <v>3</v>
      </c>
      <c r="I5278">
        <v>27</v>
      </c>
      <c r="J5278">
        <v>2</v>
      </c>
      <c r="K5278">
        <v>12</v>
      </c>
      <c r="L5278">
        <v>0</v>
      </c>
    </row>
    <row r="5279" spans="1:12" x14ac:dyDescent="0.2">
      <c r="A5279" t="s">
        <v>5295</v>
      </c>
      <c r="B5279" t="s">
        <v>15</v>
      </c>
      <c r="C5279">
        <v>0</v>
      </c>
      <c r="D5279">
        <v>9</v>
      </c>
      <c r="E5279">
        <v>0</v>
      </c>
      <c r="F5279">
        <v>0</v>
      </c>
      <c r="G5279">
        <v>0.5</v>
      </c>
      <c r="H5279">
        <v>4</v>
      </c>
      <c r="I5279">
        <v>28</v>
      </c>
      <c r="J5279">
        <v>2</v>
      </c>
      <c r="K5279">
        <v>12</v>
      </c>
      <c r="L5279">
        <v>0</v>
      </c>
    </row>
    <row r="5280" spans="1:12" x14ac:dyDescent="0.2">
      <c r="A5280" t="s">
        <v>5296</v>
      </c>
      <c r="B5280" t="s">
        <v>17</v>
      </c>
      <c r="C5280">
        <v>0</v>
      </c>
      <c r="D5280">
        <v>2</v>
      </c>
      <c r="E5280">
        <v>1</v>
      </c>
      <c r="F5280">
        <v>0</v>
      </c>
      <c r="G5280">
        <v>0.5</v>
      </c>
      <c r="H5280">
        <v>2</v>
      </c>
      <c r="I5280">
        <v>8</v>
      </c>
      <c r="J5280">
        <v>1</v>
      </c>
      <c r="K5280">
        <v>3</v>
      </c>
      <c r="L5280">
        <v>0</v>
      </c>
    </row>
    <row r="5281" spans="1:12" x14ac:dyDescent="0.2">
      <c r="A5281" t="s">
        <v>5297</v>
      </c>
      <c r="B5281" t="s">
        <v>17</v>
      </c>
      <c r="C5281">
        <v>0</v>
      </c>
      <c r="D5281">
        <v>3</v>
      </c>
      <c r="E5281">
        <v>1</v>
      </c>
      <c r="F5281">
        <v>0</v>
      </c>
      <c r="G5281">
        <v>0.5</v>
      </c>
      <c r="H5281">
        <v>2</v>
      </c>
      <c r="I5281">
        <v>8</v>
      </c>
      <c r="J5281">
        <v>2</v>
      </c>
      <c r="K5281">
        <v>3</v>
      </c>
      <c r="L5281">
        <v>1</v>
      </c>
    </row>
    <row r="5282" spans="1:12" x14ac:dyDescent="0.2">
      <c r="A5282" t="s">
        <v>5298</v>
      </c>
      <c r="B5282" t="s">
        <v>15</v>
      </c>
      <c r="C5282">
        <v>0</v>
      </c>
      <c r="D5282">
        <v>15</v>
      </c>
      <c r="E5282">
        <v>0</v>
      </c>
      <c r="F5282">
        <v>1</v>
      </c>
      <c r="G5282">
        <v>1</v>
      </c>
      <c r="H5282">
        <v>4</v>
      </c>
      <c r="I5282">
        <v>37</v>
      </c>
      <c r="J5282">
        <v>6</v>
      </c>
      <c r="K5282">
        <v>17</v>
      </c>
      <c r="L5282">
        <v>0</v>
      </c>
    </row>
    <row r="5283" spans="1:12" x14ac:dyDescent="0.2">
      <c r="A5283" t="s">
        <v>5299</v>
      </c>
      <c r="B5283" t="s">
        <v>15</v>
      </c>
      <c r="C5283">
        <v>0</v>
      </c>
      <c r="D5283">
        <v>4</v>
      </c>
      <c r="E5283">
        <v>23</v>
      </c>
      <c r="F5283">
        <v>0</v>
      </c>
      <c r="G5283">
        <v>0.2</v>
      </c>
      <c r="H5283">
        <v>7</v>
      </c>
      <c r="I5283">
        <v>25</v>
      </c>
      <c r="J5283">
        <v>7</v>
      </c>
      <c r="K5283">
        <v>12</v>
      </c>
      <c r="L5283">
        <v>0</v>
      </c>
    </row>
    <row r="5284" spans="1:12" x14ac:dyDescent="0.2">
      <c r="A5284" t="s">
        <v>5300</v>
      </c>
      <c r="B5284" t="s">
        <v>19</v>
      </c>
      <c r="C5284">
        <v>0</v>
      </c>
      <c r="D5284">
        <v>0</v>
      </c>
      <c r="E5284">
        <v>0</v>
      </c>
      <c r="F5284">
        <v>0</v>
      </c>
      <c r="G5284">
        <v>1</v>
      </c>
      <c r="H5284">
        <v>4</v>
      </c>
      <c r="I5284">
        <v>6</v>
      </c>
      <c r="J5284">
        <v>1</v>
      </c>
      <c r="K5284">
        <v>2</v>
      </c>
      <c r="L5284">
        <v>0</v>
      </c>
    </row>
    <row r="5285" spans="1:12" x14ac:dyDescent="0.2">
      <c r="A5285" t="s">
        <v>5301</v>
      </c>
      <c r="B5285" t="s">
        <v>19</v>
      </c>
      <c r="C5285">
        <v>0</v>
      </c>
      <c r="D5285">
        <v>2</v>
      </c>
      <c r="E5285">
        <v>0</v>
      </c>
      <c r="F5285">
        <v>1</v>
      </c>
      <c r="G5285">
        <v>1</v>
      </c>
      <c r="H5285">
        <v>8</v>
      </c>
      <c r="I5285">
        <v>23</v>
      </c>
      <c r="J5285">
        <v>9</v>
      </c>
      <c r="K5285">
        <v>3</v>
      </c>
      <c r="L5285">
        <v>0</v>
      </c>
    </row>
    <row r="5286" spans="1:12" x14ac:dyDescent="0.2">
      <c r="A5286" t="s">
        <v>5302</v>
      </c>
      <c r="B5286" t="s">
        <v>19</v>
      </c>
      <c r="C5286">
        <v>0</v>
      </c>
      <c r="D5286">
        <v>5</v>
      </c>
      <c r="E5286">
        <v>15</v>
      </c>
      <c r="F5286">
        <v>0</v>
      </c>
      <c r="G5286">
        <v>0.25</v>
      </c>
      <c r="H5286">
        <v>3</v>
      </c>
      <c r="I5286">
        <v>22</v>
      </c>
      <c r="J5286">
        <v>3</v>
      </c>
      <c r="K5286">
        <v>7</v>
      </c>
      <c r="L5286">
        <v>0</v>
      </c>
    </row>
    <row r="5287" spans="1:12" x14ac:dyDescent="0.2">
      <c r="A5287" t="s">
        <v>5303</v>
      </c>
      <c r="B5287" t="s">
        <v>15</v>
      </c>
      <c r="C5287">
        <v>1</v>
      </c>
      <c r="D5287">
        <v>8</v>
      </c>
      <c r="E5287">
        <v>0</v>
      </c>
      <c r="F5287">
        <v>0</v>
      </c>
      <c r="G5287">
        <v>1</v>
      </c>
      <c r="H5287">
        <v>4</v>
      </c>
      <c r="I5287">
        <v>31</v>
      </c>
      <c r="J5287">
        <v>2</v>
      </c>
      <c r="K5287">
        <v>11</v>
      </c>
      <c r="L5287">
        <v>0</v>
      </c>
    </row>
    <row r="5288" spans="1:12" x14ac:dyDescent="0.2">
      <c r="A5288" t="s">
        <v>5304</v>
      </c>
      <c r="B5288" t="s">
        <v>15</v>
      </c>
      <c r="C5288">
        <v>0</v>
      </c>
      <c r="D5288">
        <v>10</v>
      </c>
      <c r="E5288">
        <v>0</v>
      </c>
      <c r="F5288">
        <v>0</v>
      </c>
      <c r="G5288">
        <v>1</v>
      </c>
      <c r="H5288">
        <v>8</v>
      </c>
      <c r="I5288">
        <v>39</v>
      </c>
      <c r="J5288">
        <v>2</v>
      </c>
      <c r="K5288">
        <v>12</v>
      </c>
      <c r="L5288">
        <v>0</v>
      </c>
    </row>
    <row r="5289" spans="1:12" x14ac:dyDescent="0.2">
      <c r="A5289" t="s">
        <v>5305</v>
      </c>
      <c r="B5289" t="s">
        <v>15</v>
      </c>
      <c r="C5289">
        <v>1</v>
      </c>
      <c r="D5289">
        <v>9</v>
      </c>
      <c r="E5289">
        <v>14</v>
      </c>
      <c r="F5289">
        <v>0</v>
      </c>
      <c r="G5289">
        <v>0.2</v>
      </c>
      <c r="H5289">
        <v>21</v>
      </c>
      <c r="I5289">
        <v>60</v>
      </c>
      <c r="J5289">
        <v>17</v>
      </c>
      <c r="K5289">
        <v>13</v>
      </c>
      <c r="L5289">
        <v>14</v>
      </c>
    </row>
    <row r="5290" spans="1:12" x14ac:dyDescent="0.2">
      <c r="A5290" t="s">
        <v>5306</v>
      </c>
      <c r="B5290" t="s">
        <v>15</v>
      </c>
      <c r="C5290">
        <v>0</v>
      </c>
      <c r="D5290">
        <v>2</v>
      </c>
      <c r="E5290">
        <v>1</v>
      </c>
      <c r="F5290">
        <v>0</v>
      </c>
      <c r="G5290">
        <v>1</v>
      </c>
      <c r="H5290">
        <v>1</v>
      </c>
      <c r="I5290">
        <v>4</v>
      </c>
      <c r="J5290">
        <v>1</v>
      </c>
      <c r="K5290">
        <v>3</v>
      </c>
      <c r="L5290">
        <v>0</v>
      </c>
    </row>
    <row r="5291" spans="1:12" x14ac:dyDescent="0.2">
      <c r="A5291" t="s">
        <v>5307</v>
      </c>
      <c r="B5291" t="s">
        <v>15</v>
      </c>
      <c r="C5291">
        <v>0</v>
      </c>
      <c r="D5291">
        <v>2</v>
      </c>
      <c r="E5291">
        <v>1</v>
      </c>
      <c r="F5291">
        <v>0</v>
      </c>
      <c r="G5291">
        <v>1</v>
      </c>
      <c r="H5291">
        <v>1</v>
      </c>
      <c r="I5291">
        <v>4</v>
      </c>
      <c r="J5291">
        <v>1</v>
      </c>
      <c r="K5291">
        <v>3</v>
      </c>
      <c r="L5291">
        <v>0</v>
      </c>
    </row>
    <row r="5292" spans="1:12" x14ac:dyDescent="0.2">
      <c r="A5292" t="s">
        <v>5308</v>
      </c>
      <c r="B5292" t="s">
        <v>15</v>
      </c>
      <c r="C5292">
        <v>0</v>
      </c>
      <c r="D5292">
        <v>2</v>
      </c>
      <c r="E5292">
        <v>1</v>
      </c>
      <c r="F5292">
        <v>0</v>
      </c>
      <c r="G5292">
        <v>1</v>
      </c>
      <c r="H5292">
        <v>1</v>
      </c>
      <c r="I5292">
        <v>4</v>
      </c>
      <c r="J5292">
        <v>1</v>
      </c>
      <c r="K5292">
        <v>3</v>
      </c>
      <c r="L5292">
        <v>0</v>
      </c>
    </row>
    <row r="5293" spans="1:12" x14ac:dyDescent="0.2">
      <c r="A5293" t="s">
        <v>5309</v>
      </c>
      <c r="B5293" t="s">
        <v>15</v>
      </c>
      <c r="C5293">
        <v>0</v>
      </c>
      <c r="D5293">
        <v>2</v>
      </c>
      <c r="E5293">
        <v>1</v>
      </c>
      <c r="F5293">
        <v>0</v>
      </c>
      <c r="G5293">
        <v>1</v>
      </c>
      <c r="H5293">
        <v>1</v>
      </c>
      <c r="I5293">
        <v>4</v>
      </c>
      <c r="J5293">
        <v>1</v>
      </c>
      <c r="K5293">
        <v>3</v>
      </c>
      <c r="L5293">
        <v>0</v>
      </c>
    </row>
    <row r="5294" spans="1:12" x14ac:dyDescent="0.2">
      <c r="A5294" t="s">
        <v>5310</v>
      </c>
      <c r="B5294" t="s">
        <v>15</v>
      </c>
      <c r="C5294">
        <v>0</v>
      </c>
      <c r="D5294">
        <v>2</v>
      </c>
      <c r="E5294">
        <v>1</v>
      </c>
      <c r="F5294">
        <v>0</v>
      </c>
      <c r="G5294">
        <v>1</v>
      </c>
      <c r="H5294">
        <v>1</v>
      </c>
      <c r="I5294">
        <v>4</v>
      </c>
      <c r="J5294">
        <v>1</v>
      </c>
      <c r="K5294">
        <v>3</v>
      </c>
      <c r="L5294">
        <v>0</v>
      </c>
    </row>
    <row r="5295" spans="1:12" x14ac:dyDescent="0.2">
      <c r="A5295" t="s">
        <v>5311</v>
      </c>
      <c r="B5295" t="s">
        <v>15</v>
      </c>
      <c r="C5295">
        <v>0</v>
      </c>
      <c r="D5295">
        <v>2</v>
      </c>
      <c r="E5295">
        <v>1</v>
      </c>
      <c r="F5295">
        <v>0</v>
      </c>
      <c r="G5295">
        <v>1</v>
      </c>
      <c r="H5295">
        <v>1</v>
      </c>
      <c r="I5295">
        <v>4</v>
      </c>
      <c r="J5295">
        <v>1</v>
      </c>
      <c r="K5295">
        <v>3</v>
      </c>
      <c r="L5295">
        <v>0</v>
      </c>
    </row>
    <row r="5296" spans="1:12" x14ac:dyDescent="0.2">
      <c r="A5296" t="s">
        <v>5312</v>
      </c>
      <c r="B5296" t="s">
        <v>15</v>
      </c>
      <c r="C5296">
        <v>0</v>
      </c>
      <c r="D5296">
        <v>2</v>
      </c>
      <c r="E5296">
        <v>1</v>
      </c>
      <c r="F5296">
        <v>0</v>
      </c>
      <c r="G5296">
        <v>1</v>
      </c>
      <c r="H5296">
        <v>1</v>
      </c>
      <c r="I5296">
        <v>4</v>
      </c>
      <c r="J5296">
        <v>1</v>
      </c>
      <c r="K5296">
        <v>3</v>
      </c>
      <c r="L5296">
        <v>0</v>
      </c>
    </row>
    <row r="5297" spans="1:12" x14ac:dyDescent="0.2">
      <c r="A5297" t="s">
        <v>5313</v>
      </c>
      <c r="B5297" t="s">
        <v>15</v>
      </c>
      <c r="C5297">
        <v>0</v>
      </c>
      <c r="D5297">
        <v>2</v>
      </c>
      <c r="E5297">
        <v>1</v>
      </c>
      <c r="F5297">
        <v>0</v>
      </c>
      <c r="G5297">
        <v>1</v>
      </c>
      <c r="H5297">
        <v>1</v>
      </c>
      <c r="I5297">
        <v>4</v>
      </c>
      <c r="J5297">
        <v>1</v>
      </c>
      <c r="K5297">
        <v>3</v>
      </c>
      <c r="L5297">
        <v>0</v>
      </c>
    </row>
    <row r="5298" spans="1:12" x14ac:dyDescent="0.2">
      <c r="A5298" t="s">
        <v>5314</v>
      </c>
      <c r="B5298" t="s">
        <v>15</v>
      </c>
      <c r="C5298">
        <v>0</v>
      </c>
      <c r="D5298">
        <v>2</v>
      </c>
      <c r="E5298">
        <v>1</v>
      </c>
      <c r="F5298">
        <v>0</v>
      </c>
      <c r="G5298">
        <v>1</v>
      </c>
      <c r="H5298">
        <v>1</v>
      </c>
      <c r="I5298">
        <v>4</v>
      </c>
      <c r="J5298">
        <v>1</v>
      </c>
      <c r="K5298">
        <v>3</v>
      </c>
      <c r="L5298">
        <v>0</v>
      </c>
    </row>
    <row r="5299" spans="1:12" x14ac:dyDescent="0.2">
      <c r="A5299" t="s">
        <v>5315</v>
      </c>
      <c r="B5299" t="s">
        <v>15</v>
      </c>
      <c r="C5299">
        <v>0</v>
      </c>
      <c r="D5299">
        <v>2</v>
      </c>
      <c r="E5299">
        <v>1</v>
      </c>
      <c r="F5299">
        <v>0</v>
      </c>
      <c r="G5299">
        <v>1</v>
      </c>
      <c r="H5299">
        <v>1</v>
      </c>
      <c r="I5299">
        <v>4</v>
      </c>
      <c r="J5299">
        <v>1</v>
      </c>
      <c r="K5299">
        <v>3</v>
      </c>
      <c r="L5299">
        <v>0</v>
      </c>
    </row>
    <row r="5300" spans="1:12" x14ac:dyDescent="0.2">
      <c r="A5300" t="s">
        <v>5316</v>
      </c>
      <c r="B5300" t="s">
        <v>15</v>
      </c>
      <c r="C5300">
        <v>0</v>
      </c>
      <c r="D5300">
        <v>2</v>
      </c>
      <c r="E5300">
        <v>1</v>
      </c>
      <c r="F5300">
        <v>0</v>
      </c>
      <c r="G5300">
        <v>1</v>
      </c>
      <c r="H5300">
        <v>1</v>
      </c>
      <c r="I5300">
        <v>4</v>
      </c>
      <c r="J5300">
        <v>1</v>
      </c>
      <c r="K5300">
        <v>3</v>
      </c>
      <c r="L5300">
        <v>0</v>
      </c>
    </row>
    <row r="5301" spans="1:12" x14ac:dyDescent="0.2">
      <c r="A5301" t="s">
        <v>5317</v>
      </c>
      <c r="B5301" t="s">
        <v>15</v>
      </c>
      <c r="C5301">
        <v>0</v>
      </c>
      <c r="D5301">
        <v>2</v>
      </c>
      <c r="E5301">
        <v>1</v>
      </c>
      <c r="F5301">
        <v>0</v>
      </c>
      <c r="G5301">
        <v>1</v>
      </c>
      <c r="H5301">
        <v>1</v>
      </c>
      <c r="I5301">
        <v>4</v>
      </c>
      <c r="J5301">
        <v>1</v>
      </c>
      <c r="K5301">
        <v>3</v>
      </c>
      <c r="L5301">
        <v>0</v>
      </c>
    </row>
    <row r="5302" spans="1:12" x14ac:dyDescent="0.2">
      <c r="A5302" t="s">
        <v>5318</v>
      </c>
      <c r="B5302" t="s">
        <v>15</v>
      </c>
      <c r="C5302">
        <v>0</v>
      </c>
      <c r="D5302">
        <v>2</v>
      </c>
      <c r="E5302">
        <v>1</v>
      </c>
      <c r="F5302">
        <v>0</v>
      </c>
      <c r="G5302">
        <v>1</v>
      </c>
      <c r="H5302">
        <v>1</v>
      </c>
      <c r="I5302">
        <v>4</v>
      </c>
      <c r="J5302">
        <v>1</v>
      </c>
      <c r="K5302">
        <v>3</v>
      </c>
      <c r="L5302">
        <v>0</v>
      </c>
    </row>
    <row r="5303" spans="1:12" x14ac:dyDescent="0.2">
      <c r="A5303" t="s">
        <v>5319</v>
      </c>
      <c r="B5303" t="s">
        <v>15</v>
      </c>
      <c r="C5303">
        <v>0</v>
      </c>
      <c r="D5303">
        <v>2</v>
      </c>
      <c r="E5303">
        <v>1</v>
      </c>
      <c r="F5303">
        <v>0</v>
      </c>
      <c r="G5303">
        <v>1</v>
      </c>
      <c r="H5303">
        <v>1</v>
      </c>
      <c r="I5303">
        <v>4</v>
      </c>
      <c r="J5303">
        <v>1</v>
      </c>
      <c r="K5303">
        <v>3</v>
      </c>
      <c r="L5303">
        <v>0</v>
      </c>
    </row>
    <row r="5304" spans="1:12" x14ac:dyDescent="0.2">
      <c r="A5304" t="s">
        <v>5320</v>
      </c>
      <c r="B5304" t="s">
        <v>15</v>
      </c>
      <c r="C5304">
        <v>1</v>
      </c>
      <c r="D5304">
        <v>8</v>
      </c>
      <c r="E5304">
        <v>0</v>
      </c>
      <c r="F5304">
        <v>0</v>
      </c>
      <c r="G5304">
        <v>1</v>
      </c>
      <c r="H5304">
        <v>4</v>
      </c>
      <c r="I5304">
        <v>31</v>
      </c>
      <c r="J5304">
        <v>2</v>
      </c>
      <c r="K5304">
        <v>11</v>
      </c>
      <c r="L5304">
        <v>0</v>
      </c>
    </row>
    <row r="5305" spans="1:12" x14ac:dyDescent="0.2">
      <c r="A5305" t="s">
        <v>5321</v>
      </c>
      <c r="B5305" t="s">
        <v>19</v>
      </c>
      <c r="C5305">
        <v>0</v>
      </c>
      <c r="D5305">
        <v>3</v>
      </c>
      <c r="E5305">
        <v>0</v>
      </c>
      <c r="F5305">
        <v>1</v>
      </c>
      <c r="G5305">
        <v>1</v>
      </c>
      <c r="H5305">
        <v>1</v>
      </c>
      <c r="I5305">
        <v>9</v>
      </c>
      <c r="J5305">
        <v>1</v>
      </c>
      <c r="K5305">
        <v>4</v>
      </c>
      <c r="L5305">
        <v>0</v>
      </c>
    </row>
    <row r="5306" spans="1:12" x14ac:dyDescent="0.2">
      <c r="A5306" t="s">
        <v>5322</v>
      </c>
      <c r="B5306" t="s">
        <v>19</v>
      </c>
      <c r="C5306">
        <v>0</v>
      </c>
      <c r="D5306">
        <v>3</v>
      </c>
      <c r="E5306">
        <v>0</v>
      </c>
      <c r="F5306">
        <v>1</v>
      </c>
      <c r="G5306">
        <v>1</v>
      </c>
      <c r="H5306">
        <v>2</v>
      </c>
      <c r="I5306">
        <v>10</v>
      </c>
      <c r="J5306">
        <v>1</v>
      </c>
      <c r="K5306">
        <v>4</v>
      </c>
      <c r="L5306">
        <v>0</v>
      </c>
    </row>
    <row r="5307" spans="1:12" x14ac:dyDescent="0.2">
      <c r="A5307" t="s">
        <v>5323</v>
      </c>
      <c r="B5307" t="s">
        <v>15</v>
      </c>
      <c r="C5307">
        <v>9</v>
      </c>
      <c r="D5307">
        <v>20</v>
      </c>
      <c r="E5307">
        <v>134</v>
      </c>
      <c r="F5307">
        <v>1</v>
      </c>
      <c r="G5307">
        <v>0.2</v>
      </c>
      <c r="H5307">
        <v>27</v>
      </c>
      <c r="I5307">
        <v>84</v>
      </c>
      <c r="J5307">
        <v>39</v>
      </c>
      <c r="K5307">
        <v>22</v>
      </c>
      <c r="L5307">
        <v>0</v>
      </c>
    </row>
    <row r="5308" spans="1:12" x14ac:dyDescent="0.2">
      <c r="A5308" t="s">
        <v>5324</v>
      </c>
      <c r="B5308" t="s">
        <v>17</v>
      </c>
      <c r="C5308">
        <v>0</v>
      </c>
      <c r="D5308">
        <v>1</v>
      </c>
      <c r="E5308">
        <v>0</v>
      </c>
      <c r="F5308">
        <v>0</v>
      </c>
      <c r="G5308">
        <v>1</v>
      </c>
      <c r="H5308">
        <v>2</v>
      </c>
      <c r="I5308">
        <v>6</v>
      </c>
      <c r="J5308">
        <v>1</v>
      </c>
      <c r="K5308">
        <v>2</v>
      </c>
      <c r="L5308">
        <v>0</v>
      </c>
    </row>
    <row r="5309" spans="1:12" x14ac:dyDescent="0.2">
      <c r="A5309" t="s">
        <v>5325</v>
      </c>
      <c r="B5309" t="s">
        <v>13</v>
      </c>
      <c r="C5309">
        <v>0</v>
      </c>
      <c r="D5309">
        <v>8</v>
      </c>
      <c r="E5309">
        <v>0</v>
      </c>
      <c r="F5309">
        <v>1</v>
      </c>
      <c r="G5309">
        <v>1</v>
      </c>
      <c r="H5309">
        <v>0</v>
      </c>
      <c r="I5309">
        <v>8</v>
      </c>
      <c r="J5309">
        <v>7</v>
      </c>
      <c r="K5309">
        <v>8</v>
      </c>
      <c r="L5309">
        <v>0</v>
      </c>
    </row>
    <row r="5310" spans="1:12" x14ac:dyDescent="0.2">
      <c r="A5310" t="s">
        <v>5326</v>
      </c>
      <c r="B5310" t="s">
        <v>13</v>
      </c>
      <c r="C5310">
        <v>0</v>
      </c>
      <c r="D5310">
        <v>8</v>
      </c>
      <c r="E5310">
        <v>0</v>
      </c>
      <c r="F5310">
        <v>1</v>
      </c>
      <c r="G5310">
        <v>1</v>
      </c>
      <c r="H5310">
        <v>0</v>
      </c>
      <c r="I5310">
        <v>8</v>
      </c>
      <c r="J5310">
        <v>6</v>
      </c>
      <c r="K5310">
        <v>8</v>
      </c>
      <c r="L5310">
        <v>0</v>
      </c>
    </row>
    <row r="5311" spans="1:12" x14ac:dyDescent="0.2">
      <c r="A5311" t="s">
        <v>5327</v>
      </c>
      <c r="B5311" t="s">
        <v>15</v>
      </c>
      <c r="C5311">
        <v>3</v>
      </c>
      <c r="D5311">
        <v>9</v>
      </c>
      <c r="E5311">
        <v>33</v>
      </c>
      <c r="F5311">
        <v>2</v>
      </c>
      <c r="G5311">
        <v>0.33300000000000002</v>
      </c>
      <c r="H5311">
        <v>2</v>
      </c>
      <c r="I5311">
        <v>24</v>
      </c>
      <c r="J5311">
        <v>32</v>
      </c>
      <c r="K5311">
        <v>12</v>
      </c>
      <c r="L5311">
        <v>2</v>
      </c>
    </row>
    <row r="5312" spans="1:12" x14ac:dyDescent="0.2">
      <c r="A5312" t="s">
        <v>5328</v>
      </c>
      <c r="B5312" t="s">
        <v>15</v>
      </c>
      <c r="C5312">
        <v>0</v>
      </c>
      <c r="D5312">
        <v>1</v>
      </c>
      <c r="E5312">
        <v>1</v>
      </c>
      <c r="F5312">
        <v>0</v>
      </c>
      <c r="G5312">
        <v>1</v>
      </c>
      <c r="H5312">
        <v>1</v>
      </c>
      <c r="I5312">
        <v>4</v>
      </c>
      <c r="J5312">
        <v>1</v>
      </c>
      <c r="K5312">
        <v>2</v>
      </c>
      <c r="L5312">
        <v>0</v>
      </c>
    </row>
    <row r="5313" spans="1:12" x14ac:dyDescent="0.2">
      <c r="A5313" t="s">
        <v>5329</v>
      </c>
      <c r="B5313" t="s">
        <v>15</v>
      </c>
      <c r="C5313">
        <v>0</v>
      </c>
      <c r="D5313">
        <v>3</v>
      </c>
      <c r="E5313">
        <v>6</v>
      </c>
      <c r="F5313">
        <v>0</v>
      </c>
      <c r="G5313">
        <v>0.5</v>
      </c>
      <c r="H5313">
        <v>2</v>
      </c>
      <c r="I5313">
        <v>8</v>
      </c>
      <c r="J5313">
        <v>1</v>
      </c>
      <c r="K5313">
        <v>4</v>
      </c>
      <c r="L5313">
        <v>0</v>
      </c>
    </row>
    <row r="5314" spans="1:12" x14ac:dyDescent="0.2">
      <c r="A5314" t="s">
        <v>5330</v>
      </c>
      <c r="B5314" t="s">
        <v>15</v>
      </c>
      <c r="C5314">
        <v>2</v>
      </c>
      <c r="D5314">
        <v>1</v>
      </c>
      <c r="E5314">
        <v>0</v>
      </c>
      <c r="F5314">
        <v>1</v>
      </c>
      <c r="G5314">
        <v>1</v>
      </c>
      <c r="H5314">
        <v>1</v>
      </c>
      <c r="I5314">
        <v>2</v>
      </c>
      <c r="J5314">
        <v>3</v>
      </c>
      <c r="K5314">
        <v>1</v>
      </c>
      <c r="L5314">
        <v>0</v>
      </c>
    </row>
    <row r="5315" spans="1:12" x14ac:dyDescent="0.2">
      <c r="A5315" t="s">
        <v>5331</v>
      </c>
      <c r="B5315" t="s">
        <v>15</v>
      </c>
      <c r="C5315">
        <v>0</v>
      </c>
      <c r="D5315">
        <v>1</v>
      </c>
      <c r="E5315">
        <v>0</v>
      </c>
      <c r="F5315">
        <v>1</v>
      </c>
      <c r="G5315">
        <v>1</v>
      </c>
      <c r="H5315">
        <v>1</v>
      </c>
      <c r="I5315">
        <v>6</v>
      </c>
      <c r="J5315">
        <v>1</v>
      </c>
      <c r="K5315">
        <v>5</v>
      </c>
      <c r="L5315">
        <v>0</v>
      </c>
    </row>
    <row r="5316" spans="1:12" x14ac:dyDescent="0.2">
      <c r="A5316" t="s">
        <v>5332</v>
      </c>
      <c r="B5316" t="s">
        <v>13</v>
      </c>
      <c r="C5316">
        <v>0</v>
      </c>
      <c r="D5316">
        <v>5</v>
      </c>
      <c r="E5316">
        <v>0</v>
      </c>
      <c r="F5316">
        <v>1</v>
      </c>
      <c r="G5316">
        <v>1</v>
      </c>
      <c r="H5316">
        <v>2</v>
      </c>
      <c r="I5316">
        <v>5</v>
      </c>
      <c r="J5316">
        <v>14</v>
      </c>
      <c r="K5316">
        <v>5</v>
      </c>
      <c r="L5316">
        <v>0</v>
      </c>
    </row>
    <row r="5317" spans="1:12" x14ac:dyDescent="0.2">
      <c r="A5317" t="s">
        <v>5333</v>
      </c>
      <c r="B5317" t="s">
        <v>15</v>
      </c>
      <c r="C5317">
        <v>0</v>
      </c>
      <c r="D5317">
        <v>3</v>
      </c>
      <c r="E5317">
        <v>5</v>
      </c>
      <c r="F5317">
        <v>0</v>
      </c>
      <c r="G5317">
        <v>0.5</v>
      </c>
      <c r="H5317">
        <v>6</v>
      </c>
      <c r="I5317">
        <v>22</v>
      </c>
      <c r="J5317">
        <v>8</v>
      </c>
      <c r="K5317">
        <v>6</v>
      </c>
      <c r="L5317">
        <v>8</v>
      </c>
    </row>
    <row r="5318" spans="1:12" x14ac:dyDescent="0.2">
      <c r="A5318" t="s">
        <v>5334</v>
      </c>
      <c r="B5318" t="s">
        <v>17</v>
      </c>
      <c r="C5318">
        <v>0</v>
      </c>
      <c r="D5318">
        <v>8</v>
      </c>
      <c r="E5318">
        <v>19</v>
      </c>
      <c r="F5318">
        <v>1</v>
      </c>
      <c r="G5318">
        <v>0.16700000000000001</v>
      </c>
      <c r="H5318">
        <v>1</v>
      </c>
      <c r="I5318">
        <v>9</v>
      </c>
      <c r="J5318">
        <v>2</v>
      </c>
      <c r="K5318">
        <v>8</v>
      </c>
      <c r="L5318">
        <v>0</v>
      </c>
    </row>
    <row r="5319" spans="1:12" x14ac:dyDescent="0.2">
      <c r="A5319" t="s">
        <v>5335</v>
      </c>
      <c r="B5319" t="s">
        <v>13</v>
      </c>
      <c r="C5319">
        <v>0</v>
      </c>
      <c r="D5319">
        <v>7</v>
      </c>
      <c r="E5319">
        <v>0</v>
      </c>
      <c r="F5319">
        <v>1</v>
      </c>
      <c r="G5319">
        <v>1</v>
      </c>
      <c r="H5319">
        <v>0</v>
      </c>
      <c r="I5319">
        <v>7</v>
      </c>
      <c r="J5319">
        <v>34</v>
      </c>
      <c r="K5319">
        <v>7</v>
      </c>
      <c r="L5319">
        <v>0</v>
      </c>
    </row>
    <row r="5320" spans="1:12" x14ac:dyDescent="0.2">
      <c r="A5320" t="s">
        <v>5336</v>
      </c>
      <c r="B5320" t="s">
        <v>15</v>
      </c>
      <c r="C5320">
        <v>0</v>
      </c>
      <c r="D5320">
        <v>5</v>
      </c>
      <c r="E5320">
        <v>9</v>
      </c>
      <c r="F5320">
        <v>1</v>
      </c>
      <c r="G5320">
        <v>0.25</v>
      </c>
      <c r="H5320">
        <v>1</v>
      </c>
      <c r="I5320">
        <v>17</v>
      </c>
      <c r="J5320">
        <v>3</v>
      </c>
      <c r="K5320">
        <v>7</v>
      </c>
      <c r="L5320">
        <v>3</v>
      </c>
    </row>
    <row r="5321" spans="1:12" x14ac:dyDescent="0.2">
      <c r="A5321" t="s">
        <v>5337</v>
      </c>
      <c r="B5321" t="s">
        <v>13</v>
      </c>
      <c r="C5321">
        <v>0</v>
      </c>
      <c r="D5321">
        <v>5</v>
      </c>
      <c r="E5321">
        <v>0</v>
      </c>
      <c r="F5321">
        <v>1</v>
      </c>
      <c r="G5321">
        <v>1</v>
      </c>
      <c r="H5321">
        <v>1</v>
      </c>
      <c r="I5321">
        <v>5</v>
      </c>
      <c r="J5321">
        <v>7</v>
      </c>
      <c r="K5321">
        <v>5</v>
      </c>
      <c r="L5321">
        <v>0</v>
      </c>
    </row>
    <row r="5322" spans="1:12" x14ac:dyDescent="0.2">
      <c r="A5322" t="s">
        <v>5338</v>
      </c>
      <c r="B5322" t="s">
        <v>15</v>
      </c>
      <c r="C5322">
        <v>0</v>
      </c>
      <c r="D5322">
        <v>3</v>
      </c>
      <c r="E5322">
        <v>4</v>
      </c>
      <c r="F5322">
        <v>1</v>
      </c>
      <c r="G5322">
        <v>0.33300000000000002</v>
      </c>
      <c r="H5322">
        <v>3</v>
      </c>
      <c r="I5322">
        <v>9</v>
      </c>
      <c r="J5322">
        <v>1</v>
      </c>
      <c r="K5322">
        <v>5</v>
      </c>
      <c r="L5322">
        <v>1</v>
      </c>
    </row>
    <row r="5323" spans="1:12" x14ac:dyDescent="0.2">
      <c r="A5323" t="s">
        <v>5339</v>
      </c>
      <c r="B5323" t="s">
        <v>15</v>
      </c>
      <c r="C5323">
        <v>0</v>
      </c>
      <c r="D5323">
        <v>4</v>
      </c>
      <c r="E5323">
        <v>0</v>
      </c>
      <c r="F5323">
        <v>1</v>
      </c>
      <c r="G5323">
        <v>1</v>
      </c>
      <c r="H5323">
        <v>3</v>
      </c>
      <c r="I5323">
        <v>14</v>
      </c>
      <c r="J5323">
        <v>11</v>
      </c>
      <c r="K5323">
        <v>8</v>
      </c>
      <c r="L5323">
        <v>1</v>
      </c>
    </row>
    <row r="5324" spans="1:12" x14ac:dyDescent="0.2">
      <c r="A5324" t="s">
        <v>5340</v>
      </c>
      <c r="B5324" t="s">
        <v>15</v>
      </c>
      <c r="C5324">
        <v>0</v>
      </c>
      <c r="D5324">
        <v>2</v>
      </c>
      <c r="E5324">
        <v>0</v>
      </c>
      <c r="F5324">
        <v>0</v>
      </c>
      <c r="G5324">
        <v>1</v>
      </c>
      <c r="H5324">
        <v>5</v>
      </c>
      <c r="I5324">
        <v>20</v>
      </c>
      <c r="J5324">
        <v>1</v>
      </c>
      <c r="K5324">
        <v>5</v>
      </c>
      <c r="L5324">
        <v>0</v>
      </c>
    </row>
    <row r="5325" spans="1:12" x14ac:dyDescent="0.2">
      <c r="A5325" t="s">
        <v>5341</v>
      </c>
      <c r="B5325" t="s">
        <v>15</v>
      </c>
      <c r="C5325">
        <v>0</v>
      </c>
      <c r="D5325">
        <v>3</v>
      </c>
      <c r="E5325">
        <v>0</v>
      </c>
      <c r="F5325">
        <v>0</v>
      </c>
      <c r="G5325">
        <v>1</v>
      </c>
      <c r="H5325">
        <v>5</v>
      </c>
      <c r="I5325">
        <v>21</v>
      </c>
      <c r="J5325">
        <v>1</v>
      </c>
      <c r="K5325">
        <v>7</v>
      </c>
      <c r="L5325">
        <v>0</v>
      </c>
    </row>
    <row r="5326" spans="1:12" x14ac:dyDescent="0.2">
      <c r="A5326" t="s">
        <v>5342</v>
      </c>
      <c r="B5326" t="s">
        <v>34</v>
      </c>
      <c r="C5326">
        <v>0</v>
      </c>
      <c r="D5326">
        <v>24</v>
      </c>
      <c r="E5326">
        <v>406</v>
      </c>
      <c r="F5326">
        <v>0</v>
      </c>
      <c r="G5326">
        <v>0.5</v>
      </c>
      <c r="H5326">
        <v>43</v>
      </c>
      <c r="I5326">
        <v>212</v>
      </c>
      <c r="J5326">
        <v>0</v>
      </c>
      <c r="K5326">
        <v>30</v>
      </c>
      <c r="L5326">
        <v>0</v>
      </c>
    </row>
    <row r="5327" spans="1:12" x14ac:dyDescent="0.2">
      <c r="A5327" t="s">
        <v>5343</v>
      </c>
      <c r="B5327" t="s">
        <v>15</v>
      </c>
      <c r="C5327">
        <v>0</v>
      </c>
      <c r="D5327">
        <v>8</v>
      </c>
      <c r="E5327">
        <v>0</v>
      </c>
      <c r="F5327">
        <v>1</v>
      </c>
      <c r="G5327">
        <v>1</v>
      </c>
      <c r="H5327">
        <v>5</v>
      </c>
      <c r="I5327">
        <v>37</v>
      </c>
      <c r="J5327">
        <v>13</v>
      </c>
      <c r="K5327">
        <v>18</v>
      </c>
      <c r="L5327">
        <v>0</v>
      </c>
    </row>
    <row r="5328" spans="1:12" x14ac:dyDescent="0.2">
      <c r="A5328" t="s">
        <v>5344</v>
      </c>
      <c r="B5328" t="s">
        <v>15</v>
      </c>
      <c r="C5328">
        <v>0</v>
      </c>
      <c r="D5328">
        <v>6</v>
      </c>
      <c r="E5328">
        <v>0</v>
      </c>
      <c r="F5328">
        <v>0</v>
      </c>
      <c r="G5328">
        <v>0.5</v>
      </c>
      <c r="H5328">
        <v>2</v>
      </c>
      <c r="I5328">
        <v>18</v>
      </c>
      <c r="J5328">
        <v>2</v>
      </c>
      <c r="K5328">
        <v>9</v>
      </c>
      <c r="L5328">
        <v>0</v>
      </c>
    </row>
    <row r="5329" spans="1:12" x14ac:dyDescent="0.2">
      <c r="A5329" t="s">
        <v>5345</v>
      </c>
      <c r="B5329" t="s">
        <v>15</v>
      </c>
      <c r="C5329">
        <v>0</v>
      </c>
      <c r="D5329">
        <v>4</v>
      </c>
      <c r="E5329">
        <v>0</v>
      </c>
      <c r="F5329">
        <v>0</v>
      </c>
      <c r="G5329">
        <v>1</v>
      </c>
      <c r="H5329">
        <v>2</v>
      </c>
      <c r="I5329">
        <v>19</v>
      </c>
      <c r="J5329">
        <v>2</v>
      </c>
      <c r="K5329">
        <v>5</v>
      </c>
      <c r="L5329">
        <v>0</v>
      </c>
    </row>
    <row r="5330" spans="1:12" x14ac:dyDescent="0.2">
      <c r="A5330" t="s">
        <v>5346</v>
      </c>
      <c r="B5330" t="s">
        <v>15</v>
      </c>
      <c r="C5330">
        <v>0</v>
      </c>
      <c r="D5330">
        <v>2</v>
      </c>
      <c r="E5330">
        <v>0</v>
      </c>
      <c r="F5330">
        <v>1</v>
      </c>
      <c r="G5330">
        <v>1</v>
      </c>
      <c r="H5330">
        <v>2</v>
      </c>
      <c r="I5330">
        <v>21</v>
      </c>
      <c r="J5330">
        <v>20</v>
      </c>
      <c r="K5330">
        <v>5</v>
      </c>
      <c r="L5330">
        <v>0</v>
      </c>
    </row>
    <row r="5331" spans="1:12" x14ac:dyDescent="0.2">
      <c r="A5331" t="s">
        <v>5347</v>
      </c>
      <c r="B5331" t="s">
        <v>15</v>
      </c>
      <c r="C5331">
        <v>0</v>
      </c>
      <c r="D5331">
        <v>6</v>
      </c>
      <c r="E5331">
        <v>3</v>
      </c>
      <c r="F5331">
        <v>0</v>
      </c>
      <c r="G5331">
        <v>0.5</v>
      </c>
      <c r="H5331">
        <v>1</v>
      </c>
      <c r="I5331">
        <v>21</v>
      </c>
      <c r="J5331">
        <v>3</v>
      </c>
      <c r="K5331">
        <v>7</v>
      </c>
      <c r="L5331">
        <v>1</v>
      </c>
    </row>
    <row r="5332" spans="1:12" x14ac:dyDescent="0.2">
      <c r="A5332" t="s">
        <v>5348</v>
      </c>
      <c r="B5332" t="s">
        <v>15</v>
      </c>
      <c r="C5332">
        <v>0</v>
      </c>
      <c r="D5332">
        <v>9</v>
      </c>
      <c r="E5332">
        <v>0</v>
      </c>
      <c r="F5332">
        <v>1</v>
      </c>
      <c r="G5332">
        <v>0.5</v>
      </c>
      <c r="H5332">
        <v>0</v>
      </c>
      <c r="I5332">
        <v>15</v>
      </c>
      <c r="J5332">
        <v>56</v>
      </c>
      <c r="K5332">
        <v>14</v>
      </c>
      <c r="L5332">
        <v>30</v>
      </c>
    </row>
    <row r="5333" spans="1:12" x14ac:dyDescent="0.2">
      <c r="A5333" t="s">
        <v>5349</v>
      </c>
      <c r="B5333" t="s">
        <v>13</v>
      </c>
      <c r="C5333">
        <v>0</v>
      </c>
      <c r="D5333">
        <v>2</v>
      </c>
      <c r="E5333">
        <v>1</v>
      </c>
      <c r="F5333">
        <v>1</v>
      </c>
      <c r="G5333">
        <v>1</v>
      </c>
      <c r="H5333">
        <v>1</v>
      </c>
      <c r="I5333">
        <v>9</v>
      </c>
      <c r="J5333">
        <v>0</v>
      </c>
      <c r="K5333">
        <v>3</v>
      </c>
      <c r="L5333">
        <v>0</v>
      </c>
    </row>
    <row r="5334" spans="1:12" x14ac:dyDescent="0.2">
      <c r="A5334" t="s">
        <v>5350</v>
      </c>
      <c r="B5334" t="s">
        <v>15</v>
      </c>
      <c r="C5334">
        <v>16</v>
      </c>
      <c r="D5334">
        <v>18</v>
      </c>
      <c r="E5334">
        <v>67</v>
      </c>
      <c r="F5334">
        <v>1</v>
      </c>
      <c r="G5334">
        <v>0.33300000000000002</v>
      </c>
      <c r="H5334">
        <v>4</v>
      </c>
      <c r="I5334">
        <v>92</v>
      </c>
      <c r="J5334">
        <v>47</v>
      </c>
      <c r="K5334">
        <v>24</v>
      </c>
      <c r="L5334">
        <v>0</v>
      </c>
    </row>
    <row r="5335" spans="1:12" x14ac:dyDescent="0.2">
      <c r="A5335" t="s">
        <v>5351</v>
      </c>
      <c r="B5335" t="s">
        <v>15</v>
      </c>
      <c r="C5335">
        <v>2</v>
      </c>
      <c r="D5335">
        <v>1</v>
      </c>
      <c r="E5335">
        <v>0</v>
      </c>
      <c r="F5335">
        <v>1</v>
      </c>
      <c r="G5335">
        <v>1</v>
      </c>
      <c r="H5335">
        <v>0</v>
      </c>
      <c r="I5335">
        <v>2</v>
      </c>
      <c r="J5335">
        <v>1</v>
      </c>
      <c r="K5335">
        <v>1</v>
      </c>
      <c r="L5335">
        <v>0</v>
      </c>
    </row>
    <row r="5336" spans="1:12" x14ac:dyDescent="0.2">
      <c r="A5336" t="s">
        <v>5352</v>
      </c>
      <c r="B5336" t="s">
        <v>13</v>
      </c>
      <c r="C5336">
        <v>1</v>
      </c>
      <c r="D5336">
        <v>0</v>
      </c>
      <c r="E5336">
        <v>0</v>
      </c>
      <c r="F5336">
        <v>1</v>
      </c>
      <c r="G5336">
        <v>1</v>
      </c>
      <c r="H5336">
        <v>0</v>
      </c>
      <c r="I5336">
        <v>2</v>
      </c>
      <c r="J5336">
        <v>0</v>
      </c>
      <c r="K5336">
        <v>1</v>
      </c>
      <c r="L5336">
        <v>0</v>
      </c>
    </row>
    <row r="5337" spans="1:12" x14ac:dyDescent="0.2">
      <c r="A5337" t="s">
        <v>5353</v>
      </c>
      <c r="B5337" t="s">
        <v>13</v>
      </c>
      <c r="C5337">
        <v>2</v>
      </c>
      <c r="D5337">
        <v>0</v>
      </c>
      <c r="E5337">
        <v>0</v>
      </c>
      <c r="F5337">
        <v>1</v>
      </c>
      <c r="G5337">
        <v>1</v>
      </c>
      <c r="H5337">
        <v>0</v>
      </c>
      <c r="I5337">
        <v>2</v>
      </c>
      <c r="J5337">
        <v>0</v>
      </c>
      <c r="K5337">
        <v>1</v>
      </c>
      <c r="L5337">
        <v>0</v>
      </c>
    </row>
    <row r="5338" spans="1:12" x14ac:dyDescent="0.2">
      <c r="A5338" t="s">
        <v>5354</v>
      </c>
      <c r="B5338" t="s">
        <v>13</v>
      </c>
      <c r="C5338">
        <v>0</v>
      </c>
      <c r="D5338">
        <v>3</v>
      </c>
      <c r="E5338">
        <v>2</v>
      </c>
      <c r="F5338">
        <v>1</v>
      </c>
      <c r="G5338">
        <v>0.33300000000000002</v>
      </c>
      <c r="H5338">
        <v>1</v>
      </c>
      <c r="I5338">
        <v>8</v>
      </c>
      <c r="J5338">
        <v>1</v>
      </c>
      <c r="K5338">
        <v>5</v>
      </c>
      <c r="L5338">
        <v>0</v>
      </c>
    </row>
    <row r="5339" spans="1:12" x14ac:dyDescent="0.2">
      <c r="A5339" t="s">
        <v>5355</v>
      </c>
      <c r="B5339" t="s">
        <v>15</v>
      </c>
      <c r="C5339">
        <v>5</v>
      </c>
      <c r="D5339">
        <v>3</v>
      </c>
      <c r="E5339">
        <v>6</v>
      </c>
      <c r="F5339">
        <v>2</v>
      </c>
      <c r="G5339">
        <v>0.33300000000000002</v>
      </c>
      <c r="H5339">
        <v>0</v>
      </c>
      <c r="I5339">
        <v>13</v>
      </c>
      <c r="J5339">
        <v>2</v>
      </c>
      <c r="K5339">
        <v>5</v>
      </c>
      <c r="L5339">
        <v>0</v>
      </c>
    </row>
    <row r="5340" spans="1:12" x14ac:dyDescent="0.2">
      <c r="A5340" t="s">
        <v>5356</v>
      </c>
      <c r="B5340" t="s">
        <v>19</v>
      </c>
      <c r="C5340">
        <v>1</v>
      </c>
      <c r="D5340">
        <v>9</v>
      </c>
      <c r="E5340">
        <v>4</v>
      </c>
      <c r="F5340">
        <v>0</v>
      </c>
      <c r="G5340">
        <v>1</v>
      </c>
      <c r="H5340">
        <v>4</v>
      </c>
      <c r="I5340">
        <v>23</v>
      </c>
      <c r="J5340">
        <v>5</v>
      </c>
      <c r="K5340">
        <v>10</v>
      </c>
      <c r="L5340">
        <v>0</v>
      </c>
    </row>
    <row r="5341" spans="1:12" x14ac:dyDescent="0.2">
      <c r="A5341" t="s">
        <v>5357</v>
      </c>
      <c r="B5341" t="s">
        <v>19</v>
      </c>
      <c r="C5341">
        <v>1</v>
      </c>
      <c r="D5341">
        <v>9</v>
      </c>
      <c r="E5341">
        <v>4</v>
      </c>
      <c r="F5341">
        <v>0</v>
      </c>
      <c r="G5341">
        <v>1</v>
      </c>
      <c r="H5341">
        <v>4</v>
      </c>
      <c r="I5341">
        <v>23</v>
      </c>
      <c r="J5341">
        <v>2</v>
      </c>
      <c r="K5341">
        <v>10</v>
      </c>
      <c r="L5341">
        <v>0</v>
      </c>
    </row>
    <row r="5342" spans="1:12" x14ac:dyDescent="0.2">
      <c r="A5342" t="s">
        <v>5358</v>
      </c>
      <c r="B5342" t="s">
        <v>17</v>
      </c>
      <c r="C5342">
        <v>0</v>
      </c>
      <c r="D5342">
        <v>2</v>
      </c>
      <c r="E5342">
        <v>1</v>
      </c>
      <c r="F5342">
        <v>1</v>
      </c>
      <c r="G5342">
        <v>1</v>
      </c>
      <c r="H5342">
        <v>1</v>
      </c>
      <c r="I5342">
        <v>5</v>
      </c>
      <c r="J5342">
        <v>8</v>
      </c>
      <c r="K5342">
        <v>2</v>
      </c>
      <c r="L5342">
        <v>0</v>
      </c>
    </row>
    <row r="5343" spans="1:12" x14ac:dyDescent="0.2">
      <c r="A5343" t="s">
        <v>5359</v>
      </c>
      <c r="B5343" t="s">
        <v>17</v>
      </c>
      <c r="C5343">
        <v>0</v>
      </c>
      <c r="D5343">
        <v>0</v>
      </c>
      <c r="E5343">
        <v>1</v>
      </c>
      <c r="F5343">
        <v>1</v>
      </c>
      <c r="G5343">
        <v>1</v>
      </c>
      <c r="H5343">
        <v>0</v>
      </c>
      <c r="I5343">
        <v>5</v>
      </c>
      <c r="J5343">
        <v>1</v>
      </c>
      <c r="K5343">
        <v>4</v>
      </c>
      <c r="L5343">
        <v>0</v>
      </c>
    </row>
    <row r="5344" spans="1:12" x14ac:dyDescent="0.2">
      <c r="A5344" t="s">
        <v>5360</v>
      </c>
      <c r="B5344" t="s">
        <v>19</v>
      </c>
      <c r="C5344">
        <v>0</v>
      </c>
      <c r="D5344">
        <v>5</v>
      </c>
      <c r="E5344">
        <v>0</v>
      </c>
      <c r="F5344">
        <v>1</v>
      </c>
      <c r="G5344">
        <v>1</v>
      </c>
      <c r="H5344">
        <v>3</v>
      </c>
      <c r="I5344">
        <v>20</v>
      </c>
      <c r="J5344">
        <v>7</v>
      </c>
      <c r="K5344">
        <v>9</v>
      </c>
      <c r="L5344">
        <v>3</v>
      </c>
    </row>
    <row r="5345" spans="1:12" x14ac:dyDescent="0.2">
      <c r="A5345" t="s">
        <v>5361</v>
      </c>
      <c r="B5345" t="s">
        <v>13</v>
      </c>
      <c r="C5345">
        <v>0</v>
      </c>
      <c r="D5345">
        <v>1</v>
      </c>
      <c r="E5345">
        <v>0</v>
      </c>
      <c r="F5345">
        <v>1</v>
      </c>
      <c r="G5345">
        <v>1</v>
      </c>
      <c r="H5345">
        <v>0</v>
      </c>
      <c r="I5345">
        <v>1</v>
      </c>
      <c r="J5345">
        <v>11</v>
      </c>
      <c r="K5345">
        <v>1</v>
      </c>
      <c r="L5345">
        <v>0</v>
      </c>
    </row>
    <row r="5346" spans="1:12" x14ac:dyDescent="0.2">
      <c r="A5346" t="s">
        <v>5362</v>
      </c>
      <c r="B5346" t="s">
        <v>34</v>
      </c>
      <c r="C5346">
        <v>0</v>
      </c>
      <c r="D5346">
        <v>6</v>
      </c>
      <c r="E5346">
        <v>23</v>
      </c>
      <c r="F5346">
        <v>0</v>
      </c>
      <c r="G5346">
        <v>0.5</v>
      </c>
      <c r="H5346">
        <v>11</v>
      </c>
      <c r="I5346">
        <v>45</v>
      </c>
      <c r="J5346">
        <v>0</v>
      </c>
      <c r="K5346">
        <v>10</v>
      </c>
      <c r="L5346">
        <v>0</v>
      </c>
    </row>
    <row r="5347" spans="1:12" x14ac:dyDescent="0.2">
      <c r="A5347" t="s">
        <v>5363</v>
      </c>
      <c r="B5347" t="s">
        <v>19</v>
      </c>
      <c r="C5347">
        <v>4</v>
      </c>
      <c r="D5347">
        <v>9</v>
      </c>
      <c r="E5347">
        <v>7</v>
      </c>
      <c r="F5347">
        <v>1</v>
      </c>
      <c r="G5347">
        <v>0.5</v>
      </c>
      <c r="H5347">
        <v>1</v>
      </c>
      <c r="I5347">
        <v>16</v>
      </c>
      <c r="J5347">
        <v>10</v>
      </c>
      <c r="K5347">
        <v>10</v>
      </c>
      <c r="L5347">
        <v>0</v>
      </c>
    </row>
    <row r="5348" spans="1:12" x14ac:dyDescent="0.2">
      <c r="A5348" t="s">
        <v>5364</v>
      </c>
      <c r="B5348" t="s">
        <v>15</v>
      </c>
      <c r="C5348">
        <v>0</v>
      </c>
      <c r="D5348">
        <v>4</v>
      </c>
      <c r="E5348">
        <v>0</v>
      </c>
      <c r="F5348">
        <v>1</v>
      </c>
      <c r="G5348">
        <v>1</v>
      </c>
      <c r="H5348">
        <v>1</v>
      </c>
      <c r="I5348">
        <v>8</v>
      </c>
      <c r="J5348">
        <v>10</v>
      </c>
      <c r="K5348">
        <v>4</v>
      </c>
      <c r="L5348">
        <v>0</v>
      </c>
    </row>
    <row r="5349" spans="1:12" x14ac:dyDescent="0.2">
      <c r="A5349" t="s">
        <v>5365</v>
      </c>
      <c r="B5349" t="s">
        <v>15</v>
      </c>
      <c r="C5349">
        <v>0</v>
      </c>
      <c r="D5349">
        <v>1</v>
      </c>
      <c r="E5349">
        <v>0</v>
      </c>
      <c r="F5349">
        <v>5</v>
      </c>
      <c r="G5349">
        <v>1</v>
      </c>
      <c r="H5349">
        <v>0</v>
      </c>
      <c r="I5349">
        <v>2</v>
      </c>
      <c r="J5349">
        <v>1</v>
      </c>
      <c r="K5349">
        <v>1</v>
      </c>
      <c r="L5349">
        <v>0</v>
      </c>
    </row>
    <row r="5350" spans="1:12" x14ac:dyDescent="0.2">
      <c r="A5350" t="s">
        <v>5366</v>
      </c>
      <c r="B5350" t="s">
        <v>15</v>
      </c>
      <c r="C5350">
        <v>0</v>
      </c>
      <c r="D5350">
        <v>6</v>
      </c>
      <c r="E5350">
        <v>21</v>
      </c>
      <c r="F5350">
        <v>1</v>
      </c>
      <c r="G5350">
        <v>0.16700000000000001</v>
      </c>
      <c r="H5350">
        <v>0</v>
      </c>
      <c r="I5350">
        <v>10</v>
      </c>
      <c r="J5350">
        <v>4</v>
      </c>
      <c r="K5350">
        <v>7</v>
      </c>
      <c r="L5350">
        <v>0</v>
      </c>
    </row>
    <row r="5351" spans="1:12" x14ac:dyDescent="0.2">
      <c r="A5351" t="s">
        <v>5367</v>
      </c>
      <c r="B5351" t="s">
        <v>15</v>
      </c>
      <c r="C5351">
        <v>0</v>
      </c>
      <c r="D5351">
        <v>4</v>
      </c>
      <c r="E5351">
        <v>28</v>
      </c>
      <c r="F5351">
        <v>1</v>
      </c>
      <c r="G5351">
        <v>1</v>
      </c>
      <c r="H5351">
        <v>0</v>
      </c>
      <c r="I5351">
        <v>15</v>
      </c>
      <c r="J5351">
        <v>9</v>
      </c>
      <c r="K5351">
        <v>13</v>
      </c>
      <c r="L5351">
        <v>7</v>
      </c>
    </row>
    <row r="5352" spans="1:12" x14ac:dyDescent="0.2">
      <c r="A5352" t="s">
        <v>5368</v>
      </c>
      <c r="B5352" t="s">
        <v>15</v>
      </c>
      <c r="C5352">
        <v>0</v>
      </c>
      <c r="D5352">
        <v>6</v>
      </c>
      <c r="E5352">
        <v>15</v>
      </c>
      <c r="F5352">
        <v>1</v>
      </c>
      <c r="G5352">
        <v>0.25</v>
      </c>
      <c r="H5352">
        <v>1</v>
      </c>
      <c r="I5352">
        <v>47</v>
      </c>
      <c r="J5352">
        <v>2</v>
      </c>
      <c r="K5352">
        <v>9</v>
      </c>
      <c r="L5352">
        <v>0</v>
      </c>
    </row>
    <row r="5353" spans="1:12" x14ac:dyDescent="0.2">
      <c r="A5353" t="s">
        <v>5369</v>
      </c>
      <c r="B5353" t="s">
        <v>34</v>
      </c>
      <c r="C5353">
        <v>0</v>
      </c>
      <c r="D5353">
        <v>4</v>
      </c>
      <c r="E5353">
        <v>15</v>
      </c>
      <c r="F5353">
        <v>0</v>
      </c>
      <c r="G5353">
        <v>0.5</v>
      </c>
      <c r="H5353">
        <v>3</v>
      </c>
      <c r="I5353">
        <v>36</v>
      </c>
      <c r="J5353">
        <v>0</v>
      </c>
      <c r="K5353">
        <v>7</v>
      </c>
      <c r="L5353">
        <v>0</v>
      </c>
    </row>
    <row r="5354" spans="1:12" x14ac:dyDescent="0.2">
      <c r="A5354" t="s">
        <v>5370</v>
      </c>
      <c r="B5354" t="s">
        <v>17</v>
      </c>
      <c r="C5354">
        <v>0</v>
      </c>
      <c r="D5354">
        <v>1</v>
      </c>
      <c r="E5354">
        <v>1</v>
      </c>
      <c r="F5354">
        <v>1</v>
      </c>
      <c r="G5354">
        <v>1</v>
      </c>
      <c r="H5354">
        <v>0</v>
      </c>
      <c r="I5354">
        <v>3</v>
      </c>
      <c r="J5354">
        <v>1</v>
      </c>
      <c r="K5354">
        <v>2</v>
      </c>
      <c r="L5354">
        <v>0</v>
      </c>
    </row>
    <row r="5355" spans="1:12" x14ac:dyDescent="0.2">
      <c r="A5355" t="s">
        <v>5371</v>
      </c>
      <c r="B5355" t="s">
        <v>15</v>
      </c>
      <c r="C5355">
        <v>0</v>
      </c>
      <c r="D5355">
        <v>5</v>
      </c>
      <c r="E5355">
        <v>26</v>
      </c>
      <c r="F5355">
        <v>1</v>
      </c>
      <c r="G5355">
        <v>0.25</v>
      </c>
      <c r="H5355">
        <v>2</v>
      </c>
      <c r="I5355">
        <v>11</v>
      </c>
      <c r="J5355">
        <v>35</v>
      </c>
      <c r="K5355">
        <v>8</v>
      </c>
      <c r="L5355">
        <v>0</v>
      </c>
    </row>
    <row r="5356" spans="1:12" x14ac:dyDescent="0.2">
      <c r="A5356" t="s">
        <v>5372</v>
      </c>
      <c r="B5356" t="s">
        <v>15</v>
      </c>
      <c r="C5356">
        <v>0</v>
      </c>
      <c r="D5356">
        <v>2</v>
      </c>
      <c r="E5356">
        <v>1</v>
      </c>
      <c r="F5356">
        <v>1</v>
      </c>
      <c r="G5356">
        <v>1</v>
      </c>
      <c r="H5356">
        <v>0</v>
      </c>
      <c r="I5356">
        <v>8</v>
      </c>
      <c r="J5356">
        <v>1</v>
      </c>
      <c r="K5356">
        <v>3</v>
      </c>
      <c r="L5356">
        <v>0</v>
      </c>
    </row>
    <row r="5357" spans="1:12" x14ac:dyDescent="0.2">
      <c r="A5357" t="s">
        <v>5373</v>
      </c>
      <c r="B5357" t="s">
        <v>34</v>
      </c>
      <c r="C5357">
        <v>0</v>
      </c>
      <c r="D5357">
        <v>2</v>
      </c>
      <c r="E5357">
        <v>1</v>
      </c>
      <c r="F5357">
        <v>0</v>
      </c>
      <c r="G5357">
        <v>1</v>
      </c>
      <c r="H5357">
        <v>11</v>
      </c>
      <c r="I5357">
        <v>29</v>
      </c>
      <c r="J5357">
        <v>0</v>
      </c>
      <c r="K5357">
        <v>3</v>
      </c>
      <c r="L5357">
        <v>0</v>
      </c>
    </row>
    <row r="5358" spans="1:12" x14ac:dyDescent="0.2">
      <c r="A5358" t="s">
        <v>5374</v>
      </c>
      <c r="B5358" t="s">
        <v>34</v>
      </c>
      <c r="C5358">
        <v>0</v>
      </c>
      <c r="D5358">
        <v>12</v>
      </c>
      <c r="E5358">
        <v>91</v>
      </c>
      <c r="F5358">
        <v>0</v>
      </c>
      <c r="G5358">
        <v>0.33300000000000002</v>
      </c>
      <c r="H5358">
        <v>4</v>
      </c>
      <c r="I5358">
        <v>53</v>
      </c>
      <c r="J5358">
        <v>0</v>
      </c>
      <c r="K5358">
        <v>14</v>
      </c>
      <c r="L5358">
        <v>0</v>
      </c>
    </row>
    <row r="5359" spans="1:12" x14ac:dyDescent="0.2">
      <c r="A5359" t="s">
        <v>5375</v>
      </c>
      <c r="B5359" t="s">
        <v>17</v>
      </c>
      <c r="C5359">
        <v>0</v>
      </c>
      <c r="D5359">
        <v>3</v>
      </c>
      <c r="E5359">
        <v>1</v>
      </c>
      <c r="F5359">
        <v>1</v>
      </c>
      <c r="G5359">
        <v>0.5</v>
      </c>
      <c r="H5359">
        <v>0</v>
      </c>
      <c r="I5359">
        <v>6</v>
      </c>
      <c r="J5359">
        <v>1</v>
      </c>
      <c r="K5359">
        <v>4</v>
      </c>
      <c r="L5359">
        <v>0</v>
      </c>
    </row>
    <row r="5360" spans="1:12" x14ac:dyDescent="0.2">
      <c r="A5360" t="s">
        <v>5376</v>
      </c>
      <c r="B5360" t="s">
        <v>34</v>
      </c>
      <c r="C5360">
        <v>0</v>
      </c>
      <c r="D5360">
        <v>6</v>
      </c>
      <c r="E5360">
        <v>15</v>
      </c>
      <c r="F5360">
        <v>0</v>
      </c>
      <c r="G5360">
        <v>1</v>
      </c>
      <c r="H5360">
        <v>15</v>
      </c>
      <c r="I5360">
        <v>35</v>
      </c>
      <c r="J5360">
        <v>0</v>
      </c>
      <c r="K5360">
        <v>6</v>
      </c>
      <c r="L5360">
        <v>0</v>
      </c>
    </row>
    <row r="5361" spans="1:12" x14ac:dyDescent="0.2">
      <c r="A5361" t="s">
        <v>5377</v>
      </c>
      <c r="B5361" t="s">
        <v>34</v>
      </c>
      <c r="C5361">
        <v>0</v>
      </c>
      <c r="D5361">
        <v>2</v>
      </c>
      <c r="E5361">
        <v>1</v>
      </c>
      <c r="F5361">
        <v>0</v>
      </c>
      <c r="G5361">
        <v>1</v>
      </c>
      <c r="H5361">
        <v>7</v>
      </c>
      <c r="I5361">
        <v>26</v>
      </c>
      <c r="J5361">
        <v>0</v>
      </c>
      <c r="K5361">
        <v>2</v>
      </c>
      <c r="L5361">
        <v>0</v>
      </c>
    </row>
    <row r="5362" spans="1:12" x14ac:dyDescent="0.2">
      <c r="A5362" t="s">
        <v>5378</v>
      </c>
      <c r="B5362" t="s">
        <v>34</v>
      </c>
      <c r="C5362">
        <v>0</v>
      </c>
      <c r="D5362">
        <v>6</v>
      </c>
      <c r="E5362">
        <v>15</v>
      </c>
      <c r="F5362">
        <v>0</v>
      </c>
      <c r="G5362">
        <v>1</v>
      </c>
      <c r="H5362">
        <v>3</v>
      </c>
      <c r="I5362">
        <v>20</v>
      </c>
      <c r="J5362">
        <v>0</v>
      </c>
      <c r="K5362">
        <v>6</v>
      </c>
      <c r="L5362">
        <v>0</v>
      </c>
    </row>
    <row r="5363" spans="1:12" x14ac:dyDescent="0.2">
      <c r="A5363" t="s">
        <v>5379</v>
      </c>
      <c r="B5363" t="s">
        <v>34</v>
      </c>
      <c r="C5363">
        <v>0</v>
      </c>
      <c r="D5363">
        <v>9</v>
      </c>
      <c r="E5363">
        <v>6</v>
      </c>
      <c r="F5363">
        <v>0</v>
      </c>
      <c r="G5363">
        <v>1</v>
      </c>
      <c r="H5363">
        <v>10</v>
      </c>
      <c r="I5363">
        <v>70</v>
      </c>
      <c r="J5363">
        <v>0</v>
      </c>
      <c r="K5363">
        <v>12</v>
      </c>
      <c r="L5363">
        <v>0</v>
      </c>
    </row>
    <row r="5364" spans="1:12" x14ac:dyDescent="0.2">
      <c r="A5364" t="s">
        <v>5380</v>
      </c>
      <c r="B5364" t="s">
        <v>34</v>
      </c>
      <c r="C5364">
        <v>0</v>
      </c>
      <c r="D5364">
        <v>9</v>
      </c>
      <c r="E5364">
        <v>45</v>
      </c>
      <c r="F5364">
        <v>0</v>
      </c>
      <c r="G5364">
        <v>1</v>
      </c>
      <c r="H5364">
        <v>4</v>
      </c>
      <c r="I5364">
        <v>39</v>
      </c>
      <c r="J5364">
        <v>0</v>
      </c>
      <c r="K5364">
        <v>10</v>
      </c>
      <c r="L5364">
        <v>0</v>
      </c>
    </row>
    <row r="5365" spans="1:12" x14ac:dyDescent="0.2">
      <c r="A5365" t="s">
        <v>5381</v>
      </c>
      <c r="B5365" t="s">
        <v>34</v>
      </c>
      <c r="C5365">
        <v>1</v>
      </c>
      <c r="D5365">
        <v>4</v>
      </c>
      <c r="E5365">
        <v>6</v>
      </c>
      <c r="F5365">
        <v>0</v>
      </c>
      <c r="G5365">
        <v>0.5</v>
      </c>
      <c r="H5365">
        <v>3</v>
      </c>
      <c r="I5365">
        <v>12</v>
      </c>
      <c r="J5365">
        <v>1</v>
      </c>
      <c r="K5365">
        <v>4</v>
      </c>
      <c r="L5365">
        <v>0</v>
      </c>
    </row>
    <row r="5366" spans="1:12" x14ac:dyDescent="0.2">
      <c r="A5366" t="s">
        <v>5382</v>
      </c>
      <c r="B5366" t="s">
        <v>19</v>
      </c>
      <c r="C5366">
        <v>0</v>
      </c>
      <c r="D5366">
        <v>1</v>
      </c>
      <c r="E5366">
        <v>1</v>
      </c>
      <c r="F5366">
        <v>0</v>
      </c>
      <c r="G5366">
        <v>1</v>
      </c>
      <c r="H5366">
        <v>2</v>
      </c>
      <c r="I5366">
        <v>3</v>
      </c>
      <c r="J5366">
        <v>1</v>
      </c>
      <c r="K5366">
        <v>2</v>
      </c>
      <c r="L5366">
        <v>0</v>
      </c>
    </row>
    <row r="5367" spans="1:12" x14ac:dyDescent="0.2">
      <c r="A5367" t="s">
        <v>5383</v>
      </c>
      <c r="B5367" t="s">
        <v>34</v>
      </c>
      <c r="C5367">
        <v>0</v>
      </c>
      <c r="D5367">
        <v>6</v>
      </c>
      <c r="E5367">
        <v>21</v>
      </c>
      <c r="F5367">
        <v>0</v>
      </c>
      <c r="G5367">
        <v>0.33300000000000002</v>
      </c>
      <c r="H5367">
        <v>2</v>
      </c>
      <c r="I5367">
        <v>26</v>
      </c>
      <c r="J5367">
        <v>0</v>
      </c>
      <c r="K5367">
        <v>7</v>
      </c>
      <c r="L5367">
        <v>0</v>
      </c>
    </row>
    <row r="5368" spans="1:12" x14ac:dyDescent="0.2">
      <c r="A5368" t="s">
        <v>5384</v>
      </c>
      <c r="B5368" t="s">
        <v>34</v>
      </c>
      <c r="C5368">
        <v>0</v>
      </c>
      <c r="D5368">
        <v>3</v>
      </c>
      <c r="E5368">
        <v>13</v>
      </c>
      <c r="F5368">
        <v>0</v>
      </c>
      <c r="G5368">
        <v>0.33300000000000002</v>
      </c>
      <c r="H5368">
        <v>6</v>
      </c>
      <c r="I5368">
        <v>21</v>
      </c>
      <c r="J5368">
        <v>1</v>
      </c>
      <c r="K5368">
        <v>6</v>
      </c>
      <c r="L5368">
        <v>0</v>
      </c>
    </row>
    <row r="5369" spans="1:12" x14ac:dyDescent="0.2">
      <c r="A5369" t="s">
        <v>5385</v>
      </c>
      <c r="B5369" t="s">
        <v>34</v>
      </c>
      <c r="C5369">
        <v>0</v>
      </c>
      <c r="D5369">
        <v>2</v>
      </c>
      <c r="E5369">
        <v>0</v>
      </c>
      <c r="F5369">
        <v>2</v>
      </c>
      <c r="G5369">
        <v>1</v>
      </c>
      <c r="H5369">
        <v>4</v>
      </c>
      <c r="I5369">
        <v>12</v>
      </c>
      <c r="J5369">
        <v>1</v>
      </c>
      <c r="K5369">
        <v>3</v>
      </c>
      <c r="L5369">
        <v>0</v>
      </c>
    </row>
    <row r="5370" spans="1:12" x14ac:dyDescent="0.2">
      <c r="A5370" t="s">
        <v>5386</v>
      </c>
      <c r="B5370" t="s">
        <v>19</v>
      </c>
      <c r="C5370">
        <v>0</v>
      </c>
      <c r="D5370">
        <v>5</v>
      </c>
      <c r="E5370">
        <v>0</v>
      </c>
      <c r="F5370">
        <v>0</v>
      </c>
      <c r="G5370">
        <v>0.5</v>
      </c>
      <c r="H5370">
        <v>1</v>
      </c>
      <c r="I5370">
        <v>7</v>
      </c>
      <c r="J5370">
        <v>1</v>
      </c>
      <c r="K5370">
        <v>5</v>
      </c>
      <c r="L5370">
        <v>0</v>
      </c>
    </row>
    <row r="5371" spans="1:12" x14ac:dyDescent="0.2">
      <c r="A5371" t="s">
        <v>5387</v>
      </c>
      <c r="B5371" t="s">
        <v>19</v>
      </c>
      <c r="C5371">
        <v>0</v>
      </c>
      <c r="D5371">
        <v>5</v>
      </c>
      <c r="E5371">
        <v>0</v>
      </c>
      <c r="F5371">
        <v>0</v>
      </c>
      <c r="G5371">
        <v>0.5</v>
      </c>
      <c r="H5371">
        <v>1</v>
      </c>
      <c r="I5371">
        <v>7</v>
      </c>
      <c r="J5371">
        <v>2</v>
      </c>
      <c r="K5371">
        <v>5</v>
      </c>
      <c r="L5371">
        <v>0</v>
      </c>
    </row>
    <row r="5372" spans="1:12" x14ac:dyDescent="0.2">
      <c r="A5372" t="s">
        <v>5388</v>
      </c>
      <c r="B5372" t="s">
        <v>34</v>
      </c>
      <c r="C5372">
        <v>0</v>
      </c>
      <c r="D5372">
        <v>6</v>
      </c>
      <c r="E5372">
        <v>0</v>
      </c>
      <c r="F5372">
        <v>0</v>
      </c>
      <c r="G5372">
        <v>1</v>
      </c>
      <c r="H5372">
        <v>28</v>
      </c>
      <c r="I5372">
        <v>49</v>
      </c>
      <c r="J5372">
        <v>0</v>
      </c>
      <c r="K5372">
        <v>6</v>
      </c>
      <c r="L5372">
        <v>0</v>
      </c>
    </row>
    <row r="5373" spans="1:12" x14ac:dyDescent="0.2">
      <c r="A5373" t="s">
        <v>5389</v>
      </c>
      <c r="B5373" t="s">
        <v>34</v>
      </c>
      <c r="C5373">
        <v>0</v>
      </c>
      <c r="D5373">
        <v>9</v>
      </c>
      <c r="E5373">
        <v>0</v>
      </c>
      <c r="F5373">
        <v>0</v>
      </c>
      <c r="G5373">
        <v>1</v>
      </c>
      <c r="H5373">
        <v>9</v>
      </c>
      <c r="I5373">
        <v>30</v>
      </c>
      <c r="J5373">
        <v>8</v>
      </c>
      <c r="K5373">
        <v>11</v>
      </c>
      <c r="L5373">
        <v>0</v>
      </c>
    </row>
    <row r="5374" spans="1:12" x14ac:dyDescent="0.2">
      <c r="A5374" t="s">
        <v>5390</v>
      </c>
      <c r="B5374" t="s">
        <v>17</v>
      </c>
      <c r="C5374">
        <v>0</v>
      </c>
      <c r="D5374">
        <v>0</v>
      </c>
      <c r="E5374">
        <v>1</v>
      </c>
      <c r="F5374">
        <v>0</v>
      </c>
      <c r="G5374">
        <v>1</v>
      </c>
      <c r="H5374">
        <v>2</v>
      </c>
      <c r="I5374">
        <v>4</v>
      </c>
      <c r="J5374">
        <v>1</v>
      </c>
      <c r="K5374">
        <v>3</v>
      </c>
      <c r="L5374">
        <v>0</v>
      </c>
    </row>
    <row r="5375" spans="1:12" x14ac:dyDescent="0.2">
      <c r="A5375" t="s">
        <v>5391</v>
      </c>
      <c r="B5375" t="s">
        <v>17</v>
      </c>
      <c r="C5375">
        <v>0</v>
      </c>
      <c r="D5375">
        <v>0</v>
      </c>
      <c r="E5375">
        <v>1</v>
      </c>
      <c r="F5375">
        <v>0</v>
      </c>
      <c r="G5375">
        <v>1</v>
      </c>
      <c r="H5375">
        <v>2</v>
      </c>
      <c r="I5375">
        <v>5</v>
      </c>
      <c r="J5375">
        <v>1</v>
      </c>
      <c r="K5375">
        <v>3</v>
      </c>
      <c r="L5375">
        <v>0</v>
      </c>
    </row>
    <row r="5376" spans="1:12" x14ac:dyDescent="0.2">
      <c r="A5376" t="s">
        <v>5392</v>
      </c>
      <c r="B5376" t="s">
        <v>17</v>
      </c>
      <c r="C5376">
        <v>0</v>
      </c>
      <c r="D5376">
        <v>0</v>
      </c>
      <c r="E5376">
        <v>1</v>
      </c>
      <c r="F5376">
        <v>0</v>
      </c>
      <c r="G5376">
        <v>1</v>
      </c>
      <c r="H5376">
        <v>2</v>
      </c>
      <c r="I5376">
        <v>5</v>
      </c>
      <c r="J5376">
        <v>1</v>
      </c>
      <c r="K5376">
        <v>3</v>
      </c>
      <c r="L5376">
        <v>0</v>
      </c>
    </row>
    <row r="5377" spans="1:12" x14ac:dyDescent="0.2">
      <c r="A5377" t="s">
        <v>5393</v>
      </c>
      <c r="B5377" t="s">
        <v>17</v>
      </c>
      <c r="C5377">
        <v>0</v>
      </c>
      <c r="D5377">
        <v>0</v>
      </c>
      <c r="E5377">
        <v>1</v>
      </c>
      <c r="F5377">
        <v>0</v>
      </c>
      <c r="G5377">
        <v>1</v>
      </c>
      <c r="H5377">
        <v>2</v>
      </c>
      <c r="I5377">
        <v>5</v>
      </c>
      <c r="J5377">
        <v>1</v>
      </c>
      <c r="K5377">
        <v>3</v>
      </c>
      <c r="L5377">
        <v>0</v>
      </c>
    </row>
    <row r="5378" spans="1:12" x14ac:dyDescent="0.2">
      <c r="A5378" t="s">
        <v>5394</v>
      </c>
      <c r="B5378" t="s">
        <v>17</v>
      </c>
      <c r="C5378">
        <v>0</v>
      </c>
      <c r="D5378">
        <v>0</v>
      </c>
      <c r="E5378">
        <v>1</v>
      </c>
      <c r="F5378">
        <v>0</v>
      </c>
      <c r="G5378">
        <v>1</v>
      </c>
      <c r="H5378">
        <v>2</v>
      </c>
      <c r="I5378">
        <v>5</v>
      </c>
      <c r="J5378">
        <v>1</v>
      </c>
      <c r="K5378">
        <v>3</v>
      </c>
      <c r="L5378">
        <v>0</v>
      </c>
    </row>
    <row r="5379" spans="1:12" x14ac:dyDescent="0.2">
      <c r="A5379" t="s">
        <v>5395</v>
      </c>
      <c r="B5379" t="s">
        <v>17</v>
      </c>
      <c r="C5379">
        <v>0</v>
      </c>
      <c r="D5379">
        <v>0</v>
      </c>
      <c r="E5379">
        <v>1</v>
      </c>
      <c r="F5379">
        <v>0</v>
      </c>
      <c r="G5379">
        <v>1</v>
      </c>
      <c r="H5379">
        <v>2</v>
      </c>
      <c r="I5379">
        <v>4</v>
      </c>
      <c r="J5379">
        <v>1</v>
      </c>
      <c r="K5379">
        <v>3</v>
      </c>
      <c r="L5379">
        <v>0</v>
      </c>
    </row>
    <row r="5380" spans="1:12" x14ac:dyDescent="0.2">
      <c r="A5380" t="s">
        <v>5396</v>
      </c>
      <c r="B5380" t="s">
        <v>17</v>
      </c>
      <c r="C5380">
        <v>0</v>
      </c>
      <c r="D5380">
        <v>0</v>
      </c>
      <c r="E5380">
        <v>1</v>
      </c>
      <c r="F5380">
        <v>0</v>
      </c>
      <c r="G5380">
        <v>1</v>
      </c>
      <c r="H5380">
        <v>2</v>
      </c>
      <c r="I5380">
        <v>4</v>
      </c>
      <c r="J5380">
        <v>1</v>
      </c>
      <c r="K5380">
        <v>3</v>
      </c>
      <c r="L5380">
        <v>0</v>
      </c>
    </row>
    <row r="5381" spans="1:12" x14ac:dyDescent="0.2">
      <c r="A5381" t="s">
        <v>5397</v>
      </c>
      <c r="B5381" t="s">
        <v>17</v>
      </c>
      <c r="C5381">
        <v>0</v>
      </c>
      <c r="D5381">
        <v>0</v>
      </c>
      <c r="E5381">
        <v>1</v>
      </c>
      <c r="F5381">
        <v>0</v>
      </c>
      <c r="G5381">
        <v>1</v>
      </c>
      <c r="H5381">
        <v>2</v>
      </c>
      <c r="I5381">
        <v>4</v>
      </c>
      <c r="J5381">
        <v>1</v>
      </c>
      <c r="K5381">
        <v>3</v>
      </c>
      <c r="L5381">
        <v>0</v>
      </c>
    </row>
    <row r="5382" spans="1:12" x14ac:dyDescent="0.2">
      <c r="A5382" t="s">
        <v>5398</v>
      </c>
      <c r="B5382" t="s">
        <v>34</v>
      </c>
      <c r="C5382">
        <v>0</v>
      </c>
      <c r="D5382">
        <v>7</v>
      </c>
      <c r="E5382">
        <v>151</v>
      </c>
      <c r="F5382">
        <v>0</v>
      </c>
      <c r="G5382">
        <v>1</v>
      </c>
      <c r="H5382">
        <v>4</v>
      </c>
      <c r="I5382">
        <v>75</v>
      </c>
      <c r="J5382">
        <v>0</v>
      </c>
      <c r="K5382">
        <v>18</v>
      </c>
      <c r="L5382">
        <v>0</v>
      </c>
    </row>
    <row r="5383" spans="1:12" x14ac:dyDescent="0.2">
      <c r="A5383" t="s">
        <v>5399</v>
      </c>
      <c r="B5383" t="s">
        <v>34</v>
      </c>
      <c r="C5383">
        <v>0</v>
      </c>
      <c r="D5383">
        <v>2</v>
      </c>
      <c r="E5383">
        <v>1</v>
      </c>
      <c r="F5383">
        <v>0</v>
      </c>
      <c r="G5383">
        <v>1</v>
      </c>
      <c r="H5383">
        <v>3</v>
      </c>
      <c r="I5383">
        <v>18</v>
      </c>
      <c r="J5383">
        <v>0</v>
      </c>
      <c r="K5383">
        <v>2</v>
      </c>
      <c r="L5383">
        <v>0</v>
      </c>
    </row>
    <row r="5384" spans="1:12" x14ac:dyDescent="0.2">
      <c r="A5384" t="s">
        <v>5400</v>
      </c>
      <c r="B5384" t="s">
        <v>34</v>
      </c>
      <c r="C5384">
        <v>0</v>
      </c>
      <c r="D5384">
        <v>9</v>
      </c>
      <c r="E5384">
        <v>30</v>
      </c>
      <c r="F5384">
        <v>0</v>
      </c>
      <c r="G5384">
        <v>0.5</v>
      </c>
      <c r="H5384">
        <v>3</v>
      </c>
      <c r="I5384">
        <v>32</v>
      </c>
      <c r="J5384">
        <v>0</v>
      </c>
      <c r="K5384">
        <v>9</v>
      </c>
      <c r="L5384">
        <v>0</v>
      </c>
    </row>
    <row r="5385" spans="1:12" x14ac:dyDescent="0.2">
      <c r="A5385" t="s">
        <v>5401</v>
      </c>
      <c r="B5385" t="s">
        <v>34</v>
      </c>
      <c r="C5385">
        <v>0</v>
      </c>
      <c r="D5385">
        <v>3</v>
      </c>
      <c r="E5385">
        <v>3</v>
      </c>
      <c r="F5385">
        <v>0</v>
      </c>
      <c r="G5385">
        <v>1</v>
      </c>
      <c r="H5385">
        <v>2</v>
      </c>
      <c r="I5385">
        <v>10</v>
      </c>
      <c r="J5385">
        <v>0</v>
      </c>
      <c r="K5385">
        <v>3</v>
      </c>
      <c r="L5385">
        <v>0</v>
      </c>
    </row>
    <row r="5386" spans="1:12" x14ac:dyDescent="0.2">
      <c r="A5386" t="s">
        <v>5402</v>
      </c>
      <c r="B5386" t="s">
        <v>34</v>
      </c>
      <c r="C5386">
        <v>0</v>
      </c>
      <c r="D5386">
        <v>2</v>
      </c>
      <c r="E5386">
        <v>1</v>
      </c>
      <c r="F5386">
        <v>0</v>
      </c>
      <c r="G5386">
        <v>1</v>
      </c>
      <c r="H5386">
        <v>5</v>
      </c>
      <c r="I5386">
        <v>22</v>
      </c>
      <c r="J5386">
        <v>0</v>
      </c>
      <c r="K5386">
        <v>2</v>
      </c>
      <c r="L5386">
        <v>0</v>
      </c>
    </row>
    <row r="5387" spans="1:12" x14ac:dyDescent="0.2">
      <c r="A5387" t="s">
        <v>5403</v>
      </c>
      <c r="B5387" t="s">
        <v>17</v>
      </c>
      <c r="C5387">
        <v>0</v>
      </c>
      <c r="D5387">
        <v>2</v>
      </c>
      <c r="E5387">
        <v>0</v>
      </c>
      <c r="F5387">
        <v>1</v>
      </c>
      <c r="G5387">
        <v>1</v>
      </c>
      <c r="H5387">
        <v>0</v>
      </c>
      <c r="I5387">
        <v>7</v>
      </c>
      <c r="J5387">
        <v>1</v>
      </c>
      <c r="K5387">
        <v>2</v>
      </c>
      <c r="L5387">
        <v>0</v>
      </c>
    </row>
    <row r="5388" spans="1:12" x14ac:dyDescent="0.2">
      <c r="A5388" t="s">
        <v>5404</v>
      </c>
      <c r="B5388" t="s">
        <v>17</v>
      </c>
      <c r="C5388">
        <v>0</v>
      </c>
      <c r="D5388">
        <v>1</v>
      </c>
      <c r="E5388">
        <v>0</v>
      </c>
      <c r="F5388">
        <v>3</v>
      </c>
      <c r="G5388">
        <v>1</v>
      </c>
      <c r="H5388">
        <v>0</v>
      </c>
      <c r="I5388">
        <v>2</v>
      </c>
      <c r="J5388">
        <v>1</v>
      </c>
      <c r="K5388">
        <v>1</v>
      </c>
      <c r="L5388">
        <v>0</v>
      </c>
    </row>
    <row r="5389" spans="1:12" x14ac:dyDescent="0.2">
      <c r="A5389" t="s">
        <v>5405</v>
      </c>
      <c r="B5389" t="s">
        <v>34</v>
      </c>
      <c r="C5389">
        <v>1</v>
      </c>
      <c r="D5389">
        <v>2</v>
      </c>
      <c r="E5389">
        <v>1</v>
      </c>
      <c r="F5389">
        <v>0</v>
      </c>
      <c r="G5389">
        <v>1</v>
      </c>
      <c r="H5389">
        <v>10</v>
      </c>
      <c r="I5389">
        <v>18</v>
      </c>
      <c r="J5389">
        <v>1</v>
      </c>
      <c r="K5389">
        <v>2</v>
      </c>
      <c r="L5389">
        <v>0</v>
      </c>
    </row>
    <row r="5390" spans="1:12" x14ac:dyDescent="0.2">
      <c r="A5390" t="s">
        <v>5406</v>
      </c>
      <c r="B5390" t="s">
        <v>17</v>
      </c>
      <c r="C5390">
        <v>0</v>
      </c>
      <c r="D5390">
        <v>4</v>
      </c>
      <c r="E5390">
        <v>0</v>
      </c>
      <c r="F5390">
        <v>0</v>
      </c>
      <c r="G5390">
        <v>1</v>
      </c>
      <c r="H5390">
        <v>4</v>
      </c>
      <c r="I5390">
        <v>7</v>
      </c>
      <c r="J5390">
        <v>1</v>
      </c>
      <c r="K5390">
        <v>5</v>
      </c>
      <c r="L5390">
        <v>0</v>
      </c>
    </row>
    <row r="5391" spans="1:12" x14ac:dyDescent="0.2">
      <c r="A5391" t="s">
        <v>5407</v>
      </c>
      <c r="B5391" t="s">
        <v>34</v>
      </c>
      <c r="C5391">
        <v>2</v>
      </c>
      <c r="D5391">
        <v>2</v>
      </c>
      <c r="E5391">
        <v>0</v>
      </c>
      <c r="F5391">
        <v>0</v>
      </c>
      <c r="G5391">
        <v>1</v>
      </c>
      <c r="H5391">
        <v>1</v>
      </c>
      <c r="I5391">
        <v>6</v>
      </c>
      <c r="J5391">
        <v>0</v>
      </c>
      <c r="K5391">
        <v>2</v>
      </c>
      <c r="L5391">
        <v>0</v>
      </c>
    </row>
    <row r="5392" spans="1:12" x14ac:dyDescent="0.2">
      <c r="A5392" t="s">
        <v>5408</v>
      </c>
      <c r="B5392" t="s">
        <v>34</v>
      </c>
      <c r="C5392">
        <v>0</v>
      </c>
      <c r="D5392">
        <v>4</v>
      </c>
      <c r="E5392">
        <v>6</v>
      </c>
      <c r="F5392">
        <v>0</v>
      </c>
      <c r="G5392">
        <v>0.33300000000000002</v>
      </c>
      <c r="H5392">
        <v>2</v>
      </c>
      <c r="I5392">
        <v>12</v>
      </c>
      <c r="J5392">
        <v>0</v>
      </c>
      <c r="K5392">
        <v>4</v>
      </c>
      <c r="L5392">
        <v>0</v>
      </c>
    </row>
    <row r="5393" spans="1:12" x14ac:dyDescent="0.2">
      <c r="A5393" t="s">
        <v>5409</v>
      </c>
      <c r="B5393" t="s">
        <v>34</v>
      </c>
      <c r="C5393">
        <v>2</v>
      </c>
      <c r="D5393">
        <v>13</v>
      </c>
      <c r="E5393">
        <v>149</v>
      </c>
      <c r="F5393">
        <v>0</v>
      </c>
      <c r="G5393">
        <v>0.5</v>
      </c>
      <c r="H5393">
        <v>9</v>
      </c>
      <c r="I5393">
        <v>68</v>
      </c>
      <c r="J5393">
        <v>4</v>
      </c>
      <c r="K5393">
        <v>18</v>
      </c>
      <c r="L5393">
        <v>0</v>
      </c>
    </row>
    <row r="5394" spans="1:12" x14ac:dyDescent="0.2">
      <c r="A5394" t="s">
        <v>5410</v>
      </c>
      <c r="B5394" t="s">
        <v>34</v>
      </c>
      <c r="C5394">
        <v>0</v>
      </c>
      <c r="D5394">
        <v>1</v>
      </c>
      <c r="E5394">
        <v>0</v>
      </c>
      <c r="F5394">
        <v>0</v>
      </c>
      <c r="G5394">
        <v>1</v>
      </c>
      <c r="H5394">
        <v>3</v>
      </c>
      <c r="I5394">
        <v>10</v>
      </c>
      <c r="J5394">
        <v>1</v>
      </c>
      <c r="K5394">
        <v>2</v>
      </c>
      <c r="L5394">
        <v>0</v>
      </c>
    </row>
    <row r="5395" spans="1:12" x14ac:dyDescent="0.2">
      <c r="A5395" t="s">
        <v>5411</v>
      </c>
      <c r="B5395" t="s">
        <v>34</v>
      </c>
      <c r="C5395">
        <v>0</v>
      </c>
      <c r="D5395">
        <v>1</v>
      </c>
      <c r="E5395">
        <v>0</v>
      </c>
      <c r="F5395">
        <v>0</v>
      </c>
      <c r="G5395">
        <v>1</v>
      </c>
      <c r="H5395">
        <v>3</v>
      </c>
      <c r="I5395">
        <v>9</v>
      </c>
      <c r="J5395">
        <v>1</v>
      </c>
      <c r="K5395">
        <v>2</v>
      </c>
      <c r="L5395">
        <v>0</v>
      </c>
    </row>
    <row r="5396" spans="1:12" x14ac:dyDescent="0.2">
      <c r="A5396" t="s">
        <v>5412</v>
      </c>
      <c r="B5396" t="s">
        <v>34</v>
      </c>
      <c r="C5396">
        <v>0</v>
      </c>
      <c r="D5396">
        <v>5</v>
      </c>
      <c r="E5396">
        <v>153</v>
      </c>
      <c r="F5396">
        <v>0</v>
      </c>
      <c r="G5396">
        <v>1</v>
      </c>
      <c r="H5396">
        <v>3</v>
      </c>
      <c r="I5396">
        <v>91</v>
      </c>
      <c r="J5396">
        <v>0</v>
      </c>
      <c r="K5396">
        <v>18</v>
      </c>
      <c r="L5396">
        <v>0</v>
      </c>
    </row>
    <row r="5397" spans="1:12" x14ac:dyDescent="0.2">
      <c r="A5397" t="s">
        <v>5413</v>
      </c>
      <c r="B5397" t="s">
        <v>34</v>
      </c>
      <c r="C5397">
        <v>0</v>
      </c>
      <c r="D5397">
        <v>3</v>
      </c>
      <c r="E5397">
        <v>3</v>
      </c>
      <c r="F5397">
        <v>0</v>
      </c>
      <c r="G5397">
        <v>1</v>
      </c>
      <c r="H5397">
        <v>12</v>
      </c>
      <c r="I5397">
        <v>36</v>
      </c>
      <c r="J5397">
        <v>0</v>
      </c>
      <c r="K5397">
        <v>3</v>
      </c>
      <c r="L5397">
        <v>0</v>
      </c>
    </row>
    <row r="5398" spans="1:12" x14ac:dyDescent="0.2">
      <c r="A5398" t="s">
        <v>5414</v>
      </c>
      <c r="B5398" t="s">
        <v>34</v>
      </c>
      <c r="C5398">
        <v>0</v>
      </c>
      <c r="D5398">
        <v>6</v>
      </c>
      <c r="E5398">
        <v>10</v>
      </c>
      <c r="F5398">
        <v>0</v>
      </c>
      <c r="G5398">
        <v>1</v>
      </c>
      <c r="H5398">
        <v>3</v>
      </c>
      <c r="I5398">
        <v>23</v>
      </c>
      <c r="J5398">
        <v>0</v>
      </c>
      <c r="K5398">
        <v>6</v>
      </c>
      <c r="L5398">
        <v>0</v>
      </c>
    </row>
    <row r="5399" spans="1:12" x14ac:dyDescent="0.2">
      <c r="A5399" t="s">
        <v>5415</v>
      </c>
      <c r="B5399" t="s">
        <v>19</v>
      </c>
      <c r="C5399">
        <v>0</v>
      </c>
      <c r="D5399">
        <v>1</v>
      </c>
      <c r="E5399">
        <v>1</v>
      </c>
      <c r="F5399">
        <v>0</v>
      </c>
      <c r="G5399">
        <v>1</v>
      </c>
      <c r="H5399">
        <v>1</v>
      </c>
      <c r="I5399">
        <v>5</v>
      </c>
      <c r="J5399">
        <v>1</v>
      </c>
      <c r="K5399">
        <v>3</v>
      </c>
      <c r="L5399">
        <v>0</v>
      </c>
    </row>
    <row r="5400" spans="1:12" x14ac:dyDescent="0.2">
      <c r="A5400" t="s">
        <v>5416</v>
      </c>
      <c r="B5400" t="s">
        <v>34</v>
      </c>
      <c r="C5400">
        <v>0</v>
      </c>
      <c r="D5400">
        <v>4</v>
      </c>
      <c r="E5400">
        <v>6</v>
      </c>
      <c r="F5400">
        <v>0</v>
      </c>
      <c r="G5400">
        <v>0.5</v>
      </c>
      <c r="H5400">
        <v>5</v>
      </c>
      <c r="I5400">
        <v>36</v>
      </c>
      <c r="J5400">
        <v>0</v>
      </c>
      <c r="K5400">
        <v>4</v>
      </c>
      <c r="L5400">
        <v>0</v>
      </c>
    </row>
    <row r="5401" spans="1:12" x14ac:dyDescent="0.2">
      <c r="A5401" t="s">
        <v>5417</v>
      </c>
      <c r="B5401" t="s">
        <v>17</v>
      </c>
      <c r="C5401">
        <v>0</v>
      </c>
      <c r="D5401">
        <v>0</v>
      </c>
      <c r="E5401">
        <v>0</v>
      </c>
      <c r="F5401">
        <v>1</v>
      </c>
      <c r="G5401">
        <v>1</v>
      </c>
      <c r="H5401">
        <v>0</v>
      </c>
      <c r="I5401">
        <v>3</v>
      </c>
      <c r="J5401">
        <v>3</v>
      </c>
      <c r="K5401">
        <v>2</v>
      </c>
      <c r="L5401">
        <v>2</v>
      </c>
    </row>
    <row r="5402" spans="1:12" x14ac:dyDescent="0.2">
      <c r="A5402" t="s">
        <v>5418</v>
      </c>
      <c r="B5402" t="s">
        <v>17</v>
      </c>
      <c r="C5402">
        <v>0</v>
      </c>
      <c r="D5402">
        <v>0</v>
      </c>
      <c r="E5402">
        <v>0</v>
      </c>
      <c r="F5402">
        <v>0</v>
      </c>
      <c r="G5402">
        <v>1</v>
      </c>
      <c r="H5402">
        <v>1</v>
      </c>
      <c r="I5402">
        <v>2</v>
      </c>
      <c r="J5402">
        <v>0</v>
      </c>
      <c r="K5402">
        <v>1</v>
      </c>
      <c r="L5402">
        <v>0</v>
      </c>
    </row>
    <row r="5403" spans="1:12" x14ac:dyDescent="0.2">
      <c r="A5403" t="s">
        <v>5419</v>
      </c>
      <c r="B5403" t="s">
        <v>17</v>
      </c>
      <c r="C5403">
        <v>0</v>
      </c>
      <c r="D5403">
        <v>0</v>
      </c>
      <c r="E5403">
        <v>0</v>
      </c>
      <c r="F5403">
        <v>0</v>
      </c>
      <c r="G5403">
        <v>1</v>
      </c>
      <c r="H5403">
        <v>1</v>
      </c>
      <c r="I5403">
        <v>2</v>
      </c>
      <c r="J5403">
        <v>0</v>
      </c>
      <c r="K5403">
        <v>1</v>
      </c>
      <c r="L5403">
        <v>0</v>
      </c>
    </row>
    <row r="5404" spans="1:12" x14ac:dyDescent="0.2">
      <c r="A5404" t="s">
        <v>5420</v>
      </c>
      <c r="B5404" t="s">
        <v>34</v>
      </c>
      <c r="C5404">
        <v>0</v>
      </c>
      <c r="D5404">
        <v>2</v>
      </c>
      <c r="E5404">
        <v>1</v>
      </c>
      <c r="F5404">
        <v>0</v>
      </c>
      <c r="G5404">
        <v>1</v>
      </c>
      <c r="H5404">
        <v>4</v>
      </c>
      <c r="I5404">
        <v>9</v>
      </c>
      <c r="J5404">
        <v>0</v>
      </c>
      <c r="K5404">
        <v>2</v>
      </c>
      <c r="L5404">
        <v>0</v>
      </c>
    </row>
    <row r="5405" spans="1:12" x14ac:dyDescent="0.2">
      <c r="A5405" t="s">
        <v>5421</v>
      </c>
      <c r="B5405" t="s">
        <v>17</v>
      </c>
      <c r="C5405">
        <v>0</v>
      </c>
      <c r="D5405">
        <v>1</v>
      </c>
      <c r="E5405">
        <v>0</v>
      </c>
      <c r="F5405">
        <v>1</v>
      </c>
      <c r="G5405">
        <v>1</v>
      </c>
      <c r="H5405">
        <v>0</v>
      </c>
      <c r="I5405">
        <v>2</v>
      </c>
      <c r="J5405">
        <v>1</v>
      </c>
      <c r="K5405">
        <v>1</v>
      </c>
      <c r="L5405">
        <v>0</v>
      </c>
    </row>
    <row r="5406" spans="1:12" x14ac:dyDescent="0.2">
      <c r="A5406" t="s">
        <v>5422</v>
      </c>
      <c r="B5406" t="s">
        <v>34</v>
      </c>
      <c r="C5406">
        <v>0</v>
      </c>
      <c r="D5406">
        <v>5</v>
      </c>
      <c r="E5406">
        <v>15</v>
      </c>
      <c r="F5406">
        <v>0</v>
      </c>
      <c r="G5406">
        <v>0.5</v>
      </c>
      <c r="H5406">
        <v>3</v>
      </c>
      <c r="I5406">
        <v>33</v>
      </c>
      <c r="J5406">
        <v>0</v>
      </c>
      <c r="K5406">
        <v>6</v>
      </c>
      <c r="L5406">
        <v>0</v>
      </c>
    </row>
    <row r="5407" spans="1:12" x14ac:dyDescent="0.2">
      <c r="A5407" t="s">
        <v>5423</v>
      </c>
      <c r="B5407" t="s">
        <v>34</v>
      </c>
      <c r="C5407">
        <v>0</v>
      </c>
      <c r="D5407">
        <v>5</v>
      </c>
      <c r="E5407">
        <v>15</v>
      </c>
      <c r="F5407">
        <v>0</v>
      </c>
      <c r="G5407">
        <v>0.5</v>
      </c>
      <c r="H5407">
        <v>3</v>
      </c>
      <c r="I5407">
        <v>37</v>
      </c>
      <c r="J5407">
        <v>0</v>
      </c>
      <c r="K5407">
        <v>6</v>
      </c>
      <c r="L5407">
        <v>0</v>
      </c>
    </row>
    <row r="5408" spans="1:12" x14ac:dyDescent="0.2">
      <c r="A5408" t="s">
        <v>5424</v>
      </c>
      <c r="B5408" t="s">
        <v>34</v>
      </c>
      <c r="C5408">
        <v>0</v>
      </c>
      <c r="D5408">
        <v>2</v>
      </c>
      <c r="E5408">
        <v>1</v>
      </c>
      <c r="F5408">
        <v>0</v>
      </c>
      <c r="G5408">
        <v>1</v>
      </c>
      <c r="H5408">
        <v>6</v>
      </c>
      <c r="I5408">
        <v>20</v>
      </c>
      <c r="J5408">
        <v>1</v>
      </c>
      <c r="K5408">
        <v>2</v>
      </c>
      <c r="L5408">
        <v>0</v>
      </c>
    </row>
    <row r="5409" spans="1:12" x14ac:dyDescent="0.2">
      <c r="A5409" t="s">
        <v>5425</v>
      </c>
      <c r="B5409" t="s">
        <v>19</v>
      </c>
      <c r="C5409">
        <v>0</v>
      </c>
      <c r="D5409">
        <v>0</v>
      </c>
      <c r="E5409">
        <v>1</v>
      </c>
      <c r="F5409">
        <v>0</v>
      </c>
      <c r="G5409">
        <v>1</v>
      </c>
      <c r="H5409">
        <v>4</v>
      </c>
      <c r="I5409">
        <v>4</v>
      </c>
      <c r="J5409">
        <v>1</v>
      </c>
      <c r="K5409">
        <v>3</v>
      </c>
      <c r="L5409">
        <v>0</v>
      </c>
    </row>
    <row r="5410" spans="1:12" x14ac:dyDescent="0.2">
      <c r="A5410" t="s">
        <v>5426</v>
      </c>
      <c r="B5410" t="s">
        <v>17</v>
      </c>
      <c r="C5410">
        <v>1</v>
      </c>
      <c r="D5410">
        <v>1</v>
      </c>
      <c r="E5410">
        <v>1</v>
      </c>
      <c r="F5410">
        <v>1</v>
      </c>
      <c r="G5410">
        <v>1</v>
      </c>
      <c r="H5410">
        <v>1</v>
      </c>
      <c r="I5410">
        <v>4</v>
      </c>
      <c r="J5410">
        <v>2</v>
      </c>
      <c r="K5410">
        <v>3</v>
      </c>
      <c r="L5410">
        <v>0</v>
      </c>
    </row>
    <row r="5411" spans="1:12" x14ac:dyDescent="0.2">
      <c r="A5411" t="s">
        <v>5427</v>
      </c>
      <c r="B5411" t="s">
        <v>17</v>
      </c>
      <c r="C5411">
        <v>0</v>
      </c>
      <c r="D5411">
        <v>2</v>
      </c>
      <c r="E5411">
        <v>3</v>
      </c>
      <c r="F5411">
        <v>1</v>
      </c>
      <c r="G5411">
        <v>1</v>
      </c>
      <c r="H5411">
        <v>4</v>
      </c>
      <c r="I5411">
        <v>6</v>
      </c>
      <c r="J5411">
        <v>2</v>
      </c>
      <c r="K5411">
        <v>3</v>
      </c>
      <c r="L5411">
        <v>0</v>
      </c>
    </row>
    <row r="5412" spans="1:12" x14ac:dyDescent="0.2">
      <c r="A5412" t="s">
        <v>5428</v>
      </c>
      <c r="B5412" t="s">
        <v>17</v>
      </c>
      <c r="C5412">
        <v>0</v>
      </c>
      <c r="D5412">
        <v>1</v>
      </c>
      <c r="E5412">
        <v>0</v>
      </c>
      <c r="F5412">
        <v>0</v>
      </c>
      <c r="G5412">
        <v>1</v>
      </c>
      <c r="H5412">
        <v>3</v>
      </c>
      <c r="I5412">
        <v>11</v>
      </c>
      <c r="J5412">
        <v>1</v>
      </c>
      <c r="K5412">
        <v>2</v>
      </c>
      <c r="L5412">
        <v>0</v>
      </c>
    </row>
    <row r="5413" spans="1:12" x14ac:dyDescent="0.2">
      <c r="A5413" t="s">
        <v>5429</v>
      </c>
      <c r="B5413" t="s">
        <v>34</v>
      </c>
      <c r="C5413">
        <v>0</v>
      </c>
      <c r="D5413">
        <v>2</v>
      </c>
      <c r="E5413">
        <v>1</v>
      </c>
      <c r="F5413">
        <v>1</v>
      </c>
      <c r="G5413">
        <v>1</v>
      </c>
      <c r="H5413">
        <v>4</v>
      </c>
      <c r="I5413">
        <v>4</v>
      </c>
      <c r="J5413">
        <v>2</v>
      </c>
      <c r="K5413">
        <v>2</v>
      </c>
      <c r="L5413">
        <v>0</v>
      </c>
    </row>
    <row r="5414" spans="1:12" x14ac:dyDescent="0.2">
      <c r="A5414" t="s">
        <v>5430</v>
      </c>
      <c r="B5414" t="s">
        <v>34</v>
      </c>
      <c r="C5414">
        <v>0</v>
      </c>
      <c r="D5414">
        <v>1</v>
      </c>
      <c r="E5414">
        <v>0</v>
      </c>
      <c r="F5414">
        <v>0</v>
      </c>
      <c r="G5414">
        <v>1</v>
      </c>
      <c r="H5414">
        <v>6</v>
      </c>
      <c r="I5414">
        <v>8</v>
      </c>
      <c r="J5414">
        <v>1</v>
      </c>
      <c r="K5414">
        <v>2</v>
      </c>
      <c r="L5414">
        <v>0</v>
      </c>
    </row>
    <row r="5415" spans="1:12" x14ac:dyDescent="0.2">
      <c r="A5415" t="s">
        <v>5431</v>
      </c>
      <c r="B5415" t="s">
        <v>17</v>
      </c>
      <c r="C5415">
        <v>0</v>
      </c>
      <c r="D5415">
        <v>2</v>
      </c>
      <c r="E5415">
        <v>1</v>
      </c>
      <c r="F5415">
        <v>1</v>
      </c>
      <c r="G5415">
        <v>1</v>
      </c>
      <c r="H5415">
        <v>5</v>
      </c>
      <c r="I5415">
        <v>8</v>
      </c>
      <c r="J5415">
        <v>3</v>
      </c>
      <c r="K5415">
        <v>2</v>
      </c>
      <c r="L5415">
        <v>0</v>
      </c>
    </row>
    <row r="5416" spans="1:12" x14ac:dyDescent="0.2">
      <c r="A5416" t="s">
        <v>5432</v>
      </c>
      <c r="B5416" t="s">
        <v>17</v>
      </c>
      <c r="C5416">
        <v>0</v>
      </c>
      <c r="D5416">
        <v>1</v>
      </c>
      <c r="E5416">
        <v>0</v>
      </c>
      <c r="F5416">
        <v>0</v>
      </c>
      <c r="G5416">
        <v>1</v>
      </c>
      <c r="H5416">
        <v>4</v>
      </c>
      <c r="I5416">
        <v>10</v>
      </c>
      <c r="J5416">
        <v>1</v>
      </c>
      <c r="K5416">
        <v>2</v>
      </c>
      <c r="L5416">
        <v>0</v>
      </c>
    </row>
    <row r="5417" spans="1:12" x14ac:dyDescent="0.2">
      <c r="A5417" t="s">
        <v>5433</v>
      </c>
      <c r="B5417" t="s">
        <v>34</v>
      </c>
      <c r="C5417">
        <v>1</v>
      </c>
      <c r="D5417">
        <v>3</v>
      </c>
      <c r="E5417">
        <v>3</v>
      </c>
      <c r="F5417">
        <v>1</v>
      </c>
      <c r="G5417">
        <v>0.5</v>
      </c>
      <c r="H5417">
        <v>4</v>
      </c>
      <c r="I5417">
        <v>6</v>
      </c>
      <c r="J5417">
        <v>3</v>
      </c>
      <c r="K5417">
        <v>3</v>
      </c>
      <c r="L5417">
        <v>0</v>
      </c>
    </row>
    <row r="5418" spans="1:12" x14ac:dyDescent="0.2">
      <c r="A5418" t="s">
        <v>5434</v>
      </c>
      <c r="B5418" t="s">
        <v>34</v>
      </c>
      <c r="C5418">
        <v>0</v>
      </c>
      <c r="D5418">
        <v>1</v>
      </c>
      <c r="E5418">
        <v>0</v>
      </c>
      <c r="F5418">
        <v>0</v>
      </c>
      <c r="G5418">
        <v>1</v>
      </c>
      <c r="H5418">
        <v>4</v>
      </c>
      <c r="I5418">
        <v>8</v>
      </c>
      <c r="J5418">
        <v>1</v>
      </c>
      <c r="K5418">
        <v>2</v>
      </c>
      <c r="L5418">
        <v>0</v>
      </c>
    </row>
    <row r="5419" spans="1:12" x14ac:dyDescent="0.2">
      <c r="A5419" t="s">
        <v>5435</v>
      </c>
      <c r="B5419" t="s">
        <v>13</v>
      </c>
      <c r="C5419">
        <v>0</v>
      </c>
      <c r="D5419">
        <v>0</v>
      </c>
      <c r="E5419">
        <v>0</v>
      </c>
      <c r="F5419">
        <v>1</v>
      </c>
      <c r="G5419">
        <v>1</v>
      </c>
      <c r="H5419">
        <v>0</v>
      </c>
      <c r="I5419">
        <v>0</v>
      </c>
      <c r="J5419">
        <v>1</v>
      </c>
      <c r="K5419">
        <v>0</v>
      </c>
      <c r="L5419">
        <v>0</v>
      </c>
    </row>
    <row r="5420" spans="1:12" x14ac:dyDescent="0.2">
      <c r="A5420" t="s">
        <v>5436</v>
      </c>
      <c r="B5420" t="s">
        <v>17</v>
      </c>
      <c r="C5420">
        <v>0</v>
      </c>
      <c r="D5420">
        <v>6</v>
      </c>
      <c r="E5420">
        <v>17</v>
      </c>
      <c r="F5420">
        <v>1</v>
      </c>
      <c r="G5420">
        <v>0.33300000000000002</v>
      </c>
      <c r="H5420">
        <v>6</v>
      </c>
      <c r="I5420">
        <v>17</v>
      </c>
      <c r="J5420">
        <v>8</v>
      </c>
      <c r="K5420">
        <v>9</v>
      </c>
      <c r="L5420">
        <v>0</v>
      </c>
    </row>
    <row r="5421" spans="1:12" x14ac:dyDescent="0.2">
      <c r="A5421" t="s">
        <v>5437</v>
      </c>
      <c r="B5421" t="s">
        <v>17</v>
      </c>
      <c r="C5421">
        <v>0</v>
      </c>
      <c r="D5421">
        <v>1</v>
      </c>
      <c r="E5421">
        <v>0</v>
      </c>
      <c r="F5421">
        <v>0</v>
      </c>
      <c r="G5421">
        <v>1</v>
      </c>
      <c r="H5421">
        <v>2</v>
      </c>
      <c r="I5421">
        <v>7</v>
      </c>
      <c r="J5421">
        <v>1</v>
      </c>
      <c r="K5421">
        <v>2</v>
      </c>
      <c r="L5421">
        <v>0</v>
      </c>
    </row>
    <row r="5422" spans="1:12" x14ac:dyDescent="0.2">
      <c r="A5422" t="s">
        <v>5438</v>
      </c>
      <c r="B5422" t="s">
        <v>34</v>
      </c>
      <c r="C5422">
        <v>0</v>
      </c>
      <c r="D5422">
        <v>0</v>
      </c>
      <c r="E5422">
        <v>1</v>
      </c>
      <c r="F5422">
        <v>0</v>
      </c>
      <c r="G5422">
        <v>1</v>
      </c>
      <c r="H5422">
        <v>25</v>
      </c>
      <c r="I5422">
        <v>80</v>
      </c>
      <c r="J5422">
        <v>4</v>
      </c>
      <c r="K5422">
        <v>6</v>
      </c>
      <c r="L5422">
        <v>0</v>
      </c>
    </row>
    <row r="5423" spans="1:12" x14ac:dyDescent="0.2">
      <c r="A5423" t="s">
        <v>5439</v>
      </c>
      <c r="B5423" t="s">
        <v>19</v>
      </c>
      <c r="C5423">
        <v>0</v>
      </c>
      <c r="D5423">
        <v>1</v>
      </c>
      <c r="E5423">
        <v>1</v>
      </c>
      <c r="F5423">
        <v>0</v>
      </c>
      <c r="G5423">
        <v>1</v>
      </c>
      <c r="H5423">
        <v>2</v>
      </c>
      <c r="I5423">
        <v>14</v>
      </c>
      <c r="J5423">
        <v>1</v>
      </c>
      <c r="K5423">
        <v>2</v>
      </c>
      <c r="L5423">
        <v>0</v>
      </c>
    </row>
    <row r="5424" spans="1:12" x14ac:dyDescent="0.2">
      <c r="A5424" t="s">
        <v>5440</v>
      </c>
      <c r="B5424" t="s">
        <v>34</v>
      </c>
      <c r="C5424">
        <v>0</v>
      </c>
      <c r="D5424">
        <v>3</v>
      </c>
      <c r="E5424">
        <v>0</v>
      </c>
      <c r="F5424">
        <v>0</v>
      </c>
      <c r="G5424">
        <v>1</v>
      </c>
      <c r="H5424">
        <v>4</v>
      </c>
      <c r="I5424">
        <v>12</v>
      </c>
      <c r="J5424">
        <v>1</v>
      </c>
      <c r="K5424">
        <v>4</v>
      </c>
      <c r="L5424">
        <v>0</v>
      </c>
    </row>
    <row r="5425" spans="1:12" x14ac:dyDescent="0.2">
      <c r="A5425" t="s">
        <v>5441</v>
      </c>
      <c r="B5425" t="s">
        <v>34</v>
      </c>
      <c r="C5425">
        <v>0</v>
      </c>
      <c r="D5425">
        <v>0</v>
      </c>
      <c r="E5425">
        <v>1</v>
      </c>
      <c r="F5425">
        <v>0</v>
      </c>
      <c r="G5425">
        <v>1</v>
      </c>
      <c r="H5425">
        <v>2</v>
      </c>
      <c r="I5425">
        <v>6</v>
      </c>
      <c r="J5425">
        <v>1</v>
      </c>
      <c r="K5425">
        <v>3</v>
      </c>
      <c r="L5425">
        <v>0</v>
      </c>
    </row>
    <row r="5426" spans="1:12" x14ac:dyDescent="0.2">
      <c r="A5426" t="s">
        <v>5442</v>
      </c>
      <c r="B5426" t="s">
        <v>17</v>
      </c>
      <c r="C5426">
        <v>2</v>
      </c>
      <c r="D5426">
        <v>1</v>
      </c>
      <c r="E5426">
        <v>1</v>
      </c>
      <c r="F5426">
        <v>1</v>
      </c>
      <c r="G5426">
        <v>1</v>
      </c>
      <c r="H5426">
        <v>4</v>
      </c>
      <c r="I5426">
        <v>4</v>
      </c>
      <c r="J5426">
        <v>2</v>
      </c>
      <c r="K5426">
        <v>2</v>
      </c>
      <c r="L5426">
        <v>0</v>
      </c>
    </row>
    <row r="5427" spans="1:12" x14ac:dyDescent="0.2">
      <c r="A5427" t="s">
        <v>5443</v>
      </c>
      <c r="B5427" t="s">
        <v>17</v>
      </c>
      <c r="C5427">
        <v>0</v>
      </c>
      <c r="D5427">
        <v>1</v>
      </c>
      <c r="E5427">
        <v>0</v>
      </c>
      <c r="F5427">
        <v>0</v>
      </c>
      <c r="G5427">
        <v>1</v>
      </c>
      <c r="H5427">
        <v>3</v>
      </c>
      <c r="I5427">
        <v>5</v>
      </c>
      <c r="J5427">
        <v>1</v>
      </c>
      <c r="K5427">
        <v>2</v>
      </c>
      <c r="L5427">
        <v>0</v>
      </c>
    </row>
    <row r="5428" spans="1:12" x14ac:dyDescent="0.2">
      <c r="A5428" t="s">
        <v>5444</v>
      </c>
      <c r="B5428" t="s">
        <v>17</v>
      </c>
      <c r="C5428">
        <v>0</v>
      </c>
      <c r="D5428">
        <v>3</v>
      </c>
      <c r="E5428">
        <v>3</v>
      </c>
      <c r="F5428">
        <v>1</v>
      </c>
      <c r="G5428">
        <v>0.5</v>
      </c>
      <c r="H5428">
        <v>4</v>
      </c>
      <c r="I5428">
        <v>10</v>
      </c>
      <c r="J5428">
        <v>2</v>
      </c>
      <c r="K5428">
        <v>4</v>
      </c>
      <c r="L5428">
        <v>0</v>
      </c>
    </row>
    <row r="5429" spans="1:12" x14ac:dyDescent="0.2">
      <c r="A5429" t="s">
        <v>5445</v>
      </c>
      <c r="B5429" t="s">
        <v>17</v>
      </c>
      <c r="C5429">
        <v>0</v>
      </c>
      <c r="D5429">
        <v>1</v>
      </c>
      <c r="E5429">
        <v>0</v>
      </c>
      <c r="F5429">
        <v>0</v>
      </c>
      <c r="G5429">
        <v>1</v>
      </c>
      <c r="H5429">
        <v>3</v>
      </c>
      <c r="I5429">
        <v>5</v>
      </c>
      <c r="J5429">
        <v>1</v>
      </c>
      <c r="K5429">
        <v>2</v>
      </c>
      <c r="L5429">
        <v>0</v>
      </c>
    </row>
    <row r="5430" spans="1:12" x14ac:dyDescent="0.2">
      <c r="A5430" t="s">
        <v>5446</v>
      </c>
      <c r="B5430" t="s">
        <v>17</v>
      </c>
      <c r="C5430">
        <v>2</v>
      </c>
      <c r="D5430">
        <v>1</v>
      </c>
      <c r="E5430">
        <v>1</v>
      </c>
      <c r="F5430">
        <v>1</v>
      </c>
      <c r="G5430">
        <v>1</v>
      </c>
      <c r="H5430">
        <v>4</v>
      </c>
      <c r="I5430">
        <v>4</v>
      </c>
      <c r="J5430">
        <v>2</v>
      </c>
      <c r="K5430">
        <v>2</v>
      </c>
      <c r="L5430">
        <v>0</v>
      </c>
    </row>
    <row r="5431" spans="1:12" x14ac:dyDescent="0.2">
      <c r="A5431" t="s">
        <v>5447</v>
      </c>
      <c r="B5431" t="s">
        <v>17</v>
      </c>
      <c r="C5431">
        <v>0</v>
      </c>
      <c r="D5431">
        <v>1</v>
      </c>
      <c r="E5431">
        <v>0</v>
      </c>
      <c r="F5431">
        <v>0</v>
      </c>
      <c r="G5431">
        <v>1</v>
      </c>
      <c r="H5431">
        <v>3</v>
      </c>
      <c r="I5431">
        <v>6</v>
      </c>
      <c r="J5431">
        <v>1</v>
      </c>
      <c r="K5431">
        <v>2</v>
      </c>
      <c r="L5431">
        <v>0</v>
      </c>
    </row>
    <row r="5432" spans="1:12" x14ac:dyDescent="0.2">
      <c r="A5432" t="s">
        <v>5448</v>
      </c>
      <c r="B5432" t="s">
        <v>13</v>
      </c>
      <c r="C5432">
        <v>0</v>
      </c>
      <c r="D5432">
        <v>2</v>
      </c>
      <c r="E5432">
        <v>1</v>
      </c>
      <c r="F5432">
        <v>2</v>
      </c>
      <c r="G5432">
        <v>1</v>
      </c>
      <c r="H5432">
        <v>1</v>
      </c>
      <c r="I5432">
        <v>6</v>
      </c>
      <c r="J5432">
        <v>1</v>
      </c>
      <c r="K5432">
        <v>2</v>
      </c>
      <c r="L5432">
        <v>0</v>
      </c>
    </row>
    <row r="5433" spans="1:12" x14ac:dyDescent="0.2">
      <c r="A5433" t="s">
        <v>5449</v>
      </c>
      <c r="B5433" t="s">
        <v>13</v>
      </c>
      <c r="C5433">
        <v>0</v>
      </c>
      <c r="D5433">
        <v>2</v>
      </c>
      <c r="E5433">
        <v>1</v>
      </c>
      <c r="F5433">
        <v>1</v>
      </c>
      <c r="G5433">
        <v>1</v>
      </c>
      <c r="H5433">
        <v>1</v>
      </c>
      <c r="I5433">
        <v>17</v>
      </c>
      <c r="J5433">
        <v>1</v>
      </c>
      <c r="K5433">
        <v>3</v>
      </c>
      <c r="L5433">
        <v>0</v>
      </c>
    </row>
    <row r="5434" spans="1:12" x14ac:dyDescent="0.2">
      <c r="A5434" t="s">
        <v>5450</v>
      </c>
      <c r="B5434" t="s">
        <v>34</v>
      </c>
      <c r="C5434">
        <v>0</v>
      </c>
      <c r="D5434">
        <v>3</v>
      </c>
      <c r="E5434">
        <v>3</v>
      </c>
      <c r="F5434">
        <v>0</v>
      </c>
      <c r="G5434">
        <v>1</v>
      </c>
      <c r="H5434">
        <v>2</v>
      </c>
      <c r="I5434">
        <v>23</v>
      </c>
      <c r="J5434">
        <v>0</v>
      </c>
      <c r="K5434">
        <v>3</v>
      </c>
      <c r="L5434">
        <v>0</v>
      </c>
    </row>
    <row r="5435" spans="1:12" x14ac:dyDescent="0.2">
      <c r="A5435" t="s">
        <v>5451</v>
      </c>
      <c r="B5435" t="s">
        <v>34</v>
      </c>
      <c r="C5435">
        <v>0</v>
      </c>
      <c r="D5435">
        <v>5</v>
      </c>
      <c r="E5435">
        <v>10</v>
      </c>
      <c r="F5435">
        <v>0</v>
      </c>
      <c r="G5435">
        <v>0.33300000000000002</v>
      </c>
      <c r="H5435">
        <v>3</v>
      </c>
      <c r="I5435">
        <v>27</v>
      </c>
      <c r="J5435">
        <v>0</v>
      </c>
      <c r="K5435">
        <v>5</v>
      </c>
      <c r="L5435">
        <v>0</v>
      </c>
    </row>
    <row r="5436" spans="1:12" x14ac:dyDescent="0.2">
      <c r="A5436" t="s">
        <v>5452</v>
      </c>
      <c r="B5436" t="s">
        <v>19</v>
      </c>
      <c r="C5436">
        <v>0</v>
      </c>
      <c r="D5436">
        <v>2</v>
      </c>
      <c r="E5436">
        <v>0</v>
      </c>
      <c r="F5436">
        <v>2</v>
      </c>
      <c r="G5436">
        <v>1</v>
      </c>
      <c r="H5436">
        <v>1</v>
      </c>
      <c r="I5436">
        <v>12</v>
      </c>
      <c r="J5436">
        <v>1</v>
      </c>
      <c r="K5436">
        <v>2</v>
      </c>
      <c r="L5436">
        <v>0</v>
      </c>
    </row>
    <row r="5437" spans="1:12" x14ac:dyDescent="0.2">
      <c r="A5437" t="s">
        <v>5453</v>
      </c>
      <c r="B5437" t="s">
        <v>34</v>
      </c>
      <c r="C5437">
        <v>0</v>
      </c>
      <c r="D5437">
        <v>3</v>
      </c>
      <c r="E5437">
        <v>15</v>
      </c>
      <c r="F5437">
        <v>0</v>
      </c>
      <c r="G5437">
        <v>0.5</v>
      </c>
      <c r="H5437">
        <v>2</v>
      </c>
      <c r="I5437">
        <v>21</v>
      </c>
      <c r="J5437">
        <v>0</v>
      </c>
      <c r="K5437">
        <v>6</v>
      </c>
      <c r="L5437">
        <v>0</v>
      </c>
    </row>
    <row r="5438" spans="1:12" x14ac:dyDescent="0.2">
      <c r="A5438" t="s">
        <v>5454</v>
      </c>
      <c r="B5438" t="s">
        <v>34</v>
      </c>
      <c r="C5438">
        <v>0</v>
      </c>
      <c r="D5438">
        <v>5</v>
      </c>
      <c r="E5438">
        <v>10</v>
      </c>
      <c r="F5438">
        <v>0</v>
      </c>
      <c r="G5438">
        <v>1</v>
      </c>
      <c r="H5438">
        <v>7</v>
      </c>
      <c r="I5438">
        <v>41</v>
      </c>
      <c r="J5438">
        <v>0</v>
      </c>
      <c r="K5438">
        <v>5</v>
      </c>
      <c r="L5438">
        <v>0</v>
      </c>
    </row>
    <row r="5439" spans="1:12" x14ac:dyDescent="0.2">
      <c r="A5439" t="s">
        <v>5455</v>
      </c>
      <c r="B5439" t="s">
        <v>34</v>
      </c>
      <c r="C5439">
        <v>0</v>
      </c>
      <c r="D5439">
        <v>3</v>
      </c>
      <c r="E5439">
        <v>3</v>
      </c>
      <c r="F5439">
        <v>0</v>
      </c>
      <c r="G5439">
        <v>0.5</v>
      </c>
      <c r="H5439">
        <v>2</v>
      </c>
      <c r="I5439">
        <v>15</v>
      </c>
      <c r="J5439">
        <v>0</v>
      </c>
      <c r="K5439">
        <v>3</v>
      </c>
      <c r="L5439">
        <v>0</v>
      </c>
    </row>
    <row r="5440" spans="1:12" x14ac:dyDescent="0.2">
      <c r="A5440" t="s">
        <v>5456</v>
      </c>
      <c r="B5440" t="s">
        <v>34</v>
      </c>
      <c r="C5440">
        <v>0</v>
      </c>
      <c r="D5440">
        <v>2</v>
      </c>
      <c r="E5440">
        <v>1</v>
      </c>
      <c r="F5440">
        <v>0</v>
      </c>
      <c r="G5440">
        <v>1</v>
      </c>
      <c r="H5440">
        <v>2</v>
      </c>
      <c r="I5440">
        <v>7</v>
      </c>
      <c r="J5440">
        <v>0</v>
      </c>
      <c r="K5440">
        <v>2</v>
      </c>
      <c r="L5440">
        <v>0</v>
      </c>
    </row>
    <row r="5441" spans="1:12" x14ac:dyDescent="0.2">
      <c r="A5441" t="s">
        <v>5457</v>
      </c>
      <c r="B5441" t="s">
        <v>34</v>
      </c>
      <c r="C5441">
        <v>0</v>
      </c>
      <c r="D5441">
        <v>4</v>
      </c>
      <c r="E5441">
        <v>9</v>
      </c>
      <c r="F5441">
        <v>0</v>
      </c>
      <c r="G5441">
        <v>0.33300000000000002</v>
      </c>
      <c r="H5441">
        <v>2</v>
      </c>
      <c r="I5441">
        <v>16</v>
      </c>
      <c r="J5441">
        <v>2</v>
      </c>
      <c r="K5441">
        <v>6</v>
      </c>
      <c r="L5441">
        <v>2</v>
      </c>
    </row>
    <row r="5442" spans="1:12" x14ac:dyDescent="0.2">
      <c r="A5442" t="s">
        <v>5458</v>
      </c>
      <c r="B5442" t="s">
        <v>34</v>
      </c>
      <c r="C5442">
        <v>0</v>
      </c>
      <c r="D5442">
        <v>1</v>
      </c>
      <c r="E5442">
        <v>3</v>
      </c>
      <c r="F5442">
        <v>0</v>
      </c>
      <c r="G5442">
        <v>0.5</v>
      </c>
      <c r="H5442">
        <v>1</v>
      </c>
      <c r="I5442">
        <v>4</v>
      </c>
      <c r="J5442">
        <v>1</v>
      </c>
      <c r="K5442">
        <v>3</v>
      </c>
      <c r="L5442">
        <v>1</v>
      </c>
    </row>
    <row r="5443" spans="1:12" x14ac:dyDescent="0.2">
      <c r="A5443" t="s">
        <v>5459</v>
      </c>
      <c r="B5443" t="s">
        <v>34</v>
      </c>
      <c r="C5443">
        <v>0</v>
      </c>
      <c r="D5443">
        <v>1</v>
      </c>
      <c r="E5443">
        <v>1</v>
      </c>
      <c r="F5443">
        <v>0</v>
      </c>
      <c r="G5443">
        <v>1</v>
      </c>
      <c r="H5443">
        <v>1</v>
      </c>
      <c r="I5443">
        <v>3</v>
      </c>
      <c r="J5443">
        <v>1</v>
      </c>
      <c r="K5443">
        <v>2</v>
      </c>
      <c r="L5443">
        <v>1</v>
      </c>
    </row>
    <row r="5444" spans="1:12" x14ac:dyDescent="0.2">
      <c r="A5444" t="s">
        <v>5460</v>
      </c>
      <c r="B5444" t="s">
        <v>34</v>
      </c>
      <c r="C5444">
        <v>0</v>
      </c>
      <c r="D5444">
        <v>1</v>
      </c>
      <c r="E5444">
        <v>1</v>
      </c>
      <c r="F5444">
        <v>0</v>
      </c>
      <c r="G5444">
        <v>1</v>
      </c>
      <c r="H5444">
        <v>1</v>
      </c>
      <c r="I5444">
        <v>3</v>
      </c>
      <c r="J5444">
        <v>0</v>
      </c>
      <c r="K5444">
        <v>2</v>
      </c>
      <c r="L5444">
        <v>0</v>
      </c>
    </row>
    <row r="5445" spans="1:12" x14ac:dyDescent="0.2">
      <c r="A5445" t="s">
        <v>5461</v>
      </c>
      <c r="B5445" t="s">
        <v>34</v>
      </c>
      <c r="C5445">
        <v>0</v>
      </c>
      <c r="D5445">
        <v>0</v>
      </c>
      <c r="E5445">
        <v>0</v>
      </c>
      <c r="F5445">
        <v>0</v>
      </c>
      <c r="G5445">
        <v>1</v>
      </c>
      <c r="H5445">
        <v>1</v>
      </c>
      <c r="I5445">
        <v>2</v>
      </c>
      <c r="J5445">
        <v>1</v>
      </c>
      <c r="K5445">
        <v>1</v>
      </c>
      <c r="L5445">
        <v>1</v>
      </c>
    </row>
    <row r="5446" spans="1:12" x14ac:dyDescent="0.2">
      <c r="A5446" t="s">
        <v>5462</v>
      </c>
      <c r="B5446" t="s">
        <v>34</v>
      </c>
      <c r="C5446">
        <v>0</v>
      </c>
      <c r="D5446">
        <v>0</v>
      </c>
      <c r="E5446">
        <v>0</v>
      </c>
      <c r="F5446">
        <v>0</v>
      </c>
      <c r="G5446">
        <v>1</v>
      </c>
      <c r="H5446">
        <v>1</v>
      </c>
      <c r="I5446">
        <v>2</v>
      </c>
      <c r="J5446">
        <v>0</v>
      </c>
      <c r="K5446">
        <v>1</v>
      </c>
      <c r="L5446">
        <v>0</v>
      </c>
    </row>
    <row r="5447" spans="1:12" x14ac:dyDescent="0.2">
      <c r="A5447" t="s">
        <v>5463</v>
      </c>
      <c r="B5447" t="s">
        <v>34</v>
      </c>
      <c r="C5447">
        <v>0</v>
      </c>
      <c r="D5447">
        <v>3</v>
      </c>
      <c r="E5447">
        <v>3</v>
      </c>
      <c r="F5447">
        <v>0</v>
      </c>
      <c r="G5447">
        <v>1</v>
      </c>
      <c r="H5447">
        <v>4</v>
      </c>
      <c r="I5447">
        <v>48</v>
      </c>
      <c r="J5447">
        <v>1</v>
      </c>
      <c r="K5447">
        <v>3</v>
      </c>
      <c r="L5447">
        <v>0</v>
      </c>
    </row>
    <row r="5448" spans="1:12" x14ac:dyDescent="0.2">
      <c r="A5448" t="s">
        <v>5464</v>
      </c>
      <c r="B5448" t="s">
        <v>34</v>
      </c>
      <c r="C5448">
        <v>0</v>
      </c>
      <c r="D5448">
        <v>1</v>
      </c>
      <c r="E5448">
        <v>0</v>
      </c>
      <c r="F5448">
        <v>1</v>
      </c>
      <c r="G5448">
        <v>1</v>
      </c>
      <c r="H5448">
        <v>2</v>
      </c>
      <c r="I5448">
        <v>18</v>
      </c>
      <c r="J5448">
        <v>1</v>
      </c>
      <c r="K5448">
        <v>2</v>
      </c>
      <c r="L5448">
        <v>0</v>
      </c>
    </row>
    <row r="5449" spans="1:12" x14ac:dyDescent="0.2">
      <c r="A5449" t="s">
        <v>5465</v>
      </c>
      <c r="B5449" t="s">
        <v>15</v>
      </c>
      <c r="C5449">
        <v>0</v>
      </c>
      <c r="D5449">
        <v>1</v>
      </c>
      <c r="E5449">
        <v>0</v>
      </c>
      <c r="F5449">
        <v>4</v>
      </c>
      <c r="G5449">
        <v>1</v>
      </c>
      <c r="H5449">
        <v>0</v>
      </c>
      <c r="I5449">
        <v>2</v>
      </c>
      <c r="J5449">
        <v>26</v>
      </c>
      <c r="K5449">
        <v>1</v>
      </c>
      <c r="L5449">
        <v>0</v>
      </c>
    </row>
    <row r="5450" spans="1:12" x14ac:dyDescent="0.2">
      <c r="A5450" t="s">
        <v>5466</v>
      </c>
      <c r="B5450" t="s">
        <v>19</v>
      </c>
      <c r="C5450">
        <v>1</v>
      </c>
      <c r="D5450">
        <v>14</v>
      </c>
      <c r="E5450">
        <v>15</v>
      </c>
      <c r="F5450">
        <v>0</v>
      </c>
      <c r="G5450">
        <v>0.5</v>
      </c>
      <c r="H5450">
        <v>3</v>
      </c>
      <c r="I5450">
        <v>31</v>
      </c>
      <c r="J5450">
        <v>1</v>
      </c>
      <c r="K5450">
        <v>17</v>
      </c>
      <c r="L5450">
        <v>0</v>
      </c>
    </row>
    <row r="5451" spans="1:12" x14ac:dyDescent="0.2">
      <c r="A5451" t="s">
        <v>5467</v>
      </c>
      <c r="B5451" t="s">
        <v>13</v>
      </c>
      <c r="C5451">
        <v>3</v>
      </c>
      <c r="D5451">
        <v>0</v>
      </c>
      <c r="E5451">
        <v>0</v>
      </c>
      <c r="F5451">
        <v>1</v>
      </c>
      <c r="G5451">
        <v>1</v>
      </c>
      <c r="H5451">
        <v>0</v>
      </c>
      <c r="I5451">
        <v>2</v>
      </c>
      <c r="J5451">
        <v>0</v>
      </c>
      <c r="K5451">
        <v>1</v>
      </c>
      <c r="L5451">
        <v>0</v>
      </c>
    </row>
    <row r="5452" spans="1:12" x14ac:dyDescent="0.2">
      <c r="A5452" t="s">
        <v>5468</v>
      </c>
      <c r="B5452" t="s">
        <v>15</v>
      </c>
      <c r="C5452">
        <v>0</v>
      </c>
      <c r="D5452">
        <v>2</v>
      </c>
      <c r="E5452">
        <v>3</v>
      </c>
      <c r="F5452">
        <v>1</v>
      </c>
      <c r="G5452">
        <v>0.5</v>
      </c>
      <c r="H5452">
        <v>0</v>
      </c>
      <c r="I5452">
        <v>10</v>
      </c>
      <c r="J5452">
        <v>30</v>
      </c>
      <c r="K5452">
        <v>3</v>
      </c>
      <c r="L5452">
        <v>0</v>
      </c>
    </row>
    <row r="5453" spans="1:12" x14ac:dyDescent="0.2">
      <c r="A5453" t="s">
        <v>5469</v>
      </c>
      <c r="B5453" t="s">
        <v>15</v>
      </c>
      <c r="C5453">
        <v>6</v>
      </c>
      <c r="D5453">
        <v>11</v>
      </c>
      <c r="E5453">
        <v>39</v>
      </c>
      <c r="F5453">
        <v>1</v>
      </c>
      <c r="G5453">
        <v>0.14299999999999999</v>
      </c>
      <c r="H5453">
        <v>4</v>
      </c>
      <c r="I5453">
        <v>35</v>
      </c>
      <c r="J5453">
        <v>51</v>
      </c>
      <c r="K5453">
        <v>13</v>
      </c>
      <c r="L5453">
        <v>0</v>
      </c>
    </row>
    <row r="5454" spans="1:12" x14ac:dyDescent="0.2">
      <c r="A5454" t="s">
        <v>5470</v>
      </c>
      <c r="B5454" t="s">
        <v>17</v>
      </c>
      <c r="C5454">
        <v>11</v>
      </c>
      <c r="D5454">
        <v>4</v>
      </c>
      <c r="E5454">
        <v>13</v>
      </c>
      <c r="F5454">
        <v>2</v>
      </c>
      <c r="G5454">
        <v>0.33300000000000002</v>
      </c>
      <c r="H5454">
        <v>0</v>
      </c>
      <c r="I5454">
        <v>12</v>
      </c>
      <c r="J5454">
        <v>639</v>
      </c>
      <c r="K5454">
        <v>6</v>
      </c>
      <c r="L5454">
        <v>0</v>
      </c>
    </row>
    <row r="5455" spans="1:12" x14ac:dyDescent="0.2">
      <c r="A5455" t="s">
        <v>5471</v>
      </c>
      <c r="B5455" t="s">
        <v>19</v>
      </c>
      <c r="C5455">
        <v>0</v>
      </c>
      <c r="D5455">
        <v>4</v>
      </c>
      <c r="E5455">
        <v>9</v>
      </c>
      <c r="F5455">
        <v>1</v>
      </c>
      <c r="G5455">
        <v>1</v>
      </c>
      <c r="H5455">
        <v>1</v>
      </c>
      <c r="I5455">
        <v>27</v>
      </c>
      <c r="J5455">
        <v>1</v>
      </c>
      <c r="K5455">
        <v>6</v>
      </c>
      <c r="L5455">
        <v>0</v>
      </c>
    </row>
    <row r="5456" spans="1:12" x14ac:dyDescent="0.2">
      <c r="A5456" t="s">
        <v>5472</v>
      </c>
      <c r="B5456" t="s">
        <v>15</v>
      </c>
      <c r="C5456">
        <v>0</v>
      </c>
      <c r="D5456">
        <v>11</v>
      </c>
      <c r="E5456">
        <v>1</v>
      </c>
      <c r="F5456">
        <v>1</v>
      </c>
      <c r="G5456">
        <v>0.5</v>
      </c>
      <c r="H5456">
        <v>2</v>
      </c>
      <c r="I5456">
        <v>33</v>
      </c>
      <c r="J5456">
        <v>8</v>
      </c>
      <c r="K5456">
        <v>14</v>
      </c>
      <c r="L5456">
        <v>0</v>
      </c>
    </row>
    <row r="5457" spans="1:12" x14ac:dyDescent="0.2">
      <c r="A5457" t="s">
        <v>5473</v>
      </c>
      <c r="B5457" t="s">
        <v>15</v>
      </c>
      <c r="C5457">
        <v>0</v>
      </c>
      <c r="D5457">
        <v>3</v>
      </c>
      <c r="E5457">
        <v>0</v>
      </c>
      <c r="F5457">
        <v>1</v>
      </c>
      <c r="G5457">
        <v>0.5</v>
      </c>
      <c r="H5457">
        <v>2</v>
      </c>
      <c r="I5457">
        <v>13</v>
      </c>
      <c r="J5457">
        <v>1</v>
      </c>
      <c r="K5457">
        <v>5</v>
      </c>
      <c r="L5457">
        <v>0</v>
      </c>
    </row>
    <row r="5458" spans="1:12" x14ac:dyDescent="0.2">
      <c r="A5458" t="s">
        <v>5474</v>
      </c>
      <c r="B5458" t="s">
        <v>15</v>
      </c>
      <c r="C5458">
        <v>0</v>
      </c>
      <c r="D5458">
        <v>2</v>
      </c>
      <c r="E5458">
        <v>1</v>
      </c>
      <c r="F5458">
        <v>3</v>
      </c>
      <c r="G5458">
        <v>0.5</v>
      </c>
      <c r="H5458">
        <v>1</v>
      </c>
      <c r="I5458">
        <v>6</v>
      </c>
      <c r="J5458">
        <v>2</v>
      </c>
      <c r="K5458">
        <v>3</v>
      </c>
      <c r="L5458">
        <v>0</v>
      </c>
    </row>
    <row r="5459" spans="1:12" x14ac:dyDescent="0.2">
      <c r="A5459" t="s">
        <v>5475</v>
      </c>
      <c r="B5459" t="s">
        <v>13</v>
      </c>
      <c r="C5459">
        <v>1</v>
      </c>
      <c r="D5459">
        <v>6</v>
      </c>
      <c r="E5459">
        <v>15</v>
      </c>
      <c r="F5459">
        <v>0</v>
      </c>
      <c r="G5459">
        <v>0.5</v>
      </c>
      <c r="H5459">
        <v>10</v>
      </c>
      <c r="I5459">
        <v>73</v>
      </c>
      <c r="J5459">
        <v>0</v>
      </c>
      <c r="K5459">
        <v>10</v>
      </c>
      <c r="L5459">
        <v>0</v>
      </c>
    </row>
    <row r="5460" spans="1:12" x14ac:dyDescent="0.2">
      <c r="A5460" t="s">
        <v>5476</v>
      </c>
      <c r="B5460" t="s">
        <v>13</v>
      </c>
      <c r="C5460">
        <v>12</v>
      </c>
      <c r="D5460">
        <v>7</v>
      </c>
      <c r="E5460">
        <v>26</v>
      </c>
      <c r="F5460">
        <v>2</v>
      </c>
      <c r="G5460">
        <v>0.16700000000000001</v>
      </c>
      <c r="H5460">
        <v>0</v>
      </c>
      <c r="I5460">
        <v>17</v>
      </c>
      <c r="J5460">
        <v>1</v>
      </c>
      <c r="K5460">
        <v>9</v>
      </c>
      <c r="L5460">
        <v>0</v>
      </c>
    </row>
    <row r="5461" spans="1:12" x14ac:dyDescent="0.2">
      <c r="A5461" t="s">
        <v>5477</v>
      </c>
      <c r="B5461" t="s">
        <v>17</v>
      </c>
      <c r="C5461">
        <v>0</v>
      </c>
      <c r="D5461">
        <v>1</v>
      </c>
      <c r="E5461">
        <v>0</v>
      </c>
      <c r="F5461">
        <v>1</v>
      </c>
      <c r="G5461">
        <v>1</v>
      </c>
      <c r="H5461">
        <v>0</v>
      </c>
      <c r="I5461">
        <v>8</v>
      </c>
      <c r="J5461">
        <v>8</v>
      </c>
      <c r="K5461">
        <v>3</v>
      </c>
      <c r="L5461">
        <v>0</v>
      </c>
    </row>
    <row r="5462" spans="1:12" x14ac:dyDescent="0.2">
      <c r="A5462" t="s">
        <v>5478</v>
      </c>
      <c r="B5462" t="s">
        <v>17</v>
      </c>
      <c r="C5462">
        <v>0</v>
      </c>
      <c r="D5462">
        <v>1</v>
      </c>
      <c r="E5462">
        <v>1</v>
      </c>
      <c r="F5462">
        <v>1</v>
      </c>
      <c r="G5462">
        <v>1</v>
      </c>
      <c r="H5462">
        <v>8</v>
      </c>
      <c r="I5462">
        <v>41</v>
      </c>
      <c r="J5462">
        <v>1</v>
      </c>
      <c r="K5462">
        <v>3</v>
      </c>
      <c r="L5462">
        <v>0</v>
      </c>
    </row>
    <row r="5463" spans="1:12" x14ac:dyDescent="0.2">
      <c r="A5463" t="s">
        <v>5479</v>
      </c>
      <c r="B5463" t="s">
        <v>17</v>
      </c>
      <c r="C5463">
        <v>0</v>
      </c>
      <c r="D5463">
        <v>4</v>
      </c>
      <c r="E5463">
        <v>1</v>
      </c>
      <c r="F5463">
        <v>1</v>
      </c>
      <c r="G5463">
        <v>0.5</v>
      </c>
      <c r="H5463">
        <v>0</v>
      </c>
      <c r="I5463">
        <v>20</v>
      </c>
      <c r="J5463">
        <v>4</v>
      </c>
      <c r="K5463">
        <v>4</v>
      </c>
      <c r="L5463">
        <v>0</v>
      </c>
    </row>
    <row r="5464" spans="1:12" x14ac:dyDescent="0.2">
      <c r="A5464" t="s">
        <v>5480</v>
      </c>
      <c r="B5464" t="s">
        <v>17</v>
      </c>
      <c r="C5464">
        <v>0</v>
      </c>
      <c r="D5464">
        <v>1</v>
      </c>
      <c r="E5464">
        <v>3</v>
      </c>
      <c r="F5464">
        <v>1</v>
      </c>
      <c r="G5464">
        <v>1</v>
      </c>
      <c r="H5464">
        <v>1</v>
      </c>
      <c r="I5464">
        <v>24</v>
      </c>
      <c r="J5464">
        <v>0</v>
      </c>
      <c r="K5464">
        <v>3</v>
      </c>
      <c r="L5464">
        <v>0</v>
      </c>
    </row>
    <row r="5465" spans="1:12" x14ac:dyDescent="0.2">
      <c r="A5465" t="s">
        <v>5481</v>
      </c>
      <c r="B5465" t="s">
        <v>17</v>
      </c>
      <c r="C5465">
        <v>0</v>
      </c>
      <c r="D5465">
        <v>3</v>
      </c>
      <c r="E5465">
        <v>3</v>
      </c>
      <c r="F5465">
        <v>0</v>
      </c>
      <c r="G5465">
        <v>1</v>
      </c>
      <c r="H5465">
        <v>4</v>
      </c>
      <c r="I5465">
        <v>14</v>
      </c>
      <c r="J5465">
        <v>2</v>
      </c>
      <c r="K5465">
        <v>3</v>
      </c>
      <c r="L5465">
        <v>0</v>
      </c>
    </row>
    <row r="5466" spans="1:12" x14ac:dyDescent="0.2">
      <c r="A5466" t="s">
        <v>5482</v>
      </c>
      <c r="B5466" t="s">
        <v>17</v>
      </c>
      <c r="C5466">
        <v>0</v>
      </c>
      <c r="D5466">
        <v>3</v>
      </c>
      <c r="E5466">
        <v>1</v>
      </c>
      <c r="F5466">
        <v>0</v>
      </c>
      <c r="G5466">
        <v>1</v>
      </c>
      <c r="H5466">
        <v>4</v>
      </c>
      <c r="I5466">
        <v>15</v>
      </c>
      <c r="J5466">
        <v>2</v>
      </c>
      <c r="K5466">
        <v>3</v>
      </c>
      <c r="L5466">
        <v>0</v>
      </c>
    </row>
    <row r="5467" spans="1:12" x14ac:dyDescent="0.2">
      <c r="A5467" t="s">
        <v>5483</v>
      </c>
      <c r="B5467" t="s">
        <v>17</v>
      </c>
      <c r="C5467">
        <v>0</v>
      </c>
      <c r="D5467">
        <v>8</v>
      </c>
      <c r="E5467">
        <v>0</v>
      </c>
      <c r="F5467">
        <v>0</v>
      </c>
      <c r="G5467">
        <v>1</v>
      </c>
      <c r="H5467">
        <v>2</v>
      </c>
      <c r="I5467">
        <v>37</v>
      </c>
      <c r="J5467">
        <v>3</v>
      </c>
      <c r="K5467">
        <v>8</v>
      </c>
      <c r="L5467">
        <v>1</v>
      </c>
    </row>
    <row r="5468" spans="1:12" x14ac:dyDescent="0.2">
      <c r="A5468" t="s">
        <v>5484</v>
      </c>
      <c r="B5468" t="s">
        <v>17</v>
      </c>
      <c r="C5468">
        <v>0</v>
      </c>
      <c r="D5468">
        <v>8</v>
      </c>
      <c r="E5468">
        <v>39</v>
      </c>
      <c r="F5468">
        <v>0</v>
      </c>
      <c r="G5468">
        <v>0.33300000000000002</v>
      </c>
      <c r="H5468">
        <v>3</v>
      </c>
      <c r="I5468">
        <v>32</v>
      </c>
      <c r="J5468">
        <v>3</v>
      </c>
      <c r="K5468">
        <v>12</v>
      </c>
      <c r="L5468">
        <v>0</v>
      </c>
    </row>
    <row r="5469" spans="1:12" x14ac:dyDescent="0.2">
      <c r="A5469" t="s">
        <v>5485</v>
      </c>
      <c r="B5469" t="s">
        <v>17</v>
      </c>
      <c r="C5469">
        <v>0</v>
      </c>
      <c r="D5469">
        <v>4</v>
      </c>
      <c r="E5469">
        <v>3</v>
      </c>
      <c r="F5469">
        <v>0</v>
      </c>
      <c r="G5469">
        <v>1</v>
      </c>
      <c r="H5469">
        <v>5</v>
      </c>
      <c r="I5469">
        <v>24</v>
      </c>
      <c r="J5469">
        <v>3</v>
      </c>
      <c r="K5469">
        <v>4</v>
      </c>
      <c r="L5469">
        <v>1</v>
      </c>
    </row>
    <row r="5470" spans="1:12" x14ac:dyDescent="0.2">
      <c r="A5470" t="s">
        <v>5486</v>
      </c>
      <c r="B5470" t="s">
        <v>17</v>
      </c>
      <c r="C5470">
        <v>0</v>
      </c>
      <c r="D5470">
        <v>2</v>
      </c>
      <c r="E5470">
        <v>1</v>
      </c>
      <c r="F5470">
        <v>0</v>
      </c>
      <c r="G5470">
        <v>1</v>
      </c>
      <c r="H5470">
        <v>2</v>
      </c>
      <c r="I5470">
        <v>4</v>
      </c>
      <c r="J5470">
        <v>2</v>
      </c>
      <c r="K5470">
        <v>2</v>
      </c>
      <c r="L5470">
        <v>0</v>
      </c>
    </row>
    <row r="5471" spans="1:12" x14ac:dyDescent="0.2">
      <c r="A5471" t="s">
        <v>5487</v>
      </c>
      <c r="B5471" t="s">
        <v>17</v>
      </c>
      <c r="C5471">
        <v>0</v>
      </c>
      <c r="D5471">
        <v>2</v>
      </c>
      <c r="E5471">
        <v>3</v>
      </c>
      <c r="F5471">
        <v>1</v>
      </c>
      <c r="G5471">
        <v>1</v>
      </c>
      <c r="H5471">
        <v>4</v>
      </c>
      <c r="I5471">
        <v>16</v>
      </c>
      <c r="J5471">
        <v>9</v>
      </c>
      <c r="K5471">
        <v>3</v>
      </c>
      <c r="L5471">
        <v>3</v>
      </c>
    </row>
    <row r="5472" spans="1:12" x14ac:dyDescent="0.2">
      <c r="A5472" t="s">
        <v>5488</v>
      </c>
      <c r="B5472" t="s">
        <v>17</v>
      </c>
      <c r="C5472">
        <v>0</v>
      </c>
      <c r="D5472">
        <v>1</v>
      </c>
      <c r="E5472">
        <v>0</v>
      </c>
      <c r="F5472">
        <v>0</v>
      </c>
      <c r="G5472">
        <v>1</v>
      </c>
      <c r="H5472">
        <v>3</v>
      </c>
      <c r="I5472">
        <v>9</v>
      </c>
      <c r="J5472">
        <v>2</v>
      </c>
      <c r="K5472">
        <v>1</v>
      </c>
      <c r="L5472">
        <v>0</v>
      </c>
    </row>
    <row r="5473" spans="1:12" x14ac:dyDescent="0.2">
      <c r="A5473" t="s">
        <v>5489</v>
      </c>
      <c r="B5473" t="s">
        <v>17</v>
      </c>
      <c r="C5473">
        <v>0</v>
      </c>
      <c r="D5473">
        <v>14</v>
      </c>
      <c r="E5473">
        <v>0</v>
      </c>
      <c r="F5473">
        <v>1</v>
      </c>
      <c r="G5473">
        <v>1</v>
      </c>
      <c r="H5473">
        <v>1</v>
      </c>
      <c r="I5473">
        <v>39</v>
      </c>
      <c r="J5473">
        <v>6</v>
      </c>
      <c r="K5473">
        <v>15</v>
      </c>
      <c r="L5473">
        <v>1</v>
      </c>
    </row>
    <row r="5474" spans="1:12" x14ac:dyDescent="0.2">
      <c r="A5474" t="s">
        <v>5490</v>
      </c>
      <c r="B5474" t="s">
        <v>34</v>
      </c>
      <c r="C5474">
        <v>0</v>
      </c>
      <c r="D5474">
        <v>4</v>
      </c>
      <c r="E5474">
        <v>21</v>
      </c>
      <c r="F5474">
        <v>0</v>
      </c>
      <c r="G5474">
        <v>1</v>
      </c>
      <c r="H5474">
        <v>7</v>
      </c>
      <c r="I5474">
        <v>49</v>
      </c>
      <c r="J5474">
        <v>0</v>
      </c>
      <c r="K5474">
        <v>7</v>
      </c>
      <c r="L5474">
        <v>0</v>
      </c>
    </row>
    <row r="5475" spans="1:12" x14ac:dyDescent="0.2">
      <c r="A5475" t="s">
        <v>5491</v>
      </c>
      <c r="B5475" t="s">
        <v>34</v>
      </c>
      <c r="C5475">
        <v>0</v>
      </c>
      <c r="D5475">
        <v>7</v>
      </c>
      <c r="E5475">
        <v>28</v>
      </c>
      <c r="F5475">
        <v>0</v>
      </c>
      <c r="G5475">
        <v>1</v>
      </c>
      <c r="H5475">
        <v>9</v>
      </c>
      <c r="I5475">
        <v>24</v>
      </c>
      <c r="J5475">
        <v>0</v>
      </c>
      <c r="K5475">
        <v>8</v>
      </c>
      <c r="L5475">
        <v>0</v>
      </c>
    </row>
    <row r="5476" spans="1:12" x14ac:dyDescent="0.2">
      <c r="A5476" t="s">
        <v>5492</v>
      </c>
      <c r="B5476" t="s">
        <v>17</v>
      </c>
      <c r="C5476">
        <v>0</v>
      </c>
      <c r="D5476">
        <v>12</v>
      </c>
      <c r="E5476">
        <v>0</v>
      </c>
      <c r="F5476">
        <v>1</v>
      </c>
      <c r="G5476">
        <v>0.5</v>
      </c>
      <c r="H5476">
        <v>4</v>
      </c>
      <c r="I5476">
        <v>53</v>
      </c>
      <c r="J5476">
        <v>14</v>
      </c>
      <c r="K5476">
        <v>14</v>
      </c>
      <c r="L5476">
        <v>1</v>
      </c>
    </row>
    <row r="5477" spans="1:12" x14ac:dyDescent="0.2">
      <c r="A5477" t="s">
        <v>5493</v>
      </c>
      <c r="B5477" t="s">
        <v>17</v>
      </c>
      <c r="C5477">
        <v>0</v>
      </c>
      <c r="D5477">
        <v>0</v>
      </c>
      <c r="E5477">
        <v>0</v>
      </c>
      <c r="F5477">
        <v>1</v>
      </c>
      <c r="G5477">
        <v>1</v>
      </c>
      <c r="H5477">
        <v>1</v>
      </c>
      <c r="I5477">
        <v>6</v>
      </c>
      <c r="J5477">
        <v>1</v>
      </c>
      <c r="K5477">
        <v>3</v>
      </c>
      <c r="L5477">
        <v>0</v>
      </c>
    </row>
    <row r="5478" spans="1:12" x14ac:dyDescent="0.2">
      <c r="A5478" t="s">
        <v>5494</v>
      </c>
      <c r="B5478" t="s">
        <v>17</v>
      </c>
      <c r="C5478">
        <v>6</v>
      </c>
      <c r="D5478">
        <v>1</v>
      </c>
      <c r="E5478">
        <v>0</v>
      </c>
      <c r="F5478">
        <v>1</v>
      </c>
      <c r="G5478">
        <v>1</v>
      </c>
      <c r="H5478">
        <v>1</v>
      </c>
      <c r="I5478">
        <v>8</v>
      </c>
      <c r="J5478">
        <v>24</v>
      </c>
      <c r="K5478">
        <v>2</v>
      </c>
      <c r="L5478">
        <v>0</v>
      </c>
    </row>
    <row r="5479" spans="1:12" x14ac:dyDescent="0.2">
      <c r="A5479" t="s">
        <v>5495</v>
      </c>
      <c r="B5479" t="s">
        <v>19</v>
      </c>
      <c r="C5479">
        <v>0</v>
      </c>
      <c r="D5479">
        <v>4</v>
      </c>
      <c r="E5479">
        <v>8</v>
      </c>
      <c r="F5479">
        <v>0</v>
      </c>
      <c r="G5479">
        <v>0.33300000000000002</v>
      </c>
      <c r="H5479">
        <v>2</v>
      </c>
      <c r="I5479">
        <v>21</v>
      </c>
      <c r="J5479">
        <v>1</v>
      </c>
      <c r="K5479">
        <v>12</v>
      </c>
      <c r="L5479">
        <v>0</v>
      </c>
    </row>
    <row r="5480" spans="1:12" x14ac:dyDescent="0.2">
      <c r="A5480" t="s">
        <v>5496</v>
      </c>
      <c r="B5480" t="s">
        <v>19</v>
      </c>
      <c r="C5480">
        <v>0</v>
      </c>
      <c r="D5480">
        <v>4</v>
      </c>
      <c r="E5480">
        <v>6</v>
      </c>
      <c r="F5480">
        <v>0</v>
      </c>
      <c r="G5480">
        <v>0.33300000000000002</v>
      </c>
      <c r="H5480">
        <v>2</v>
      </c>
      <c r="I5480">
        <v>23</v>
      </c>
      <c r="J5480">
        <v>1</v>
      </c>
      <c r="K5480">
        <v>13</v>
      </c>
      <c r="L5480">
        <v>0</v>
      </c>
    </row>
    <row r="5481" spans="1:12" x14ac:dyDescent="0.2">
      <c r="A5481" t="s">
        <v>5497</v>
      </c>
      <c r="B5481" t="s">
        <v>19</v>
      </c>
      <c r="C5481">
        <v>0</v>
      </c>
      <c r="D5481">
        <v>4</v>
      </c>
      <c r="E5481">
        <v>1</v>
      </c>
      <c r="F5481">
        <v>0</v>
      </c>
      <c r="G5481">
        <v>0.33300000000000002</v>
      </c>
      <c r="H5481">
        <v>2</v>
      </c>
      <c r="I5481">
        <v>25</v>
      </c>
      <c r="J5481">
        <v>1</v>
      </c>
      <c r="K5481">
        <v>14</v>
      </c>
      <c r="L5481">
        <v>0</v>
      </c>
    </row>
    <row r="5482" spans="1:12" x14ac:dyDescent="0.2">
      <c r="A5482" t="s">
        <v>5498</v>
      </c>
      <c r="B5482" t="s">
        <v>19</v>
      </c>
      <c r="C5482">
        <v>0</v>
      </c>
      <c r="D5482">
        <v>4</v>
      </c>
      <c r="E5482">
        <v>1</v>
      </c>
      <c r="F5482">
        <v>0</v>
      </c>
      <c r="G5482">
        <v>0.33300000000000002</v>
      </c>
      <c r="H5482">
        <v>2</v>
      </c>
      <c r="I5482">
        <v>27</v>
      </c>
      <c r="J5482">
        <v>1</v>
      </c>
      <c r="K5482">
        <v>11</v>
      </c>
      <c r="L5482">
        <v>0</v>
      </c>
    </row>
    <row r="5483" spans="1:12" x14ac:dyDescent="0.2">
      <c r="A5483" t="s">
        <v>5499</v>
      </c>
      <c r="B5483" t="s">
        <v>19</v>
      </c>
      <c r="C5483">
        <v>0</v>
      </c>
      <c r="D5483">
        <v>4</v>
      </c>
      <c r="E5483">
        <v>0</v>
      </c>
      <c r="F5483">
        <v>0</v>
      </c>
      <c r="G5483">
        <v>0.33300000000000002</v>
      </c>
      <c r="H5483">
        <v>2</v>
      </c>
      <c r="I5483">
        <v>29</v>
      </c>
      <c r="J5483">
        <v>1</v>
      </c>
      <c r="K5483">
        <v>15</v>
      </c>
      <c r="L5483">
        <v>0</v>
      </c>
    </row>
    <row r="5484" spans="1:12" x14ac:dyDescent="0.2">
      <c r="A5484" t="s">
        <v>5500</v>
      </c>
      <c r="B5484" t="s">
        <v>19</v>
      </c>
      <c r="C5484">
        <v>0</v>
      </c>
      <c r="D5484">
        <v>4</v>
      </c>
      <c r="E5484">
        <v>0</v>
      </c>
      <c r="F5484">
        <v>0</v>
      </c>
      <c r="G5484">
        <v>0.33300000000000002</v>
      </c>
      <c r="H5484">
        <v>2</v>
      </c>
      <c r="I5484">
        <v>37</v>
      </c>
      <c r="J5484">
        <v>1</v>
      </c>
      <c r="K5484">
        <v>21</v>
      </c>
      <c r="L5484">
        <v>0</v>
      </c>
    </row>
    <row r="5485" spans="1:12" x14ac:dyDescent="0.2">
      <c r="A5485" t="s">
        <v>5501</v>
      </c>
      <c r="B5485" t="s">
        <v>19</v>
      </c>
      <c r="C5485">
        <v>0</v>
      </c>
      <c r="D5485">
        <v>4</v>
      </c>
      <c r="E5485">
        <v>2</v>
      </c>
      <c r="F5485">
        <v>0</v>
      </c>
      <c r="G5485">
        <v>0.33300000000000002</v>
      </c>
      <c r="H5485">
        <v>2</v>
      </c>
      <c r="I5485">
        <v>33</v>
      </c>
      <c r="J5485">
        <v>1</v>
      </c>
      <c r="K5485">
        <v>17</v>
      </c>
      <c r="L5485">
        <v>0</v>
      </c>
    </row>
    <row r="5486" spans="1:12" x14ac:dyDescent="0.2">
      <c r="A5486" t="s">
        <v>5502</v>
      </c>
      <c r="B5486" t="s">
        <v>19</v>
      </c>
      <c r="C5486">
        <v>0</v>
      </c>
      <c r="D5486">
        <v>4</v>
      </c>
      <c r="E5486">
        <v>0</v>
      </c>
      <c r="F5486">
        <v>0</v>
      </c>
      <c r="G5486">
        <v>0.33300000000000002</v>
      </c>
      <c r="H5486">
        <v>2</v>
      </c>
      <c r="I5486">
        <v>33</v>
      </c>
      <c r="J5486">
        <v>1</v>
      </c>
      <c r="K5486">
        <v>18</v>
      </c>
      <c r="L5486">
        <v>0</v>
      </c>
    </row>
    <row r="5487" spans="1:12" x14ac:dyDescent="0.2">
      <c r="A5487" t="s">
        <v>5503</v>
      </c>
      <c r="B5487" t="s">
        <v>19</v>
      </c>
      <c r="C5487">
        <v>0</v>
      </c>
      <c r="D5487">
        <v>4</v>
      </c>
      <c r="E5487">
        <v>10</v>
      </c>
      <c r="F5487">
        <v>0</v>
      </c>
      <c r="G5487">
        <v>0.33300000000000002</v>
      </c>
      <c r="H5487">
        <v>2</v>
      </c>
      <c r="I5487">
        <v>26</v>
      </c>
      <c r="J5487">
        <v>1</v>
      </c>
      <c r="K5487">
        <v>12</v>
      </c>
      <c r="L5487">
        <v>0</v>
      </c>
    </row>
    <row r="5488" spans="1:12" x14ac:dyDescent="0.2">
      <c r="A5488" t="s">
        <v>5504</v>
      </c>
      <c r="B5488" t="s">
        <v>19</v>
      </c>
      <c r="C5488">
        <v>0</v>
      </c>
      <c r="D5488">
        <v>4</v>
      </c>
      <c r="E5488">
        <v>10</v>
      </c>
      <c r="F5488">
        <v>0</v>
      </c>
      <c r="G5488">
        <v>0.33300000000000002</v>
      </c>
      <c r="H5488">
        <v>2</v>
      </c>
      <c r="I5488">
        <v>26</v>
      </c>
      <c r="J5488">
        <v>0</v>
      </c>
      <c r="K5488">
        <v>12</v>
      </c>
      <c r="L5488">
        <v>0</v>
      </c>
    </row>
    <row r="5489" spans="1:12" x14ac:dyDescent="0.2">
      <c r="A5489" t="s">
        <v>5505</v>
      </c>
      <c r="B5489" t="s">
        <v>19</v>
      </c>
      <c r="C5489">
        <v>0</v>
      </c>
      <c r="D5489">
        <v>4</v>
      </c>
      <c r="E5489">
        <v>0</v>
      </c>
      <c r="F5489">
        <v>0</v>
      </c>
      <c r="G5489">
        <v>0.33300000000000002</v>
      </c>
      <c r="H5489">
        <v>2</v>
      </c>
      <c r="I5489">
        <v>31</v>
      </c>
      <c r="J5489">
        <v>1</v>
      </c>
      <c r="K5489">
        <v>20</v>
      </c>
      <c r="L5489">
        <v>0</v>
      </c>
    </row>
    <row r="5490" spans="1:12" x14ac:dyDescent="0.2">
      <c r="A5490" t="s">
        <v>5506</v>
      </c>
      <c r="B5490" t="s">
        <v>19</v>
      </c>
      <c r="C5490">
        <v>0</v>
      </c>
      <c r="D5490">
        <v>4</v>
      </c>
      <c r="E5490">
        <v>1</v>
      </c>
      <c r="F5490">
        <v>0</v>
      </c>
      <c r="G5490">
        <v>0.33300000000000002</v>
      </c>
      <c r="H5490">
        <v>2</v>
      </c>
      <c r="I5490">
        <v>25</v>
      </c>
      <c r="J5490">
        <v>1</v>
      </c>
      <c r="K5490">
        <v>14</v>
      </c>
      <c r="L5490">
        <v>0</v>
      </c>
    </row>
    <row r="5491" spans="1:12" x14ac:dyDescent="0.2">
      <c r="A5491" t="s">
        <v>5507</v>
      </c>
      <c r="B5491" t="s">
        <v>19</v>
      </c>
      <c r="C5491">
        <v>0</v>
      </c>
      <c r="D5491">
        <v>4</v>
      </c>
      <c r="E5491">
        <v>0</v>
      </c>
      <c r="F5491">
        <v>0</v>
      </c>
      <c r="G5491">
        <v>0.33300000000000002</v>
      </c>
      <c r="H5491">
        <v>2</v>
      </c>
      <c r="I5491">
        <v>30</v>
      </c>
      <c r="J5491">
        <v>1</v>
      </c>
      <c r="K5491">
        <v>16</v>
      </c>
      <c r="L5491">
        <v>0</v>
      </c>
    </row>
    <row r="5492" spans="1:12" x14ac:dyDescent="0.2">
      <c r="A5492" t="s">
        <v>5508</v>
      </c>
      <c r="B5492" t="s">
        <v>19</v>
      </c>
      <c r="C5492">
        <v>0</v>
      </c>
      <c r="D5492">
        <v>4</v>
      </c>
      <c r="E5492">
        <v>0</v>
      </c>
      <c r="F5492">
        <v>0</v>
      </c>
      <c r="G5492">
        <v>0.33300000000000002</v>
      </c>
      <c r="H5492">
        <v>2</v>
      </c>
      <c r="I5492">
        <v>39</v>
      </c>
      <c r="J5492">
        <v>0</v>
      </c>
      <c r="K5492">
        <v>22</v>
      </c>
      <c r="L5492">
        <v>0</v>
      </c>
    </row>
    <row r="5493" spans="1:12" x14ac:dyDescent="0.2">
      <c r="A5493" t="s">
        <v>5509</v>
      </c>
      <c r="B5493" t="s">
        <v>19</v>
      </c>
      <c r="C5493">
        <v>0</v>
      </c>
      <c r="D5493">
        <v>4</v>
      </c>
      <c r="E5493">
        <v>0</v>
      </c>
      <c r="F5493">
        <v>0</v>
      </c>
      <c r="G5493">
        <v>0.25</v>
      </c>
      <c r="H5493">
        <v>2</v>
      </c>
      <c r="I5493">
        <v>47</v>
      </c>
      <c r="J5493">
        <v>0</v>
      </c>
      <c r="K5493">
        <v>38</v>
      </c>
      <c r="L5493">
        <v>0</v>
      </c>
    </row>
    <row r="5494" spans="1:12" x14ac:dyDescent="0.2">
      <c r="A5494" t="s">
        <v>5510</v>
      </c>
      <c r="B5494" t="s">
        <v>19</v>
      </c>
      <c r="C5494">
        <v>0</v>
      </c>
      <c r="D5494">
        <v>4</v>
      </c>
      <c r="E5494">
        <v>9</v>
      </c>
      <c r="F5494">
        <v>0</v>
      </c>
      <c r="G5494">
        <v>0.33300000000000002</v>
      </c>
      <c r="H5494">
        <v>2</v>
      </c>
      <c r="I5494">
        <v>23</v>
      </c>
      <c r="J5494">
        <v>1</v>
      </c>
      <c r="K5494">
        <v>10</v>
      </c>
      <c r="L5494">
        <v>0</v>
      </c>
    </row>
    <row r="5495" spans="1:12" x14ac:dyDescent="0.2">
      <c r="A5495" t="s">
        <v>5511</v>
      </c>
      <c r="B5495" t="s">
        <v>19</v>
      </c>
      <c r="C5495">
        <v>0</v>
      </c>
      <c r="D5495">
        <v>4</v>
      </c>
      <c r="E5495">
        <v>0</v>
      </c>
      <c r="F5495">
        <v>0</v>
      </c>
      <c r="G5495">
        <v>0.33300000000000002</v>
      </c>
      <c r="H5495">
        <v>2</v>
      </c>
      <c r="I5495">
        <v>32</v>
      </c>
      <c r="J5495">
        <v>0</v>
      </c>
      <c r="K5495">
        <v>17</v>
      </c>
      <c r="L5495">
        <v>0</v>
      </c>
    </row>
    <row r="5496" spans="1:12" x14ac:dyDescent="0.2">
      <c r="A5496" t="s">
        <v>5512</v>
      </c>
      <c r="B5496" t="s">
        <v>19</v>
      </c>
      <c r="C5496">
        <v>0</v>
      </c>
      <c r="D5496">
        <v>4</v>
      </c>
      <c r="E5496">
        <v>0</v>
      </c>
      <c r="F5496">
        <v>0</v>
      </c>
      <c r="G5496">
        <v>0.33300000000000002</v>
      </c>
      <c r="H5496">
        <v>2</v>
      </c>
      <c r="I5496">
        <v>28</v>
      </c>
      <c r="J5496">
        <v>1</v>
      </c>
      <c r="K5496">
        <v>16</v>
      </c>
      <c r="L5496">
        <v>0</v>
      </c>
    </row>
    <row r="5497" spans="1:12" x14ac:dyDescent="0.2">
      <c r="A5497" t="s">
        <v>5513</v>
      </c>
      <c r="B5497" t="s">
        <v>19</v>
      </c>
      <c r="C5497">
        <v>0</v>
      </c>
      <c r="D5497">
        <v>4</v>
      </c>
      <c r="E5497">
        <v>0</v>
      </c>
      <c r="F5497">
        <v>0</v>
      </c>
      <c r="G5497">
        <v>0.33300000000000002</v>
      </c>
      <c r="H5497">
        <v>2</v>
      </c>
      <c r="I5497">
        <v>31</v>
      </c>
      <c r="J5497">
        <v>1</v>
      </c>
      <c r="K5497">
        <v>17</v>
      </c>
      <c r="L5497">
        <v>0</v>
      </c>
    </row>
    <row r="5498" spans="1:12" x14ac:dyDescent="0.2">
      <c r="A5498" t="s">
        <v>5514</v>
      </c>
      <c r="B5498" t="s">
        <v>19</v>
      </c>
      <c r="C5498">
        <v>0</v>
      </c>
      <c r="D5498">
        <v>4</v>
      </c>
      <c r="E5498">
        <v>0</v>
      </c>
      <c r="F5498">
        <v>0</v>
      </c>
      <c r="G5498">
        <v>0.33300000000000002</v>
      </c>
      <c r="H5498">
        <v>2</v>
      </c>
      <c r="I5498">
        <v>26</v>
      </c>
      <c r="J5498">
        <v>1</v>
      </c>
      <c r="K5498">
        <v>16</v>
      </c>
      <c r="L5498">
        <v>0</v>
      </c>
    </row>
    <row r="5499" spans="1:12" x14ac:dyDescent="0.2">
      <c r="A5499" t="s">
        <v>5515</v>
      </c>
      <c r="B5499" t="s">
        <v>19</v>
      </c>
      <c r="C5499">
        <v>0</v>
      </c>
      <c r="D5499">
        <v>4</v>
      </c>
      <c r="E5499">
        <v>0</v>
      </c>
      <c r="F5499">
        <v>0</v>
      </c>
      <c r="G5499">
        <v>0.33300000000000002</v>
      </c>
      <c r="H5499">
        <v>2</v>
      </c>
      <c r="I5499">
        <v>28</v>
      </c>
      <c r="J5499">
        <v>1</v>
      </c>
      <c r="K5499">
        <v>16</v>
      </c>
      <c r="L5499">
        <v>0</v>
      </c>
    </row>
    <row r="5500" spans="1:12" x14ac:dyDescent="0.2">
      <c r="A5500" t="s">
        <v>5516</v>
      </c>
      <c r="B5500" t="s">
        <v>19</v>
      </c>
      <c r="C5500">
        <v>0</v>
      </c>
      <c r="D5500">
        <v>4</v>
      </c>
      <c r="E5500">
        <v>9</v>
      </c>
      <c r="F5500">
        <v>0</v>
      </c>
      <c r="G5500">
        <v>0.33300000000000002</v>
      </c>
      <c r="H5500">
        <v>2</v>
      </c>
      <c r="I5500">
        <v>21</v>
      </c>
      <c r="J5500">
        <v>1</v>
      </c>
      <c r="K5500">
        <v>10</v>
      </c>
      <c r="L5500">
        <v>0</v>
      </c>
    </row>
    <row r="5501" spans="1:12" x14ac:dyDescent="0.2">
      <c r="A5501" t="s">
        <v>5517</v>
      </c>
      <c r="B5501" t="s">
        <v>19</v>
      </c>
      <c r="C5501">
        <v>0</v>
      </c>
      <c r="D5501">
        <v>4</v>
      </c>
      <c r="E5501">
        <v>775</v>
      </c>
      <c r="F5501">
        <v>0</v>
      </c>
      <c r="G5501">
        <v>0.33300000000000002</v>
      </c>
      <c r="H5501">
        <v>2</v>
      </c>
      <c r="I5501">
        <v>60</v>
      </c>
      <c r="J5501">
        <v>1</v>
      </c>
      <c r="K5501">
        <v>46</v>
      </c>
      <c r="L5501">
        <v>0</v>
      </c>
    </row>
    <row r="5502" spans="1:12" x14ac:dyDescent="0.2">
      <c r="A5502" t="s">
        <v>5518</v>
      </c>
      <c r="B5502" t="s">
        <v>19</v>
      </c>
      <c r="C5502">
        <v>0</v>
      </c>
      <c r="D5502">
        <v>6</v>
      </c>
      <c r="E5502">
        <v>0</v>
      </c>
      <c r="F5502">
        <v>1</v>
      </c>
      <c r="G5502">
        <v>1</v>
      </c>
      <c r="H5502">
        <v>2</v>
      </c>
      <c r="I5502">
        <v>48</v>
      </c>
      <c r="J5502">
        <v>44</v>
      </c>
      <c r="K5502">
        <v>30</v>
      </c>
      <c r="L5502">
        <v>23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9B4F-76CE-4B45-92A5-F54B1F31425C}">
  <dimension ref="B4:W37"/>
  <sheetViews>
    <sheetView tabSelected="1" topLeftCell="B1" workbookViewId="0">
      <selection activeCell="C7" sqref="C7"/>
    </sheetView>
  </sheetViews>
  <sheetFormatPr defaultRowHeight="12.75" x14ac:dyDescent="0.2"/>
  <cols>
    <col min="1" max="1" width="4.85546875" style="2" customWidth="1"/>
    <col min="2" max="7" width="9.140625" style="2"/>
    <col min="8" max="8" width="12.85546875" style="2" bestFit="1" customWidth="1"/>
    <col min="9" max="9" width="5" style="2" customWidth="1"/>
    <col min="10" max="15" width="9.140625" style="2"/>
    <col min="16" max="16" width="12.85546875" style="2" bestFit="1" customWidth="1"/>
    <col min="17" max="17" width="4.28515625" style="2" customWidth="1"/>
    <col min="18" max="20" width="9.140625" style="2"/>
    <col min="21" max="21" width="11.7109375" style="2" bestFit="1" customWidth="1"/>
    <col min="22" max="22" width="9.140625" style="2"/>
    <col min="23" max="23" width="10.5703125" style="2" bestFit="1" customWidth="1"/>
    <col min="24" max="16384" width="9.140625" style="2"/>
  </cols>
  <sheetData>
    <row r="4" spans="2:23" ht="15" x14ac:dyDescent="0.25">
      <c r="B4" s="1"/>
      <c r="C4" s="29" t="s">
        <v>2</v>
      </c>
      <c r="D4" s="29"/>
      <c r="E4" s="29"/>
      <c r="F4" s="29"/>
      <c r="G4" s="29"/>
      <c r="H4" s="29"/>
      <c r="J4" s="1"/>
      <c r="K4" s="30" t="s">
        <v>7</v>
      </c>
      <c r="L4" s="31"/>
      <c r="M4" s="31"/>
      <c r="N4" s="31"/>
      <c r="O4" s="31"/>
      <c r="P4" s="32"/>
      <c r="R4" s="33" t="s">
        <v>5519</v>
      </c>
      <c r="S4" s="33"/>
      <c r="T4" s="3" t="s">
        <v>5520</v>
      </c>
      <c r="U4" s="3" t="s">
        <v>5521</v>
      </c>
      <c r="V4" s="3" t="s">
        <v>5522</v>
      </c>
      <c r="W4" s="3" t="s">
        <v>5523</v>
      </c>
    </row>
    <row r="5" spans="2:23" x14ac:dyDescent="0.2">
      <c r="B5" s="1"/>
      <c r="C5" s="4" t="s">
        <v>1644</v>
      </c>
      <c r="D5" s="4" t="s">
        <v>34</v>
      </c>
      <c r="E5" s="4" t="s">
        <v>15</v>
      </c>
      <c r="F5" s="4" t="s">
        <v>19</v>
      </c>
      <c r="G5" s="4" t="s">
        <v>17</v>
      </c>
      <c r="H5" s="4" t="s">
        <v>5524</v>
      </c>
      <c r="J5" s="1"/>
      <c r="K5" s="4" t="s">
        <v>1644</v>
      </c>
      <c r="L5" s="4" t="s">
        <v>34</v>
      </c>
      <c r="M5" s="4" t="s">
        <v>15</v>
      </c>
      <c r="N5" s="4" t="s">
        <v>19</v>
      </c>
      <c r="O5" s="4" t="s">
        <v>17</v>
      </c>
      <c r="P5" s="4" t="s">
        <v>5524</v>
      </c>
      <c r="R5" s="5">
        <v>1</v>
      </c>
      <c r="S5" s="5" t="s">
        <v>2</v>
      </c>
      <c r="T5" s="5">
        <v>0</v>
      </c>
      <c r="U5" s="5" t="s">
        <v>5525</v>
      </c>
      <c r="V5" s="5" t="s">
        <v>5526</v>
      </c>
      <c r="W5" s="5" t="s">
        <v>5527</v>
      </c>
    </row>
    <row r="6" spans="2:23" x14ac:dyDescent="0.2">
      <c r="B6" s="6" t="s">
        <v>5520</v>
      </c>
      <c r="C6" s="7">
        <f>COUNTIFS(metricas!C2:C9999,"=0",metricas!B2:B9999,"LSCC")</f>
        <v>77</v>
      </c>
      <c r="D6" s="7">
        <f>COUNTIFS(metricas!C2:C9999,"=0",metricas!B2:B9999,"IN")</f>
        <v>2022</v>
      </c>
      <c r="E6" s="7">
        <f>COUNTIFS(metricas!C2:C9999,"=0",metricas!B2:B9999,"OUT")</f>
        <v>375</v>
      </c>
      <c r="F6" s="7">
        <f>COUNTIFS(metricas!C2:C9999,"=0",metricas!B2:B9999,"TUBES")</f>
        <v>1294</v>
      </c>
      <c r="G6" s="7">
        <f>COUNTIFS(metricas!C2:C9999,"=0",metricas!B2:B9999,"TENDRILS")</f>
        <v>938</v>
      </c>
      <c r="H6" s="7">
        <f>COUNTIFS(metricas!C2:C9999,"=0",metricas!B2:B9999,"DISCONNECTED")</f>
        <v>175</v>
      </c>
      <c r="J6" s="6" t="s">
        <v>5520</v>
      </c>
      <c r="K6" s="8">
        <f>COUNTIFS(metricas!H2:H9999,"&lt;=7",metricas!B2:B9999,"LSCC")</f>
        <v>35</v>
      </c>
      <c r="L6" s="8">
        <f>COUNTIFS(metricas!H2:H9999,"&lt;=7",metricas!B2:B9999,"IN")</f>
        <v>1054</v>
      </c>
      <c r="M6" s="8">
        <f>COUNTIFS(metricas!H2:H9999,"&lt;=7",metricas!B2:B9999,"OUT")</f>
        <v>412</v>
      </c>
      <c r="N6" s="8">
        <f>COUNTIFS(metricas!H2:H9999,"&lt;=7",metricas!B2:B9999,"TUBES")</f>
        <v>1068</v>
      </c>
      <c r="O6" s="8">
        <f>COUNTIFS(metricas!H2:H9999,"&lt;=7",metricas!B2:B9999,"TENDRILS")</f>
        <v>1088</v>
      </c>
      <c r="P6" s="8">
        <f>COUNTIFS(metricas!H2:H9999,"&lt;=7",metricas!B2:B9999,"DISCONNECTED")</f>
        <v>189</v>
      </c>
      <c r="R6" s="5">
        <v>2</v>
      </c>
      <c r="S6" s="5" t="s">
        <v>3</v>
      </c>
      <c r="T6" s="5" t="s">
        <v>5528</v>
      </c>
      <c r="U6" s="5" t="s">
        <v>5529</v>
      </c>
      <c r="V6" s="5" t="s">
        <v>5530</v>
      </c>
      <c r="W6" s="5" t="s">
        <v>5527</v>
      </c>
    </row>
    <row r="7" spans="2:23" ht="15" x14ac:dyDescent="0.25">
      <c r="B7" s="6" t="s">
        <v>5521</v>
      </c>
      <c r="C7" s="9">
        <f>COUNTIFS(metricas!C2:C9999,"&gt;=1",metricas!C2:C9999,"&lt;=10",metricas!B2:B9999,"LSCC")</f>
        <v>9</v>
      </c>
      <c r="D7" s="6">
        <f>COUNTIFS(metricas!C2:C9999,"&gt;=1",metricas!C2:C9999,"&lt;=10",metricas!B2:B9999,"IN")</f>
        <v>113</v>
      </c>
      <c r="E7" s="6">
        <f>COUNTIFS(metricas!C2:C9999,"&gt;=1",metricas!C2:C9999,"&lt;=10",metricas!B2:B9999,"OUT")</f>
        <v>90</v>
      </c>
      <c r="F7" s="6">
        <f>COUNTIFS(metricas!C2:C9999,"&gt;=1",metricas!C2:C9999,"&lt;=10",metricas!B2:B9999,"TUBES")</f>
        <v>158</v>
      </c>
      <c r="G7" s="6">
        <f>COUNTIFS(metricas!C2:C9999,"&gt;=1",metricas!C2:C9999,"&lt;=10",metricas!B2:B9999,"TENDRILS")</f>
        <v>202</v>
      </c>
      <c r="H7" s="6">
        <f>COUNTIFS(metricas!C2:C9999,"&gt;=1",metricas!C2:C9999,"&lt;=10",metricas!B2:B9999,"DISCONNECTED")</f>
        <v>15</v>
      </c>
      <c r="J7" s="6" t="s">
        <v>5521</v>
      </c>
      <c r="K7" s="10">
        <f>COUNTIFS(metricas!H2:H9999,"&gt;7",metricas!H2:H9999,"&lt;=14",metricas!B2:B9999,"LSCC")</f>
        <v>23</v>
      </c>
      <c r="L7" s="11">
        <f>COUNTIFS(metricas!H2:H9999,"&gt;7",metricas!H2:H9999,"&lt;=14",metricas!B2:B9999,"IN")</f>
        <v>600</v>
      </c>
      <c r="M7" s="11">
        <f>COUNTIFS(metricas!H2:H9999,"&gt;7",metricas!H2:H9999,"&lt;=14",metricas!B2:B9999,"OUT")</f>
        <v>41</v>
      </c>
      <c r="N7" s="11">
        <f>COUNTIFS(metricas!H2:H9999,"&gt;7",metricas!H2:H9999,"&lt;=14",metricas!B2:B9999,"TUBES")</f>
        <v>315</v>
      </c>
      <c r="O7" s="11">
        <f>COUNTIFS(metricas!H2:H9999,"&gt;7",metricas!H2:H9999,"&lt;=14",metricas!B2:B9999,"TENDRILS")</f>
        <v>55</v>
      </c>
      <c r="P7" s="11">
        <f>COUNTIFS(metricas!H2:H9999,"&gt;7",metricas!H2:H9999,"&lt;=14",metricas!B2:B9999,"DISCONNECTED")</f>
        <v>5</v>
      </c>
      <c r="R7" s="5">
        <v>3</v>
      </c>
      <c r="S7" s="5" t="s">
        <v>4</v>
      </c>
      <c r="T7" s="5">
        <v>0</v>
      </c>
      <c r="U7" s="5" t="s">
        <v>5531</v>
      </c>
      <c r="V7" s="5" t="s">
        <v>5532</v>
      </c>
      <c r="W7" s="5" t="s">
        <v>5527</v>
      </c>
    </row>
    <row r="8" spans="2:23" x14ac:dyDescent="0.2">
      <c r="B8" s="6" t="s">
        <v>5522</v>
      </c>
      <c r="C8" s="6">
        <f>COUNTIFS(metricas!C2:C9999,"&gt;10",metricas!B2:B9999,"LSCC")</f>
        <v>0</v>
      </c>
      <c r="D8" s="6">
        <f>COUNTIFS(metricas!C2:C9999,"&gt;10",metricas!B2:B9999,"IN")</f>
        <v>4</v>
      </c>
      <c r="E8" s="6">
        <f>COUNTIFS(metricas!C2:C9999,"&gt;10",metricas!B2:B9999,"OUT")</f>
        <v>3</v>
      </c>
      <c r="F8" s="6">
        <f>COUNTIFS(metricas!C2:C9999,"&gt;10",metricas!B2:B9999,"TUBES")</f>
        <v>7</v>
      </c>
      <c r="G8" s="6">
        <f>COUNTIFS(metricas!C2:C9999,"&gt;10",metricas!B2:B9999,"TENDRILS")</f>
        <v>15</v>
      </c>
      <c r="H8" s="6">
        <f>COUNTIFS(metricas!C2:C9999,"&gt;10",metricas!B2:B9999,"DISCONNECTED")</f>
        <v>4</v>
      </c>
      <c r="J8" s="6" t="s">
        <v>5522</v>
      </c>
      <c r="K8" s="11">
        <f>COUNTIFS(metricas!H2:H9999,"&gt;14",metricas!B2:B9999,"LSCC")</f>
        <v>28</v>
      </c>
      <c r="L8" s="11">
        <f>COUNTIFS(metricas!H2:H9999,"&gt;14",metricas!B2:B9999,"IN")</f>
        <v>485</v>
      </c>
      <c r="M8" s="11">
        <f>COUNTIFS(metricas!H2:H9999,"&gt;14",metricas!B2:B9999,"OUT")</f>
        <v>15</v>
      </c>
      <c r="N8" s="11">
        <f>COUNTIFS(metricas!H2:H9999,"&gt;14",metricas!B2:B9999,"TUBES")</f>
        <v>76</v>
      </c>
      <c r="O8" s="11">
        <f>COUNTIFS(metricas!H2:H9999,"&gt;14",metricas!B2:B9999,"TENDRILS")</f>
        <v>12</v>
      </c>
      <c r="P8" s="11">
        <f>COUNTIFS(metricas!H2:H9999,"&gt;14",metricas!B2:B9999,"DISCONNECTED")</f>
        <v>0</v>
      </c>
      <c r="R8" s="5">
        <v>4</v>
      </c>
      <c r="S8" s="5" t="s">
        <v>5</v>
      </c>
      <c r="T8" s="5" t="s">
        <v>5533</v>
      </c>
      <c r="U8" s="5" t="s">
        <v>5534</v>
      </c>
      <c r="V8" s="5" t="s">
        <v>5535</v>
      </c>
      <c r="W8" s="5" t="s">
        <v>5536</v>
      </c>
    </row>
    <row r="9" spans="2:23" ht="15" x14ac:dyDescent="0.25">
      <c r="B9" s="1"/>
      <c r="C9" s="34">
        <f>SUM(C6:H8)</f>
        <v>5501</v>
      </c>
      <c r="D9" s="34"/>
      <c r="E9" s="34"/>
      <c r="F9" s="34"/>
      <c r="G9" s="34"/>
      <c r="H9" s="34"/>
      <c r="J9" s="1"/>
      <c r="K9" s="35">
        <f>SUM(K6:P8)</f>
        <v>5501</v>
      </c>
      <c r="L9" s="36"/>
      <c r="M9" s="36"/>
      <c r="N9" s="36"/>
      <c r="O9" s="36"/>
      <c r="P9" s="37"/>
      <c r="R9" s="5">
        <v>5</v>
      </c>
      <c r="S9" s="5" t="s">
        <v>6</v>
      </c>
      <c r="T9" s="5">
        <v>1</v>
      </c>
      <c r="U9" s="5" t="s">
        <v>5537</v>
      </c>
      <c r="V9" s="5" t="s">
        <v>5538</v>
      </c>
      <c r="W9" s="5" t="s">
        <v>5539</v>
      </c>
    </row>
    <row r="10" spans="2:23" x14ac:dyDescent="0.2">
      <c r="R10" s="5">
        <v>6</v>
      </c>
      <c r="S10" s="5" t="s">
        <v>7</v>
      </c>
      <c r="T10" s="3" t="s">
        <v>5540</v>
      </c>
      <c r="U10" s="5" t="s">
        <v>5541</v>
      </c>
      <c r="V10" s="3" t="s">
        <v>5542</v>
      </c>
      <c r="W10" s="3" t="s">
        <v>5543</v>
      </c>
    </row>
    <row r="11" spans="2:23" ht="15" x14ac:dyDescent="0.25">
      <c r="B11" s="1"/>
      <c r="C11" s="29" t="s">
        <v>3</v>
      </c>
      <c r="D11" s="29"/>
      <c r="E11" s="29"/>
      <c r="F11" s="29"/>
      <c r="G11" s="29"/>
      <c r="H11" s="29"/>
      <c r="J11" s="1"/>
      <c r="K11" s="30" t="s">
        <v>8</v>
      </c>
      <c r="L11" s="31"/>
      <c r="M11" s="31"/>
      <c r="N11" s="31"/>
      <c r="O11" s="31"/>
      <c r="P11" s="32"/>
      <c r="R11" s="5">
        <v>7</v>
      </c>
      <c r="S11" s="5" t="s">
        <v>8</v>
      </c>
      <c r="T11" s="3" t="s">
        <v>5544</v>
      </c>
      <c r="U11" s="5" t="s">
        <v>5545</v>
      </c>
      <c r="V11" s="3" t="s">
        <v>5546</v>
      </c>
      <c r="W11" s="3" t="s">
        <v>5543</v>
      </c>
    </row>
    <row r="12" spans="2:23" x14ac:dyDescent="0.2">
      <c r="B12" s="1"/>
      <c r="C12" s="4" t="s">
        <v>1644</v>
      </c>
      <c r="D12" s="4" t="s">
        <v>34</v>
      </c>
      <c r="E12" s="4" t="s">
        <v>15</v>
      </c>
      <c r="F12" s="4" t="s">
        <v>19</v>
      </c>
      <c r="G12" s="4" t="s">
        <v>17</v>
      </c>
      <c r="H12" s="4" t="s">
        <v>5524</v>
      </c>
      <c r="J12" s="1"/>
      <c r="K12" s="4" t="s">
        <v>1644</v>
      </c>
      <c r="L12" s="4" t="s">
        <v>34</v>
      </c>
      <c r="M12" s="4" t="s">
        <v>15</v>
      </c>
      <c r="N12" s="4" t="s">
        <v>19</v>
      </c>
      <c r="O12" s="4" t="s">
        <v>17</v>
      </c>
      <c r="P12" s="4" t="s">
        <v>5524</v>
      </c>
      <c r="R12" s="5">
        <v>8</v>
      </c>
      <c r="S12" s="5" t="s">
        <v>9</v>
      </c>
      <c r="T12" s="5" t="s">
        <v>5540</v>
      </c>
      <c r="U12" s="5" t="s">
        <v>5547</v>
      </c>
      <c r="V12" s="5" t="s">
        <v>5548</v>
      </c>
      <c r="W12" s="5" t="s">
        <v>5536</v>
      </c>
    </row>
    <row r="13" spans="2:23" x14ac:dyDescent="0.2">
      <c r="B13" s="6" t="s">
        <v>5520</v>
      </c>
      <c r="C13" s="7">
        <f>COUNTIFS(metricas!D2:D9999,"&gt;=0",metricas!D2:D9999,"&lt;=10",metricas!B2:B9999,"LSCC")</f>
        <v>69</v>
      </c>
      <c r="D13" s="7">
        <f>COUNTIFS(metricas!D2:D9999,"&gt;=0",metricas!D2:D9999,"&lt;=10",metricas!B2:B9999,"IN")</f>
        <v>1933</v>
      </c>
      <c r="E13" s="7">
        <f>COUNTIFS(metricas!D2:D9999,"&gt;=0",metricas!D2:D9999,"&lt;=10",metricas!B2:B9999,"OUT")</f>
        <v>413</v>
      </c>
      <c r="F13" s="7">
        <f>COUNTIFS(metricas!D2:D9999,"&gt;=0",metricas!D2:D9999,"&lt;=10",metricas!B2:B9999,"TUBES")</f>
        <v>1411</v>
      </c>
      <c r="G13" s="7">
        <f>COUNTIFS(metricas!D2:D9999,"&gt;=0",metricas!D2:D9999,"&lt;=10",metricas!B2:B9999,"TENDRILS")</f>
        <v>1081</v>
      </c>
      <c r="H13" s="7">
        <f>COUNTIFS(metricas!D2:D9999,"&gt;=0",metricas!D2:D9999,"&lt;=10",metricas!B2:B9999,"DISCONNECTED")</f>
        <v>187</v>
      </c>
      <c r="J13" s="6" t="s">
        <v>5520</v>
      </c>
      <c r="K13" s="8">
        <f>COUNTIFS(metricas!I2:I9999,"&lt;=20",metricas!B2:B9999,"LSCC")</f>
        <v>38</v>
      </c>
      <c r="L13" s="8">
        <f>COUNTIFS(metricas!I2:I9999,"&lt;=20",metricas!B2:B9999,"IN")</f>
        <v>1186</v>
      </c>
      <c r="M13" s="8">
        <f>COUNTIFS(metricas!I2:I9999,"&lt;=20",metricas!B2:B9999,"OUT")</f>
        <v>333</v>
      </c>
      <c r="N13" s="8">
        <f>COUNTIFS(metricas!I2:I9999,"&lt;=20",metricas!B2:B9999,"TUBES")</f>
        <v>1158</v>
      </c>
      <c r="O13" s="8">
        <f>COUNTIFS(metricas!I2:I9999,"&lt;=20",metricas!B2:B9999,"TENDRILS")</f>
        <v>991</v>
      </c>
      <c r="P13" s="8">
        <f>COUNTIFS(metricas!I2:I9999,"&lt;=20",metricas!B2:B9999,"DISCONNECTED")</f>
        <v>187</v>
      </c>
      <c r="R13" s="5">
        <v>9</v>
      </c>
      <c r="S13" s="5" t="s">
        <v>10</v>
      </c>
      <c r="T13" s="5" t="s">
        <v>5549</v>
      </c>
      <c r="U13" s="5" t="s">
        <v>5550</v>
      </c>
      <c r="V13" s="5" t="s">
        <v>5551</v>
      </c>
      <c r="W13" s="5" t="s">
        <v>5536</v>
      </c>
    </row>
    <row r="14" spans="2:23" ht="15" x14ac:dyDescent="0.25">
      <c r="B14" s="6" t="s">
        <v>5521</v>
      </c>
      <c r="C14" s="9">
        <f>COUNTIFS(metricas!D2:D9999,"&gt;=11",metricas!D2:D9999,"&lt;=40",metricas!B2:B9999,"LSCC")</f>
        <v>15</v>
      </c>
      <c r="D14" s="6">
        <f>COUNTIFS(metricas!D2:D9999,"&gt;=11",metricas!D2:D9999,"&lt;=40",metricas!B2:B9999,"IN")</f>
        <v>194</v>
      </c>
      <c r="E14" s="6">
        <f>COUNTIFS(metricas!D2:D9999,"&gt;=11",metricas!D2:D9999,"&lt;=40",metricas!B2:B9999,"OUT")</f>
        <v>52</v>
      </c>
      <c r="F14" s="6">
        <f>COUNTIFS(metricas!D2:D9999,"&gt;=11",metricas!D2:D9999,"&lt;=40",metricas!B2:B9999,"TUBES")</f>
        <v>48</v>
      </c>
      <c r="G14" s="6">
        <f>COUNTIFS(metricas!D2:D9999,"&gt;=11",metricas!D2:D9999,"&lt;=40",metricas!B2:B9999,"TENDRILS")</f>
        <v>74</v>
      </c>
      <c r="H14" s="6">
        <f>COUNTIFS(metricas!D2:D9999,"&gt;=11",metricas!D2:D9999,"&lt;=40",metricas!B2:B9999,"DISCONNECTED")</f>
        <v>7</v>
      </c>
      <c r="J14" s="6" t="s">
        <v>5521</v>
      </c>
      <c r="K14" s="10">
        <f>COUNTIFS(metricas!I2:I9999,"&gt;20",metricas!I2:I9999,"&lt;=46",metricas!B2:B9999,"LSCC")</f>
        <v>24</v>
      </c>
      <c r="L14" s="11">
        <f>COUNTIFS(metricas!I2:I9999,"&gt;20",metricas!I2:I9999,"&lt;=46",metricas!B2:B9999,"IN")</f>
        <v>574</v>
      </c>
      <c r="M14" s="11">
        <f>COUNTIFS(metricas!I2:I9999,"&gt;20",metricas!I2:I9999,"&lt;=46",metricas!B2:B9999,"OUT")</f>
        <v>106</v>
      </c>
      <c r="N14" s="11">
        <f>COUNTIFS(metricas!I2:I9999,"&gt;20",metricas!I2:I9999,"&lt;=46",metricas!B2:B9999,"TUBES")</f>
        <v>244</v>
      </c>
      <c r="O14" s="11">
        <f>COUNTIFS(metricas!I2:I9999,"&gt;20",metricas!I2:I9999,"&lt;=46",metricas!B2:B9999,"TENDRILS")</f>
        <v>139</v>
      </c>
      <c r="P14" s="11">
        <f>COUNTIFS(metricas!I2:I9999,"&gt;20",metricas!I2:I9999,"&lt;=46",metricas!B2:B9999,"DISCONNECTED")</f>
        <v>4</v>
      </c>
      <c r="R14" s="5">
        <v>10</v>
      </c>
      <c r="S14" s="5" t="s">
        <v>11</v>
      </c>
      <c r="T14" s="5" t="s">
        <v>5549</v>
      </c>
      <c r="U14" s="5" t="s">
        <v>5552</v>
      </c>
      <c r="V14" s="5" t="s">
        <v>5553</v>
      </c>
      <c r="W14" s="5" t="s">
        <v>5536</v>
      </c>
    </row>
    <row r="15" spans="2:23" x14ac:dyDescent="0.2">
      <c r="B15" s="6" t="s">
        <v>5522</v>
      </c>
      <c r="C15" s="6">
        <f>COUNTIFS(metricas!D2:D9999,"&gt;40",metricas!B2:B9999,"LSCC")</f>
        <v>2</v>
      </c>
      <c r="D15" s="6">
        <f>COUNTIFS(metricas!D2:D9999,"&gt;40",metricas!B2:B9999,"IN")</f>
        <v>12</v>
      </c>
      <c r="E15" s="6">
        <f>COUNTIFS(metricas!D2:D9999,"&gt;40",metricas!B2:B9999,"OUT")</f>
        <v>3</v>
      </c>
      <c r="F15" s="6">
        <f>COUNTIFS(metricas!D2:D9999,"&gt;40",metricas!B2:B9999,"TUBES")</f>
        <v>0</v>
      </c>
      <c r="G15" s="6">
        <f>COUNTIFS(metricas!D2:D9999,"&gt;40",metricas!B2:B9999,"TENDRILS")</f>
        <v>0</v>
      </c>
      <c r="H15" s="6">
        <f>COUNTIFS(metricas!D2:D9999,"&gt;40",metricas!B2:B9999,"DISCONNECTED")</f>
        <v>0</v>
      </c>
      <c r="J15" s="6" t="s">
        <v>5522</v>
      </c>
      <c r="K15" s="11">
        <f>COUNTIFS(metricas!I2:I9999,"&gt;46",metricas!B2:B9999,"LSCC")</f>
        <v>24</v>
      </c>
      <c r="L15" s="11">
        <f>COUNTIFS(metricas!I2:I9999,"&gt;46",metricas!B2:B9999,"IN")</f>
        <v>379</v>
      </c>
      <c r="M15" s="11">
        <f>COUNTIFS(metricas!I2:I9999,"&gt;46",metricas!B2:B9999,"OUT")</f>
        <v>29</v>
      </c>
      <c r="N15" s="11">
        <f>COUNTIFS(metricas!I2:I9999,"&gt;46",metricas!B2:B9999,"TUBES")</f>
        <v>57</v>
      </c>
      <c r="O15" s="11">
        <f>COUNTIFS(metricas!I2:I9999,"&gt;46",metricas!B2:B9999,"TENDRILS")</f>
        <v>25</v>
      </c>
      <c r="P15" s="11">
        <f>COUNTIFS(metricas!I2:I9999,"&gt;46",metricas!B2:B9999,"DISCONNECTED")</f>
        <v>3</v>
      </c>
    </row>
    <row r="16" spans="2:23" ht="15" x14ac:dyDescent="0.25">
      <c r="B16" s="1"/>
      <c r="C16" s="34">
        <f>SUM(C13:H15)</f>
        <v>5501</v>
      </c>
      <c r="D16" s="34"/>
      <c r="E16" s="34"/>
      <c r="F16" s="34"/>
      <c r="G16" s="34"/>
      <c r="H16" s="34"/>
      <c r="J16" s="1"/>
      <c r="K16" s="35">
        <f>SUM(K13:P15)</f>
        <v>5501</v>
      </c>
      <c r="L16" s="36"/>
      <c r="M16" s="36"/>
      <c r="N16" s="36"/>
      <c r="O16" s="36"/>
      <c r="P16" s="37"/>
      <c r="S16" s="38" t="s">
        <v>5554</v>
      </c>
      <c r="T16" s="39"/>
      <c r="U16" s="38" t="s">
        <v>5555</v>
      </c>
      <c r="V16" s="39"/>
    </row>
    <row r="17" spans="2:22" x14ac:dyDescent="0.2">
      <c r="S17" s="12">
        <v>0.7</v>
      </c>
      <c r="T17" s="12">
        <v>0.9</v>
      </c>
      <c r="U17" s="12">
        <v>0.7</v>
      </c>
      <c r="V17" s="12">
        <v>0.9</v>
      </c>
    </row>
    <row r="18" spans="2:22" ht="15" x14ac:dyDescent="0.25">
      <c r="B18" s="1"/>
      <c r="C18" s="29" t="s">
        <v>4</v>
      </c>
      <c r="D18" s="29"/>
      <c r="E18" s="29"/>
      <c r="F18" s="29"/>
      <c r="G18" s="29"/>
      <c r="H18" s="29"/>
      <c r="J18" s="1"/>
      <c r="K18" s="30" t="s">
        <v>9</v>
      </c>
      <c r="L18" s="31"/>
      <c r="M18" s="31"/>
      <c r="N18" s="31"/>
      <c r="O18" s="31"/>
      <c r="P18" s="32"/>
      <c r="R18" s="13" t="s">
        <v>7</v>
      </c>
      <c r="S18" s="14">
        <v>6.28</v>
      </c>
      <c r="T18" s="14">
        <v>13.73</v>
      </c>
      <c r="U18" s="14">
        <v>6.28</v>
      </c>
      <c r="V18" s="14">
        <v>13.73</v>
      </c>
    </row>
    <row r="19" spans="2:22" ht="15" x14ac:dyDescent="0.25">
      <c r="B19" s="1"/>
      <c r="C19" s="4" t="s">
        <v>1644</v>
      </c>
      <c r="D19" s="4" t="s">
        <v>34</v>
      </c>
      <c r="E19" s="4" t="s">
        <v>15</v>
      </c>
      <c r="F19" s="4" t="s">
        <v>19</v>
      </c>
      <c r="G19" s="4" t="s">
        <v>17</v>
      </c>
      <c r="H19" s="4" t="s">
        <v>5524</v>
      </c>
      <c r="J19" s="1"/>
      <c r="K19" s="4" t="s">
        <v>1644</v>
      </c>
      <c r="L19" s="4" t="s">
        <v>34</v>
      </c>
      <c r="M19" s="4" t="s">
        <v>15</v>
      </c>
      <c r="N19" s="4" t="s">
        <v>19</v>
      </c>
      <c r="O19" s="4" t="s">
        <v>17</v>
      </c>
      <c r="P19" s="4" t="s">
        <v>5524</v>
      </c>
      <c r="R19" s="13" t="s">
        <v>8</v>
      </c>
      <c r="S19" s="15">
        <v>20.25</v>
      </c>
      <c r="T19" s="16">
        <v>45.88</v>
      </c>
      <c r="U19" s="15">
        <v>20.25</v>
      </c>
      <c r="V19" s="16">
        <v>45.88</v>
      </c>
    </row>
    <row r="20" spans="2:22" x14ac:dyDescent="0.2">
      <c r="B20" s="6" t="s">
        <v>5520</v>
      </c>
      <c r="C20" s="7">
        <f>COUNTIFS(metricas!E2:E9999,"=0",metricas!B2:B9999,"LSCC")</f>
        <v>37</v>
      </c>
      <c r="D20" s="7">
        <f>COUNTIFS(metricas!E2:E9999,"=0",metricas!B2:B9999,"IN")</f>
        <v>761</v>
      </c>
      <c r="E20" s="7">
        <f>COUNTIFS(metricas!E2:E9999,"=0",metricas!B2:B9999,"OUT")</f>
        <v>172</v>
      </c>
      <c r="F20" s="7">
        <f>COUNTIFS(metricas!E2:E9999,"=0",metricas!B2:B9999,"TUBES")</f>
        <v>592</v>
      </c>
      <c r="G20" s="7">
        <f>COUNTIFS(metricas!E2:E9999,"=0",metricas!B2:B9999,"TENDRILS")</f>
        <v>460</v>
      </c>
      <c r="H20" s="7">
        <f>COUNTIFS(metricas!E2:E9999,"=0",metricas!B2:B9999,"DISCONNECTED")</f>
        <v>160</v>
      </c>
      <c r="J20" s="6" t="s">
        <v>5520</v>
      </c>
      <c r="K20" s="7">
        <f>COUNTIFS(metricas!J2:J9999,"&lt;=7",metricas!B2:B9999,"LSCC")</f>
        <v>59</v>
      </c>
      <c r="L20" s="7">
        <f>COUNTIFS(metricas!J2:J9999,"&lt;=7",metricas!B2:B9999,"IN")</f>
        <v>2026</v>
      </c>
      <c r="M20" s="7">
        <f>COUNTIFS(metricas!J2:J9999,"&lt;=7",metricas!B2:B9999,"OUT")</f>
        <v>296</v>
      </c>
      <c r="N20" s="7">
        <f>COUNTIFS(metricas!J2:J9999,"&lt;=7",metricas!B2:B9999,"TUBES")</f>
        <v>1363</v>
      </c>
      <c r="O20" s="7">
        <f>COUNTIFS(metricas!J2:J9999,"&lt;=7",metricas!B2:B9999,"TENDRILS")</f>
        <v>1028</v>
      </c>
      <c r="P20" s="7">
        <f>COUNTIFS(metricas!J2:J9999,"&lt;=7",metricas!B2:B9999,"DISCONNECTED")</f>
        <v>134</v>
      </c>
    </row>
    <row r="21" spans="2:22" ht="15" x14ac:dyDescent="0.25">
      <c r="B21" s="6" t="s">
        <v>5521</v>
      </c>
      <c r="C21" s="9">
        <f>COUNTIFS(metricas!E2:E9999,"&gt;=1",metricas!E2:E9999,"&lt;=20",metricas!B2:B9999,"LSCC")</f>
        <v>33</v>
      </c>
      <c r="D21" s="6">
        <f>COUNTIFS(metricas!E2:E9999,"&gt;=1",metricas!E2:E9999,"&lt;=20",metricas!B2:B9999,"IN")</f>
        <v>1075</v>
      </c>
      <c r="E21" s="6">
        <f>COUNTIFS(metricas!E2:E9999,"&gt;=1",metricas!E2:E9999,"&lt;=20",metricas!B2:B9999,"OUT")</f>
        <v>240</v>
      </c>
      <c r="F21" s="6">
        <f>COUNTIFS(metricas!E2:E9999,"&gt;=1",metricas!E2:E9999,"&lt;=20",metricas!B2:B9999,"TUBES")</f>
        <v>807</v>
      </c>
      <c r="G21" s="6">
        <f>COUNTIFS(metricas!E2:E9999,"&gt;=1",metricas!E2:E9999,"&lt;=20",metricas!B2:B9999,"TENDRILS")</f>
        <v>617</v>
      </c>
      <c r="H21" s="6">
        <f>COUNTIFS(metricas!E2:E9999,"&gt;=1",metricas!E2:E9999,"&lt;=20",metricas!B2:B9999,"DISCONNECTED")</f>
        <v>29</v>
      </c>
      <c r="J21" s="6" t="s">
        <v>5521</v>
      </c>
      <c r="K21" s="9">
        <f>COUNTIFS(metricas!J2:J9999,"&gt;7",metricas!J2:J9999,"&lt;=39",metricas!B2:B9999,"LSCC")</f>
        <v>16</v>
      </c>
      <c r="L21" s="6">
        <f>COUNTIFS(metricas!J2:J9999,"&gt;7",metricas!J2:J9999,"&lt;=39",metricas!B2:B9999,"IN")</f>
        <v>87</v>
      </c>
      <c r="M21" s="6">
        <f>COUNTIFS(metricas!J2:J9999,"&gt;7",metricas!J2:J9999,"&lt;=39",metricas!B2:B9999,"OUT")</f>
        <v>103</v>
      </c>
      <c r="N21" s="6">
        <f>COUNTIFS(metricas!J2:J9999,"&gt;7",metricas!J2:J9999,"&lt;=39",metricas!B2:B9999,"TUBES")</f>
        <v>81</v>
      </c>
      <c r="O21" s="6">
        <f>COUNTIFS(metricas!J2:J9999,"&gt;7",metricas!J2:J9999,"&lt;=39",metricas!B2:B9999,"TENDRILS")</f>
        <v>115</v>
      </c>
      <c r="P21" s="6">
        <f>COUNTIFS(metricas!J2:J9999,"&gt;7",metricas!J2:J9999,"&lt;=39",metricas!B2:B9999,"DISCONNECTED")</f>
        <v>50</v>
      </c>
    </row>
    <row r="22" spans="2:22" x14ac:dyDescent="0.2">
      <c r="B22" s="6" t="s">
        <v>5522</v>
      </c>
      <c r="C22" s="6">
        <f>COUNTIFS(metricas!E2:E9999,"&gt;20",metricas!B2:B9999,"LSCC")</f>
        <v>16</v>
      </c>
      <c r="D22" s="6">
        <f>COUNTIFS(metricas!E2:E9999,"&gt;20",metricas!B2:B9999,"IN")</f>
        <v>303</v>
      </c>
      <c r="E22" s="6">
        <f>COUNTIFS(metricas!E2:E9999,"&gt;20",metricas!B2:B9999,"OUT")</f>
        <v>56</v>
      </c>
      <c r="F22" s="6">
        <f>COUNTIFS(metricas!E2:E9999,"&gt;20",metricas!B2:B9999,"TUBES")</f>
        <v>60</v>
      </c>
      <c r="G22" s="6">
        <f>COUNTIFS(metricas!E2:E9999,"&gt;20",metricas!B2:B9999,"TENDRILS")</f>
        <v>78</v>
      </c>
      <c r="H22" s="6">
        <f>COUNTIFS(metricas!E2:E9999,"&gt;20",metricas!B2:B9999,"DISCONNECTED")</f>
        <v>5</v>
      </c>
      <c r="J22" s="6" t="s">
        <v>5522</v>
      </c>
      <c r="K22" s="6">
        <f>COUNTIFS(metricas!J2:J9999,"&gt;39",metricas!B2:B9999,"LSCC")</f>
        <v>11</v>
      </c>
      <c r="L22" s="6">
        <f>COUNTIFS(metricas!J2:J9999,"&gt;39",metricas!B2:B9999,"IN")</f>
        <v>26</v>
      </c>
      <c r="M22" s="6">
        <f>COUNTIFS(metricas!J2:J9999,"&gt;39",metricas!B2:B9999,"OUT")</f>
        <v>69</v>
      </c>
      <c r="N22" s="6">
        <f>COUNTIFS(metricas!J2:J9999,"&gt;39",metricas!B2:B9999,"TUBES")</f>
        <v>15</v>
      </c>
      <c r="O22" s="6">
        <f>COUNTIFS(metricas!J2:J9999,"&gt;39",metricas!B2:B9999,"TENDRILS")</f>
        <v>12</v>
      </c>
      <c r="P22" s="6">
        <f>COUNTIFS(metricas!J2:J9999,"&gt;39",metricas!B2:B9999,"DISCONNECTED")</f>
        <v>10</v>
      </c>
    </row>
    <row r="23" spans="2:22" ht="15" x14ac:dyDescent="0.25">
      <c r="B23" s="1"/>
      <c r="C23" s="34">
        <f>SUM(C20:H22)</f>
        <v>5501</v>
      </c>
      <c r="D23" s="34"/>
      <c r="E23" s="34"/>
      <c r="F23" s="34"/>
      <c r="G23" s="34"/>
      <c r="H23" s="34"/>
      <c r="J23" s="1"/>
      <c r="K23" s="35">
        <f>SUM(K20:P22)</f>
        <v>5501</v>
      </c>
      <c r="L23" s="36"/>
      <c r="M23" s="36"/>
      <c r="N23" s="36"/>
      <c r="O23" s="36"/>
      <c r="P23" s="37"/>
    </row>
    <row r="25" spans="2:22" ht="15" x14ac:dyDescent="0.25">
      <c r="B25" s="1"/>
      <c r="C25" s="29" t="s">
        <v>5</v>
      </c>
      <c r="D25" s="29"/>
      <c r="E25" s="29"/>
      <c r="F25" s="29"/>
      <c r="G25" s="29"/>
      <c r="H25" s="29"/>
      <c r="J25" s="1"/>
      <c r="K25" s="30" t="s">
        <v>10</v>
      </c>
      <c r="L25" s="31"/>
      <c r="M25" s="31"/>
      <c r="N25" s="31"/>
      <c r="O25" s="31"/>
      <c r="P25" s="32"/>
    </row>
    <row r="26" spans="2:22" x14ac:dyDescent="0.2">
      <c r="B26" s="1"/>
      <c r="C26" s="4" t="s">
        <v>1644</v>
      </c>
      <c r="D26" s="4" t="s">
        <v>34</v>
      </c>
      <c r="E26" s="4" t="s">
        <v>15</v>
      </c>
      <c r="F26" s="4" t="s">
        <v>19</v>
      </c>
      <c r="G26" s="4" t="s">
        <v>17</v>
      </c>
      <c r="H26" s="4" t="s">
        <v>5524</v>
      </c>
      <c r="J26" s="1"/>
      <c r="K26" s="4" t="s">
        <v>1644</v>
      </c>
      <c r="L26" s="4" t="s">
        <v>34</v>
      </c>
      <c r="M26" s="4" t="s">
        <v>15</v>
      </c>
      <c r="N26" s="4" t="s">
        <v>19</v>
      </c>
      <c r="O26" s="4" t="s">
        <v>17</v>
      </c>
      <c r="P26" s="4" t="s">
        <v>5524</v>
      </c>
    </row>
    <row r="27" spans="2:22" x14ac:dyDescent="0.2">
      <c r="B27" s="6" t="s">
        <v>5520</v>
      </c>
      <c r="C27" s="7">
        <f>COUNTIFS(metricas!F2:F9999,"&lt;=2",metricas!B2:B9999,"LSCC")</f>
        <v>86</v>
      </c>
      <c r="D27" s="7">
        <f>COUNTIFS(metricas!F2:F9999,"&lt;=2",metricas!B2:B9999,"IN")</f>
        <v>2137</v>
      </c>
      <c r="E27" s="7">
        <f>COUNTIFS(metricas!F2:F9999,"&lt;=2",metricas!B2:B9999,"OUT")</f>
        <v>458</v>
      </c>
      <c r="F27" s="7">
        <f>COUNTIFS(metricas!F2:F9999,"&lt;=2",metricas!B2:B9999,"TUBES")</f>
        <v>1457</v>
      </c>
      <c r="G27" s="7">
        <f>COUNTIFS(metricas!F2:F9999,"&lt;=2",metricas!B2:B9999,"TENDRILS")</f>
        <v>1116</v>
      </c>
      <c r="H27" s="7">
        <f>COUNTIFS(metricas!F2:F9999,"&lt;=2",metricas!B2:B9999,"DISCONNECTED")</f>
        <v>192</v>
      </c>
      <c r="J27" s="6" t="s">
        <v>5520</v>
      </c>
      <c r="K27" s="7">
        <f>COUNTIFS(metricas!K2:K9999,"&lt;=11",metricas!B2:B9999,"LSCC")</f>
        <v>57</v>
      </c>
      <c r="L27" s="7">
        <f>COUNTIFS(metricas!K2:K9999,"&lt;=11",metricas!B2:B9999,"IN")</f>
        <v>1856</v>
      </c>
      <c r="M27" s="7">
        <f>COUNTIFS(metricas!K2:K9999,"&lt;=11",metricas!B2:B9999,"OUT")</f>
        <v>382</v>
      </c>
      <c r="N27" s="7">
        <f>COUNTIFS(metricas!K2:K9999,"&lt;=11",metricas!B2:B9999,"TUBES")</f>
        <v>1340</v>
      </c>
      <c r="O27" s="7">
        <f>COUNTIFS(metricas!K2:K9999,"&lt;=11",metricas!B2:B9999,"TENDRILS")</f>
        <v>1059</v>
      </c>
      <c r="P27" s="7">
        <f>COUNTIFS(metricas!K2:K9999,"&lt;=11",metricas!B2:B9999,"DISCONNECTED")</f>
        <v>188</v>
      </c>
    </row>
    <row r="28" spans="2:22" ht="15" x14ac:dyDescent="0.25">
      <c r="B28" s="6" t="s">
        <v>5521</v>
      </c>
      <c r="C28" s="9">
        <f>COUNTIFS(metricas!F2:F9999,"&gt;2",metricas!F2:F9999,"&lt;=4",metricas!B2:B9999,"LSCC")</f>
        <v>0</v>
      </c>
      <c r="D28" s="6">
        <f>COUNTIFS(metricas!F2:F9999,"&gt;2",metricas!F2:F9999,"&lt;=4",metricas!B2:B9999,"IN")</f>
        <v>2</v>
      </c>
      <c r="E28" s="6">
        <f>COUNTIFS(metricas!F2:F9999,"&gt;2",metricas!F2:F9999,"&lt;=4",metricas!B2:B9999,"OUT")</f>
        <v>7</v>
      </c>
      <c r="F28" s="6">
        <f>COUNTIFS(metricas!F2:F9999,"&gt;2",metricas!F2:F9999,"&lt;=4",metricas!B2:B9999,"TUBES")</f>
        <v>2</v>
      </c>
      <c r="G28" s="6">
        <f>COUNTIFS(metricas!F2:F9999,"&gt;2",metricas!F2:F9999,"&lt;=4",metricas!B2:B9999,"TENDRILS")</f>
        <v>37</v>
      </c>
      <c r="H28" s="6">
        <f>COUNTIFS(metricas!F2:F9999,"&gt;2",metricas!F2:F9999,"&lt;=4",metricas!B2:B9999,"DISCONNECTED")</f>
        <v>2</v>
      </c>
      <c r="J28" s="6" t="s">
        <v>5521</v>
      </c>
      <c r="K28" s="9">
        <f>COUNTIFS(metricas!K2:K9999,"&gt;11",metricas!K2:K9999,"&lt;=34",metricas!B2:B9999,"LSCC")</f>
        <v>24</v>
      </c>
      <c r="L28" s="6">
        <f>COUNTIFS(metricas!K2:K9999,"&gt;11",metricas!K2:K9999,"&lt;=34",metricas!B2:B9999,"IN")</f>
        <v>256</v>
      </c>
      <c r="M28" s="6">
        <f>COUNTIFS(metricas!K2:K9999,"&gt;11",metricas!K2:K9999,"&lt;=34",metricas!B2:B9999,"OUT")</f>
        <v>81</v>
      </c>
      <c r="N28" s="6">
        <f>COUNTIFS(metricas!K2:K9999,"&gt;11",metricas!K2:K9999,"&lt;=34",metricas!B2:B9999,"TUBES")</f>
        <v>114</v>
      </c>
      <c r="O28" s="6">
        <f>COUNTIFS(metricas!K2:K9999,"&gt;11",metricas!K2:K9999,"&lt;=34",metricas!B2:B9999,"TENDRILS")</f>
        <v>93</v>
      </c>
      <c r="P28" s="6">
        <f>COUNTIFS(metricas!K2:K9999,"&gt;11",metricas!K2:K9999,"&lt;=34",metricas!B2:B9999,"DISCONNECTED")</f>
        <v>6</v>
      </c>
    </row>
    <row r="29" spans="2:22" x14ac:dyDescent="0.2">
      <c r="B29" s="6" t="s">
        <v>5522</v>
      </c>
      <c r="C29" s="6">
        <f>COUNTIFS(metricas!F2:F9999,"&gt;4",metricas!B2:B9999,"LSCC")</f>
        <v>0</v>
      </c>
      <c r="D29" s="6">
        <f>COUNTIFS(metricas!F2:F9999,"&gt;4",metricas!B2:B9999,"IN")</f>
        <v>0</v>
      </c>
      <c r="E29" s="6">
        <f>COUNTIFS(metricas!F2:F9999,"&gt;4",metricas!B2:B9999,"OUT")</f>
        <v>3</v>
      </c>
      <c r="F29" s="6">
        <f>COUNTIFS(metricas!F2:F9999,"&gt;4",metricas!B2:B9999,"TUBES")</f>
        <v>0</v>
      </c>
      <c r="G29" s="6">
        <f>COUNTIFS(metricas!F2:F9999,"&gt;4",metricas!B2:B9999,"TENDRILS")</f>
        <v>2</v>
      </c>
      <c r="H29" s="6">
        <f>COUNTIFS(metricas!F2:F9999,"&gt;4",metricas!B2:B9999,"DISCONNECTED")</f>
        <v>0</v>
      </c>
      <c r="J29" s="6" t="s">
        <v>5522</v>
      </c>
      <c r="K29" s="6">
        <f>COUNTIFS(metricas!K2:K9999,"&gt;34",metricas!B2:B9999,"LSCC")</f>
        <v>5</v>
      </c>
      <c r="L29" s="6">
        <f>COUNTIFS(metricas!K2:K9999,"&gt;34",metricas!B2:B9999,"IN")</f>
        <v>27</v>
      </c>
      <c r="M29" s="6">
        <f>COUNTIFS(metricas!K2:K9999,"&gt;34",metricas!B2:B9999,"OUT")</f>
        <v>5</v>
      </c>
      <c r="N29" s="6">
        <f>COUNTIFS(metricas!K2:K9999,"&gt;34",metricas!B2:B9999,"TUBES")</f>
        <v>5</v>
      </c>
      <c r="O29" s="6">
        <f>COUNTIFS(metricas!K2:K9999,"&gt;34",metricas!B2:B9999,"TENDRILS")</f>
        <v>3</v>
      </c>
      <c r="P29" s="6">
        <f>COUNTIFS(metricas!K2:K9999,"&gt;34",metricas!B2:B9999,"DISCONNECTED")</f>
        <v>0</v>
      </c>
    </row>
    <row r="30" spans="2:22" ht="15" x14ac:dyDescent="0.25">
      <c r="B30" s="1"/>
      <c r="C30" s="34">
        <f>SUM(C27:H29)</f>
        <v>5501</v>
      </c>
      <c r="D30" s="34"/>
      <c r="E30" s="34"/>
      <c r="F30" s="34"/>
      <c r="G30" s="34"/>
      <c r="H30" s="34"/>
      <c r="J30" s="1"/>
      <c r="K30" s="35">
        <f>SUM(K27:P29)</f>
        <v>5501</v>
      </c>
      <c r="L30" s="36"/>
      <c r="M30" s="36"/>
      <c r="N30" s="36"/>
      <c r="O30" s="36"/>
      <c r="P30" s="37"/>
    </row>
    <row r="32" spans="2:22" ht="15" x14ac:dyDescent="0.25">
      <c r="B32" s="1"/>
      <c r="C32" s="30" t="s">
        <v>6</v>
      </c>
      <c r="D32" s="31"/>
      <c r="E32" s="31"/>
      <c r="F32" s="31"/>
      <c r="G32" s="31"/>
      <c r="H32" s="32"/>
      <c r="J32" s="1"/>
      <c r="K32" s="30" t="s">
        <v>11</v>
      </c>
      <c r="L32" s="31"/>
      <c r="M32" s="31"/>
      <c r="N32" s="31"/>
      <c r="O32" s="31"/>
      <c r="P32" s="32"/>
    </row>
    <row r="33" spans="2:16" x14ac:dyDescent="0.2">
      <c r="B33" s="1"/>
      <c r="C33" s="4" t="s">
        <v>1644</v>
      </c>
      <c r="D33" s="4" t="s">
        <v>34</v>
      </c>
      <c r="E33" s="4" t="s">
        <v>15</v>
      </c>
      <c r="F33" s="4" t="s">
        <v>19</v>
      </c>
      <c r="G33" s="4" t="s">
        <v>17</v>
      </c>
      <c r="H33" s="4" t="s">
        <v>5524</v>
      </c>
      <c r="J33" s="1"/>
      <c r="K33" s="4" t="s">
        <v>1644</v>
      </c>
      <c r="L33" s="4" t="s">
        <v>34</v>
      </c>
      <c r="M33" s="4" t="s">
        <v>15</v>
      </c>
      <c r="N33" s="4" t="s">
        <v>19</v>
      </c>
      <c r="O33" s="4" t="s">
        <v>17</v>
      </c>
      <c r="P33" s="4" t="s">
        <v>5524</v>
      </c>
    </row>
    <row r="34" spans="2:16" x14ac:dyDescent="0.2">
      <c r="B34" s="6" t="s">
        <v>5520</v>
      </c>
      <c r="C34" s="7">
        <f>COUNTIFS(metricas!G2:G9999,"=1",metricas!B2:B9999,"LSCC")</f>
        <v>32</v>
      </c>
      <c r="D34" s="7">
        <f>COUNTIFS(metricas!G2:G9999,"=1",metricas!B2:B9999,"IN")</f>
        <v>1383</v>
      </c>
      <c r="E34" s="7">
        <f>COUNTIFS(metricas!G2:G9999,"=1",metricas!B2:B9999,"OUT")</f>
        <v>275</v>
      </c>
      <c r="F34" s="7">
        <f>COUNTIFS(metricas!G2:G9999,"=1",metricas!B2:B9999,"TUBES")</f>
        <v>976</v>
      </c>
      <c r="G34" s="7">
        <f>COUNTIFS(metricas!G2:G9999,"=1",metricas!B2:B9999,"TENDRILS")</f>
        <v>797</v>
      </c>
      <c r="H34" s="7">
        <f>COUNTIFS(metricas!G2:G9999,"=1",metricas!B2:B9999,"DISCONNECTED")</f>
        <v>183</v>
      </c>
      <c r="J34" s="6" t="s">
        <v>5520</v>
      </c>
      <c r="K34" s="7">
        <f>COUNTIFS(metricas!L2:L9999,"&lt;=11",metricas!B2:B9999,"LSCC")</f>
        <v>85</v>
      </c>
      <c r="L34" s="7">
        <f>COUNTIFS(metricas!L2:L9999,"&lt;=11",metricas!B2:B9999,"IN")</f>
        <v>2126</v>
      </c>
      <c r="M34" s="7">
        <f>COUNTIFS(metricas!L2:L9999,"&lt;=11",metricas!B2:B9999,"OUT")</f>
        <v>443</v>
      </c>
      <c r="N34" s="7">
        <f>COUNTIFS(metricas!L2:L9999,"&lt;=11",metricas!B2:B9999,"TUBES")</f>
        <v>1453</v>
      </c>
      <c r="O34" s="7">
        <f>COUNTIFS(metricas!L2:L9999,"&lt;=11",metricas!B2:B9999,"TENDRILS")</f>
        <v>1150</v>
      </c>
      <c r="P34" s="7">
        <f>COUNTIFS(metricas!L2:L9999,"&lt;=11",metricas!B2:B9999,"DISCONNECTED")</f>
        <v>194</v>
      </c>
    </row>
    <row r="35" spans="2:16" ht="15" x14ac:dyDescent="0.25">
      <c r="B35" s="6" t="s">
        <v>5521</v>
      </c>
      <c r="C35" s="9">
        <f>COUNTIFS(metricas!G2:G9999,"&gt;=0,2",metricas!G2:G9999,"&lt;=0,5",metricas!B2:B9999,"LSCC")</f>
        <v>49</v>
      </c>
      <c r="D35" s="6">
        <f>COUNTIFS(metricas!G2:G9999,"&gt;=0,2",metricas!G2:G9999,"&lt;=0,5",metricas!B2:B9999,"IN")</f>
        <v>722</v>
      </c>
      <c r="E35" s="6">
        <f>COUNTIFS(metricas!G2:G9999,"&gt;=0,2",metricas!G2:G9999,"&lt;=0,5",metricas!B2:B9999,"OUT")</f>
        <v>171</v>
      </c>
      <c r="F35" s="6">
        <f>COUNTIFS(metricas!G2:G9999,"&gt;=0,2",metricas!G2:G9999,"&lt;=0,5",metricas!B2:B9999,"TUBES")</f>
        <v>455</v>
      </c>
      <c r="G35" s="6">
        <f>COUNTIFS(metricas!G2:G9999,"&gt;=0,2",metricas!G2:G9999,"&lt;=0,5",metricas!B2:B9999,"TENDRILS")</f>
        <v>335</v>
      </c>
      <c r="H35" s="6">
        <f>COUNTIFS(metricas!G2:G9999,"&gt;=0,2",metricas!G2:G9999,"&lt;=0,5",metricas!B2:B9999,"DISCONNECTED")</f>
        <v>8</v>
      </c>
      <c r="J35" s="6" t="s">
        <v>5521</v>
      </c>
      <c r="K35" s="9">
        <f>COUNTIFS(metricas!L2:L9999,"&gt;11",metricas!L2:L9999,"&lt;=28",metricas!B2:B9999,"LSCC")</f>
        <v>1</v>
      </c>
      <c r="L35" s="6">
        <f>COUNTIFS(metricas!L2:L9999,"&gt;11",metricas!L2:L9999,"&lt;=28",metricas!B2:B9999,"IN")</f>
        <v>9</v>
      </c>
      <c r="M35" s="6">
        <f>COUNTIFS(metricas!L2:L9999,"&gt;11",metricas!L2:L9999,"&lt;=28",metricas!B2:B9999,"OUT")</f>
        <v>17</v>
      </c>
      <c r="N35" s="6">
        <f>COUNTIFS(metricas!L2:L9999,"&gt;11",metricas!L2:L9999,"&lt;=28",metricas!B2:B9999,"TUBES")</f>
        <v>3</v>
      </c>
      <c r="O35" s="6">
        <f>COUNTIFS(metricas!L2:L9999,"&gt;11",metricas!L2:L9999,"&lt;=28",metricas!B2:B9999,"TENDRILS")</f>
        <v>5</v>
      </c>
      <c r="P35" s="6">
        <f>COUNTIFS(metricas!L2:L9999,"&gt;11",metricas!L2:L9999,"&lt;=28",metricas!B2:B9999,"DISCONNECTED")</f>
        <v>0</v>
      </c>
    </row>
    <row r="36" spans="2:16" x14ac:dyDescent="0.2">
      <c r="B36" s="6" t="s">
        <v>5522</v>
      </c>
      <c r="C36" s="6">
        <f>COUNTIFS(metricas!G2:G9999,"&lt;0,2",metricas!B2:B9999,"LSCC")</f>
        <v>5</v>
      </c>
      <c r="D36" s="6">
        <f>COUNTIFS(metricas!G2:G9999,"&lt;0,2",metricas!B2:B9999,"IN")</f>
        <v>34</v>
      </c>
      <c r="E36" s="6">
        <f>COUNTIFS(metricas!G2:G9999,"&lt;0,2",metricas!B2:B9999,"OUT")</f>
        <v>22</v>
      </c>
      <c r="F36" s="6">
        <f>COUNTIFS(metricas!G2:G9999,"&lt;0,2",metricas!B2:B9999,"TUBES")</f>
        <v>28</v>
      </c>
      <c r="G36" s="6">
        <f>COUNTIFS(metricas!G2:G9999,"&lt;0,2",metricas!B2:B9999,"TENDRILS")</f>
        <v>23</v>
      </c>
      <c r="H36" s="6">
        <f>COUNTIFS(metricas!G2:G9999,"&lt;0,2",metricas!B2:B9999,"DISCONNECTED")</f>
        <v>3</v>
      </c>
      <c r="J36" s="6" t="s">
        <v>5522</v>
      </c>
      <c r="K36" s="6">
        <f>COUNTIFS(metricas!L2:L9999,"&gt;28",metricas!B2:B9999,"LSCC")</f>
        <v>0</v>
      </c>
      <c r="L36" s="6">
        <f>COUNTIFS(metricas!L2:L9999,"&gt;28",metricas!B2:B9999,"IN")</f>
        <v>4</v>
      </c>
      <c r="M36" s="6">
        <f>COUNTIFS(metricas!L2:L9999,"&gt;28",metricas!B2:B9999,"OUT")</f>
        <v>8</v>
      </c>
      <c r="N36" s="6">
        <f>COUNTIFS(metricas!L2:L9999,"&gt;28",metricas!B2:B9999,"TUBES")</f>
        <v>3</v>
      </c>
      <c r="O36" s="6">
        <f>COUNTIFS(metricas!L2:L9999,"&gt;28",metricas!B2:B9999,"TENDRILS")</f>
        <v>0</v>
      </c>
      <c r="P36" s="6"/>
    </row>
    <row r="37" spans="2:16" ht="15" x14ac:dyDescent="0.25">
      <c r="B37" s="1"/>
      <c r="C37" s="35">
        <f>SUM(C34:H36)</f>
        <v>5501</v>
      </c>
      <c r="D37" s="36"/>
      <c r="E37" s="36"/>
      <c r="F37" s="36"/>
      <c r="G37" s="36"/>
      <c r="H37" s="37"/>
      <c r="J37" s="1"/>
      <c r="K37" s="34">
        <f>SUM(K34:P36)</f>
        <v>5501</v>
      </c>
      <c r="L37" s="34"/>
      <c r="M37" s="34"/>
      <c r="N37" s="34"/>
      <c r="O37" s="34"/>
      <c r="P37" s="34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11:H11"/>
    <mergeCell ref="K11:P11"/>
    <mergeCell ref="C4:H4"/>
    <mergeCell ref="K4:P4"/>
    <mergeCell ref="R4:S4"/>
    <mergeCell ref="C9:H9"/>
    <mergeCell ref="K9:P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8E00-5ECD-4998-815F-E6A269F7BAFA}">
  <dimension ref="A1:AM14"/>
  <sheetViews>
    <sheetView workbookViewId="0">
      <selection sqref="A1:XFD1048576"/>
    </sheetView>
  </sheetViews>
  <sheetFormatPr defaultRowHeight="12.75" x14ac:dyDescent="0.2"/>
  <cols>
    <col min="1" max="1" width="7.140625" style="28" bestFit="1" customWidth="1"/>
    <col min="2" max="2" width="4" style="17" bestFit="1" customWidth="1"/>
    <col min="3" max="3" width="5.7109375" style="17" customWidth="1"/>
    <col min="4" max="4" width="3" style="17" bestFit="1" customWidth="1"/>
    <col min="5" max="5" width="5.7109375" style="17" customWidth="1"/>
    <col min="6" max="6" width="3" style="17" bestFit="1" customWidth="1"/>
    <col min="7" max="7" width="5.7109375" style="17" bestFit="1" customWidth="1"/>
    <col min="8" max="8" width="5" style="17" bestFit="1" customWidth="1"/>
    <col min="9" max="9" width="6.7109375" style="17" bestFit="1" customWidth="1"/>
    <col min="10" max="10" width="5" style="17" bestFit="1" customWidth="1"/>
    <col min="11" max="11" width="6.7109375" style="17" bestFit="1" customWidth="1"/>
    <col min="12" max="12" width="4" style="17" bestFit="1" customWidth="1"/>
    <col min="13" max="13" width="5.7109375" style="17" bestFit="1" customWidth="1"/>
    <col min="14" max="14" width="4" style="17" bestFit="1" customWidth="1"/>
    <col min="15" max="15" width="5.7109375" style="17" bestFit="1" customWidth="1"/>
    <col min="16" max="16" width="4" style="17" bestFit="1" customWidth="1"/>
    <col min="17" max="17" width="5.7109375" style="17" bestFit="1" customWidth="1"/>
    <col min="18" max="18" width="4" style="17" bestFit="1" customWidth="1"/>
    <col min="19" max="19" width="5.7109375" style="17" bestFit="1" customWidth="1"/>
    <col min="20" max="20" width="5" style="17" bestFit="1" customWidth="1"/>
    <col min="21" max="21" width="6.7109375" style="17" bestFit="1" customWidth="1"/>
    <col min="22" max="22" width="5" style="17" bestFit="1" customWidth="1"/>
    <col min="23" max="23" width="6.7109375" style="17" bestFit="1" customWidth="1"/>
    <col min="24" max="24" width="4" style="17" bestFit="1" customWidth="1"/>
    <col min="25" max="25" width="5.7109375" style="17" bestFit="1" customWidth="1"/>
    <col min="26" max="26" width="5" style="17" bestFit="1" customWidth="1"/>
    <col min="27" max="27" width="6.7109375" style="17" bestFit="1" customWidth="1"/>
    <col min="28" max="28" width="5" style="17" bestFit="1" customWidth="1"/>
    <col min="29" max="29" width="6.7109375" style="17" bestFit="1" customWidth="1"/>
    <col min="30" max="30" width="4" style="17" bestFit="1" customWidth="1"/>
    <col min="31" max="31" width="5.7109375" style="17" bestFit="1" customWidth="1"/>
    <col min="32" max="32" width="4" style="17" bestFit="1" customWidth="1"/>
    <col min="33" max="33" width="5.7109375" style="17" bestFit="1" customWidth="1"/>
    <col min="34" max="34" width="3" style="17" bestFit="1" customWidth="1"/>
    <col min="35" max="35" width="5.7109375" style="17" bestFit="1" customWidth="1"/>
    <col min="36" max="36" width="3" style="17" bestFit="1" customWidth="1"/>
    <col min="37" max="37" width="5.7109375" style="17" bestFit="1" customWidth="1"/>
    <col min="38" max="38" width="5" style="17" bestFit="1" customWidth="1"/>
    <col min="39" max="39" width="7.7109375" style="17" bestFit="1" customWidth="1"/>
    <col min="40" max="16384" width="9.140625" style="17"/>
  </cols>
  <sheetData>
    <row r="1" spans="1:39" x14ac:dyDescent="0.2">
      <c r="A1" s="40" t="s">
        <v>5519</v>
      </c>
      <c r="B1" s="42" t="s">
        <v>1644</v>
      </c>
      <c r="C1" s="42"/>
      <c r="D1" s="42"/>
      <c r="E1" s="42"/>
      <c r="F1" s="42"/>
      <c r="G1" s="42"/>
      <c r="H1" s="42" t="s">
        <v>34</v>
      </c>
      <c r="I1" s="42"/>
      <c r="J1" s="42"/>
      <c r="K1" s="42"/>
      <c r="L1" s="42"/>
      <c r="M1" s="42"/>
      <c r="N1" s="42" t="s">
        <v>15</v>
      </c>
      <c r="O1" s="42"/>
      <c r="P1" s="42"/>
      <c r="Q1" s="42"/>
      <c r="R1" s="42"/>
      <c r="S1" s="42"/>
      <c r="T1" s="42" t="s">
        <v>19</v>
      </c>
      <c r="U1" s="42"/>
      <c r="V1" s="42"/>
      <c r="W1" s="42"/>
      <c r="X1" s="42"/>
      <c r="Y1" s="42"/>
      <c r="Z1" s="42" t="s">
        <v>17</v>
      </c>
      <c r="AA1" s="42"/>
      <c r="AB1" s="42"/>
      <c r="AC1" s="42"/>
      <c r="AD1" s="42"/>
      <c r="AE1" s="42"/>
      <c r="AF1" s="42" t="s">
        <v>5524</v>
      </c>
      <c r="AG1" s="42"/>
      <c r="AH1" s="42"/>
      <c r="AI1" s="42"/>
      <c r="AJ1" s="42"/>
      <c r="AK1" s="42"/>
    </row>
    <row r="2" spans="1:39" ht="24" customHeight="1" x14ac:dyDescent="0.2">
      <c r="A2" s="41"/>
      <c r="B2" s="43" t="s">
        <v>5556</v>
      </c>
      <c r="C2" s="42"/>
      <c r="D2" s="43" t="s">
        <v>5557</v>
      </c>
      <c r="E2" s="42"/>
      <c r="F2" s="43" t="s">
        <v>5558</v>
      </c>
      <c r="G2" s="42"/>
      <c r="H2" s="43" t="s">
        <v>5556</v>
      </c>
      <c r="I2" s="42"/>
      <c r="J2" s="43" t="s">
        <v>5557</v>
      </c>
      <c r="K2" s="42"/>
      <c r="L2" s="43" t="s">
        <v>5558</v>
      </c>
      <c r="M2" s="42"/>
      <c r="N2" s="43" t="s">
        <v>5556</v>
      </c>
      <c r="O2" s="42"/>
      <c r="P2" s="43" t="s">
        <v>5557</v>
      </c>
      <c r="Q2" s="42"/>
      <c r="R2" s="43" t="s">
        <v>5558</v>
      </c>
      <c r="S2" s="42"/>
      <c r="T2" s="43" t="s">
        <v>5556</v>
      </c>
      <c r="U2" s="42"/>
      <c r="V2" s="43" t="s">
        <v>5557</v>
      </c>
      <c r="W2" s="42"/>
      <c r="X2" s="43" t="s">
        <v>5558</v>
      </c>
      <c r="Y2" s="42"/>
      <c r="Z2" s="43" t="s">
        <v>5556</v>
      </c>
      <c r="AA2" s="42"/>
      <c r="AB2" s="43" t="s">
        <v>5557</v>
      </c>
      <c r="AC2" s="42"/>
      <c r="AD2" s="43" t="s">
        <v>5558</v>
      </c>
      <c r="AE2" s="42"/>
      <c r="AF2" s="43" t="s">
        <v>5556</v>
      </c>
      <c r="AG2" s="42"/>
      <c r="AH2" s="43" t="s">
        <v>5557</v>
      </c>
      <c r="AI2" s="42"/>
      <c r="AJ2" s="43" t="s">
        <v>5558</v>
      </c>
      <c r="AK2" s="42"/>
    </row>
    <row r="3" spans="1:39" x14ac:dyDescent="0.2">
      <c r="A3" s="18" t="s">
        <v>2</v>
      </c>
      <c r="B3" s="19">
        <f>distribuicao!C6</f>
        <v>77</v>
      </c>
      <c r="C3" s="20">
        <f>distribuicao!C6/distribuicao!C9</f>
        <v>1.399745500818033E-2</v>
      </c>
      <c r="D3" s="19">
        <f>distribuicao!C7</f>
        <v>9</v>
      </c>
      <c r="E3" s="20">
        <f>distribuicao!C7/distribuicao!C9</f>
        <v>1.6360661697873114E-3</v>
      </c>
      <c r="F3" s="19">
        <f>distribuicao!C8</f>
        <v>0</v>
      </c>
      <c r="G3" s="20">
        <f>distribuicao!C8/distribuicao!C9</f>
        <v>0</v>
      </c>
      <c r="H3" s="19">
        <f>distribuicao!D6</f>
        <v>2022</v>
      </c>
      <c r="I3" s="20">
        <f>distribuicao!D6/distribuicao!C9</f>
        <v>0.36756953281221594</v>
      </c>
      <c r="J3" s="19">
        <f>distribuicao!D7</f>
        <v>113</v>
      </c>
      <c r="K3" s="20">
        <f>distribuicao!D7/distribuicao!C9</f>
        <v>2.0541719687329575E-2</v>
      </c>
      <c r="L3" s="19">
        <f>distribuicao!D8</f>
        <v>4</v>
      </c>
      <c r="M3" s="20">
        <f>distribuicao!D8/distribuicao!C9</f>
        <v>7.2714051990547168E-4</v>
      </c>
      <c r="N3" s="19">
        <f>distribuicao!E6</f>
        <v>375</v>
      </c>
      <c r="O3" s="20">
        <f>distribuicao!E6/distribuicao!C9</f>
        <v>6.8169423741137977E-2</v>
      </c>
      <c r="P3" s="19">
        <f>distribuicao!E7</f>
        <v>90</v>
      </c>
      <c r="Q3" s="20">
        <f>distribuicao!E7/distribuicao!C9</f>
        <v>1.6360661697873115E-2</v>
      </c>
      <c r="R3" s="19">
        <f>distribuicao!E8</f>
        <v>3</v>
      </c>
      <c r="S3" s="20">
        <f>distribuicao!E8/distribuicao!C9</f>
        <v>5.4535538992910384E-4</v>
      </c>
      <c r="T3" s="19">
        <f>distribuicao!F6</f>
        <v>1294</v>
      </c>
      <c r="U3" s="20">
        <f>distribuicao!F6/distribuicao!C9</f>
        <v>0.23522995818942011</v>
      </c>
      <c r="V3" s="19">
        <f>distribuicao!F7</f>
        <v>158</v>
      </c>
      <c r="W3" s="20">
        <f>distribuicao!F7/distribuicao!C9</f>
        <v>2.8722050536266135E-2</v>
      </c>
      <c r="X3" s="19">
        <f>distribuicao!F8</f>
        <v>7</v>
      </c>
      <c r="Y3" s="20">
        <f>distribuicao!F8/distribuicao!C9</f>
        <v>1.2724959098345755E-3</v>
      </c>
      <c r="Z3" s="19">
        <f>distribuicao!G6</f>
        <v>938</v>
      </c>
      <c r="AA3" s="20">
        <f>distribuicao!G6/distribuicao!C9</f>
        <v>0.17051445191783313</v>
      </c>
      <c r="AB3" s="19">
        <f>distribuicao!G7</f>
        <v>202</v>
      </c>
      <c r="AC3" s="20">
        <f>distribuicao!G7/distribuicao!C9</f>
        <v>3.672059625522632E-2</v>
      </c>
      <c r="AD3" s="19">
        <f>distribuicao!G8</f>
        <v>15</v>
      </c>
      <c r="AE3" s="20">
        <f>distribuicao!G8/distribuicao!C9</f>
        <v>2.7267769496455191E-3</v>
      </c>
      <c r="AF3" s="19">
        <f>distribuicao!H6</f>
        <v>175</v>
      </c>
      <c r="AG3" s="20">
        <f>distribuicao!H6/distribuicao!C9</f>
        <v>3.181239774586439E-2</v>
      </c>
      <c r="AH3" s="19">
        <f>distribuicao!H7</f>
        <v>15</v>
      </c>
      <c r="AI3" s="20">
        <f>distribuicao!H7/distribuicao!C9</f>
        <v>2.7267769496455191E-3</v>
      </c>
      <c r="AJ3" s="19">
        <f>distribuicao!H8</f>
        <v>4</v>
      </c>
      <c r="AK3" s="20">
        <f>distribuicao!H8/distribuicao!C9</f>
        <v>7.2714051990547168E-4</v>
      </c>
      <c r="AL3" s="21">
        <f>SUM(B3,D3,F3,H3,J3,L3,N3,P3,R3,T3,V3,X3,Z3,AB3,AD3,AF3,AH3,AJ3)</f>
        <v>5501</v>
      </c>
      <c r="AM3" s="22">
        <f>SUM(C3,E3,G3,I3,K3,M3,O3,Q3,S3,U3,W3,Y3,AA3,AC3,AE3,AG3,AI3,AK3)</f>
        <v>0.99999999999999989</v>
      </c>
    </row>
    <row r="4" spans="1:39" x14ac:dyDescent="0.2">
      <c r="A4" s="18" t="s">
        <v>3</v>
      </c>
      <c r="B4" s="19">
        <f>distribuicao!C13</f>
        <v>69</v>
      </c>
      <c r="C4" s="20">
        <f>distribuicao!C13/distribuicao!C9</f>
        <v>1.2543173968369388E-2</v>
      </c>
      <c r="D4" s="19">
        <f>distribuicao!C14</f>
        <v>15</v>
      </c>
      <c r="E4" s="20">
        <f>distribuicao!C14/distribuicao!C9</f>
        <v>2.7267769496455191E-3</v>
      </c>
      <c r="F4" s="19">
        <f>distribuicao!C15</f>
        <v>2</v>
      </c>
      <c r="G4" s="20">
        <f>distribuicao!C15/distribuicao!C9</f>
        <v>3.6357025995273584E-4</v>
      </c>
      <c r="H4" s="19">
        <f>distribuicao!D13</f>
        <v>1933</v>
      </c>
      <c r="I4" s="20">
        <f>distribuicao!D13/distribuicao!C9</f>
        <v>0.3513906562443192</v>
      </c>
      <c r="J4" s="19">
        <f>distribuicao!D14</f>
        <v>194</v>
      </c>
      <c r="K4" s="20">
        <f>distribuicao!D14/distribuicao!C9</f>
        <v>3.5266315215415379E-2</v>
      </c>
      <c r="L4" s="14">
        <f>distribuicao!D15</f>
        <v>12</v>
      </c>
      <c r="M4" s="20">
        <f>distribuicao!D15/distribuicao!C9</f>
        <v>2.1814215597164154E-3</v>
      </c>
      <c r="N4" s="19">
        <f>distribuicao!E13</f>
        <v>413</v>
      </c>
      <c r="O4" s="20">
        <f>distribuicao!E13/distribuicao!C9</f>
        <v>7.5077258680239956E-2</v>
      </c>
      <c r="P4" s="19">
        <f>distribuicao!E14</f>
        <v>52</v>
      </c>
      <c r="Q4" s="20">
        <f>distribuicao!E14/distribuicao!C9</f>
        <v>9.452826758771132E-3</v>
      </c>
      <c r="R4" s="19">
        <f>distribuicao!E15</f>
        <v>3</v>
      </c>
      <c r="S4" s="20">
        <f>distribuicao!E15/distribuicao!C9</f>
        <v>5.4535538992910384E-4</v>
      </c>
      <c r="T4" s="19">
        <f>distribuicao!F13</f>
        <v>1411</v>
      </c>
      <c r="U4" s="20">
        <f>distribuicao!F13/distribuicao!C9</f>
        <v>0.25649881839665517</v>
      </c>
      <c r="V4" s="19">
        <f>distribuicao!F14</f>
        <v>48</v>
      </c>
      <c r="W4" s="20">
        <f>distribuicao!F14/distribuicao!C9</f>
        <v>8.7256862388656615E-3</v>
      </c>
      <c r="X4" s="19">
        <f>distribuicao!F15</f>
        <v>0</v>
      </c>
      <c r="Y4" s="20">
        <f>distribuicao!F15/distribuicao!C9</f>
        <v>0</v>
      </c>
      <c r="Z4" s="19">
        <f>distribuicao!G13</f>
        <v>1081</v>
      </c>
      <c r="AA4" s="20">
        <f>distribuicao!G13/distribuicao!C9</f>
        <v>0.19650972550445372</v>
      </c>
      <c r="AB4" s="19">
        <f>distribuicao!G14</f>
        <v>74</v>
      </c>
      <c r="AC4" s="20">
        <f>distribuicao!G14/distribuicao!C9</f>
        <v>1.3452099618251227E-2</v>
      </c>
      <c r="AD4" s="19">
        <f>distribuicao!G15</f>
        <v>0</v>
      </c>
      <c r="AE4" s="20">
        <f>distribuicao!G15/distribuicao!C9</f>
        <v>0</v>
      </c>
      <c r="AF4" s="19">
        <f>distribuicao!H13</f>
        <v>187</v>
      </c>
      <c r="AG4" s="20">
        <f>distribuicao!H13/distribuicao!C9</f>
        <v>3.3993819305580805E-2</v>
      </c>
      <c r="AH4" s="19">
        <f>distribuicao!H14</f>
        <v>7</v>
      </c>
      <c r="AI4" s="20">
        <f>distribuicao!H14/distribuicao!C9</f>
        <v>1.2724959098345755E-3</v>
      </c>
      <c r="AJ4" s="19">
        <f>distribuicao!H15</f>
        <v>0</v>
      </c>
      <c r="AK4" s="20">
        <f>distribuicao!H15/distribuicao!C9</f>
        <v>0</v>
      </c>
      <c r="AL4" s="21">
        <f>SUM(B4,D4,F4,H4,J4,L4,N4,P4,R4,T4,V4,X4,Z4,AB4,AD4,AF4,AH4,AJ4)</f>
        <v>5501</v>
      </c>
      <c r="AM4" s="22">
        <f t="shared" ref="AM4:AM11" si="0">SUM(C4,E4,G4,I4,K4,M4,O4,Q4,S4,U4,W4,Y4,AA4,AC4,AE4,AG4,AI4,AK4)</f>
        <v>1</v>
      </c>
    </row>
    <row r="5" spans="1:39" x14ac:dyDescent="0.2">
      <c r="A5" s="18" t="s">
        <v>4</v>
      </c>
      <c r="B5" s="19">
        <f>distribuicao!C20</f>
        <v>37</v>
      </c>
      <c r="C5" s="20">
        <f>distribuicao!C20/distribuicao!C9</f>
        <v>6.7260498091256133E-3</v>
      </c>
      <c r="D5" s="19">
        <f>distribuicao!C21</f>
        <v>33</v>
      </c>
      <c r="E5" s="20">
        <f>distribuicao!C21/distribuicao!C9</f>
        <v>5.9989092892201419E-3</v>
      </c>
      <c r="F5" s="19">
        <f>distribuicao!C22</f>
        <v>16</v>
      </c>
      <c r="G5" s="20">
        <f>distribuicao!C22/distribuicao!C9</f>
        <v>2.9085620796218867E-3</v>
      </c>
      <c r="H5" s="19">
        <f>distribuicao!D20</f>
        <v>761</v>
      </c>
      <c r="I5" s="20">
        <f>distribuicao!D20/distribuicao!C9</f>
        <v>0.138338483912016</v>
      </c>
      <c r="J5" s="19">
        <f>distribuicao!D21</f>
        <v>1075</v>
      </c>
      <c r="K5" s="20">
        <f>distribuicao!D21/distribuicao!C9</f>
        <v>0.19541901472459552</v>
      </c>
      <c r="L5" s="19">
        <f>distribuicao!D22</f>
        <v>303</v>
      </c>
      <c r="M5" s="20">
        <f>distribuicao!D22/distribuicao!C9</f>
        <v>5.5080894382839481E-2</v>
      </c>
      <c r="N5" s="19">
        <f>distribuicao!E20</f>
        <v>172</v>
      </c>
      <c r="O5" s="20">
        <f>distribuicao!E20/distribuicao!C9</f>
        <v>3.1267042355935283E-2</v>
      </c>
      <c r="P5" s="19">
        <f>distribuicao!E21</f>
        <v>240</v>
      </c>
      <c r="Q5" s="20">
        <f>distribuicao!E21/distribuicao!C9</f>
        <v>4.3628431194328306E-2</v>
      </c>
      <c r="R5" s="19">
        <f>distribuicao!E22</f>
        <v>56</v>
      </c>
      <c r="S5" s="20">
        <f>distribuicao!E22/distribuicao!C9</f>
        <v>1.0179967278676604E-2</v>
      </c>
      <c r="T5" s="19">
        <f>distribuicao!F20</f>
        <v>592</v>
      </c>
      <c r="U5" s="20">
        <f>distribuicao!F20/distribuicao!C9</f>
        <v>0.10761679694600981</v>
      </c>
      <c r="V5" s="19">
        <f>distribuicao!F21</f>
        <v>807</v>
      </c>
      <c r="W5" s="20">
        <f>distribuicao!F21/distribuicao!C9</f>
        <v>0.14670059989092893</v>
      </c>
      <c r="X5" s="19">
        <f>distribuicao!F22</f>
        <v>60</v>
      </c>
      <c r="Y5" s="20">
        <f>distribuicao!F22/distribuicao!C9</f>
        <v>1.0907107798582076E-2</v>
      </c>
      <c r="Z5" s="19">
        <f>distribuicao!G20</f>
        <v>460</v>
      </c>
      <c r="AA5" s="20">
        <f>distribuicao!G20/distribuicao!C9</f>
        <v>8.3621159789129249E-2</v>
      </c>
      <c r="AB5" s="19">
        <f>distribuicao!G21</f>
        <v>617</v>
      </c>
      <c r="AC5" s="20">
        <f>distribuicao!G21/distribuicao!C9</f>
        <v>0.11216142519541901</v>
      </c>
      <c r="AD5" s="19">
        <f>distribuicao!G22</f>
        <v>78</v>
      </c>
      <c r="AE5" s="20">
        <f>distribuicao!G22/distribuicao!C9</f>
        <v>1.4179240138156699E-2</v>
      </c>
      <c r="AF5" s="19">
        <f>distribuicao!H20</f>
        <v>160</v>
      </c>
      <c r="AG5" s="20">
        <f>distribuicao!H20/distribuicao!C9</f>
        <v>2.9085620796218868E-2</v>
      </c>
      <c r="AH5" s="19">
        <f>distribuicao!H21</f>
        <v>29</v>
      </c>
      <c r="AI5" s="20">
        <f>distribuicao!H21/distribuicao!C9</f>
        <v>5.2717687693146697E-3</v>
      </c>
      <c r="AJ5" s="19">
        <f>distribuicao!H22</f>
        <v>5</v>
      </c>
      <c r="AK5" s="20">
        <f>distribuicao!H22/distribuicao!C9</f>
        <v>9.0892564988183963E-4</v>
      </c>
      <c r="AL5" s="21">
        <f t="shared" ref="AL5:AL12" si="1">SUM(B5,D5,F5,H5,J5,L5,N5,P5,R5,T5,V5,X5,Z5,AB5,AD5,AF5,AH5,AJ5)</f>
        <v>5501</v>
      </c>
      <c r="AM5" s="22">
        <f t="shared" si="0"/>
        <v>1.0000000000000002</v>
      </c>
    </row>
    <row r="6" spans="1:39" x14ac:dyDescent="0.2">
      <c r="A6" s="18" t="s">
        <v>5</v>
      </c>
      <c r="B6" s="23">
        <f>distribuicao!C27</f>
        <v>86</v>
      </c>
      <c r="C6" s="24">
        <f>distribuicao!C27/distribuicao!C9</f>
        <v>1.5633521177967642E-2</v>
      </c>
      <c r="D6" s="23">
        <f>distribuicao!C28</f>
        <v>0</v>
      </c>
      <c r="E6" s="24">
        <f>distribuicao!C28/distribuicao!C9</f>
        <v>0</v>
      </c>
      <c r="F6" s="23">
        <f>distribuicao!C29</f>
        <v>0</v>
      </c>
      <c r="G6" s="24">
        <f>distribuicao!C29/distribuicao!C9</f>
        <v>0</v>
      </c>
      <c r="H6" s="23">
        <f>distribuicao!D27</f>
        <v>2137</v>
      </c>
      <c r="I6" s="24">
        <f>distribuicao!D27/distribuicao!C9</f>
        <v>0.38847482275949829</v>
      </c>
      <c r="J6" s="23">
        <f>distribuicao!D28</f>
        <v>2</v>
      </c>
      <c r="K6" s="24">
        <f>distribuicao!D28/distribuicao!C9</f>
        <v>3.6357025995273584E-4</v>
      </c>
      <c r="L6" s="23">
        <f>distribuicao!D29</f>
        <v>0</v>
      </c>
      <c r="M6" s="24">
        <f>distribuicao!D29/distribuicao!C9</f>
        <v>0</v>
      </c>
      <c r="N6" s="23">
        <f>distribuicao!E27</f>
        <v>458</v>
      </c>
      <c r="O6" s="24">
        <f>distribuicao!E27/distribuicao!C9</f>
        <v>8.3257589529176515E-2</v>
      </c>
      <c r="P6" s="23">
        <f>distribuicao!E28</f>
        <v>7</v>
      </c>
      <c r="Q6" s="24">
        <f>distribuicao!E28/distribuicao!C9</f>
        <v>1.2724959098345755E-3</v>
      </c>
      <c r="R6" s="23">
        <f>distribuicao!E29</f>
        <v>3</v>
      </c>
      <c r="S6" s="24">
        <f>distribuicao!E29/distribuicao!C9</f>
        <v>5.4535538992910384E-4</v>
      </c>
      <c r="T6" s="23">
        <f>distribuicao!F27</f>
        <v>1457</v>
      </c>
      <c r="U6" s="24">
        <f>distribuicao!F27/distribuicao!C9</f>
        <v>0.26486093437556807</v>
      </c>
      <c r="V6" s="23">
        <f>distribuicao!F28</f>
        <v>2</v>
      </c>
      <c r="W6" s="24">
        <f>distribuicao!F28/distribuicao!C9</f>
        <v>3.6357025995273584E-4</v>
      </c>
      <c r="X6" s="23">
        <f>distribuicao!F29</f>
        <v>0</v>
      </c>
      <c r="Y6" s="24">
        <f>distribuicao!F29/distribuicao!C9</f>
        <v>0</v>
      </c>
      <c r="Z6" s="23">
        <f>distribuicao!G27</f>
        <v>1116</v>
      </c>
      <c r="AA6" s="24">
        <f>distribuicao!G27/distribuicao!C9</f>
        <v>0.2028722050536266</v>
      </c>
      <c r="AB6" s="23">
        <f>distribuicao!G28</f>
        <v>37</v>
      </c>
      <c r="AC6" s="24">
        <f>distribuicao!G28/distribuicao!C9</f>
        <v>6.7260498091256133E-3</v>
      </c>
      <c r="AD6" s="23">
        <f>distribuicao!G29</f>
        <v>2</v>
      </c>
      <c r="AE6" s="24">
        <f>distribuicao!G29/distribuicao!C9</f>
        <v>3.6357025995273584E-4</v>
      </c>
      <c r="AF6" s="23">
        <f>distribuicao!H27</f>
        <v>192</v>
      </c>
      <c r="AG6" s="24">
        <f>distribuicao!H27/distribuicao!C9</f>
        <v>3.4902744955462646E-2</v>
      </c>
      <c r="AH6" s="23">
        <f>distribuicao!H28</f>
        <v>2</v>
      </c>
      <c r="AI6" s="24">
        <f>distribuicao!H28/distribuicao!C9</f>
        <v>3.6357025995273584E-4</v>
      </c>
      <c r="AJ6" s="23">
        <f>distribuicao!H29</f>
        <v>0</v>
      </c>
      <c r="AK6" s="24">
        <f>distribuicao!H29/distribuicao!C9</f>
        <v>0</v>
      </c>
      <c r="AL6" s="21">
        <f t="shared" si="1"/>
        <v>5501</v>
      </c>
      <c r="AM6" s="22">
        <f t="shared" si="0"/>
        <v>0.99999999999999989</v>
      </c>
    </row>
    <row r="7" spans="1:39" x14ac:dyDescent="0.2">
      <c r="A7" s="18" t="s">
        <v>6</v>
      </c>
      <c r="B7" s="25">
        <f>distribuicao!C34</f>
        <v>32</v>
      </c>
      <c r="C7" s="26">
        <f>distribuicao!C34/distribuicao!C9</f>
        <v>5.8171241592437735E-3</v>
      </c>
      <c r="D7" s="27">
        <f>distribuicao!C35</f>
        <v>49</v>
      </c>
      <c r="E7" s="26">
        <f>distribuicao!C35/distribuicao!C9</f>
        <v>8.9074713688420282E-3</v>
      </c>
      <c r="F7" s="27">
        <f>distribuicao!C36</f>
        <v>5</v>
      </c>
      <c r="G7" s="26">
        <f>distribuicao!C36/distribuicao!C9</f>
        <v>9.0892564988183963E-4</v>
      </c>
      <c r="H7" s="27">
        <f>distribuicao!D34</f>
        <v>1383</v>
      </c>
      <c r="I7" s="26">
        <f>distribuicao!D34/distribuicao!C9</f>
        <v>0.25140883475731685</v>
      </c>
      <c r="J7" s="27">
        <f>distribuicao!D35</f>
        <v>722</v>
      </c>
      <c r="K7" s="26">
        <f>distribuicao!D35/distribuicao!C9</f>
        <v>0.13124886384293766</v>
      </c>
      <c r="L7" s="27">
        <f>distribuicao!D36</f>
        <v>34</v>
      </c>
      <c r="M7" s="26">
        <f>distribuicao!D36/distribuicao!C9</f>
        <v>6.1806944191965096E-3</v>
      </c>
      <c r="N7" s="27">
        <f>distribuicao!E34</f>
        <v>275</v>
      </c>
      <c r="O7" s="26">
        <f>distribuicao!E34/distribuicao!C9</f>
        <v>4.9990910743501184E-2</v>
      </c>
      <c r="P7" s="27">
        <f>distribuicao!E35</f>
        <v>171</v>
      </c>
      <c r="Q7" s="26">
        <f>distribuicao!E35/distribuicao!C9</f>
        <v>3.1085257225958916E-2</v>
      </c>
      <c r="R7" s="27">
        <f>distribuicao!E36</f>
        <v>22</v>
      </c>
      <c r="S7" s="26">
        <f>distribuicao!E36/distribuicao!C9</f>
        <v>3.9992728594800946E-3</v>
      </c>
      <c r="T7" s="27">
        <f>distribuicao!F34</f>
        <v>976</v>
      </c>
      <c r="U7" s="26">
        <f>distribuicao!F34/distribuicao!C9</f>
        <v>0.17742228685693509</v>
      </c>
      <c r="V7" s="27">
        <f>distribuicao!F35</f>
        <v>455</v>
      </c>
      <c r="W7" s="26">
        <f>distribuicao!F35/distribuicao!C9</f>
        <v>8.2712234139247415E-2</v>
      </c>
      <c r="X7" s="27">
        <f>distribuicao!F36</f>
        <v>28</v>
      </c>
      <c r="Y7" s="26">
        <f>distribuicao!F36/distribuicao!C9</f>
        <v>5.0899836393383021E-3</v>
      </c>
      <c r="Z7" s="27">
        <f>distribuicao!G34</f>
        <v>797</v>
      </c>
      <c r="AA7" s="26">
        <f>distribuicao!G34/distribuicao!C9</f>
        <v>0.14488274859116523</v>
      </c>
      <c r="AB7" s="27">
        <f>distribuicao!G35</f>
        <v>335</v>
      </c>
      <c r="AC7" s="26">
        <f>distribuicao!G35/distribuicao!C9</f>
        <v>6.0898018542083258E-2</v>
      </c>
      <c r="AD7" s="27">
        <f>distribuicao!G36</f>
        <v>23</v>
      </c>
      <c r="AE7" s="26">
        <f>distribuicao!G36/distribuicao!C9</f>
        <v>4.1810579894564623E-3</v>
      </c>
      <c r="AF7" s="27">
        <f>distribuicao!H34</f>
        <v>183</v>
      </c>
      <c r="AG7" s="26">
        <f>distribuicao!H34/distribuicao!C9</f>
        <v>3.3266678785675331E-2</v>
      </c>
      <c r="AH7" s="27">
        <f>distribuicao!H35</f>
        <v>8</v>
      </c>
      <c r="AI7" s="26">
        <f>distribuicao!H35/distribuicao!C9</f>
        <v>1.4542810398109434E-3</v>
      </c>
      <c r="AJ7" s="27">
        <f>distribuicao!H36</f>
        <v>3</v>
      </c>
      <c r="AK7" s="26">
        <f>distribuicao!H36/distribuicao!C9</f>
        <v>5.4535538992910384E-4</v>
      </c>
      <c r="AL7" s="21">
        <f t="shared" si="1"/>
        <v>5501</v>
      </c>
      <c r="AM7" s="22">
        <f t="shared" si="0"/>
        <v>0.99999999999999989</v>
      </c>
    </row>
    <row r="8" spans="1:39" x14ac:dyDescent="0.2">
      <c r="A8" s="18" t="s">
        <v>7</v>
      </c>
      <c r="B8" s="19">
        <f>distribuicao!K6</f>
        <v>35</v>
      </c>
      <c r="C8" s="20">
        <f>distribuicao!K6/distribuicao!C9</f>
        <v>6.3624795491728781E-3</v>
      </c>
      <c r="D8" s="19">
        <f>distribuicao!K7</f>
        <v>23</v>
      </c>
      <c r="E8" s="20">
        <f>distribuicao!K7/distribuicao!C9</f>
        <v>4.1810579894564623E-3</v>
      </c>
      <c r="F8" s="19">
        <f>distribuicao!K8</f>
        <v>28</v>
      </c>
      <c r="G8" s="20">
        <f>distribuicao!K8/distribuicao!C9</f>
        <v>5.0899836393383021E-3</v>
      </c>
      <c r="H8" s="19">
        <f>distribuicao!L6</f>
        <v>1054</v>
      </c>
      <c r="I8" s="20">
        <f>distribuicao!L6/distribuicao!C9</f>
        <v>0.19160152699509181</v>
      </c>
      <c r="J8" s="19">
        <f>distribuicao!L7</f>
        <v>600</v>
      </c>
      <c r="K8" s="20">
        <f>distribuicao!L7/distribuicao!C9</f>
        <v>0.10907107798582076</v>
      </c>
      <c r="L8" s="19">
        <f>distribuicao!L8</f>
        <v>485</v>
      </c>
      <c r="M8" s="20">
        <f>distribuicao!L8/distribuicao!C9</f>
        <v>8.8165788038538445E-2</v>
      </c>
      <c r="N8" s="19">
        <f>distribuicao!M6</f>
        <v>412</v>
      </c>
      <c r="O8" s="20">
        <f>distribuicao!M6/distribuicao!C9</f>
        <v>7.4895473550263589E-2</v>
      </c>
      <c r="P8" s="19">
        <f>distribuicao!M7</f>
        <v>41</v>
      </c>
      <c r="Q8" s="20">
        <f>distribuicao!M7/distribuicao!C9</f>
        <v>7.4531903290310855E-3</v>
      </c>
      <c r="R8" s="19">
        <f>distribuicao!M8</f>
        <v>15</v>
      </c>
      <c r="S8" s="20">
        <f>distribuicao!M8/distribuicao!C9</f>
        <v>2.7267769496455191E-3</v>
      </c>
      <c r="T8" s="19">
        <f>distribuicao!N6</f>
        <v>1068</v>
      </c>
      <c r="U8" s="20">
        <f>distribuicao!N6/distribuicao!C9</f>
        <v>0.19414651881476094</v>
      </c>
      <c r="V8" s="19">
        <f>distribuicao!N7</f>
        <v>315</v>
      </c>
      <c r="W8" s="20">
        <f>distribuicao!N7/distribuicao!C9</f>
        <v>5.7262315942555896E-2</v>
      </c>
      <c r="X8" s="19">
        <f>distribuicao!N8</f>
        <v>76</v>
      </c>
      <c r="Y8" s="20">
        <f>distribuicao!N8/distribuicao!C9</f>
        <v>1.3815669878203964E-2</v>
      </c>
      <c r="Z8" s="19">
        <f>distribuicao!O6</f>
        <v>1088</v>
      </c>
      <c r="AA8" s="20">
        <f>distribuicao!O6/distribuicao!C9</f>
        <v>0.19778222141428831</v>
      </c>
      <c r="AB8" s="19">
        <f>distribuicao!O7</f>
        <v>55</v>
      </c>
      <c r="AC8" s="20">
        <f>distribuicao!O7/distribuicao!C9</f>
        <v>9.9981821487002357E-3</v>
      </c>
      <c r="AD8" s="19">
        <f>distribuicao!O8</f>
        <v>12</v>
      </c>
      <c r="AE8" s="20">
        <f>distribuicao!O8/distribuicao!C9</f>
        <v>2.1814215597164154E-3</v>
      </c>
      <c r="AF8" s="19">
        <f>distribuicao!P6</f>
        <v>189</v>
      </c>
      <c r="AG8" s="20">
        <f>distribuicao!P6/distribuicao!C9</f>
        <v>3.4357389565533539E-2</v>
      </c>
      <c r="AH8" s="19">
        <f>distribuicao!P7</f>
        <v>5</v>
      </c>
      <c r="AI8" s="20">
        <f>distribuicao!P7/distribuicao!C9</f>
        <v>9.0892564988183963E-4</v>
      </c>
      <c r="AJ8" s="19">
        <f>distribuicao!P8</f>
        <v>0</v>
      </c>
      <c r="AK8" s="20">
        <f>distribuicao!P8/distribuicao!C9</f>
        <v>0</v>
      </c>
      <c r="AL8" s="21">
        <f t="shared" si="1"/>
        <v>5501</v>
      </c>
      <c r="AM8" s="22">
        <f t="shared" si="0"/>
        <v>1</v>
      </c>
    </row>
    <row r="9" spans="1:39" x14ac:dyDescent="0.2">
      <c r="A9" s="18" t="s">
        <v>8</v>
      </c>
      <c r="B9" s="27">
        <f>distribuicao!K13</f>
        <v>38</v>
      </c>
      <c r="C9" s="26">
        <f>distribuicao!K13/distribuicao!C9</f>
        <v>6.9078349391019818E-3</v>
      </c>
      <c r="D9" s="27">
        <f>distribuicao!K14</f>
        <v>24</v>
      </c>
      <c r="E9" s="26">
        <f>distribuicao!K14/distribuicao!C9</f>
        <v>4.3628431194328307E-3</v>
      </c>
      <c r="F9" s="27">
        <f>distribuicao!K15</f>
        <v>24</v>
      </c>
      <c r="G9" s="26">
        <f>distribuicao!K15/distribuicao!C9</f>
        <v>4.3628431194328307E-3</v>
      </c>
      <c r="H9" s="27">
        <f>distribuicao!L13</f>
        <v>1186</v>
      </c>
      <c r="I9" s="26">
        <f>distribuicao!L13/distribuicao!C9</f>
        <v>0.21559716415197236</v>
      </c>
      <c r="J9" s="27">
        <f>distribuicao!L14</f>
        <v>574</v>
      </c>
      <c r="K9" s="26">
        <f>distribuicao!L14/distribuicao!C9</f>
        <v>0.1043446646064352</v>
      </c>
      <c r="L9" s="27">
        <f>distribuicao!L15</f>
        <v>379</v>
      </c>
      <c r="M9" s="26">
        <f>distribuicao!L15/distribuicao!C9</f>
        <v>6.8896564261043444E-2</v>
      </c>
      <c r="N9" s="27">
        <f>distribuicao!M13</f>
        <v>333</v>
      </c>
      <c r="O9" s="26">
        <f>distribuicao!M13/distribuicao!C9</f>
        <v>6.0534448282130525E-2</v>
      </c>
      <c r="P9" s="27">
        <f>distribuicao!M14</f>
        <v>106</v>
      </c>
      <c r="Q9" s="26">
        <f>distribuicao!M14/distribuicao!C9</f>
        <v>1.9269223777495001E-2</v>
      </c>
      <c r="R9" s="27">
        <f>distribuicao!M15</f>
        <v>29</v>
      </c>
      <c r="S9" s="26">
        <f>distribuicao!M15/distribuicao!C9</f>
        <v>5.2717687693146697E-3</v>
      </c>
      <c r="T9" s="27">
        <f>distribuicao!N13</f>
        <v>1158</v>
      </c>
      <c r="U9" s="26">
        <f>distribuicao!N13/distribuicao!C9</f>
        <v>0.21050718051263406</v>
      </c>
      <c r="V9" s="27">
        <f>distribuicao!N14</f>
        <v>244</v>
      </c>
      <c r="W9" s="26">
        <f>distribuicao!N14/distribuicao!C9</f>
        <v>4.4355571714233773E-2</v>
      </c>
      <c r="X9" s="27">
        <f>distribuicao!N15</f>
        <v>57</v>
      </c>
      <c r="Y9" s="26">
        <f>distribuicao!N15/distribuicao!C9</f>
        <v>1.0361752408652973E-2</v>
      </c>
      <c r="Z9" s="27">
        <f>distribuicao!O13</f>
        <v>991</v>
      </c>
      <c r="AA9" s="26">
        <f>distribuicao!O13/distribuicao!C9</f>
        <v>0.18014906380658063</v>
      </c>
      <c r="AB9" s="27">
        <f>distribuicao!O14</f>
        <v>139</v>
      </c>
      <c r="AC9" s="26">
        <f>distribuicao!O14/distribuicao!C9</f>
        <v>2.5268133066715142E-2</v>
      </c>
      <c r="AD9" s="27">
        <f>distribuicao!O15</f>
        <v>25</v>
      </c>
      <c r="AE9" s="26">
        <f>distribuicao!O15/distribuicao!C9</f>
        <v>4.5446282494091984E-3</v>
      </c>
      <c r="AF9" s="27">
        <f>distribuicao!P13</f>
        <v>187</v>
      </c>
      <c r="AG9" s="26">
        <f>distribuicao!P13/distribuicao!C9</f>
        <v>3.3993819305580805E-2</v>
      </c>
      <c r="AH9" s="27">
        <f>distribuicao!P14</f>
        <v>4</v>
      </c>
      <c r="AI9" s="26">
        <f>distribuicao!P14/distribuicao!C9</f>
        <v>7.2714051990547168E-4</v>
      </c>
      <c r="AJ9" s="27">
        <f>distribuicao!P15</f>
        <v>3</v>
      </c>
      <c r="AK9" s="26">
        <f>distribuicao!P15/distribuicao!C9</f>
        <v>5.4535538992910384E-4</v>
      </c>
      <c r="AL9" s="21">
        <f t="shared" si="1"/>
        <v>5501</v>
      </c>
      <c r="AM9" s="22">
        <f t="shared" si="0"/>
        <v>1</v>
      </c>
    </row>
    <row r="10" spans="1:39" x14ac:dyDescent="0.2">
      <c r="A10" s="18" t="s">
        <v>9</v>
      </c>
      <c r="B10" s="27">
        <f>distribuicao!K20</f>
        <v>59</v>
      </c>
      <c r="C10" s="26">
        <f>distribuicao!K20/distribuicao!C9</f>
        <v>1.0725322668605708E-2</v>
      </c>
      <c r="D10" s="27">
        <f>distribuicao!K21</f>
        <v>16</v>
      </c>
      <c r="E10" s="26">
        <f>distribuicao!K21/distribuicao!C9</f>
        <v>2.9085620796218867E-3</v>
      </c>
      <c r="F10" s="27">
        <f>distribuicao!K22</f>
        <v>11</v>
      </c>
      <c r="G10" s="26">
        <f>distribuicao!K22/distribuicao!C9</f>
        <v>1.9996364297400473E-3</v>
      </c>
      <c r="H10" s="27">
        <f>distribuicao!L20</f>
        <v>2026</v>
      </c>
      <c r="I10" s="26">
        <f>distribuicao!L20/distribuicao!C9</f>
        <v>0.3682966733321214</v>
      </c>
      <c r="J10" s="27">
        <f>distribuicao!L21</f>
        <v>87</v>
      </c>
      <c r="K10" s="26">
        <f>distribuicao!L21/distribuicao!C9</f>
        <v>1.5815306307944012E-2</v>
      </c>
      <c r="L10" s="27">
        <f>distribuicao!L22</f>
        <v>26</v>
      </c>
      <c r="M10" s="26">
        <f>distribuicao!L22/distribuicao!C9</f>
        <v>4.726413379385566E-3</v>
      </c>
      <c r="N10" s="27">
        <f>distribuicao!M20</f>
        <v>296</v>
      </c>
      <c r="O10" s="26">
        <f>distribuicao!M20/distribuicao!C9</f>
        <v>5.3808398473004906E-2</v>
      </c>
      <c r="P10" s="27">
        <f>distribuicao!M21</f>
        <v>103</v>
      </c>
      <c r="Q10" s="26">
        <f>distribuicao!M21/distribuicao!C9</f>
        <v>1.8723868387565897E-2</v>
      </c>
      <c r="R10" s="27">
        <f>distribuicao!M22</f>
        <v>69</v>
      </c>
      <c r="S10" s="26">
        <f>distribuicao!M22/distribuicao!C9</f>
        <v>1.2543173968369388E-2</v>
      </c>
      <c r="T10" s="27">
        <f>distribuicao!N20</f>
        <v>1363</v>
      </c>
      <c r="U10" s="26">
        <f>distribuicao!N20/distribuicao!C9</f>
        <v>0.24777313215778948</v>
      </c>
      <c r="V10" s="27">
        <f>distribuicao!N21</f>
        <v>81</v>
      </c>
      <c r="W10" s="26">
        <f>distribuicao!N21/distribuicao!C9</f>
        <v>1.4724595528085803E-2</v>
      </c>
      <c r="X10" s="27">
        <f>distribuicao!N22</f>
        <v>15</v>
      </c>
      <c r="Y10" s="26">
        <f>distribuicao!N22/distribuicao!C9</f>
        <v>2.7267769496455191E-3</v>
      </c>
      <c r="Z10" s="27">
        <f>distribuicao!O20</f>
        <v>1028</v>
      </c>
      <c r="AA10" s="26">
        <f>distribuicao!O20/distribuicao!C9</f>
        <v>0.18687511361570625</v>
      </c>
      <c r="AB10" s="27">
        <f>distribuicao!O21</f>
        <v>115</v>
      </c>
      <c r="AC10" s="26">
        <f>distribuicao!O21/distribuicao!C9</f>
        <v>2.0905289947282312E-2</v>
      </c>
      <c r="AD10" s="27">
        <f>distribuicao!O22</f>
        <v>12</v>
      </c>
      <c r="AE10" s="26">
        <f>distribuicao!O22/distribuicao!C9</f>
        <v>2.1814215597164154E-3</v>
      </c>
      <c r="AF10" s="27">
        <f>distribuicao!P20</f>
        <v>134</v>
      </c>
      <c r="AG10" s="26">
        <f>distribuicao!P20/distribuicao!C9</f>
        <v>2.4359207416833305E-2</v>
      </c>
      <c r="AH10" s="27">
        <f>distribuicao!P21</f>
        <v>50</v>
      </c>
      <c r="AI10" s="26">
        <f>distribuicao!P21/distribuicao!C9</f>
        <v>9.0892564988183967E-3</v>
      </c>
      <c r="AJ10" s="27">
        <f>distribuicao!P22</f>
        <v>10</v>
      </c>
      <c r="AK10" s="26">
        <f>distribuicao!P22/distribuicao!C9</f>
        <v>1.8178512997636793E-3</v>
      </c>
      <c r="AL10" s="21">
        <f t="shared" si="1"/>
        <v>5501</v>
      </c>
      <c r="AM10" s="22">
        <f t="shared" si="0"/>
        <v>1</v>
      </c>
    </row>
    <row r="11" spans="1:39" x14ac:dyDescent="0.2">
      <c r="A11" s="18" t="s">
        <v>10</v>
      </c>
      <c r="B11" s="19">
        <f>distribuicao!K27</f>
        <v>57</v>
      </c>
      <c r="C11" s="20">
        <f>distribuicao!K27/distribuicao!C9</f>
        <v>1.0361752408652973E-2</v>
      </c>
      <c r="D11" s="19">
        <f>distribuicao!K28</f>
        <v>24</v>
      </c>
      <c r="E11" s="20">
        <f>distribuicao!K28/distribuicao!C9</f>
        <v>4.3628431194328307E-3</v>
      </c>
      <c r="F11" s="19">
        <f>distribuicao!K29</f>
        <v>5</v>
      </c>
      <c r="G11" s="20">
        <f>distribuicao!K29/distribuicao!C9</f>
        <v>9.0892564988183963E-4</v>
      </c>
      <c r="H11" s="19">
        <f>distribuicao!L27</f>
        <v>1856</v>
      </c>
      <c r="I11" s="20">
        <f>distribuicao!L27/distribuicao!C9</f>
        <v>0.33739320123613886</v>
      </c>
      <c r="J11" s="19">
        <f>distribuicao!L28</f>
        <v>256</v>
      </c>
      <c r="K11" s="20">
        <f>distribuicao!L28/distribuicao!C9</f>
        <v>4.6536993273950188E-2</v>
      </c>
      <c r="L11" s="19">
        <f>distribuicao!L29</f>
        <v>27</v>
      </c>
      <c r="M11" s="20">
        <f>distribuicao!L29/distribuicao!C9</f>
        <v>4.9081985093619345E-3</v>
      </c>
      <c r="N11" s="19">
        <f>distribuicao!M27</f>
        <v>382</v>
      </c>
      <c r="O11" s="20">
        <f>distribuicao!M27/distribuicao!C9</f>
        <v>6.9441919650972544E-2</v>
      </c>
      <c r="P11" s="19">
        <f>distribuicao!M28</f>
        <v>81</v>
      </c>
      <c r="Q11" s="20">
        <f>distribuicao!M28/distribuicao!C9</f>
        <v>1.4724595528085803E-2</v>
      </c>
      <c r="R11" s="19">
        <f>distribuicao!M29</f>
        <v>5</v>
      </c>
      <c r="S11" s="20">
        <f>distribuicao!M29/distribuicao!C9</f>
        <v>9.0892564988183963E-4</v>
      </c>
      <c r="T11" s="19">
        <f>distribuicao!N27</f>
        <v>1340</v>
      </c>
      <c r="U11" s="20">
        <f>distribuicao!N27/distribuicao!C9</f>
        <v>0.24359207416833303</v>
      </c>
      <c r="V11" s="19">
        <f>distribuicao!N28</f>
        <v>114</v>
      </c>
      <c r="W11" s="20">
        <f>distribuicao!N28/distribuicao!C9</f>
        <v>2.0723504817305945E-2</v>
      </c>
      <c r="X11" s="19">
        <f>distribuicao!N29</f>
        <v>5</v>
      </c>
      <c r="Y11" s="20">
        <f>distribuicao!N29/distribuicao!C9</f>
        <v>9.0892564988183963E-4</v>
      </c>
      <c r="Z11" s="19">
        <f>distribuicao!O27</f>
        <v>1059</v>
      </c>
      <c r="AA11" s="20">
        <f>distribuicao!O27/distribuicao!C9</f>
        <v>0.19251045264497363</v>
      </c>
      <c r="AB11" s="19">
        <f>distribuicao!O28</f>
        <v>93</v>
      </c>
      <c r="AC11" s="20">
        <f>distribuicao!O28/distribuicao!C9</f>
        <v>1.6906017087802219E-2</v>
      </c>
      <c r="AD11" s="19">
        <f>distribuicao!O29</f>
        <v>3</v>
      </c>
      <c r="AE11" s="20">
        <f>distribuicao!O29/distribuicao!C9</f>
        <v>5.4535538992910384E-4</v>
      </c>
      <c r="AF11" s="19">
        <f>distribuicao!P27</f>
        <v>188</v>
      </c>
      <c r="AG11" s="20">
        <f>distribuicao!P27/distribuicao!C9</f>
        <v>3.4175604435557172E-2</v>
      </c>
      <c r="AH11" s="19">
        <f>distribuicao!P28</f>
        <v>6</v>
      </c>
      <c r="AI11" s="20">
        <f>distribuicao!P28/distribuicao!C9</f>
        <v>1.0907107798582077E-3</v>
      </c>
      <c r="AJ11" s="19">
        <f>distribuicao!P29</f>
        <v>0</v>
      </c>
      <c r="AK11" s="20">
        <f>distribuicao!P29/distribuicao!C9</f>
        <v>0</v>
      </c>
      <c r="AL11" s="21">
        <f t="shared" si="1"/>
        <v>5501</v>
      </c>
      <c r="AM11" s="22">
        <f t="shared" si="0"/>
        <v>0.99999999999999989</v>
      </c>
    </row>
    <row r="12" spans="1:39" x14ac:dyDescent="0.2">
      <c r="A12" s="18" t="s">
        <v>11</v>
      </c>
      <c r="B12" s="27">
        <f>distribuicao!K34</f>
        <v>85</v>
      </c>
      <c r="C12" s="26">
        <f>distribuicao!K34/distribuicao!C9</f>
        <v>1.5451736047991275E-2</v>
      </c>
      <c r="D12" s="27">
        <f>distribuicao!K35</f>
        <v>1</v>
      </c>
      <c r="E12" s="26">
        <f>distribuicao!K35/distribuicao!C9</f>
        <v>1.8178512997636792E-4</v>
      </c>
      <c r="F12" s="27">
        <f>distribuicao!K36</f>
        <v>0</v>
      </c>
      <c r="G12" s="26">
        <f>distribuicao!K36/distribuicao!C9</f>
        <v>0</v>
      </c>
      <c r="H12" s="27">
        <f>distribuicao!L34</f>
        <v>2126</v>
      </c>
      <c r="I12" s="26">
        <f>distribuicao!L34/distribuicao!C9</f>
        <v>0.38647518632975825</v>
      </c>
      <c r="J12" s="27">
        <f>distribuicao!L35</f>
        <v>9</v>
      </c>
      <c r="K12" s="26">
        <f>distribuicao!L35/distribuicao!C9</f>
        <v>1.6360661697873114E-3</v>
      </c>
      <c r="L12" s="27">
        <f>distribuicao!L36</f>
        <v>4</v>
      </c>
      <c r="M12" s="26">
        <f>distribuicao!L36/distribuicao!C9</f>
        <v>7.2714051990547168E-4</v>
      </c>
      <c r="N12" s="27">
        <f>distribuicao!M34</f>
        <v>443</v>
      </c>
      <c r="O12" s="26">
        <f>distribuicao!M34/distribuicao!C9</f>
        <v>8.0530812579531E-2</v>
      </c>
      <c r="P12" s="27">
        <f>distribuicao!M35</f>
        <v>17</v>
      </c>
      <c r="Q12" s="26">
        <f>distribuicao!M35/distribuicao!C9</f>
        <v>3.0903472095982548E-3</v>
      </c>
      <c r="R12" s="27">
        <f>distribuicao!M36</f>
        <v>8</v>
      </c>
      <c r="S12" s="26">
        <f>distribuicao!M36/distribuicao!C9</f>
        <v>1.4542810398109434E-3</v>
      </c>
      <c r="T12" s="27">
        <f>distribuicao!N34</f>
        <v>1453</v>
      </c>
      <c r="U12" s="26">
        <f>distribuicao!N34/distribuicao!C9</f>
        <v>0.2641337938556626</v>
      </c>
      <c r="V12" s="27">
        <f>distribuicao!N35</f>
        <v>3</v>
      </c>
      <c r="W12" s="26">
        <f>distribuicao!N35/distribuicao!C9</f>
        <v>5.4535538992910384E-4</v>
      </c>
      <c r="X12" s="27">
        <f>distribuicao!N36</f>
        <v>3</v>
      </c>
      <c r="Y12" s="26">
        <f>distribuicao!N36/distribuicao!C9</f>
        <v>5.4535538992910384E-4</v>
      </c>
      <c r="Z12" s="27">
        <f>distribuicao!O34</f>
        <v>1150</v>
      </c>
      <c r="AA12" s="26">
        <f>distribuicao!O34/distribuicao!C9</f>
        <v>0.20905289947282313</v>
      </c>
      <c r="AB12" s="27">
        <f>distribuicao!O35</f>
        <v>5</v>
      </c>
      <c r="AC12" s="26">
        <f>distribuicao!O35/distribuicao!C9</f>
        <v>9.0892564988183963E-4</v>
      </c>
      <c r="AD12" s="27">
        <f>distribuicao!O36</f>
        <v>0</v>
      </c>
      <c r="AE12" s="26">
        <f>distribuicao!O36/distribuicao!C9</f>
        <v>0</v>
      </c>
      <c r="AF12" s="27">
        <f>distribuicao!P34</f>
        <v>194</v>
      </c>
      <c r="AG12" s="26">
        <f>distribuicao!P34/distribuicao!C9</f>
        <v>3.5266315215415379E-2</v>
      </c>
      <c r="AH12" s="27">
        <f>distribuicao!P35</f>
        <v>0</v>
      </c>
      <c r="AI12" s="26">
        <f>distribuicao!P35/distribuicao!C9</f>
        <v>0</v>
      </c>
      <c r="AJ12" s="27">
        <f>distribuicao!P36</f>
        <v>0</v>
      </c>
      <c r="AK12" s="26">
        <f>distribuicao!P36/distribuicao!C9</f>
        <v>0</v>
      </c>
      <c r="AL12" s="21">
        <f t="shared" si="1"/>
        <v>5501</v>
      </c>
      <c r="AM12" s="22">
        <f>SUM(C12,E12,G12,I12,K12,M12,O12,Q12,S12,U12,W12,Y12,AA12,AC12,AE12,AG12,AI12,AK12)</f>
        <v>0.99999999999999989</v>
      </c>
    </row>
    <row r="13" spans="1:39" x14ac:dyDescent="0.2">
      <c r="AM13" s="22"/>
    </row>
    <row r="14" spans="1:39" x14ac:dyDescent="0.2">
      <c r="B14" s="21"/>
    </row>
  </sheetData>
  <mergeCells count="25"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Z1:AE1"/>
    <mergeCell ref="Z2:AA2"/>
    <mergeCell ref="AB2:AC2"/>
    <mergeCell ref="AD2:AE2"/>
    <mergeCell ref="AF2:AG2"/>
    <mergeCell ref="AH2:AI2"/>
    <mergeCell ref="A1:A2"/>
    <mergeCell ref="B1:G1"/>
    <mergeCell ref="H1:M1"/>
    <mergeCell ref="N1:S1"/>
    <mergeCell ref="T1:Y1"/>
    <mergeCell ref="T2:U2"/>
    <mergeCell ref="V2:W2"/>
    <mergeCell ref="X2:Y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2019-05-11T19:16:08Z</dcterms:modified>
  <dc:language>pt-BR</dc:language>
</cp:coreProperties>
</file>