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elsoncarvasjunior/Nelson Carvas Junior/Pasta 1. AULAS : CURSOS/Cursos/Pasta 1. RS e Meta-análise/Curso 1 - Tradicional/Aula 5 - Meta-Análise/Pasta 2. Exemplos/"/>
    </mc:Choice>
  </mc:AlternateContent>
  <xr:revisionPtr revIDLastSave="0" documentId="13_ncr:1_{48135F1B-E19E-0248-BDC5-348E0E80DD6C}" xr6:coauthVersionLast="47" xr6:coauthVersionMax="47" xr10:uidLastSave="{00000000-0000-0000-0000-000000000000}"/>
  <bookViews>
    <workbookView xWindow="0" yWindow="500" windowWidth="28800" windowHeight="16340" xr2:uid="{9820F3C6-3605-F24B-97BB-D01AE5B58106}"/>
  </bookViews>
  <sheets>
    <sheet name="Planilha1" sheetId="1" r:id="rId1"/>
    <sheet name="Planilh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6" i="2" l="1"/>
  <c r="H16" i="2" s="1"/>
  <c r="J16" i="2"/>
  <c r="F12" i="2"/>
  <c r="H11" i="2"/>
  <c r="H12" i="2" s="1"/>
  <c r="F1" i="2" l="1"/>
  <c r="J6" i="2" l="1"/>
  <c r="J5" i="2"/>
  <c r="E4" i="2"/>
  <c r="F4" i="2" s="1"/>
  <c r="E3" i="2"/>
  <c r="F3" i="2" s="1"/>
  <c r="E2" i="2"/>
  <c r="F2" i="2" s="1"/>
  <c r="E5" i="2"/>
  <c r="F5" i="2" s="1"/>
  <c r="F7" i="2" l="1"/>
  <c r="H7" i="2" s="1"/>
</calcChain>
</file>

<file path=xl/sharedStrings.xml><?xml version="1.0" encoding="utf-8"?>
<sst xmlns="http://schemas.openxmlformats.org/spreadsheetml/2006/main" count="47" uniqueCount="24">
  <si>
    <t>autor</t>
  </si>
  <si>
    <t>ano</t>
  </si>
  <si>
    <t>m.e</t>
  </si>
  <si>
    <t>sd.e</t>
  </si>
  <si>
    <t>n.e</t>
  </si>
  <si>
    <t>m.c</t>
  </si>
  <si>
    <t>sd.c</t>
  </si>
  <si>
    <t>n.c</t>
  </si>
  <si>
    <t>Cruz-Diaz</t>
  </si>
  <si>
    <t>Miyamoto</t>
  </si>
  <si>
    <t>Q =</t>
  </si>
  <si>
    <t>d.f</t>
  </si>
  <si>
    <t>P-valor</t>
  </si>
  <si>
    <t>TE =</t>
  </si>
  <si>
    <t>id</t>
  </si>
  <si>
    <t>Low</t>
  </si>
  <si>
    <t>Some concerns</t>
  </si>
  <si>
    <t>D1</t>
  </si>
  <si>
    <t>D2</t>
  </si>
  <si>
    <t>D3</t>
  </si>
  <si>
    <t>D4</t>
  </si>
  <si>
    <t>D5</t>
  </si>
  <si>
    <t>High</t>
  </si>
  <si>
    <t>D6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</si>
</sst>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%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164" fontId="0" fillId="0" borderId="0" xfId="0" applyNumberFormat="1"/>
    <xf numFmtId="165" fontId="0" fillId="0" borderId="0" xfId="0" applyNumberFormat="1"/>
    <xf numFmtId="165" fontId="0" fillId="0" borderId="0" xfId="0" applyNumberFormat="1" applyAlignment="1">
      <alignment horizontal="center"/>
    </xf>
    <xf numFmtId="166" fontId="0" fillId="0" borderId="0" xfId="1" applyNumberFormat="1" applyFont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9DA1F7-B234-B14B-98BD-D583BDF23CF7}">
  <dimension ref="A1:P6"/>
  <sheetViews>
    <sheetView tabSelected="1" workbookViewId="0">
      <selection activeCell="O2" sqref="O2"/>
    </sheetView>
  </sheetViews>
  <sheetFormatPr baseColWidth="10" defaultRowHeight="16" x14ac:dyDescent="0.2"/>
  <sheetData>
    <row r="1" spans="1:16" x14ac:dyDescent="0.2">
      <c r="A1" t="s">
        <v>14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17</v>
      </c>
      <c r="K1" t="s">
        <v>18</v>
      </c>
      <c r="L1" t="s">
        <v>19</v>
      </c>
      <c r="M1" t="s">
        <v>20</v>
      </c>
      <c r="N1" s="5" t="s">
        <v>21</v>
      </c>
      <c r="O1" t="s">
        <v>23</v>
      </c>
    </row>
    <row r="2" spans="1:16" x14ac:dyDescent="0.2">
      <c r="A2">
        <v>1</v>
      </c>
      <c r="B2" t="s">
        <v>8</v>
      </c>
      <c r="C2">
        <v>2017</v>
      </c>
      <c r="D2">
        <v>32.229999999999997</v>
      </c>
      <c r="E2">
        <v>3.06</v>
      </c>
      <c r="F2">
        <v>34</v>
      </c>
      <c r="G2">
        <v>34.26</v>
      </c>
      <c r="H2">
        <v>3.96</v>
      </c>
      <c r="I2">
        <v>30</v>
      </c>
      <c r="J2" t="s">
        <v>15</v>
      </c>
      <c r="K2" s="3" t="s">
        <v>15</v>
      </c>
      <c r="L2" s="2" t="s">
        <v>22</v>
      </c>
      <c r="M2" s="3" t="s">
        <v>15</v>
      </c>
      <c r="N2" s="3" t="s">
        <v>15</v>
      </c>
      <c r="O2" s="4" t="s">
        <v>22</v>
      </c>
      <c r="P2" s="4"/>
    </row>
    <row r="3" spans="1:16" x14ac:dyDescent="0.2">
      <c r="A3">
        <v>2</v>
      </c>
      <c r="B3" t="s">
        <v>8</v>
      </c>
      <c r="C3">
        <v>2018</v>
      </c>
      <c r="D3">
        <v>27.5</v>
      </c>
      <c r="E3">
        <v>3.27</v>
      </c>
      <c r="F3">
        <v>32</v>
      </c>
      <c r="G3">
        <v>33</v>
      </c>
      <c r="H3">
        <v>3.48</v>
      </c>
      <c r="I3">
        <v>30</v>
      </c>
      <c r="J3" t="s">
        <v>16</v>
      </c>
      <c r="K3" s="3" t="s">
        <v>15</v>
      </c>
      <c r="L3" s="2" t="s">
        <v>22</v>
      </c>
      <c r="M3" s="3" t="s">
        <v>15</v>
      </c>
      <c r="N3" s="3" t="s">
        <v>22</v>
      </c>
      <c r="O3" s="4" t="s">
        <v>22</v>
      </c>
      <c r="P3" s="4"/>
    </row>
    <row r="4" spans="1:16" x14ac:dyDescent="0.2">
      <c r="A4">
        <v>3</v>
      </c>
      <c r="B4" t="s">
        <v>9</v>
      </c>
      <c r="C4">
        <v>2013</v>
      </c>
      <c r="D4">
        <v>36.299999999999997</v>
      </c>
      <c r="E4">
        <v>7.4</v>
      </c>
      <c r="F4">
        <v>43</v>
      </c>
      <c r="G4">
        <v>38.1</v>
      </c>
      <c r="H4">
        <v>8.3000000000000007</v>
      </c>
      <c r="I4">
        <v>43</v>
      </c>
      <c r="J4" t="s">
        <v>15</v>
      </c>
      <c r="K4" s="3" t="s">
        <v>15</v>
      </c>
      <c r="L4" s="2" t="s">
        <v>22</v>
      </c>
      <c r="M4" s="3" t="s">
        <v>15</v>
      </c>
      <c r="N4" s="3" t="s">
        <v>15</v>
      </c>
      <c r="O4" s="4" t="s">
        <v>22</v>
      </c>
      <c r="P4" s="4"/>
    </row>
    <row r="5" spans="1:16" x14ac:dyDescent="0.2">
      <c r="A5">
        <v>4</v>
      </c>
      <c r="B5" t="s">
        <v>9</v>
      </c>
      <c r="C5">
        <v>2018</v>
      </c>
      <c r="D5">
        <v>36.630000000000003</v>
      </c>
      <c r="E5">
        <v>8.06</v>
      </c>
      <c r="F5">
        <v>222</v>
      </c>
      <c r="G5">
        <v>41.6</v>
      </c>
      <c r="H5">
        <v>8.4</v>
      </c>
      <c r="I5">
        <v>73</v>
      </c>
      <c r="J5" t="s">
        <v>15</v>
      </c>
      <c r="K5" s="3" t="s">
        <v>15</v>
      </c>
      <c r="L5" s="2" t="s">
        <v>22</v>
      </c>
      <c r="M5" s="3" t="s">
        <v>15</v>
      </c>
      <c r="N5" s="3" t="s">
        <v>15</v>
      </c>
      <c r="O5" s="4" t="s">
        <v>22</v>
      </c>
      <c r="P5" s="4"/>
    </row>
    <row r="6" spans="1:16" x14ac:dyDescent="0.2">
      <c r="M6" s="1"/>
      <c r="O6" s="4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7D28B-C4A8-5A40-A571-7986B610F4E9}">
  <dimension ref="E1:J16"/>
  <sheetViews>
    <sheetView workbookViewId="0">
      <selection activeCell="F16" sqref="F16:J16"/>
    </sheetView>
  </sheetViews>
  <sheetFormatPr baseColWidth="10" defaultRowHeight="16" x14ac:dyDescent="0.2"/>
  <sheetData>
    <row r="1" spans="5:10" x14ac:dyDescent="0.2">
      <c r="E1" s="6" t="s">
        <v>13</v>
      </c>
      <c r="F1" t="e">
        <f>Planilha2!J16/Planilha2!F16</f>
        <v>#DIV/0!</v>
      </c>
    </row>
    <row r="2" spans="5:10" x14ac:dyDescent="0.2">
      <c r="E2" s="3" t="e">
        <f>(Planilha1!J2-($F$1))^2</f>
        <v>#VALUE!</v>
      </c>
      <c r="F2" s="3" t="e">
        <f>E2*Planilha1!L2</f>
        <v>#VALUE!</v>
      </c>
    </row>
    <row r="3" spans="5:10" x14ac:dyDescent="0.2">
      <c r="E3" s="3" t="e">
        <f>(Planilha1!J3-($F$1))^2</f>
        <v>#VALUE!</v>
      </c>
      <c r="F3" s="3" t="e">
        <f>E3*Planilha1!L3</f>
        <v>#VALUE!</v>
      </c>
    </row>
    <row r="4" spans="5:10" x14ac:dyDescent="0.2">
      <c r="E4" s="3" t="e">
        <f>(Planilha1!J4-($F$1))^2</f>
        <v>#VALUE!</v>
      </c>
      <c r="F4" s="3" t="e">
        <f>E4*Planilha1!L4</f>
        <v>#VALUE!</v>
      </c>
    </row>
    <row r="5" spans="5:10" x14ac:dyDescent="0.2">
      <c r="E5" s="3" t="e">
        <f>(Planilha1!J5-($F$1))^2</f>
        <v>#VALUE!</v>
      </c>
      <c r="F5" s="3" t="e">
        <f>E5*Planilha1!L5</f>
        <v>#VALUE!</v>
      </c>
      <c r="J5" t="e">
        <f>F1-1.96*H12</f>
        <v>#DIV/0!</v>
      </c>
    </row>
    <row r="6" spans="5:10" x14ac:dyDescent="0.2">
      <c r="E6" s="5"/>
      <c r="F6" s="5"/>
      <c r="G6" s="5" t="s">
        <v>11</v>
      </c>
      <c r="H6" s="5" t="s">
        <v>12</v>
      </c>
      <c r="J6" t="e">
        <f>F1+1.96*H12</f>
        <v>#DIV/0!</v>
      </c>
    </row>
    <row r="7" spans="5:10" x14ac:dyDescent="0.2">
      <c r="E7" s="5" t="s">
        <v>10</v>
      </c>
      <c r="F7" s="8" t="e">
        <f>SUM(F2:F5)</f>
        <v>#VALUE!</v>
      </c>
      <c r="G7" s="5">
        <v>3</v>
      </c>
      <c r="H7" s="7" t="e">
        <f>CHIDIST(F7,G7)</f>
        <v>#VALUE!</v>
      </c>
    </row>
    <row r="11" spans="5:10" x14ac:dyDescent="0.2">
      <c r="H11">
        <f>SQRT(3.75)</f>
        <v>1.9364916731037085</v>
      </c>
    </row>
    <row r="12" spans="5:10" x14ac:dyDescent="0.2">
      <c r="F12">
        <f>1/1.936</f>
        <v>0.51652892561983477</v>
      </c>
      <c r="H12">
        <f>1/H11</f>
        <v>0.5163977794943222</v>
      </c>
    </row>
    <row r="16" spans="5:10" x14ac:dyDescent="0.2">
      <c r="F16" s="2">
        <f>SUM(Planilha1!L2:L5)</f>
        <v>0</v>
      </c>
      <c r="G16" s="1"/>
      <c r="H16" s="4" t="e">
        <f>F16/SUM(Planilha1!$L$2:$L$5)</f>
        <v>#DIV/0!</v>
      </c>
      <c r="I16" s="4"/>
      <c r="J16">
        <f>SUM(Planilha1!P2:P5)</f>
        <v>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Nelson Carvas Junior</cp:lastModifiedBy>
  <dcterms:created xsi:type="dcterms:W3CDTF">2020-06-08T12:28:01Z</dcterms:created>
  <dcterms:modified xsi:type="dcterms:W3CDTF">2022-01-12T03:45:39Z</dcterms:modified>
</cp:coreProperties>
</file>